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namedSheetViews/namedSheetView1.xml" ContentType="application/vnd.ms-excel.namedsheetviews+xml"/>
  <Override PartName="/xl/drawings/drawing1.xml" ContentType="application/vnd.openxmlformats-officedocument.drawing+xml"/>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hidePivotFieldList="1"/>
  <mc:AlternateContent xmlns:mc="http://schemas.openxmlformats.org/markup-compatibility/2006">
    <mc:Choice Requires="x15">
      <x15ac:absPath xmlns:x15ac="http://schemas.microsoft.com/office/spreadsheetml/2010/11/ac" url="https://burn.sharepoint.com/carbon/Shared Documents/BURN PoAs/4. GS Africa PoA/2. Somalia/1. VPA 01 Somalia - Jikokoa/CP2/1. VPA DD/2. Ex Ante ER Calculations/"/>
    </mc:Choice>
  </mc:AlternateContent>
  <xr:revisionPtr revIDLastSave="2" documentId="8_{ACD5CEB3-80CD-4369-9D4F-6C82B71859D0}" xr6:coauthVersionLast="47" xr6:coauthVersionMax="47" xr10:uidLastSave="{DB5C4118-8C16-463B-A575-36A97666B2E9}"/>
  <bookViews>
    <workbookView xWindow="-120" yWindow="-120" windowWidth="20730" windowHeight="11040" tabRatio="827" xr2:uid="{00000000-000D-0000-FFFF-FFFF00000000}"/>
  </bookViews>
  <sheets>
    <sheet name="ERs ICS TPDDTEC" sheetId="20" r:id="rId1"/>
    <sheet name="Baseline and Project Emissions" sheetId="21" r:id="rId2"/>
    <sheet name="SDG Calculations" sheetId="22" r:id="rId3"/>
    <sheet name="Energy savings" sheetId="19" r:id="rId4"/>
    <sheet name="Baseline Surveys" sheetId="3" r:id="rId5"/>
    <sheet name="Baseline Survey_KPT" sheetId="9" r:id="rId6"/>
    <sheet name="Multi Fuel Independent Sampling" sheetId="17" r:id="rId7"/>
    <sheet name="Parameters" sheetId="10" r:id="rId8"/>
  </sheets>
  <externalReferences>
    <externalReference r:id="rId9"/>
    <externalReference r:id="rId10"/>
    <externalReference r:id="rId11"/>
    <externalReference r:id="rId12"/>
    <externalReference r:id="rId13"/>
  </externalReferences>
  <definedNames>
    <definedName name="__123Graph_D" localSheetId="6" hidden="1">[1]PkRp!#REF!</definedName>
    <definedName name="__123Graph_D" localSheetId="7" hidden="1">#REF!</definedName>
    <definedName name="__123Graph_D" hidden="1">#REF!</definedName>
    <definedName name="_Fill" localSheetId="6" hidden="1">#REF!</definedName>
    <definedName name="_Fill" localSheetId="7" hidden="1">#REF!</definedName>
    <definedName name="_Fill" hidden="1">#REF!</definedName>
    <definedName name="_xlnm._FilterDatabase" localSheetId="5" hidden="1">'Baseline Survey_KPT'!$A$2:$XH$130</definedName>
    <definedName name="_xlnm._FilterDatabase" localSheetId="4" hidden="1">'Baseline Surveys'!$A$1:$GB$1</definedName>
    <definedName name="_xlnm._FilterDatabase" localSheetId="6" hidden="1">'Multi Fuel Independent Sampling'!$A$18:$K$199</definedName>
    <definedName name="_Key1" localSheetId="6" hidden="1">[2]L_23!#REF!</definedName>
    <definedName name="_Key1" localSheetId="7" hidden="1">#REF!</definedName>
    <definedName name="_Key1" hidden="1">#REF!</definedName>
    <definedName name="_Key2" localSheetId="6" hidden="1">[2]L_23!#REF!</definedName>
    <definedName name="_Key2" localSheetId="7" hidden="1">#REF!</definedName>
    <definedName name="_Key2" hidden="1">#REF!</definedName>
    <definedName name="_Order1" hidden="1">0</definedName>
    <definedName name="_Sort" localSheetId="6" hidden="1">[3]UshDeb00!#REF!</definedName>
    <definedName name="_Sort" localSheetId="7" hidden="1">#REF!</definedName>
    <definedName name="_Sort" hidden="1">#REF!</definedName>
    <definedName name="aa" localSheetId="6" hidden="1">{#N/A,#N/A,FALSE,"M.42"}</definedName>
    <definedName name="aa" localSheetId="7" hidden="1">{#N/A,#N/A,FALSE,"M.42"}</definedName>
    <definedName name="aa" hidden="1">{#N/A,#N/A,FALSE,"M.42"}</definedName>
    <definedName name="d" localSheetId="6" hidden="1">[3]UshDeb00!#REF!</definedName>
    <definedName name="d" hidden="1">#REF!</definedName>
    <definedName name="EE" localSheetId="6" hidden="1">{#N/A,#N/A,FALSE,"M.42"}</definedName>
    <definedName name="EE" localSheetId="7" hidden="1">{#N/A,#N/A,FALSE,"M.42"}</definedName>
    <definedName name="EE" hidden="1">{#N/A,#N/A,FALSE,"M.42"}</definedName>
    <definedName name="h" localSheetId="6" hidden="1">{#N/A,#N/A,FALSE,"M.31"}</definedName>
    <definedName name="h" localSheetId="7" hidden="1">{#N/A,#N/A,FALSE,"M.31"}</definedName>
    <definedName name="h" hidden="1">{#N/A,#N/A,FALSE,"M.31"}</definedName>
    <definedName name="ha" localSheetId="6" hidden="1">[2]L_23!#REF!</definedName>
    <definedName name="ha" hidden="1">#REF!</definedName>
    <definedName name="HTML_CodePage" hidden="1">1252</definedName>
    <definedName name="HTML_Control" localSheetId="6" hidden="1">{"'Sheet1'!$A$1:$H$145"}</definedName>
    <definedName name="HTML_Control" localSheetId="7" hidden="1">{"'Sheet1'!$A$1:$H$145"}</definedName>
    <definedName name="HTML_Control" hidden="1">{"'Sheet1'!$A$1:$H$145"}</definedName>
    <definedName name="HTML_Description" hidden="1">""</definedName>
    <definedName name="HTML_Email" hidden="1">""</definedName>
    <definedName name="HTML_Header" hidden="1">"Country Risk Premiums"</definedName>
    <definedName name="HTML_LastUpdate" hidden="1">"2/19/99"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HD:HomePageStuff:New_Home_Page:datafile:ctryprem.html"</definedName>
    <definedName name="HTML_Title" hidden="1">"Country Risk Premiums"</definedName>
    <definedName name="k" localSheetId="6" hidden="1">{#N/A,#N/A,FALSE,"M.33"}</definedName>
    <definedName name="k" localSheetId="7" hidden="1">{#N/A,#N/A,FALSE,"M.33"}</definedName>
    <definedName name="k" hidden="1">{#N/A,#N/A,FALSE,"M.33"}</definedName>
    <definedName name="kinerja" localSheetId="6" hidden="1">{#N/A,#N/A,FALSE,"M.32"}</definedName>
    <definedName name="kinerja" localSheetId="7" hidden="1">{#N/A,#N/A,FALSE,"M.32"}</definedName>
    <definedName name="kinerja" hidden="1">{#N/A,#N/A,FALSE,"M.32"}</definedName>
    <definedName name="lamsd" localSheetId="6" hidden="1">{#N/A,#N/A,FALSE,"M.42"}</definedName>
    <definedName name="lamsd" localSheetId="7" hidden="1">{#N/A,#N/A,FALSE,"M.42"}</definedName>
    <definedName name="lamsd" hidden="1">{#N/A,#N/A,FALSE,"M.42"}</definedName>
    <definedName name="mj" localSheetId="6" hidden="1">{#N/A,#N/A,FALSE,"M.42"}</definedName>
    <definedName name="mj" localSheetId="7" hidden="1">{#N/A,#N/A,FALSE,"M.42"}</definedName>
    <definedName name="mj" hidden="1">{#N/A,#N/A,FALSE,"M.42"}</definedName>
    <definedName name="mmc" localSheetId="6" hidden="1">{#N/A,#N/A,FALSE,"M.42"}</definedName>
    <definedName name="mmc" localSheetId="7" hidden="1">{#N/A,#N/A,FALSE,"M.42"}</definedName>
    <definedName name="mmc" hidden="1">{#N/A,#N/A,FALSE,"M.42"}</definedName>
    <definedName name="mmd" localSheetId="6" hidden="1">{#N/A,#N/A,FALSE,"M.32"}</definedName>
    <definedName name="mmd" localSheetId="7" hidden="1">{#N/A,#N/A,FALSE,"M.32"}</definedName>
    <definedName name="mmd" hidden="1">{#N/A,#N/A,FALSE,"M.32"}</definedName>
    <definedName name="nnm" localSheetId="6" hidden="1">{#N/A,#N/A,FALSE,"M.43"}</definedName>
    <definedName name="nnm" localSheetId="7" hidden="1">{#N/A,#N/A,FALSE,"M.43"}</definedName>
    <definedName name="nnm" hidden="1">{#N/A,#N/A,FALSE,"M.43"}</definedName>
    <definedName name="nnnm" localSheetId="6" hidden="1">{#N/A,#N/A,FALSE,"M.42"}</definedName>
    <definedName name="nnnm" localSheetId="7" hidden="1">{#N/A,#N/A,FALSE,"M.42"}</definedName>
    <definedName name="nnnm" hidden="1">{#N/A,#N/A,FALSE,"M.42"}</definedName>
    <definedName name="p" localSheetId="6" hidden="1">{#N/A,#N/A,FALSE,"M.34"}</definedName>
    <definedName name="p" localSheetId="7" hidden="1">{#N/A,#N/A,FALSE,"M.34"}</definedName>
    <definedName name="p" hidden="1">{#N/A,#N/A,FALSE,"M.34"}</definedName>
    <definedName name="pp" localSheetId="6" hidden="1">{"'Sheet1'!$A$1:$H$145"}</definedName>
    <definedName name="pp" localSheetId="7" hidden="1">{"'Sheet1'!$A$1:$H$145"}</definedName>
    <definedName name="pp" hidden="1">{"'Sheet1'!$A$1:$H$145"}</definedName>
    <definedName name="prediksi_th03" localSheetId="6" hidden="1">{#N/A,#N/A,FALSE,"M.01";#N/A,#N/A,FALSE,"M.01"}</definedName>
    <definedName name="prediksi_th03" localSheetId="7" hidden="1">{#N/A,#N/A,FALSE,"M.01";#N/A,#N/A,FALSE,"M.01"}</definedName>
    <definedName name="prediksi_th03" hidden="1">{#N/A,#N/A,FALSE,"M.01";#N/A,#N/A,FALSE,"M.01"}</definedName>
    <definedName name="ProjectTypeQ" localSheetId="6">[4]MasterQ!#REF!</definedName>
    <definedName name="ProjectTypeQ">#REF!</definedName>
    <definedName name="Q_39" localSheetId="6">[4]MasterQ!#REF!</definedName>
    <definedName name="Q_39">#REF!</definedName>
    <definedName name="Q_40" localSheetId="6">[4]MasterQ!#REF!,[4]MasterQ!#REF!</definedName>
    <definedName name="Q_40" localSheetId="7">#REF!,#REF!</definedName>
    <definedName name="Q_40">#REF!,#REF!</definedName>
    <definedName name="Q_46" localSheetId="6">[4]MasterQ!#REF!</definedName>
    <definedName name="Q_46">#REF!</definedName>
    <definedName name="Q_47" localSheetId="6">[4]MasterQ!#REF!</definedName>
    <definedName name="Q_47">#REF!</definedName>
    <definedName name="Q_49" localSheetId="6">[4]MasterQ!#REF!</definedName>
    <definedName name="Q_49">#REF!</definedName>
    <definedName name="Q_50" localSheetId="6">[4]MasterQ!#REF!</definedName>
    <definedName name="Q_50">#REF!</definedName>
    <definedName name="Q_52" localSheetId="6">[4]MasterQ!#REF!</definedName>
    <definedName name="Q_52">#REF!</definedName>
    <definedName name="Q_53" localSheetId="6">[4]MasterQ!#REF!</definedName>
    <definedName name="Q_53">#REF!</definedName>
    <definedName name="Q_54" localSheetId="6">[4]MasterQ!#REF!</definedName>
    <definedName name="Q_54">#REF!</definedName>
    <definedName name="Q_63" localSheetId="6">[4]MasterQ!#REF!</definedName>
    <definedName name="Q_63">#REF!</definedName>
    <definedName name="Q_64" localSheetId="6">[4]MasterQ!#REF!</definedName>
    <definedName name="Q_64">#REF!</definedName>
    <definedName name="Q_65" localSheetId="6">[4]MasterQ!#REF!</definedName>
    <definedName name="Q_65">#REF!</definedName>
    <definedName name="Q_66" localSheetId="6">[4]MasterQ!#REF!</definedName>
    <definedName name="Q_66">#REF!</definedName>
    <definedName name="Q_67" localSheetId="6">[4]MasterQ!#REF!</definedName>
    <definedName name="Q_67">#REF!</definedName>
    <definedName name="qqq" localSheetId="6" hidden="1">{#N/A,#N/A,FALSE,"M.42"}</definedName>
    <definedName name="qqq" localSheetId="7" hidden="1">{#N/A,#N/A,FALSE,"M.42"}</definedName>
    <definedName name="qqq" hidden="1">{#N/A,#N/A,FALSE,"M.42"}</definedName>
    <definedName name="qw" localSheetId="6" hidden="1">{#N/A,#N/A,FALSE,"M.33"}</definedName>
    <definedName name="qw" localSheetId="7" hidden="1">{#N/A,#N/A,FALSE,"M.33"}</definedName>
    <definedName name="qw" hidden="1">{#N/A,#N/A,FALSE,"M.33"}</definedName>
    <definedName name="s" localSheetId="6" hidden="1">{#N/A,#N/A,FALSE,"M.43"}</definedName>
    <definedName name="s" localSheetId="7" hidden="1">{#N/A,#N/A,FALSE,"M.43"}</definedName>
    <definedName name="s" hidden="1">{#N/A,#N/A,FALSE,"M.43"}</definedName>
    <definedName name="ss" localSheetId="6" hidden="1">{#N/A,#N/A,FALSE,"M.43"}</definedName>
    <definedName name="ss" localSheetId="7" hidden="1">{#N/A,#N/A,FALSE,"M.43"}</definedName>
    <definedName name="ss" hidden="1">{#N/A,#N/A,FALSE,"M.43"}</definedName>
    <definedName name="t" localSheetId="6" hidden="1">{#N/A,#N/A,FALSE,"M.02"}</definedName>
    <definedName name="t" localSheetId="7" hidden="1">{#N/A,#N/A,FALSE,"M.02"}</definedName>
    <definedName name="t" hidden="1">{#N/A,#N/A,FALSE,"M.02"}</definedName>
    <definedName name="u" localSheetId="6" hidden="1">{#N/A,#N/A,FALSE,"M.32"}</definedName>
    <definedName name="u" localSheetId="7" hidden="1">{#N/A,#N/A,FALSE,"M.32"}</definedName>
    <definedName name="u" hidden="1">{#N/A,#N/A,FALSE,"M.32"}</definedName>
    <definedName name="w" localSheetId="6" hidden="1">{#N/A,#N/A,FALSE,"M.01";#N/A,#N/A,FALSE,"M.01"}</definedName>
    <definedName name="w" localSheetId="7" hidden="1">{#N/A,#N/A,FALSE,"M.01";#N/A,#N/A,FALSE,"M.01"}</definedName>
    <definedName name="w" hidden="1">{#N/A,#N/A,FALSE,"M.01";#N/A,#N/A,FALSE,"M.01"}</definedName>
    <definedName name="wrn.M.01." localSheetId="6" hidden="1">{#N/A,#N/A,FALSE,"M.01"}</definedName>
    <definedName name="wrn.M.01." localSheetId="7" hidden="1">{#N/A,#N/A,FALSE,"M.01"}</definedName>
    <definedName name="wrn.M.01." hidden="1">{#N/A,#N/A,FALSE,"M.01"}</definedName>
    <definedName name="wrn.M.01D." localSheetId="6" hidden="1">{#N/A,#N/A,FALSE,"M.01";#N/A,#N/A,FALSE,"M.01"}</definedName>
    <definedName name="wrn.M.01D." localSheetId="7" hidden="1">{#N/A,#N/A,FALSE,"M.01";#N/A,#N/A,FALSE,"M.01"}</definedName>
    <definedName name="wrn.M.01D." hidden="1">{#N/A,#N/A,FALSE,"M.01";#N/A,#N/A,FALSE,"M.01"}</definedName>
    <definedName name="wrn.M.02." localSheetId="6" hidden="1">{#N/A,#N/A,FALSE,"M.02"}</definedName>
    <definedName name="wrn.M.02." localSheetId="7" hidden="1">{#N/A,#N/A,FALSE,"M.02"}</definedName>
    <definedName name="wrn.M.02." hidden="1">{#N/A,#N/A,FALSE,"M.02"}</definedName>
    <definedName name="wrn.M.31." localSheetId="6" hidden="1">{#N/A,#N/A,FALSE,"M.31"}</definedName>
    <definedName name="wrn.M.31." localSheetId="7" hidden="1">{#N/A,#N/A,FALSE,"M.31"}</definedName>
    <definedName name="wrn.M.31." hidden="1">{#N/A,#N/A,FALSE,"M.31"}</definedName>
    <definedName name="wrn.M.32." localSheetId="6" hidden="1">{#N/A,#N/A,FALSE,"M.32"}</definedName>
    <definedName name="wrn.M.32." localSheetId="7" hidden="1">{#N/A,#N/A,FALSE,"M.32"}</definedName>
    <definedName name="wrn.M.32." hidden="1">{#N/A,#N/A,FALSE,"M.32"}</definedName>
    <definedName name="wrn.M.33." localSheetId="6" hidden="1">{#N/A,#N/A,FALSE,"M.33"}</definedName>
    <definedName name="wrn.M.33." localSheetId="7" hidden="1">{#N/A,#N/A,FALSE,"M.33"}</definedName>
    <definedName name="wrn.M.33." hidden="1">{#N/A,#N/A,FALSE,"M.33"}</definedName>
    <definedName name="wrn.M.34." localSheetId="6" hidden="1">{#N/A,#N/A,FALSE,"M.34"}</definedName>
    <definedName name="wrn.M.34." localSheetId="7" hidden="1">{#N/A,#N/A,FALSE,"M.34"}</definedName>
    <definedName name="wrn.M.34." hidden="1">{#N/A,#N/A,FALSE,"M.34"}</definedName>
    <definedName name="wrn.M.41." localSheetId="6" hidden="1">{#N/A,#N/A,FALSE,"M.41"}</definedName>
    <definedName name="wrn.M.41." localSheetId="7" hidden="1">{#N/A,#N/A,FALSE,"M.41"}</definedName>
    <definedName name="wrn.M.41." hidden="1">{#N/A,#N/A,FALSE,"M.41"}</definedName>
    <definedName name="wrn.M.42" localSheetId="6" hidden="1">{#N/A,#N/A,FALSE,"M.41"}</definedName>
    <definedName name="wrn.M.42" localSheetId="7" hidden="1">{#N/A,#N/A,FALSE,"M.41"}</definedName>
    <definedName name="wrn.M.42" hidden="1">{#N/A,#N/A,FALSE,"M.41"}</definedName>
    <definedName name="wrn.M.42." localSheetId="6" hidden="1">{#N/A,#N/A,FALSE,"M.42"}</definedName>
    <definedName name="wrn.M.42." localSheetId="7" hidden="1">{#N/A,#N/A,FALSE,"M.42"}</definedName>
    <definedName name="wrn.M.42." hidden="1">{#N/A,#N/A,FALSE,"M.42"}</definedName>
    <definedName name="wrn.M.43." localSheetId="6" hidden="1">{#N/A,#N/A,FALSE,"M.43"}</definedName>
    <definedName name="wrn.M.43." localSheetId="7" hidden="1">{#N/A,#N/A,FALSE,"M.43"}</definedName>
    <definedName name="wrn.M.43." hidden="1">{#N/A,#N/A,FALSE,"M.43"}</definedName>
    <definedName name="wrn.PARA._.MARCO." localSheetId="6" hidden="1">{#N/A,#N/A,FALSE,"420-22 MOLIENDA";#N/A,#N/A,FALSE,"384-22 PREHOM. ADIT";#N/A,#N/A,FALSE,"560-23 MONT MEC ENFRIADOR";#N/A,#N/A,FALSE,"540-23 MONT MEC HORNO"}</definedName>
    <definedName name="wrn.PARA._.MARCO." localSheetId="7" hidden="1">{#N/A,#N/A,FALSE,"420-22 MOLIENDA";#N/A,#N/A,FALSE,"384-22 PREHOM. ADIT";#N/A,#N/A,FALSE,"560-23 MONT MEC ENFRIADOR";#N/A,#N/A,FALSE,"540-23 MONT MEC HORNO"}</definedName>
    <definedName name="wrn.PARA._.MARCO." hidden="1">{#N/A,#N/A,FALSE,"420-22 MOLIENDA";#N/A,#N/A,FALSE,"384-22 PREHOM. ADIT";#N/A,#N/A,FALSE,"560-23 MONT MEC ENFRIADOR";#N/A,#N/A,FALSE,"540-23 MONT MEC HORNO"}</definedName>
    <definedName name="x" localSheetId="6" hidden="1">{#N/A,#N/A,FALSE,"M.42"}</definedName>
    <definedName name="x" localSheetId="7" hidden="1">{#N/A,#N/A,FALSE,"M.42"}</definedName>
    <definedName name="x" hidden="1">{#N/A,#N/A,FALSE,"M.42"}</definedName>
    <definedName name="z" localSheetId="6" hidden="1">{#N/A,#N/A,FALSE,"M.01"}</definedName>
    <definedName name="z" localSheetId="7" hidden="1">{#N/A,#N/A,FALSE,"M.01"}</definedName>
    <definedName name="z" hidden="1">{#N/A,#N/A,FALSE,"M.01"}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20" l="1"/>
  <c r="C32" i="22" l="1"/>
  <c r="D4" i="19" l="1"/>
  <c r="D7" i="19" s="1"/>
  <c r="C17" i="22"/>
  <c r="D82" i="22"/>
  <c r="E81" i="22"/>
  <c r="E80" i="22"/>
  <c r="E79" i="22"/>
  <c r="E78" i="22"/>
  <c r="E77" i="22"/>
  <c r="E71" i="22"/>
  <c r="E70" i="22"/>
  <c r="E69" i="22"/>
  <c r="E68" i="22"/>
  <c r="E67" i="22"/>
  <c r="E72" i="22" s="1"/>
  <c r="D62" i="22"/>
  <c r="C61" i="22"/>
  <c r="E61" i="22" s="1"/>
  <c r="C60" i="22"/>
  <c r="E60" i="22" s="1"/>
  <c r="C59" i="22"/>
  <c r="E59" i="22" s="1"/>
  <c r="E58" i="22"/>
  <c r="C58" i="22"/>
  <c r="C57" i="22"/>
  <c r="C62" i="22" s="1"/>
  <c r="D52" i="22"/>
  <c r="E51" i="22"/>
  <c r="E50" i="22"/>
  <c r="E49" i="22"/>
  <c r="E48" i="22"/>
  <c r="E47" i="22"/>
  <c r="D42" i="22"/>
  <c r="C42" i="22"/>
  <c r="E41" i="22"/>
  <c r="E40" i="22"/>
  <c r="E39" i="22"/>
  <c r="E38" i="22"/>
  <c r="E37" i="22"/>
  <c r="D32" i="22"/>
  <c r="E31" i="22"/>
  <c r="E30" i="22"/>
  <c r="E29" i="22"/>
  <c r="E32" i="22" s="1"/>
  <c r="E28" i="22"/>
  <c r="E27" i="22"/>
  <c r="D39" i="21"/>
  <c r="D38" i="21"/>
  <c r="D37" i="21"/>
  <c r="D19" i="21"/>
  <c r="D18" i="21"/>
  <c r="D11" i="21"/>
  <c r="D31" i="21" s="1"/>
  <c r="D10" i="21"/>
  <c r="D30" i="21" s="1"/>
  <c r="D9" i="21"/>
  <c r="D29" i="21" s="1"/>
  <c r="D8" i="21"/>
  <c r="D28" i="21" s="1"/>
  <c r="D27" i="21"/>
  <c r="C32" i="20"/>
  <c r="E31" i="20"/>
  <c r="D71" i="22" s="1"/>
  <c r="E30" i="20"/>
  <c r="D70" i="22" s="1"/>
  <c r="E29" i="20"/>
  <c r="D69" i="22" s="1"/>
  <c r="E28" i="20"/>
  <c r="D68" i="22" s="1"/>
  <c r="E27" i="20"/>
  <c r="D67" i="22" s="1"/>
  <c r="D21" i="20"/>
  <c r="D17" i="21" s="1"/>
  <c r="D10" i="20"/>
  <c r="D25" i="21"/>
  <c r="D6" i="21" l="1"/>
  <c r="D35" i="21"/>
  <c r="C19" i="22"/>
  <c r="D5" i="21"/>
  <c r="D72" i="22"/>
  <c r="C20" i="22"/>
  <c r="C21" i="22"/>
  <c r="C22" i="22"/>
  <c r="E32" i="20"/>
  <c r="C18" i="22"/>
  <c r="D26" i="21"/>
  <c r="D36" i="21" s="1"/>
  <c r="E52" i="22"/>
  <c r="E82" i="22"/>
  <c r="E42" i="22"/>
  <c r="D15" i="21"/>
  <c r="D16" i="21"/>
  <c r="E57" i="22"/>
  <c r="E62" i="22" s="1"/>
  <c r="FY45" i="3"/>
  <c r="D32" i="21" l="1"/>
  <c r="D20" i="21"/>
  <c r="D40" i="21"/>
  <c r="RZ18" i="9"/>
  <c r="B20" i="17" a="1"/>
  <c r="B20" i="17" s="1"/>
  <c r="SS4" i="9"/>
  <c r="SS5" i="9"/>
  <c r="SS6" i="9"/>
  <c r="SS7" i="9"/>
  <c r="SS8" i="9"/>
  <c r="SS9" i="9"/>
  <c r="SS10" i="9"/>
  <c r="SS11" i="9"/>
  <c r="SS12" i="9"/>
  <c r="SS13" i="9"/>
  <c r="SS14" i="9"/>
  <c r="SS15" i="9"/>
  <c r="SS16" i="9"/>
  <c r="SS17" i="9"/>
  <c r="SS18" i="9"/>
  <c r="SS19" i="9"/>
  <c r="SS20" i="9"/>
  <c r="SS21" i="9"/>
  <c r="SS22" i="9"/>
  <c r="SS23" i="9"/>
  <c r="SS24" i="9"/>
  <c r="SS25" i="9"/>
  <c r="SS26" i="9"/>
  <c r="SS27" i="9"/>
  <c r="SS28" i="9"/>
  <c r="SS29" i="9"/>
  <c r="SS30" i="9"/>
  <c r="SS31" i="9"/>
  <c r="SS32" i="9"/>
  <c r="SS33" i="9"/>
  <c r="SS34" i="9"/>
  <c r="SS35" i="9"/>
  <c r="SS36" i="9"/>
  <c r="SS37" i="9"/>
  <c r="SS38" i="9"/>
  <c r="SS39" i="9"/>
  <c r="SS40" i="9"/>
  <c r="SS41" i="9"/>
  <c r="SS42" i="9"/>
  <c r="SS43" i="9"/>
  <c r="SS44" i="9"/>
  <c r="SS45" i="9"/>
  <c r="SS46" i="9"/>
  <c r="SS47" i="9"/>
  <c r="SS48" i="9"/>
  <c r="SS49" i="9"/>
  <c r="SS50" i="9"/>
  <c r="SS51" i="9"/>
  <c r="SS52" i="9"/>
  <c r="SS53" i="9"/>
  <c r="SS54" i="9"/>
  <c r="SS55" i="9"/>
  <c r="SS56" i="9"/>
  <c r="SS57" i="9"/>
  <c r="SS58" i="9"/>
  <c r="SS59" i="9"/>
  <c r="SS60" i="9"/>
  <c r="SS61" i="9"/>
  <c r="SS62" i="9"/>
  <c r="SS63" i="9"/>
  <c r="SS64" i="9"/>
  <c r="SS65" i="9"/>
  <c r="SS66" i="9"/>
  <c r="SS67" i="9"/>
  <c r="SS68" i="9"/>
  <c r="SS69" i="9"/>
  <c r="SS70" i="9"/>
  <c r="SS71" i="9"/>
  <c r="SS72" i="9"/>
  <c r="SS73" i="9"/>
  <c r="SS74" i="9"/>
  <c r="SS75" i="9"/>
  <c r="SS76" i="9"/>
  <c r="SS77" i="9"/>
  <c r="SS78" i="9"/>
  <c r="SS79" i="9"/>
  <c r="SS80" i="9"/>
  <c r="SS81" i="9"/>
  <c r="SS82" i="9"/>
  <c r="SS83" i="9"/>
  <c r="SS84" i="9"/>
  <c r="SS85" i="9"/>
  <c r="SS86" i="9"/>
  <c r="SS87" i="9"/>
  <c r="SS88" i="9"/>
  <c r="SS89" i="9"/>
  <c r="SS90" i="9"/>
  <c r="SS91" i="9"/>
  <c r="SS92" i="9"/>
  <c r="SS93" i="9"/>
  <c r="SS94" i="9"/>
  <c r="SS95" i="9"/>
  <c r="SS96" i="9"/>
  <c r="SS97" i="9"/>
  <c r="SS98" i="9"/>
  <c r="SS99" i="9"/>
  <c r="SS100" i="9"/>
  <c r="SS101" i="9"/>
  <c r="SS102" i="9"/>
  <c r="SS103" i="9"/>
  <c r="SS104" i="9"/>
  <c r="SS105" i="9"/>
  <c r="SS106" i="9"/>
  <c r="SS107" i="9"/>
  <c r="SS108" i="9"/>
  <c r="SS109" i="9"/>
  <c r="SS110" i="9"/>
  <c r="SS111" i="9"/>
  <c r="SS112" i="9"/>
  <c r="SS113" i="9"/>
  <c r="SS114" i="9"/>
  <c r="SS115" i="9"/>
  <c r="SS116" i="9"/>
  <c r="SS117" i="9"/>
  <c r="SS118" i="9"/>
  <c r="SS119" i="9"/>
  <c r="SS120" i="9"/>
  <c r="SS121" i="9"/>
  <c r="SS122" i="9"/>
  <c r="SS123" i="9"/>
  <c r="SS124" i="9"/>
  <c r="SS125" i="9"/>
  <c r="SS126" i="9"/>
  <c r="SS127" i="9"/>
  <c r="SS128" i="9"/>
  <c r="SS129" i="9"/>
  <c r="SS130" i="9"/>
  <c r="SS3" i="9"/>
  <c r="SR4" i="9"/>
  <c r="SR5" i="9"/>
  <c r="SR6" i="9"/>
  <c r="SR7" i="9"/>
  <c r="SR8" i="9"/>
  <c r="SR9" i="9"/>
  <c r="SR10" i="9"/>
  <c r="SR11" i="9"/>
  <c r="SR12" i="9"/>
  <c r="SR13" i="9"/>
  <c r="SR14" i="9"/>
  <c r="SR15" i="9"/>
  <c r="SR16" i="9"/>
  <c r="SR17" i="9"/>
  <c r="SR18" i="9"/>
  <c r="SR19" i="9"/>
  <c r="SR20" i="9"/>
  <c r="SR21" i="9"/>
  <c r="SR22" i="9"/>
  <c r="SR23" i="9"/>
  <c r="SR24" i="9"/>
  <c r="SR25" i="9"/>
  <c r="SR26" i="9"/>
  <c r="SR27" i="9"/>
  <c r="SR28" i="9"/>
  <c r="SR29" i="9"/>
  <c r="SR30" i="9"/>
  <c r="SR31" i="9"/>
  <c r="SR32" i="9"/>
  <c r="SR33" i="9"/>
  <c r="SR34" i="9"/>
  <c r="SR35" i="9"/>
  <c r="SR36" i="9"/>
  <c r="SR37" i="9"/>
  <c r="SR38" i="9"/>
  <c r="SR39" i="9"/>
  <c r="SR40" i="9"/>
  <c r="SR41" i="9"/>
  <c r="SR42" i="9"/>
  <c r="SR43" i="9"/>
  <c r="SR44" i="9"/>
  <c r="SR45" i="9"/>
  <c r="SR46" i="9"/>
  <c r="SR47" i="9"/>
  <c r="SR48" i="9"/>
  <c r="SR49" i="9"/>
  <c r="SR50" i="9"/>
  <c r="SR51" i="9"/>
  <c r="SR52" i="9"/>
  <c r="SR53" i="9"/>
  <c r="SR54" i="9"/>
  <c r="SR55" i="9"/>
  <c r="SR56" i="9"/>
  <c r="SR57" i="9"/>
  <c r="SR58" i="9"/>
  <c r="SR59" i="9"/>
  <c r="SR60" i="9"/>
  <c r="SR61" i="9"/>
  <c r="SR62" i="9"/>
  <c r="SR63" i="9"/>
  <c r="SR64" i="9"/>
  <c r="SR65" i="9"/>
  <c r="SR66" i="9"/>
  <c r="SR67" i="9"/>
  <c r="SR68" i="9"/>
  <c r="SR69" i="9"/>
  <c r="SR70" i="9"/>
  <c r="SR71" i="9"/>
  <c r="SR72" i="9"/>
  <c r="SR73" i="9"/>
  <c r="SR74" i="9"/>
  <c r="SR75" i="9"/>
  <c r="SR76" i="9"/>
  <c r="SR77" i="9"/>
  <c r="SR78" i="9"/>
  <c r="SR79" i="9"/>
  <c r="SR80" i="9"/>
  <c r="SR81" i="9"/>
  <c r="SR82" i="9"/>
  <c r="SR83" i="9"/>
  <c r="SR84" i="9"/>
  <c r="SR85" i="9"/>
  <c r="SR86" i="9"/>
  <c r="SR87" i="9"/>
  <c r="SR88" i="9"/>
  <c r="SR89" i="9"/>
  <c r="SR90" i="9"/>
  <c r="SR91" i="9"/>
  <c r="SR92" i="9"/>
  <c r="SR93" i="9"/>
  <c r="SR94" i="9"/>
  <c r="SR95" i="9"/>
  <c r="SR96" i="9"/>
  <c r="SR97" i="9"/>
  <c r="SR98" i="9"/>
  <c r="SR99" i="9"/>
  <c r="SR100" i="9"/>
  <c r="SR101" i="9"/>
  <c r="SR102" i="9"/>
  <c r="SR103" i="9"/>
  <c r="SR104" i="9"/>
  <c r="SR105" i="9"/>
  <c r="SR106" i="9"/>
  <c r="SR107" i="9"/>
  <c r="SR108" i="9"/>
  <c r="SR109" i="9"/>
  <c r="SR110" i="9"/>
  <c r="SR111" i="9"/>
  <c r="SR112" i="9"/>
  <c r="SR113" i="9"/>
  <c r="SR114" i="9"/>
  <c r="SR115" i="9"/>
  <c r="SR116" i="9"/>
  <c r="SR117" i="9"/>
  <c r="SR118" i="9"/>
  <c r="SR119" i="9"/>
  <c r="SR120" i="9"/>
  <c r="SR121" i="9"/>
  <c r="SR122" i="9"/>
  <c r="SR123" i="9"/>
  <c r="SR124" i="9"/>
  <c r="SR125" i="9"/>
  <c r="SR126" i="9"/>
  <c r="SR127" i="9"/>
  <c r="SR128" i="9"/>
  <c r="SR129" i="9"/>
  <c r="SR130" i="9"/>
  <c r="SR3" i="9"/>
  <c r="SQ4" i="9"/>
  <c r="SQ5" i="9"/>
  <c r="SQ6" i="9"/>
  <c r="SQ7" i="9"/>
  <c r="SQ8" i="9"/>
  <c r="SQ9" i="9"/>
  <c r="SQ10" i="9"/>
  <c r="SQ11" i="9"/>
  <c r="SQ12" i="9"/>
  <c r="SQ13" i="9"/>
  <c r="SQ14" i="9"/>
  <c r="SQ15" i="9"/>
  <c r="SQ16" i="9"/>
  <c r="SQ17" i="9"/>
  <c r="SQ18" i="9"/>
  <c r="SQ19" i="9"/>
  <c r="SQ20" i="9"/>
  <c r="SQ21" i="9"/>
  <c r="SQ22" i="9"/>
  <c r="SQ23" i="9"/>
  <c r="SQ24" i="9"/>
  <c r="SQ25" i="9"/>
  <c r="SQ26" i="9"/>
  <c r="SQ27" i="9"/>
  <c r="SQ28" i="9"/>
  <c r="SQ29" i="9"/>
  <c r="SQ30" i="9"/>
  <c r="SQ31" i="9"/>
  <c r="SQ32" i="9"/>
  <c r="SQ33" i="9"/>
  <c r="SQ34" i="9"/>
  <c r="SQ35" i="9"/>
  <c r="SQ36" i="9"/>
  <c r="SQ37" i="9"/>
  <c r="SQ38" i="9"/>
  <c r="SQ39" i="9"/>
  <c r="SQ40" i="9"/>
  <c r="SQ41" i="9"/>
  <c r="SQ42" i="9"/>
  <c r="SQ43" i="9"/>
  <c r="SQ44" i="9"/>
  <c r="SQ45" i="9"/>
  <c r="SQ46" i="9"/>
  <c r="SQ47" i="9"/>
  <c r="SQ48" i="9"/>
  <c r="SQ49" i="9"/>
  <c r="SQ50" i="9"/>
  <c r="SQ51" i="9"/>
  <c r="SQ52" i="9"/>
  <c r="SQ53" i="9"/>
  <c r="SQ54" i="9"/>
  <c r="SQ55" i="9"/>
  <c r="SQ56" i="9"/>
  <c r="SQ57" i="9"/>
  <c r="SQ58" i="9"/>
  <c r="SQ59" i="9"/>
  <c r="SQ60" i="9"/>
  <c r="SQ61" i="9"/>
  <c r="SQ62" i="9"/>
  <c r="SQ63" i="9"/>
  <c r="SQ64" i="9"/>
  <c r="SQ65" i="9"/>
  <c r="SQ66" i="9"/>
  <c r="SQ67" i="9"/>
  <c r="SQ68" i="9"/>
  <c r="SQ69" i="9"/>
  <c r="SQ70" i="9"/>
  <c r="SQ71" i="9"/>
  <c r="SQ72" i="9"/>
  <c r="SQ73" i="9"/>
  <c r="SQ74" i="9"/>
  <c r="SQ75" i="9"/>
  <c r="SQ76" i="9"/>
  <c r="SQ77" i="9"/>
  <c r="SQ78" i="9"/>
  <c r="SQ79" i="9"/>
  <c r="SQ80" i="9"/>
  <c r="SQ81" i="9"/>
  <c r="SQ82" i="9"/>
  <c r="SQ83" i="9"/>
  <c r="SQ84" i="9"/>
  <c r="SQ85" i="9"/>
  <c r="SQ86" i="9"/>
  <c r="SQ87" i="9"/>
  <c r="SQ88" i="9"/>
  <c r="SQ89" i="9"/>
  <c r="SQ90" i="9"/>
  <c r="SQ91" i="9"/>
  <c r="SQ92" i="9"/>
  <c r="SQ93" i="9"/>
  <c r="SQ94" i="9"/>
  <c r="SQ95" i="9"/>
  <c r="SQ96" i="9"/>
  <c r="SQ97" i="9"/>
  <c r="SQ98" i="9"/>
  <c r="SQ99" i="9"/>
  <c r="SQ100" i="9"/>
  <c r="SQ101" i="9"/>
  <c r="SQ102" i="9"/>
  <c r="SQ103" i="9"/>
  <c r="SQ104" i="9"/>
  <c r="SQ105" i="9"/>
  <c r="SQ106" i="9"/>
  <c r="SQ107" i="9"/>
  <c r="SQ108" i="9"/>
  <c r="SQ109" i="9"/>
  <c r="SQ110" i="9"/>
  <c r="SQ111" i="9"/>
  <c r="SQ112" i="9"/>
  <c r="SQ113" i="9"/>
  <c r="SQ114" i="9"/>
  <c r="SQ115" i="9"/>
  <c r="SQ116" i="9"/>
  <c r="SQ117" i="9"/>
  <c r="SQ118" i="9"/>
  <c r="SQ119" i="9"/>
  <c r="SQ120" i="9"/>
  <c r="SQ121" i="9"/>
  <c r="SQ122" i="9"/>
  <c r="SQ123" i="9"/>
  <c r="SQ124" i="9"/>
  <c r="SQ125" i="9"/>
  <c r="SQ126" i="9"/>
  <c r="SQ127" i="9"/>
  <c r="SQ128" i="9"/>
  <c r="SQ129" i="9"/>
  <c r="ST129" i="9" s="1"/>
  <c r="SQ130" i="9"/>
  <c r="SQ3" i="9"/>
  <c r="SC4" i="9"/>
  <c r="SC5" i="9"/>
  <c r="SC6" i="9"/>
  <c r="SC7" i="9"/>
  <c r="SC8" i="9"/>
  <c r="SC9" i="9"/>
  <c r="SC10" i="9"/>
  <c r="SC11" i="9"/>
  <c r="SC12" i="9"/>
  <c r="SC13" i="9"/>
  <c r="SC14" i="9"/>
  <c r="SC15" i="9"/>
  <c r="SC16" i="9"/>
  <c r="SC17" i="9"/>
  <c r="SC18" i="9"/>
  <c r="SC19" i="9"/>
  <c r="SC20" i="9"/>
  <c r="SC21" i="9"/>
  <c r="SC22" i="9"/>
  <c r="SC23" i="9"/>
  <c r="SC24" i="9"/>
  <c r="SC25" i="9"/>
  <c r="SC26" i="9"/>
  <c r="SC27" i="9"/>
  <c r="SC28" i="9"/>
  <c r="SC29" i="9"/>
  <c r="SC30" i="9"/>
  <c r="SC31" i="9"/>
  <c r="SC32" i="9"/>
  <c r="SC33" i="9"/>
  <c r="SC34" i="9"/>
  <c r="SC35" i="9"/>
  <c r="SC36" i="9"/>
  <c r="SC37" i="9"/>
  <c r="SC38" i="9"/>
  <c r="SC39" i="9"/>
  <c r="SC40" i="9"/>
  <c r="SC41" i="9"/>
  <c r="SC42" i="9"/>
  <c r="SC43" i="9"/>
  <c r="SC44" i="9"/>
  <c r="SC45" i="9"/>
  <c r="SC46" i="9"/>
  <c r="SC47" i="9"/>
  <c r="SC48" i="9"/>
  <c r="SC49" i="9"/>
  <c r="SC50" i="9"/>
  <c r="SC51" i="9"/>
  <c r="SC52" i="9"/>
  <c r="SC53" i="9"/>
  <c r="SC54" i="9"/>
  <c r="SC55" i="9"/>
  <c r="SC56" i="9"/>
  <c r="SC57" i="9"/>
  <c r="SC58" i="9"/>
  <c r="SC59" i="9"/>
  <c r="SC60" i="9"/>
  <c r="SC61" i="9"/>
  <c r="SC62" i="9"/>
  <c r="SC63" i="9"/>
  <c r="SC64" i="9"/>
  <c r="SC65" i="9"/>
  <c r="SC66" i="9"/>
  <c r="SC67" i="9"/>
  <c r="SC68" i="9"/>
  <c r="SC69" i="9"/>
  <c r="SC70" i="9"/>
  <c r="SC71" i="9"/>
  <c r="SC72" i="9"/>
  <c r="SC73" i="9"/>
  <c r="SC74" i="9"/>
  <c r="SC75" i="9"/>
  <c r="SC76" i="9"/>
  <c r="SC77" i="9"/>
  <c r="SC78" i="9"/>
  <c r="SC79" i="9"/>
  <c r="SC80" i="9"/>
  <c r="SC81" i="9"/>
  <c r="SC82" i="9"/>
  <c r="SC83" i="9"/>
  <c r="SC84" i="9"/>
  <c r="SC85" i="9"/>
  <c r="SC86" i="9"/>
  <c r="SC87" i="9"/>
  <c r="SC88" i="9"/>
  <c r="SC89" i="9"/>
  <c r="SC90" i="9"/>
  <c r="SC91" i="9"/>
  <c r="SC92" i="9"/>
  <c r="SC93" i="9"/>
  <c r="SC94" i="9"/>
  <c r="SC95" i="9"/>
  <c r="SC96" i="9"/>
  <c r="SC97" i="9"/>
  <c r="SC98" i="9"/>
  <c r="SC99" i="9"/>
  <c r="SC100" i="9"/>
  <c r="SC101" i="9"/>
  <c r="SC102" i="9"/>
  <c r="SC103" i="9"/>
  <c r="SC104" i="9"/>
  <c r="SC105" i="9"/>
  <c r="SC106" i="9"/>
  <c r="SC107" i="9"/>
  <c r="SC108" i="9"/>
  <c r="SC109" i="9"/>
  <c r="SC110" i="9"/>
  <c r="SC111" i="9"/>
  <c r="SC112" i="9"/>
  <c r="SC113" i="9"/>
  <c r="SC114" i="9"/>
  <c r="SC115" i="9"/>
  <c r="SC116" i="9"/>
  <c r="SC117" i="9"/>
  <c r="SC118" i="9"/>
  <c r="SC119" i="9"/>
  <c r="SC120" i="9"/>
  <c r="SC121" i="9"/>
  <c r="SC122" i="9"/>
  <c r="SC123" i="9"/>
  <c r="SC124" i="9"/>
  <c r="SC125" i="9"/>
  <c r="SC126" i="9"/>
  <c r="SC127" i="9"/>
  <c r="SC128" i="9"/>
  <c r="SC129" i="9"/>
  <c r="SC130" i="9"/>
  <c r="SC3" i="9"/>
  <c r="SB4" i="9"/>
  <c r="SB5" i="9"/>
  <c r="SB6" i="9"/>
  <c r="SB7" i="9"/>
  <c r="SB8" i="9"/>
  <c r="SB9" i="9"/>
  <c r="SB10" i="9"/>
  <c r="SB11" i="9"/>
  <c r="SB12" i="9"/>
  <c r="SB13" i="9"/>
  <c r="SB14" i="9"/>
  <c r="SB15" i="9"/>
  <c r="SB16" i="9"/>
  <c r="SB17" i="9"/>
  <c r="SB18" i="9"/>
  <c r="SB19" i="9"/>
  <c r="SB20" i="9"/>
  <c r="SB21" i="9"/>
  <c r="SB22" i="9"/>
  <c r="SB23" i="9"/>
  <c r="SB24" i="9"/>
  <c r="SB25" i="9"/>
  <c r="SB26" i="9"/>
  <c r="SB27" i="9"/>
  <c r="SB28" i="9"/>
  <c r="SB29" i="9"/>
  <c r="SB30" i="9"/>
  <c r="SB31" i="9"/>
  <c r="SB32" i="9"/>
  <c r="SB33" i="9"/>
  <c r="SB34" i="9"/>
  <c r="SB35" i="9"/>
  <c r="SB36" i="9"/>
  <c r="SB37" i="9"/>
  <c r="SB38" i="9"/>
  <c r="SB39" i="9"/>
  <c r="SB40" i="9"/>
  <c r="SB41" i="9"/>
  <c r="SB42" i="9"/>
  <c r="SB43" i="9"/>
  <c r="SB44" i="9"/>
  <c r="SB45" i="9"/>
  <c r="SB46" i="9"/>
  <c r="SB47" i="9"/>
  <c r="SB48" i="9"/>
  <c r="SB49" i="9"/>
  <c r="SB50" i="9"/>
  <c r="SB51" i="9"/>
  <c r="SB52" i="9"/>
  <c r="SB53" i="9"/>
  <c r="SB54" i="9"/>
  <c r="SB55" i="9"/>
  <c r="SB56" i="9"/>
  <c r="SB57" i="9"/>
  <c r="SB58" i="9"/>
  <c r="SB59" i="9"/>
  <c r="SB60" i="9"/>
  <c r="SB61" i="9"/>
  <c r="SB62" i="9"/>
  <c r="SB63" i="9"/>
  <c r="SB64" i="9"/>
  <c r="SB65" i="9"/>
  <c r="SB66" i="9"/>
  <c r="SB67" i="9"/>
  <c r="SB68" i="9"/>
  <c r="SB69" i="9"/>
  <c r="SB70" i="9"/>
  <c r="SB71" i="9"/>
  <c r="SB72" i="9"/>
  <c r="SB73" i="9"/>
  <c r="SB74" i="9"/>
  <c r="SB75" i="9"/>
  <c r="SB76" i="9"/>
  <c r="SB77" i="9"/>
  <c r="SB78" i="9"/>
  <c r="SB79" i="9"/>
  <c r="SB80" i="9"/>
  <c r="SB81" i="9"/>
  <c r="SB82" i="9"/>
  <c r="SB83" i="9"/>
  <c r="SB84" i="9"/>
  <c r="SB85" i="9"/>
  <c r="SB86" i="9"/>
  <c r="SB87" i="9"/>
  <c r="SB88" i="9"/>
  <c r="SB89" i="9"/>
  <c r="SB90" i="9"/>
  <c r="SB91" i="9"/>
  <c r="SB92" i="9"/>
  <c r="SB93" i="9"/>
  <c r="SB94" i="9"/>
  <c r="SB95" i="9"/>
  <c r="SB96" i="9"/>
  <c r="SB97" i="9"/>
  <c r="SB98" i="9"/>
  <c r="SB99" i="9"/>
  <c r="SB100" i="9"/>
  <c r="SB101" i="9"/>
  <c r="SB102" i="9"/>
  <c r="SB103" i="9"/>
  <c r="SB104" i="9"/>
  <c r="SB105" i="9"/>
  <c r="SB106" i="9"/>
  <c r="SB107" i="9"/>
  <c r="SB108" i="9"/>
  <c r="SB109" i="9"/>
  <c r="SB110" i="9"/>
  <c r="SB111" i="9"/>
  <c r="SB112" i="9"/>
  <c r="SB113" i="9"/>
  <c r="SB114" i="9"/>
  <c r="SB115" i="9"/>
  <c r="SB116" i="9"/>
  <c r="SB117" i="9"/>
  <c r="SB118" i="9"/>
  <c r="SB119" i="9"/>
  <c r="SB120" i="9"/>
  <c r="SB121" i="9"/>
  <c r="SB122" i="9"/>
  <c r="SB123" i="9"/>
  <c r="SB124" i="9"/>
  <c r="SB125" i="9"/>
  <c r="SB126" i="9"/>
  <c r="SB127" i="9"/>
  <c r="SB128" i="9"/>
  <c r="SB129" i="9"/>
  <c r="SB130" i="9"/>
  <c r="SB3" i="9"/>
  <c r="SA4" i="9"/>
  <c r="SA5" i="9"/>
  <c r="SA6" i="9"/>
  <c r="SA7" i="9"/>
  <c r="SA8" i="9"/>
  <c r="SA9" i="9"/>
  <c r="SA10" i="9"/>
  <c r="SA11" i="9"/>
  <c r="SA12" i="9"/>
  <c r="SA13" i="9"/>
  <c r="SA14" i="9"/>
  <c r="SA15" i="9"/>
  <c r="SA16" i="9"/>
  <c r="SA17" i="9"/>
  <c r="SA18" i="9"/>
  <c r="SA19" i="9"/>
  <c r="SA20" i="9"/>
  <c r="SA21" i="9"/>
  <c r="SA22" i="9"/>
  <c r="SA23" i="9"/>
  <c r="SA24" i="9"/>
  <c r="SA25" i="9"/>
  <c r="SA26" i="9"/>
  <c r="SA27" i="9"/>
  <c r="SA28" i="9"/>
  <c r="SA29" i="9"/>
  <c r="SA30" i="9"/>
  <c r="SA31" i="9"/>
  <c r="SA32" i="9"/>
  <c r="SA33" i="9"/>
  <c r="SA34" i="9"/>
  <c r="SA35" i="9"/>
  <c r="SA36" i="9"/>
  <c r="SA37" i="9"/>
  <c r="SA38" i="9"/>
  <c r="SA39" i="9"/>
  <c r="SA40" i="9"/>
  <c r="SA41" i="9"/>
  <c r="SA42" i="9"/>
  <c r="SA43" i="9"/>
  <c r="SA44" i="9"/>
  <c r="SA45" i="9"/>
  <c r="SA46" i="9"/>
  <c r="SA47" i="9"/>
  <c r="SA48" i="9"/>
  <c r="SA49" i="9"/>
  <c r="SA50" i="9"/>
  <c r="SA51" i="9"/>
  <c r="SA52" i="9"/>
  <c r="SA53" i="9"/>
  <c r="SA54" i="9"/>
  <c r="SA55" i="9"/>
  <c r="SA56" i="9"/>
  <c r="SA57" i="9"/>
  <c r="SA58" i="9"/>
  <c r="SA59" i="9"/>
  <c r="SA60" i="9"/>
  <c r="SA61" i="9"/>
  <c r="SA62" i="9"/>
  <c r="SA63" i="9"/>
  <c r="SA64" i="9"/>
  <c r="SA65" i="9"/>
  <c r="SA66" i="9"/>
  <c r="SA67" i="9"/>
  <c r="SA68" i="9"/>
  <c r="SA69" i="9"/>
  <c r="SA70" i="9"/>
  <c r="SA71" i="9"/>
  <c r="SA72" i="9"/>
  <c r="SA73" i="9"/>
  <c r="SA74" i="9"/>
  <c r="SA75" i="9"/>
  <c r="SA76" i="9"/>
  <c r="SA77" i="9"/>
  <c r="SA78" i="9"/>
  <c r="SA79" i="9"/>
  <c r="SA80" i="9"/>
  <c r="SA81" i="9"/>
  <c r="SA82" i="9"/>
  <c r="SA83" i="9"/>
  <c r="SA84" i="9"/>
  <c r="SA85" i="9"/>
  <c r="SA86" i="9"/>
  <c r="SA87" i="9"/>
  <c r="SA88" i="9"/>
  <c r="SA89" i="9"/>
  <c r="SA90" i="9"/>
  <c r="SA91" i="9"/>
  <c r="SA92" i="9"/>
  <c r="SA93" i="9"/>
  <c r="SA94" i="9"/>
  <c r="SA95" i="9"/>
  <c r="SA96" i="9"/>
  <c r="SA97" i="9"/>
  <c r="SA98" i="9"/>
  <c r="SA99" i="9"/>
  <c r="SA100" i="9"/>
  <c r="SA101" i="9"/>
  <c r="SA102" i="9"/>
  <c r="SA103" i="9"/>
  <c r="SA104" i="9"/>
  <c r="SA105" i="9"/>
  <c r="SA106" i="9"/>
  <c r="SA107" i="9"/>
  <c r="SA108" i="9"/>
  <c r="SA109" i="9"/>
  <c r="SA110" i="9"/>
  <c r="SA111" i="9"/>
  <c r="SA112" i="9"/>
  <c r="SA113" i="9"/>
  <c r="SA114" i="9"/>
  <c r="SA115" i="9"/>
  <c r="SA116" i="9"/>
  <c r="SA117" i="9"/>
  <c r="SA118" i="9"/>
  <c r="SA119" i="9"/>
  <c r="SA120" i="9"/>
  <c r="SA121" i="9"/>
  <c r="SA122" i="9"/>
  <c r="SA123" i="9"/>
  <c r="SA124" i="9"/>
  <c r="SA125" i="9"/>
  <c r="SA126" i="9"/>
  <c r="SA127" i="9"/>
  <c r="SA128" i="9"/>
  <c r="SA129" i="9"/>
  <c r="SA130" i="9"/>
  <c r="SA3" i="9"/>
  <c r="RZ4" i="9"/>
  <c r="RZ5" i="9"/>
  <c r="RZ6" i="9"/>
  <c r="RZ7" i="9"/>
  <c r="RZ8" i="9"/>
  <c r="RZ9" i="9"/>
  <c r="RZ10" i="9"/>
  <c r="RZ11" i="9"/>
  <c r="RZ12" i="9"/>
  <c r="RZ13" i="9"/>
  <c r="RZ14" i="9"/>
  <c r="RZ15" i="9"/>
  <c r="RZ16" i="9"/>
  <c r="RZ17" i="9"/>
  <c r="RZ19" i="9"/>
  <c r="RZ20" i="9"/>
  <c r="RZ21" i="9"/>
  <c r="RZ22" i="9"/>
  <c r="RZ23" i="9"/>
  <c r="RZ24" i="9"/>
  <c r="RZ25" i="9"/>
  <c r="RZ26" i="9"/>
  <c r="RZ27" i="9"/>
  <c r="RZ28" i="9"/>
  <c r="RZ29" i="9"/>
  <c r="RZ30" i="9"/>
  <c r="RZ31" i="9"/>
  <c r="RZ32" i="9"/>
  <c r="RZ33" i="9"/>
  <c r="RZ34" i="9"/>
  <c r="RZ35" i="9"/>
  <c r="RZ36" i="9"/>
  <c r="RZ37" i="9"/>
  <c r="RZ38" i="9"/>
  <c r="RZ39" i="9"/>
  <c r="RZ40" i="9"/>
  <c r="RZ41" i="9"/>
  <c r="RZ42" i="9"/>
  <c r="RZ43" i="9"/>
  <c r="RZ44" i="9"/>
  <c r="RZ45" i="9"/>
  <c r="RZ46" i="9"/>
  <c r="RZ47" i="9"/>
  <c r="RZ48" i="9"/>
  <c r="RZ49" i="9"/>
  <c r="RZ50" i="9"/>
  <c r="RZ51" i="9"/>
  <c r="RZ52" i="9"/>
  <c r="RZ53" i="9"/>
  <c r="RZ54" i="9"/>
  <c r="RZ55" i="9"/>
  <c r="RZ56" i="9"/>
  <c r="RZ57" i="9"/>
  <c r="RZ58" i="9"/>
  <c r="RZ59" i="9"/>
  <c r="RZ60" i="9"/>
  <c r="RZ61" i="9"/>
  <c r="RZ62" i="9"/>
  <c r="RZ63" i="9"/>
  <c r="RZ64" i="9"/>
  <c r="RZ65" i="9"/>
  <c r="RZ66" i="9"/>
  <c r="RZ67" i="9"/>
  <c r="RZ68" i="9"/>
  <c r="RZ69" i="9"/>
  <c r="RZ70" i="9"/>
  <c r="RZ71" i="9"/>
  <c r="RZ72" i="9"/>
  <c r="RZ73" i="9"/>
  <c r="RZ74" i="9"/>
  <c r="RZ75" i="9"/>
  <c r="RZ76" i="9"/>
  <c r="RZ77" i="9"/>
  <c r="RZ78" i="9"/>
  <c r="RZ79" i="9"/>
  <c r="RZ80" i="9"/>
  <c r="RZ81" i="9"/>
  <c r="RZ82" i="9"/>
  <c r="RZ83" i="9"/>
  <c r="RZ84" i="9"/>
  <c r="RZ85" i="9"/>
  <c r="RZ86" i="9"/>
  <c r="RZ87" i="9"/>
  <c r="RZ88" i="9"/>
  <c r="RZ89" i="9"/>
  <c r="RZ90" i="9"/>
  <c r="RZ91" i="9"/>
  <c r="RZ92" i="9"/>
  <c r="RZ93" i="9"/>
  <c r="RZ94" i="9"/>
  <c r="RZ95" i="9"/>
  <c r="RZ96" i="9"/>
  <c r="RZ97" i="9"/>
  <c r="RZ98" i="9"/>
  <c r="RZ99" i="9"/>
  <c r="RZ100" i="9"/>
  <c r="RZ101" i="9"/>
  <c r="RZ102" i="9"/>
  <c r="RZ103" i="9"/>
  <c r="RZ104" i="9"/>
  <c r="RZ105" i="9"/>
  <c r="RZ106" i="9"/>
  <c r="RZ107" i="9"/>
  <c r="RZ108" i="9"/>
  <c r="RZ109" i="9"/>
  <c r="RZ110" i="9"/>
  <c r="RZ111" i="9"/>
  <c r="RZ112" i="9"/>
  <c r="RZ113" i="9"/>
  <c r="RZ114" i="9"/>
  <c r="RZ115" i="9"/>
  <c r="RZ116" i="9"/>
  <c r="RZ117" i="9"/>
  <c r="RZ118" i="9"/>
  <c r="RZ119" i="9"/>
  <c r="RZ120" i="9"/>
  <c r="RZ121" i="9"/>
  <c r="RZ122" i="9"/>
  <c r="RZ123" i="9"/>
  <c r="RZ124" i="9"/>
  <c r="RZ125" i="9"/>
  <c r="RZ126" i="9"/>
  <c r="RZ127" i="9"/>
  <c r="RZ128" i="9"/>
  <c r="RZ129" i="9"/>
  <c r="RZ130" i="9"/>
  <c r="RZ3" i="9"/>
  <c r="RY4" i="9"/>
  <c r="RY5" i="9"/>
  <c r="RY6" i="9"/>
  <c r="RY7" i="9"/>
  <c r="RY8" i="9"/>
  <c r="RY9" i="9"/>
  <c r="RY10" i="9"/>
  <c r="RY11" i="9"/>
  <c r="RY12" i="9"/>
  <c r="RY13" i="9"/>
  <c r="RY14" i="9"/>
  <c r="RY15" i="9"/>
  <c r="RY16" i="9"/>
  <c r="RY17" i="9"/>
  <c r="RY18" i="9"/>
  <c r="RY19" i="9"/>
  <c r="RY20" i="9"/>
  <c r="RY21" i="9"/>
  <c r="RY22" i="9"/>
  <c r="RY23" i="9"/>
  <c r="RY24" i="9"/>
  <c r="RY25" i="9"/>
  <c r="RY26" i="9"/>
  <c r="RY27" i="9"/>
  <c r="RY28" i="9"/>
  <c r="RY29" i="9"/>
  <c r="RY30" i="9"/>
  <c r="RY31" i="9"/>
  <c r="RY32" i="9"/>
  <c r="RY33" i="9"/>
  <c r="RY34" i="9"/>
  <c r="RY35" i="9"/>
  <c r="RY36" i="9"/>
  <c r="RY37" i="9"/>
  <c r="RY38" i="9"/>
  <c r="RY39" i="9"/>
  <c r="RY40" i="9"/>
  <c r="RY41" i="9"/>
  <c r="RY42" i="9"/>
  <c r="RY43" i="9"/>
  <c r="RY44" i="9"/>
  <c r="RY45" i="9"/>
  <c r="RY46" i="9"/>
  <c r="RY47" i="9"/>
  <c r="RY48" i="9"/>
  <c r="RY49" i="9"/>
  <c r="RY50" i="9"/>
  <c r="RY51" i="9"/>
  <c r="RY52" i="9"/>
  <c r="RY53" i="9"/>
  <c r="RY54" i="9"/>
  <c r="RY55" i="9"/>
  <c r="RY56" i="9"/>
  <c r="RY57" i="9"/>
  <c r="RY58" i="9"/>
  <c r="RY59" i="9"/>
  <c r="RY60" i="9"/>
  <c r="RY61" i="9"/>
  <c r="RY62" i="9"/>
  <c r="RY63" i="9"/>
  <c r="RY64" i="9"/>
  <c r="RY65" i="9"/>
  <c r="RY66" i="9"/>
  <c r="RY67" i="9"/>
  <c r="RY68" i="9"/>
  <c r="RY69" i="9"/>
  <c r="RY70" i="9"/>
  <c r="RY71" i="9"/>
  <c r="RY72" i="9"/>
  <c r="RY73" i="9"/>
  <c r="RY74" i="9"/>
  <c r="RY75" i="9"/>
  <c r="RY76" i="9"/>
  <c r="RY77" i="9"/>
  <c r="RY78" i="9"/>
  <c r="RY79" i="9"/>
  <c r="RY80" i="9"/>
  <c r="RY81" i="9"/>
  <c r="RY82" i="9"/>
  <c r="RY83" i="9"/>
  <c r="RY84" i="9"/>
  <c r="RY85" i="9"/>
  <c r="RY86" i="9"/>
  <c r="RY87" i="9"/>
  <c r="RY88" i="9"/>
  <c r="RY89" i="9"/>
  <c r="RY90" i="9"/>
  <c r="RY91" i="9"/>
  <c r="RY92" i="9"/>
  <c r="RY93" i="9"/>
  <c r="RY94" i="9"/>
  <c r="RY95" i="9"/>
  <c r="RY96" i="9"/>
  <c r="RY97" i="9"/>
  <c r="RY98" i="9"/>
  <c r="RY99" i="9"/>
  <c r="RY100" i="9"/>
  <c r="RY101" i="9"/>
  <c r="RY102" i="9"/>
  <c r="RY103" i="9"/>
  <c r="RY104" i="9"/>
  <c r="RY105" i="9"/>
  <c r="RY106" i="9"/>
  <c r="RY107" i="9"/>
  <c r="RY108" i="9"/>
  <c r="RY109" i="9"/>
  <c r="RY110" i="9"/>
  <c r="RY111" i="9"/>
  <c r="RY112" i="9"/>
  <c r="RY113" i="9"/>
  <c r="RY114" i="9"/>
  <c r="RY115" i="9"/>
  <c r="RY116" i="9"/>
  <c r="RY117" i="9"/>
  <c r="RY118" i="9"/>
  <c r="RY119" i="9"/>
  <c r="RY120" i="9"/>
  <c r="RY121" i="9"/>
  <c r="RY122" i="9"/>
  <c r="RY123" i="9"/>
  <c r="RY124" i="9"/>
  <c r="RY125" i="9"/>
  <c r="RY126" i="9"/>
  <c r="RY127" i="9"/>
  <c r="RY128" i="9"/>
  <c r="RY129" i="9"/>
  <c r="RY130" i="9"/>
  <c r="RY3" i="9"/>
  <c r="RX4" i="9"/>
  <c r="RX5" i="9"/>
  <c r="RX6" i="9"/>
  <c r="RX7" i="9"/>
  <c r="RX8" i="9"/>
  <c r="RX9" i="9"/>
  <c r="RX10" i="9"/>
  <c r="RX11" i="9"/>
  <c r="RX12" i="9"/>
  <c r="RX13" i="9"/>
  <c r="RX14" i="9"/>
  <c r="RX15" i="9"/>
  <c r="RX16" i="9"/>
  <c r="RX17" i="9"/>
  <c r="RX18" i="9"/>
  <c r="RX19" i="9"/>
  <c r="RX20" i="9"/>
  <c r="RX21" i="9"/>
  <c r="RX22" i="9"/>
  <c r="RX23" i="9"/>
  <c r="RX24" i="9"/>
  <c r="RX25" i="9"/>
  <c r="RX26" i="9"/>
  <c r="RX27" i="9"/>
  <c r="RX28" i="9"/>
  <c r="RX29" i="9"/>
  <c r="RX30" i="9"/>
  <c r="RX31" i="9"/>
  <c r="RX32" i="9"/>
  <c r="RX33" i="9"/>
  <c r="RX34" i="9"/>
  <c r="RX35" i="9"/>
  <c r="RX36" i="9"/>
  <c r="RX37" i="9"/>
  <c r="RX38" i="9"/>
  <c r="RX39" i="9"/>
  <c r="RX40" i="9"/>
  <c r="RX41" i="9"/>
  <c r="RX42" i="9"/>
  <c r="RX43" i="9"/>
  <c r="RX44" i="9"/>
  <c r="RX45" i="9"/>
  <c r="RX46" i="9"/>
  <c r="RX47" i="9"/>
  <c r="RX48" i="9"/>
  <c r="RX49" i="9"/>
  <c r="RX50" i="9"/>
  <c r="RX51" i="9"/>
  <c r="RX52" i="9"/>
  <c r="RX53" i="9"/>
  <c r="RX54" i="9"/>
  <c r="RX55" i="9"/>
  <c r="RX56" i="9"/>
  <c r="RX57" i="9"/>
  <c r="RX58" i="9"/>
  <c r="RX59" i="9"/>
  <c r="RX60" i="9"/>
  <c r="RX61" i="9"/>
  <c r="RX62" i="9"/>
  <c r="RX63" i="9"/>
  <c r="RX64" i="9"/>
  <c r="RX65" i="9"/>
  <c r="RX66" i="9"/>
  <c r="RX67" i="9"/>
  <c r="RX68" i="9"/>
  <c r="RX69" i="9"/>
  <c r="RX70" i="9"/>
  <c r="RX71" i="9"/>
  <c r="RX72" i="9"/>
  <c r="RX73" i="9"/>
  <c r="RX74" i="9"/>
  <c r="RX75" i="9"/>
  <c r="RX76" i="9"/>
  <c r="RX77" i="9"/>
  <c r="RX78" i="9"/>
  <c r="RX79" i="9"/>
  <c r="RX80" i="9"/>
  <c r="RX81" i="9"/>
  <c r="RX82" i="9"/>
  <c r="RX83" i="9"/>
  <c r="RX84" i="9"/>
  <c r="RX85" i="9"/>
  <c r="RX86" i="9"/>
  <c r="RX87" i="9"/>
  <c r="RX88" i="9"/>
  <c r="RX89" i="9"/>
  <c r="RX90" i="9"/>
  <c r="RX91" i="9"/>
  <c r="RX92" i="9"/>
  <c r="RX93" i="9"/>
  <c r="RX94" i="9"/>
  <c r="RX95" i="9"/>
  <c r="RX96" i="9"/>
  <c r="RX97" i="9"/>
  <c r="RX98" i="9"/>
  <c r="RX99" i="9"/>
  <c r="RX100" i="9"/>
  <c r="RX101" i="9"/>
  <c r="RX102" i="9"/>
  <c r="RX103" i="9"/>
  <c r="RX104" i="9"/>
  <c r="RX105" i="9"/>
  <c r="RX106" i="9"/>
  <c r="RX107" i="9"/>
  <c r="RX108" i="9"/>
  <c r="RX109" i="9"/>
  <c r="RX110" i="9"/>
  <c r="RX111" i="9"/>
  <c r="RX112" i="9"/>
  <c r="RX113" i="9"/>
  <c r="RX114" i="9"/>
  <c r="RX115" i="9"/>
  <c r="RX116" i="9"/>
  <c r="RX117" i="9"/>
  <c r="RX118" i="9"/>
  <c r="RX119" i="9"/>
  <c r="RX120" i="9"/>
  <c r="RX121" i="9"/>
  <c r="RX122" i="9"/>
  <c r="RX123" i="9"/>
  <c r="RX124" i="9"/>
  <c r="RX125" i="9"/>
  <c r="RX126" i="9"/>
  <c r="RX127" i="9"/>
  <c r="RX128" i="9"/>
  <c r="RX129" i="9"/>
  <c r="RX130" i="9"/>
  <c r="RX3" i="9"/>
  <c r="RW4" i="9"/>
  <c r="RW5" i="9"/>
  <c r="RW6" i="9"/>
  <c r="RW7" i="9"/>
  <c r="RW8" i="9"/>
  <c r="RW9" i="9"/>
  <c r="RW10" i="9"/>
  <c r="RW11" i="9"/>
  <c r="RW12" i="9"/>
  <c r="RW13" i="9"/>
  <c r="RW14" i="9"/>
  <c r="RW15" i="9"/>
  <c r="RW16" i="9"/>
  <c r="RW17" i="9"/>
  <c r="RW18" i="9"/>
  <c r="RW19" i="9"/>
  <c r="RW20" i="9"/>
  <c r="RW21" i="9"/>
  <c r="RW22" i="9"/>
  <c r="RW23" i="9"/>
  <c r="RW24" i="9"/>
  <c r="RW25" i="9"/>
  <c r="RW26" i="9"/>
  <c r="RW27" i="9"/>
  <c r="RW28" i="9"/>
  <c r="RW29" i="9"/>
  <c r="RW30" i="9"/>
  <c r="RW31" i="9"/>
  <c r="RW32" i="9"/>
  <c r="RW33" i="9"/>
  <c r="RW34" i="9"/>
  <c r="RW35" i="9"/>
  <c r="RW36" i="9"/>
  <c r="RW37" i="9"/>
  <c r="RW38" i="9"/>
  <c r="RW39" i="9"/>
  <c r="RW40" i="9"/>
  <c r="RW41" i="9"/>
  <c r="RW42" i="9"/>
  <c r="RW43" i="9"/>
  <c r="RW44" i="9"/>
  <c r="RW45" i="9"/>
  <c r="RW46" i="9"/>
  <c r="RW47" i="9"/>
  <c r="RW48" i="9"/>
  <c r="RW49" i="9"/>
  <c r="RW50" i="9"/>
  <c r="RW51" i="9"/>
  <c r="RW52" i="9"/>
  <c r="RW53" i="9"/>
  <c r="RW54" i="9"/>
  <c r="RW55" i="9"/>
  <c r="RW56" i="9"/>
  <c r="RW57" i="9"/>
  <c r="RW58" i="9"/>
  <c r="RW59" i="9"/>
  <c r="RW60" i="9"/>
  <c r="RW61" i="9"/>
  <c r="RW62" i="9"/>
  <c r="RW63" i="9"/>
  <c r="RW64" i="9"/>
  <c r="RW65" i="9"/>
  <c r="RW66" i="9"/>
  <c r="RW67" i="9"/>
  <c r="RW68" i="9"/>
  <c r="RW69" i="9"/>
  <c r="RW70" i="9"/>
  <c r="RW71" i="9"/>
  <c r="RW72" i="9"/>
  <c r="RW73" i="9"/>
  <c r="RW74" i="9"/>
  <c r="RW75" i="9"/>
  <c r="RW76" i="9"/>
  <c r="RW77" i="9"/>
  <c r="RW78" i="9"/>
  <c r="RW79" i="9"/>
  <c r="RW80" i="9"/>
  <c r="RW81" i="9"/>
  <c r="RW82" i="9"/>
  <c r="RW83" i="9"/>
  <c r="RW84" i="9"/>
  <c r="RW85" i="9"/>
  <c r="RW86" i="9"/>
  <c r="RW87" i="9"/>
  <c r="RW88" i="9"/>
  <c r="RW89" i="9"/>
  <c r="RW90" i="9"/>
  <c r="RW91" i="9"/>
  <c r="RW92" i="9"/>
  <c r="RW93" i="9"/>
  <c r="RW94" i="9"/>
  <c r="RW95" i="9"/>
  <c r="RW96" i="9"/>
  <c r="RW97" i="9"/>
  <c r="RW98" i="9"/>
  <c r="RW99" i="9"/>
  <c r="RW100" i="9"/>
  <c r="RW101" i="9"/>
  <c r="RW102" i="9"/>
  <c r="RW103" i="9"/>
  <c r="RW104" i="9"/>
  <c r="RW105" i="9"/>
  <c r="RW106" i="9"/>
  <c r="RW107" i="9"/>
  <c r="RW108" i="9"/>
  <c r="RW109" i="9"/>
  <c r="RW110" i="9"/>
  <c r="RW111" i="9"/>
  <c r="RW112" i="9"/>
  <c r="RW113" i="9"/>
  <c r="RW114" i="9"/>
  <c r="RW115" i="9"/>
  <c r="RW116" i="9"/>
  <c r="RW117" i="9"/>
  <c r="RW118" i="9"/>
  <c r="RW119" i="9"/>
  <c r="RW120" i="9"/>
  <c r="RW121" i="9"/>
  <c r="RW122" i="9"/>
  <c r="RW123" i="9"/>
  <c r="RW124" i="9"/>
  <c r="RW125" i="9"/>
  <c r="RW126" i="9"/>
  <c r="RW127" i="9"/>
  <c r="RW128" i="9"/>
  <c r="RW129" i="9"/>
  <c r="RW130" i="9"/>
  <c r="RW3" i="9"/>
  <c r="RV4" i="9"/>
  <c r="RV5" i="9"/>
  <c r="RV6" i="9"/>
  <c r="RV7" i="9"/>
  <c r="RV8" i="9"/>
  <c r="RV9" i="9"/>
  <c r="RV10" i="9"/>
  <c r="RV11" i="9"/>
  <c r="RV12" i="9"/>
  <c r="RV13" i="9"/>
  <c r="RV14" i="9"/>
  <c r="RV15" i="9"/>
  <c r="RV16" i="9"/>
  <c r="RV17" i="9"/>
  <c r="RV18" i="9"/>
  <c r="RV19" i="9"/>
  <c r="RV20" i="9"/>
  <c r="RV21" i="9"/>
  <c r="RV22" i="9"/>
  <c r="RV23" i="9"/>
  <c r="RV24" i="9"/>
  <c r="RV25" i="9"/>
  <c r="RV26" i="9"/>
  <c r="RV27" i="9"/>
  <c r="RV28" i="9"/>
  <c r="RV29" i="9"/>
  <c r="RV30" i="9"/>
  <c r="RV31" i="9"/>
  <c r="RV32" i="9"/>
  <c r="RV33" i="9"/>
  <c r="RV34" i="9"/>
  <c r="RV35" i="9"/>
  <c r="RV36" i="9"/>
  <c r="RV37" i="9"/>
  <c r="RV38" i="9"/>
  <c r="RV39" i="9"/>
  <c r="RV40" i="9"/>
  <c r="RV41" i="9"/>
  <c r="RV42" i="9"/>
  <c r="RV43" i="9"/>
  <c r="RV44" i="9"/>
  <c r="RV45" i="9"/>
  <c r="RV46" i="9"/>
  <c r="RV47" i="9"/>
  <c r="RV48" i="9"/>
  <c r="RV49" i="9"/>
  <c r="RV50" i="9"/>
  <c r="RV51" i="9"/>
  <c r="RV52" i="9"/>
  <c r="RV53" i="9"/>
  <c r="RV54" i="9"/>
  <c r="RV55" i="9"/>
  <c r="RV56" i="9"/>
  <c r="RV57" i="9"/>
  <c r="RV58" i="9"/>
  <c r="RV59" i="9"/>
  <c r="RV60" i="9"/>
  <c r="RV61" i="9"/>
  <c r="RV62" i="9"/>
  <c r="RV63" i="9"/>
  <c r="RV64" i="9"/>
  <c r="RV65" i="9"/>
  <c r="RV66" i="9"/>
  <c r="RV67" i="9"/>
  <c r="RV68" i="9"/>
  <c r="RV69" i="9"/>
  <c r="RV70" i="9"/>
  <c r="RV71" i="9"/>
  <c r="RV72" i="9"/>
  <c r="RV73" i="9"/>
  <c r="RV74" i="9"/>
  <c r="RV75" i="9"/>
  <c r="RV76" i="9"/>
  <c r="RV77" i="9"/>
  <c r="RV78" i="9"/>
  <c r="RV79" i="9"/>
  <c r="RV80" i="9"/>
  <c r="RV81" i="9"/>
  <c r="RV82" i="9"/>
  <c r="RV83" i="9"/>
  <c r="RV84" i="9"/>
  <c r="RV85" i="9"/>
  <c r="RV86" i="9"/>
  <c r="RV87" i="9"/>
  <c r="RV88" i="9"/>
  <c r="RV89" i="9"/>
  <c r="RV90" i="9"/>
  <c r="RV91" i="9"/>
  <c r="RV92" i="9"/>
  <c r="RV93" i="9"/>
  <c r="RV94" i="9"/>
  <c r="RV95" i="9"/>
  <c r="RV96" i="9"/>
  <c r="RV97" i="9"/>
  <c r="RV98" i="9"/>
  <c r="RV99" i="9"/>
  <c r="RV100" i="9"/>
  <c r="RV101" i="9"/>
  <c r="RV102" i="9"/>
  <c r="RV103" i="9"/>
  <c r="RV104" i="9"/>
  <c r="RV105" i="9"/>
  <c r="RV106" i="9"/>
  <c r="RV107" i="9"/>
  <c r="RV108" i="9"/>
  <c r="RV109" i="9"/>
  <c r="RV110" i="9"/>
  <c r="RV111" i="9"/>
  <c r="RV112" i="9"/>
  <c r="RV113" i="9"/>
  <c r="RV114" i="9"/>
  <c r="RV115" i="9"/>
  <c r="RV116" i="9"/>
  <c r="RV117" i="9"/>
  <c r="RV118" i="9"/>
  <c r="RV119" i="9"/>
  <c r="RV120" i="9"/>
  <c r="RV121" i="9"/>
  <c r="RV122" i="9"/>
  <c r="RV123" i="9"/>
  <c r="RV124" i="9"/>
  <c r="RV125" i="9"/>
  <c r="RV126" i="9"/>
  <c r="RV127" i="9"/>
  <c r="RV128" i="9"/>
  <c r="RV129" i="9"/>
  <c r="RV130" i="9"/>
  <c r="RV3" i="9"/>
  <c r="RU4" i="9"/>
  <c r="RU5" i="9"/>
  <c r="RU6" i="9"/>
  <c r="RU7" i="9"/>
  <c r="RU8" i="9"/>
  <c r="RU9" i="9"/>
  <c r="RU10" i="9"/>
  <c r="RU11" i="9"/>
  <c r="RU12" i="9"/>
  <c r="RU13" i="9"/>
  <c r="RU14" i="9"/>
  <c r="RU15" i="9"/>
  <c r="RU16" i="9"/>
  <c r="RU17" i="9"/>
  <c r="RU18" i="9"/>
  <c r="RU19" i="9"/>
  <c r="RU20" i="9"/>
  <c r="RU21" i="9"/>
  <c r="RU22" i="9"/>
  <c r="RU23" i="9"/>
  <c r="RU24" i="9"/>
  <c r="RU25" i="9"/>
  <c r="RU26" i="9"/>
  <c r="RU27" i="9"/>
  <c r="RU28" i="9"/>
  <c r="RU29" i="9"/>
  <c r="RU30" i="9"/>
  <c r="RU31" i="9"/>
  <c r="RU32" i="9"/>
  <c r="RU33" i="9"/>
  <c r="RU34" i="9"/>
  <c r="RU35" i="9"/>
  <c r="RU36" i="9"/>
  <c r="RU37" i="9"/>
  <c r="RU38" i="9"/>
  <c r="RU39" i="9"/>
  <c r="RU40" i="9"/>
  <c r="RU41" i="9"/>
  <c r="RU42" i="9"/>
  <c r="RU43" i="9"/>
  <c r="RU44" i="9"/>
  <c r="RU45" i="9"/>
  <c r="RU46" i="9"/>
  <c r="RU47" i="9"/>
  <c r="RU48" i="9"/>
  <c r="RU49" i="9"/>
  <c r="RU50" i="9"/>
  <c r="RU51" i="9"/>
  <c r="RU52" i="9"/>
  <c r="RU53" i="9"/>
  <c r="RU54" i="9"/>
  <c r="RU55" i="9"/>
  <c r="RU56" i="9"/>
  <c r="RU57" i="9"/>
  <c r="RU58" i="9"/>
  <c r="RU59" i="9"/>
  <c r="RU60" i="9"/>
  <c r="RU61" i="9"/>
  <c r="RU62" i="9"/>
  <c r="RU63" i="9"/>
  <c r="RU64" i="9"/>
  <c r="RU65" i="9"/>
  <c r="RU66" i="9"/>
  <c r="RU67" i="9"/>
  <c r="RU68" i="9"/>
  <c r="RU69" i="9"/>
  <c r="RU70" i="9"/>
  <c r="RU71" i="9"/>
  <c r="RU72" i="9"/>
  <c r="RU73" i="9"/>
  <c r="RU74" i="9"/>
  <c r="RU75" i="9"/>
  <c r="RU76" i="9"/>
  <c r="RU77" i="9"/>
  <c r="RU78" i="9"/>
  <c r="RU79" i="9"/>
  <c r="RU80" i="9"/>
  <c r="RU81" i="9"/>
  <c r="RU82" i="9"/>
  <c r="RU83" i="9"/>
  <c r="RU84" i="9"/>
  <c r="RU85" i="9"/>
  <c r="RU86" i="9"/>
  <c r="RU87" i="9"/>
  <c r="RU88" i="9"/>
  <c r="RU89" i="9"/>
  <c r="RU90" i="9"/>
  <c r="RU91" i="9"/>
  <c r="RU92" i="9"/>
  <c r="RU93" i="9"/>
  <c r="RU94" i="9"/>
  <c r="RU95" i="9"/>
  <c r="RU96" i="9"/>
  <c r="RU97" i="9"/>
  <c r="RU98" i="9"/>
  <c r="RU99" i="9"/>
  <c r="RU100" i="9"/>
  <c r="RU101" i="9"/>
  <c r="RU102" i="9"/>
  <c r="RU103" i="9"/>
  <c r="RU104" i="9"/>
  <c r="RU105" i="9"/>
  <c r="RU106" i="9"/>
  <c r="RU107" i="9"/>
  <c r="RU108" i="9"/>
  <c r="RU109" i="9"/>
  <c r="RU110" i="9"/>
  <c r="RU111" i="9"/>
  <c r="RU112" i="9"/>
  <c r="RU113" i="9"/>
  <c r="RU114" i="9"/>
  <c r="RU115" i="9"/>
  <c r="RU116" i="9"/>
  <c r="RU117" i="9"/>
  <c r="RU118" i="9"/>
  <c r="RU119" i="9"/>
  <c r="RU120" i="9"/>
  <c r="RU121" i="9"/>
  <c r="RU122" i="9"/>
  <c r="RU123" i="9"/>
  <c r="RU124" i="9"/>
  <c r="RU125" i="9"/>
  <c r="RU126" i="9"/>
  <c r="RU127" i="9"/>
  <c r="RU128" i="9"/>
  <c r="RU129" i="9"/>
  <c r="RU130" i="9"/>
  <c r="RU3" i="9"/>
  <c r="RR4" i="9"/>
  <c r="RS4" i="9"/>
  <c r="RT4" i="9"/>
  <c r="RR5" i="9"/>
  <c r="RS5" i="9"/>
  <c r="RT5" i="9"/>
  <c r="RR6" i="9"/>
  <c r="RS6" i="9"/>
  <c r="RT6" i="9"/>
  <c r="RR7" i="9"/>
  <c r="RS7" i="9"/>
  <c r="RT7" i="9"/>
  <c r="RR8" i="9"/>
  <c r="RS8" i="9"/>
  <c r="RT8" i="9"/>
  <c r="RR9" i="9"/>
  <c r="RS9" i="9"/>
  <c r="RT9" i="9"/>
  <c r="RR10" i="9"/>
  <c r="RS10" i="9"/>
  <c r="RT10" i="9"/>
  <c r="RR11" i="9"/>
  <c r="RS11" i="9"/>
  <c r="RT11" i="9"/>
  <c r="RR12" i="9"/>
  <c r="RS12" i="9"/>
  <c r="RT12" i="9"/>
  <c r="RR13" i="9"/>
  <c r="RS13" i="9"/>
  <c r="RT13" i="9"/>
  <c r="RR14" i="9"/>
  <c r="RS14" i="9"/>
  <c r="RT14" i="9"/>
  <c r="RR15" i="9"/>
  <c r="RS15" i="9"/>
  <c r="RT15" i="9"/>
  <c r="RR16" i="9"/>
  <c r="RS16" i="9"/>
  <c r="RT16" i="9"/>
  <c r="RR17" i="9"/>
  <c r="RS17" i="9"/>
  <c r="RT17" i="9"/>
  <c r="RR18" i="9"/>
  <c r="RS18" i="9"/>
  <c r="RT18" i="9"/>
  <c r="RR19" i="9"/>
  <c r="RS19" i="9"/>
  <c r="RT19" i="9"/>
  <c r="RR20" i="9"/>
  <c r="RS20" i="9"/>
  <c r="RT20" i="9"/>
  <c r="RR21" i="9"/>
  <c r="RS21" i="9"/>
  <c r="RT21" i="9"/>
  <c r="RR22" i="9"/>
  <c r="RS22" i="9"/>
  <c r="RT22" i="9"/>
  <c r="RR23" i="9"/>
  <c r="RS23" i="9"/>
  <c r="RT23" i="9"/>
  <c r="RR24" i="9"/>
  <c r="RS24" i="9"/>
  <c r="RT24" i="9"/>
  <c r="RR25" i="9"/>
  <c r="RS25" i="9"/>
  <c r="RT25" i="9"/>
  <c r="RR26" i="9"/>
  <c r="RS26" i="9"/>
  <c r="RT26" i="9"/>
  <c r="RR27" i="9"/>
  <c r="RS27" i="9"/>
  <c r="RT27" i="9"/>
  <c r="RR28" i="9"/>
  <c r="RS28" i="9"/>
  <c r="RT28" i="9"/>
  <c r="RR29" i="9"/>
  <c r="RS29" i="9"/>
  <c r="RT29" i="9"/>
  <c r="RR30" i="9"/>
  <c r="RS30" i="9"/>
  <c r="RT30" i="9"/>
  <c r="RR31" i="9"/>
  <c r="RS31" i="9"/>
  <c r="RT31" i="9"/>
  <c r="RR32" i="9"/>
  <c r="RS32" i="9"/>
  <c r="RT32" i="9"/>
  <c r="RR33" i="9"/>
  <c r="RS33" i="9"/>
  <c r="RT33" i="9"/>
  <c r="RR34" i="9"/>
  <c r="RS34" i="9"/>
  <c r="RT34" i="9"/>
  <c r="RR35" i="9"/>
  <c r="RS35" i="9"/>
  <c r="RT35" i="9"/>
  <c r="RR36" i="9"/>
  <c r="RS36" i="9"/>
  <c r="RT36" i="9"/>
  <c r="RR37" i="9"/>
  <c r="RS37" i="9"/>
  <c r="RT37" i="9"/>
  <c r="RR38" i="9"/>
  <c r="RS38" i="9"/>
  <c r="RT38" i="9"/>
  <c r="RR39" i="9"/>
  <c r="RS39" i="9"/>
  <c r="RT39" i="9"/>
  <c r="RR40" i="9"/>
  <c r="RS40" i="9"/>
  <c r="RT40" i="9"/>
  <c r="RR41" i="9"/>
  <c r="RS41" i="9"/>
  <c r="RT41" i="9"/>
  <c r="RR42" i="9"/>
  <c r="RS42" i="9"/>
  <c r="RT42" i="9"/>
  <c r="RR43" i="9"/>
  <c r="RS43" i="9"/>
  <c r="RT43" i="9"/>
  <c r="RR44" i="9"/>
  <c r="RS44" i="9"/>
  <c r="RT44" i="9"/>
  <c r="RR45" i="9"/>
  <c r="RS45" i="9"/>
  <c r="RT45" i="9"/>
  <c r="RR46" i="9"/>
  <c r="RS46" i="9"/>
  <c r="RT46" i="9"/>
  <c r="RR47" i="9"/>
  <c r="RS47" i="9"/>
  <c r="RT47" i="9"/>
  <c r="RR48" i="9"/>
  <c r="RS48" i="9"/>
  <c r="RT48" i="9"/>
  <c r="RR49" i="9"/>
  <c r="RS49" i="9"/>
  <c r="RT49" i="9"/>
  <c r="RR50" i="9"/>
  <c r="RS50" i="9"/>
  <c r="RT50" i="9"/>
  <c r="RR51" i="9"/>
  <c r="RS51" i="9"/>
  <c r="RT51" i="9"/>
  <c r="RR52" i="9"/>
  <c r="RS52" i="9"/>
  <c r="RT52" i="9"/>
  <c r="RR53" i="9"/>
  <c r="RS53" i="9"/>
  <c r="RT53" i="9"/>
  <c r="RR54" i="9"/>
  <c r="RS54" i="9"/>
  <c r="RT54" i="9"/>
  <c r="RR55" i="9"/>
  <c r="RS55" i="9"/>
  <c r="RT55" i="9"/>
  <c r="RR56" i="9"/>
  <c r="RS56" i="9"/>
  <c r="RT56" i="9"/>
  <c r="RR57" i="9"/>
  <c r="RS57" i="9"/>
  <c r="RT57" i="9"/>
  <c r="RR58" i="9"/>
  <c r="RS58" i="9"/>
  <c r="RT58" i="9"/>
  <c r="RR59" i="9"/>
  <c r="RS59" i="9"/>
  <c r="RT59" i="9"/>
  <c r="RR60" i="9"/>
  <c r="RS60" i="9"/>
  <c r="RT60" i="9"/>
  <c r="RR61" i="9"/>
  <c r="RS61" i="9"/>
  <c r="RT61" i="9"/>
  <c r="RR62" i="9"/>
  <c r="RS62" i="9"/>
  <c r="RT62" i="9"/>
  <c r="RR63" i="9"/>
  <c r="RS63" i="9"/>
  <c r="RT63" i="9"/>
  <c r="RR64" i="9"/>
  <c r="RS64" i="9"/>
  <c r="RT64" i="9"/>
  <c r="RR65" i="9"/>
  <c r="RS65" i="9"/>
  <c r="RT65" i="9"/>
  <c r="RR66" i="9"/>
  <c r="RS66" i="9"/>
  <c r="RT66" i="9"/>
  <c r="RR67" i="9"/>
  <c r="RS67" i="9"/>
  <c r="RT67" i="9"/>
  <c r="RR68" i="9"/>
  <c r="RS68" i="9"/>
  <c r="RT68" i="9"/>
  <c r="RR69" i="9"/>
  <c r="RS69" i="9"/>
  <c r="RT69" i="9"/>
  <c r="RR70" i="9"/>
  <c r="RS70" i="9"/>
  <c r="RT70" i="9"/>
  <c r="RR71" i="9"/>
  <c r="RS71" i="9"/>
  <c r="RT71" i="9"/>
  <c r="RR72" i="9"/>
  <c r="RS72" i="9"/>
  <c r="RT72" i="9"/>
  <c r="RR73" i="9"/>
  <c r="RS73" i="9"/>
  <c r="RT73" i="9"/>
  <c r="RR74" i="9"/>
  <c r="RS74" i="9"/>
  <c r="RT74" i="9"/>
  <c r="RR75" i="9"/>
  <c r="RS75" i="9"/>
  <c r="RT75" i="9"/>
  <c r="RR76" i="9"/>
  <c r="RS76" i="9"/>
  <c r="RT76" i="9"/>
  <c r="RR77" i="9"/>
  <c r="RS77" i="9"/>
  <c r="RT77" i="9"/>
  <c r="RR78" i="9"/>
  <c r="RS78" i="9"/>
  <c r="RT78" i="9"/>
  <c r="RR79" i="9"/>
  <c r="RS79" i="9"/>
  <c r="RT79" i="9"/>
  <c r="RR80" i="9"/>
  <c r="RS80" i="9"/>
  <c r="RT80" i="9"/>
  <c r="RR81" i="9"/>
  <c r="RS81" i="9"/>
  <c r="RT81" i="9"/>
  <c r="RR82" i="9"/>
  <c r="RS82" i="9"/>
  <c r="RT82" i="9"/>
  <c r="RR83" i="9"/>
  <c r="RS83" i="9"/>
  <c r="RT83" i="9"/>
  <c r="RR84" i="9"/>
  <c r="RS84" i="9"/>
  <c r="RT84" i="9"/>
  <c r="RR85" i="9"/>
  <c r="RS85" i="9"/>
  <c r="RT85" i="9"/>
  <c r="RR86" i="9"/>
  <c r="RS86" i="9"/>
  <c r="RT86" i="9"/>
  <c r="RR87" i="9"/>
  <c r="RS87" i="9"/>
  <c r="RT87" i="9"/>
  <c r="RR88" i="9"/>
  <c r="RS88" i="9"/>
  <c r="RT88" i="9"/>
  <c r="RR89" i="9"/>
  <c r="RS89" i="9"/>
  <c r="RT89" i="9"/>
  <c r="RR90" i="9"/>
  <c r="RS90" i="9"/>
  <c r="RT90" i="9"/>
  <c r="RR91" i="9"/>
  <c r="RS91" i="9"/>
  <c r="RT91" i="9"/>
  <c r="RR92" i="9"/>
  <c r="RS92" i="9"/>
  <c r="RT92" i="9"/>
  <c r="RR93" i="9"/>
  <c r="RS93" i="9"/>
  <c r="RT93" i="9"/>
  <c r="RR94" i="9"/>
  <c r="RS94" i="9"/>
  <c r="RT94" i="9"/>
  <c r="RR95" i="9"/>
  <c r="RS95" i="9"/>
  <c r="RT95" i="9"/>
  <c r="RR96" i="9"/>
  <c r="RS96" i="9"/>
  <c r="RT96" i="9"/>
  <c r="RR97" i="9"/>
  <c r="RS97" i="9"/>
  <c r="RT97" i="9"/>
  <c r="RR98" i="9"/>
  <c r="RS98" i="9"/>
  <c r="RT98" i="9"/>
  <c r="RR99" i="9"/>
  <c r="RS99" i="9"/>
  <c r="RT99" i="9"/>
  <c r="RR100" i="9"/>
  <c r="RS100" i="9"/>
  <c r="RT100" i="9"/>
  <c r="RR101" i="9"/>
  <c r="RS101" i="9"/>
  <c r="RT101" i="9"/>
  <c r="RR102" i="9"/>
  <c r="RS102" i="9"/>
  <c r="RT102" i="9"/>
  <c r="RR103" i="9"/>
  <c r="RS103" i="9"/>
  <c r="RT103" i="9"/>
  <c r="RR104" i="9"/>
  <c r="RS104" i="9"/>
  <c r="RT104" i="9"/>
  <c r="RR105" i="9"/>
  <c r="RS105" i="9"/>
  <c r="RT105" i="9"/>
  <c r="RR106" i="9"/>
  <c r="RS106" i="9"/>
  <c r="RT106" i="9"/>
  <c r="RR107" i="9"/>
  <c r="RS107" i="9"/>
  <c r="RT107" i="9"/>
  <c r="RR108" i="9"/>
  <c r="RS108" i="9"/>
  <c r="RT108" i="9"/>
  <c r="RR109" i="9"/>
  <c r="RS109" i="9"/>
  <c r="RT109" i="9"/>
  <c r="RR110" i="9"/>
  <c r="RS110" i="9"/>
  <c r="RT110" i="9"/>
  <c r="RR111" i="9"/>
  <c r="RS111" i="9"/>
  <c r="RT111" i="9"/>
  <c r="RR112" i="9"/>
  <c r="RS112" i="9"/>
  <c r="RT112" i="9"/>
  <c r="RR113" i="9"/>
  <c r="RS113" i="9"/>
  <c r="RT113" i="9"/>
  <c r="RR114" i="9"/>
  <c r="RS114" i="9"/>
  <c r="RT114" i="9"/>
  <c r="RR115" i="9"/>
  <c r="RS115" i="9"/>
  <c r="RT115" i="9"/>
  <c r="RR116" i="9"/>
  <c r="RS116" i="9"/>
  <c r="RT116" i="9"/>
  <c r="RR117" i="9"/>
  <c r="RS117" i="9"/>
  <c r="RT117" i="9"/>
  <c r="RR118" i="9"/>
  <c r="RS118" i="9"/>
  <c r="RT118" i="9"/>
  <c r="RR119" i="9"/>
  <c r="RS119" i="9"/>
  <c r="RT119" i="9"/>
  <c r="RR120" i="9"/>
  <c r="RS120" i="9"/>
  <c r="RT120" i="9"/>
  <c r="RR121" i="9"/>
  <c r="RS121" i="9"/>
  <c r="RT121" i="9"/>
  <c r="RR122" i="9"/>
  <c r="RS122" i="9"/>
  <c r="RT122" i="9"/>
  <c r="RR123" i="9"/>
  <c r="RS123" i="9"/>
  <c r="RT123" i="9"/>
  <c r="RR124" i="9"/>
  <c r="RS124" i="9"/>
  <c r="RT124" i="9"/>
  <c r="RR125" i="9"/>
  <c r="RS125" i="9"/>
  <c r="RT125" i="9"/>
  <c r="RR126" i="9"/>
  <c r="RS126" i="9"/>
  <c r="RT126" i="9"/>
  <c r="RR127" i="9"/>
  <c r="RS127" i="9"/>
  <c r="RT127" i="9"/>
  <c r="RR128" i="9"/>
  <c r="RS128" i="9"/>
  <c r="RT128" i="9"/>
  <c r="RR129" i="9"/>
  <c r="RS129" i="9"/>
  <c r="RT129" i="9"/>
  <c r="RR130" i="9"/>
  <c r="RS130" i="9"/>
  <c r="RT130" i="9"/>
  <c r="RT3" i="9"/>
  <c r="RS3" i="9"/>
  <c r="RR3" i="9"/>
  <c r="GH5" i="3"/>
  <c r="GH4" i="3"/>
  <c r="GA77" i="3"/>
  <c r="GA94" i="3"/>
  <c r="GA98" i="3"/>
  <c r="GA96" i="3"/>
  <c r="GA47" i="3"/>
  <c r="GA100" i="3"/>
  <c r="GA88" i="3"/>
  <c r="GA19" i="3"/>
  <c r="GA55" i="3"/>
  <c r="GA7" i="3"/>
  <c r="GA38" i="3"/>
  <c r="GA61" i="3"/>
  <c r="GA12" i="3"/>
  <c r="GA3" i="3"/>
  <c r="GA83" i="3"/>
  <c r="GA15" i="3"/>
  <c r="GA40" i="3"/>
  <c r="GA13" i="3"/>
  <c r="GA49" i="3"/>
  <c r="GA80" i="3"/>
  <c r="GA63" i="3"/>
  <c r="GA104" i="3"/>
  <c r="GA56" i="3"/>
  <c r="GA44" i="3"/>
  <c r="GA5" i="3"/>
  <c r="GA23" i="3"/>
  <c r="GA91" i="3"/>
  <c r="GA46" i="3"/>
  <c r="GA58" i="3"/>
  <c r="GA69" i="3"/>
  <c r="GA42" i="3"/>
  <c r="GA51" i="3"/>
  <c r="GA76" i="3"/>
  <c r="GA8" i="3"/>
  <c r="GA16" i="3"/>
  <c r="GA54" i="3"/>
  <c r="GA48" i="3"/>
  <c r="GA21" i="3"/>
  <c r="GA74" i="3"/>
  <c r="GA10" i="3"/>
  <c r="GA87" i="3"/>
  <c r="GA57" i="3"/>
  <c r="GA89" i="3"/>
  <c r="GA82" i="3"/>
  <c r="GA35" i="3"/>
  <c r="GA65" i="3"/>
  <c r="GA117" i="3"/>
  <c r="GA122" i="3"/>
  <c r="GA126" i="3"/>
  <c r="GA129" i="3"/>
  <c r="GA123" i="3"/>
  <c r="GA113" i="3"/>
  <c r="GA116" i="3"/>
  <c r="GA128" i="3"/>
  <c r="GA118" i="3"/>
  <c r="GA120" i="3"/>
  <c r="GA119" i="3"/>
  <c r="GA121" i="3"/>
  <c r="GA125" i="3"/>
  <c r="GA110" i="3"/>
  <c r="GA111" i="3"/>
  <c r="GA101" i="3"/>
  <c r="GA95" i="3"/>
  <c r="GA108" i="3"/>
  <c r="GA99" i="3"/>
  <c r="GA106" i="3"/>
  <c r="GA93" i="3"/>
  <c r="GA103" i="3"/>
  <c r="GA105" i="3"/>
  <c r="GA92" i="3"/>
  <c r="GA107" i="3"/>
  <c r="GA109" i="3"/>
  <c r="GA45" i="3"/>
  <c r="GA9" i="3"/>
  <c r="GA26" i="3"/>
  <c r="GA79" i="3"/>
  <c r="GA52" i="3"/>
  <c r="GA43" i="3"/>
  <c r="GA97" i="3"/>
  <c r="GA25" i="3"/>
  <c r="GA62" i="3"/>
  <c r="GA11" i="3"/>
  <c r="GA32" i="3"/>
  <c r="GA59" i="3"/>
  <c r="GA68" i="3"/>
  <c r="GA102" i="3"/>
  <c r="GA41" i="3"/>
  <c r="GA17" i="3"/>
  <c r="GA33" i="3"/>
  <c r="GA115" i="3"/>
  <c r="GA127" i="3"/>
  <c r="GA124" i="3"/>
  <c r="GA112" i="3"/>
  <c r="GA114" i="3"/>
  <c r="GA64" i="3"/>
  <c r="GA90" i="3"/>
  <c r="GA24" i="3"/>
  <c r="GA6" i="3"/>
  <c r="GA4" i="3"/>
  <c r="GA34" i="3"/>
  <c r="GA29" i="3"/>
  <c r="GA72" i="3"/>
  <c r="GA53" i="3"/>
  <c r="GA22" i="3"/>
  <c r="GA37" i="3"/>
  <c r="GA31" i="3"/>
  <c r="GA20" i="3"/>
  <c r="GA71" i="3"/>
  <c r="GA85" i="3"/>
  <c r="GA84" i="3"/>
  <c r="GA73" i="3"/>
  <c r="GA27" i="3"/>
  <c r="GA14" i="3"/>
  <c r="GA75" i="3"/>
  <c r="GA60" i="3"/>
  <c r="GA78" i="3"/>
  <c r="GA30" i="3"/>
  <c r="GA2" i="3"/>
  <c r="GA18" i="3"/>
  <c r="GA50" i="3"/>
  <c r="GA66" i="3"/>
  <c r="GA81" i="3"/>
  <c r="GA39" i="3"/>
  <c r="GA28" i="3"/>
  <c r="GA67" i="3"/>
  <c r="GA86" i="3"/>
  <c r="GA70" i="3"/>
  <c r="GA36" i="3"/>
  <c r="FY36" i="3"/>
  <c r="FZ36" i="3" s="1"/>
  <c r="FY9" i="3"/>
  <c r="FZ9" i="3" s="1"/>
  <c r="FY26" i="3"/>
  <c r="FZ26" i="3" s="1"/>
  <c r="FY109" i="3"/>
  <c r="FZ109" i="3" s="1"/>
  <c r="FY107" i="3"/>
  <c r="FZ107" i="3" s="1"/>
  <c r="FY92" i="3"/>
  <c r="FZ92" i="3" s="1"/>
  <c r="FY79" i="3"/>
  <c r="FZ79" i="3" s="1"/>
  <c r="FY105" i="3"/>
  <c r="FZ105" i="3" s="1"/>
  <c r="FY103" i="3"/>
  <c r="FZ103" i="3" s="1"/>
  <c r="FY52" i="3"/>
  <c r="FZ52" i="3" s="1"/>
  <c r="FY43" i="3"/>
  <c r="FZ43" i="3" s="1"/>
  <c r="FY93" i="3"/>
  <c r="FZ93" i="3" s="1"/>
  <c r="FY106" i="3"/>
  <c r="FZ106" i="3" s="1"/>
  <c r="FY99" i="3"/>
  <c r="FZ99" i="3" s="1"/>
  <c r="FY108" i="3"/>
  <c r="FZ108" i="3" s="1"/>
  <c r="FY95" i="3"/>
  <c r="FZ95" i="3" s="1"/>
  <c r="FY97" i="3"/>
  <c r="FZ97" i="3" s="1"/>
  <c r="FY25" i="3"/>
  <c r="FZ25" i="3" s="1"/>
  <c r="FY62" i="3"/>
  <c r="FZ62" i="3" s="1"/>
  <c r="FY101" i="3"/>
  <c r="FZ101" i="3" s="1"/>
  <c r="FY11" i="3"/>
  <c r="FZ11" i="3" s="1"/>
  <c r="FY32" i="3"/>
  <c r="FZ32" i="3" s="1"/>
  <c r="FY59" i="3"/>
  <c r="FZ59" i="3" s="1"/>
  <c r="FY68" i="3"/>
  <c r="FZ68" i="3" s="1"/>
  <c r="FY102" i="3"/>
  <c r="FZ102" i="3" s="1"/>
  <c r="FY41" i="3"/>
  <c r="FZ41" i="3" s="1"/>
  <c r="FY17" i="3"/>
  <c r="FZ17" i="3" s="1"/>
  <c r="FY33" i="3"/>
  <c r="FZ33" i="3" s="1"/>
  <c r="FY111" i="3"/>
  <c r="FZ111" i="3" s="1"/>
  <c r="FY110" i="3"/>
  <c r="FZ110" i="3" s="1"/>
  <c r="FY125" i="3"/>
  <c r="FZ125" i="3" s="1"/>
  <c r="FY121" i="3"/>
  <c r="FZ121" i="3" s="1"/>
  <c r="FY119" i="3"/>
  <c r="FZ119" i="3" s="1"/>
  <c r="FY120" i="3"/>
  <c r="FZ120" i="3" s="1"/>
  <c r="FY115" i="3"/>
  <c r="FZ115" i="3" s="1"/>
  <c r="FY118" i="3"/>
  <c r="FZ118" i="3" s="1"/>
  <c r="FY127" i="3"/>
  <c r="FZ127" i="3" s="1"/>
  <c r="FY128" i="3"/>
  <c r="FZ128" i="3" s="1"/>
  <c r="FY124" i="3"/>
  <c r="FZ124" i="3" s="1"/>
  <c r="FY116" i="3"/>
  <c r="FZ116" i="3" s="1"/>
  <c r="FY112" i="3"/>
  <c r="FZ112" i="3" s="1"/>
  <c r="FY114" i="3"/>
  <c r="FZ114" i="3" s="1"/>
  <c r="FY113" i="3"/>
  <c r="FZ113" i="3" s="1"/>
  <c r="FY123" i="3"/>
  <c r="FZ123" i="3" s="1"/>
  <c r="FY129" i="3"/>
  <c r="FZ129" i="3" s="1"/>
  <c r="FY126" i="3"/>
  <c r="FZ126" i="3" s="1"/>
  <c r="FY122" i="3"/>
  <c r="FZ122" i="3" s="1"/>
  <c r="FY117" i="3"/>
  <c r="FZ117" i="3" s="1"/>
  <c r="FY65" i="3"/>
  <c r="FZ65" i="3" s="1"/>
  <c r="FY35" i="3"/>
  <c r="FZ35" i="3" s="1"/>
  <c r="FY82" i="3"/>
  <c r="FZ82" i="3" s="1"/>
  <c r="FY64" i="3"/>
  <c r="FZ64" i="3" s="1"/>
  <c r="FY89" i="3"/>
  <c r="FZ89" i="3" s="1"/>
  <c r="FY57" i="3"/>
  <c r="FZ57" i="3" s="1"/>
  <c r="FY87" i="3"/>
  <c r="FZ87" i="3" s="1"/>
  <c r="FY10" i="3"/>
  <c r="FZ10" i="3" s="1"/>
  <c r="FY90" i="3"/>
  <c r="FZ90" i="3" s="1"/>
  <c r="FY74" i="3"/>
  <c r="FZ74" i="3" s="1"/>
  <c r="FY21" i="3"/>
  <c r="FZ21" i="3" s="1"/>
  <c r="FY48" i="3"/>
  <c r="FZ48" i="3" s="1"/>
  <c r="FY54" i="3"/>
  <c r="FZ54" i="3" s="1"/>
  <c r="FY16" i="3"/>
  <c r="FZ16" i="3" s="1"/>
  <c r="FY8" i="3"/>
  <c r="FZ8" i="3" s="1"/>
  <c r="FY76" i="3"/>
  <c r="FZ76" i="3" s="1"/>
  <c r="FY24" i="3"/>
  <c r="FZ24" i="3" s="1"/>
  <c r="FY51" i="3"/>
  <c r="FZ51" i="3" s="1"/>
  <c r="FY42" i="3"/>
  <c r="FZ42" i="3" s="1"/>
  <c r="FY6" i="3"/>
  <c r="FZ6" i="3" s="1"/>
  <c r="FY4" i="3"/>
  <c r="FZ4" i="3" s="1"/>
  <c r="FY34" i="3"/>
  <c r="FZ34" i="3" s="1"/>
  <c r="FY69" i="3"/>
  <c r="FZ69" i="3" s="1"/>
  <c r="FY58" i="3"/>
  <c r="FZ58" i="3" s="1"/>
  <c r="FY46" i="3"/>
  <c r="FZ46" i="3" s="1"/>
  <c r="FY29" i="3"/>
  <c r="FZ29" i="3" s="1"/>
  <c r="FY91" i="3"/>
  <c r="FZ91" i="3" s="1"/>
  <c r="FY72" i="3"/>
  <c r="FZ72" i="3" s="1"/>
  <c r="FY53" i="3"/>
  <c r="FZ53" i="3" s="1"/>
  <c r="FY23" i="3"/>
  <c r="FZ23" i="3" s="1"/>
  <c r="FY22" i="3"/>
  <c r="FZ22" i="3" s="1"/>
  <c r="FY5" i="3"/>
  <c r="FZ5" i="3" s="1"/>
  <c r="FY44" i="3"/>
  <c r="FZ44" i="3" s="1"/>
  <c r="FY37" i="3"/>
  <c r="FZ37" i="3" s="1"/>
  <c r="FY56" i="3"/>
  <c r="FZ56" i="3" s="1"/>
  <c r="FY31" i="3"/>
  <c r="FZ31" i="3" s="1"/>
  <c r="FY20" i="3"/>
  <c r="FZ20" i="3" s="1"/>
  <c r="FY104" i="3"/>
  <c r="FZ104" i="3" s="1"/>
  <c r="FY63" i="3"/>
  <c r="FZ63" i="3" s="1"/>
  <c r="FY80" i="3"/>
  <c r="FZ80" i="3" s="1"/>
  <c r="FY71" i="3"/>
  <c r="FZ71" i="3" s="1"/>
  <c r="FY49" i="3"/>
  <c r="FZ49" i="3" s="1"/>
  <c r="FY13" i="3"/>
  <c r="FZ13" i="3" s="1"/>
  <c r="FY85" i="3"/>
  <c r="FZ85" i="3" s="1"/>
  <c r="FY40" i="3"/>
  <c r="FZ40" i="3" s="1"/>
  <c r="FY84" i="3"/>
  <c r="FZ84" i="3" s="1"/>
  <c r="FY73" i="3"/>
  <c r="FZ73" i="3" s="1"/>
  <c r="FY15" i="3"/>
  <c r="FZ15" i="3" s="1"/>
  <c r="FY83" i="3"/>
  <c r="FZ83" i="3" s="1"/>
  <c r="FY27" i="3"/>
  <c r="FZ27" i="3" s="1"/>
  <c r="FY14" i="3"/>
  <c r="FZ14" i="3" s="1"/>
  <c r="FY3" i="3"/>
  <c r="FZ3" i="3" s="1"/>
  <c r="FY75" i="3"/>
  <c r="FZ75" i="3" s="1"/>
  <c r="FY12" i="3"/>
  <c r="FZ12" i="3" s="1"/>
  <c r="FY60" i="3"/>
  <c r="FZ60" i="3" s="1"/>
  <c r="FY61" i="3"/>
  <c r="FZ61" i="3" s="1"/>
  <c r="FY78" i="3"/>
  <c r="FZ78" i="3" s="1"/>
  <c r="FY30" i="3"/>
  <c r="FZ30" i="3" s="1"/>
  <c r="FY38" i="3"/>
  <c r="FZ38" i="3" s="1"/>
  <c r="FY7" i="3"/>
  <c r="FZ7" i="3" s="1"/>
  <c r="FY2" i="3"/>
  <c r="FZ2" i="3" s="1"/>
  <c r="FY55" i="3"/>
  <c r="FZ55" i="3" s="1"/>
  <c r="FY19" i="3"/>
  <c r="FZ19" i="3" s="1"/>
  <c r="FY88" i="3"/>
  <c r="FZ88" i="3" s="1"/>
  <c r="FY18" i="3"/>
  <c r="FZ18" i="3" s="1"/>
  <c r="FY50" i="3"/>
  <c r="FZ50" i="3" s="1"/>
  <c r="FY66" i="3"/>
  <c r="FZ66" i="3" s="1"/>
  <c r="FY81" i="3"/>
  <c r="FZ81" i="3" s="1"/>
  <c r="FY39" i="3"/>
  <c r="FZ39" i="3" s="1"/>
  <c r="FY28" i="3"/>
  <c r="FZ28" i="3" s="1"/>
  <c r="FY67" i="3"/>
  <c r="FZ67" i="3" s="1"/>
  <c r="FY86" i="3"/>
  <c r="FZ86" i="3" s="1"/>
  <c r="FY70" i="3"/>
  <c r="FZ70" i="3" s="1"/>
  <c r="FY100" i="3"/>
  <c r="FZ100" i="3" s="1"/>
  <c r="FY47" i="3"/>
  <c r="FZ47" i="3" s="1"/>
  <c r="FY96" i="3"/>
  <c r="FZ96" i="3" s="1"/>
  <c r="FY98" i="3"/>
  <c r="FZ98" i="3" s="1"/>
  <c r="FY94" i="3"/>
  <c r="FZ94" i="3" s="1"/>
  <c r="FY77" i="3"/>
  <c r="FZ77" i="3" s="1"/>
  <c r="SY4" i="9"/>
  <c r="SZ4" i="9" s="1"/>
  <c r="SY5" i="9"/>
  <c r="SZ5" i="9" s="1"/>
  <c r="SY6" i="9"/>
  <c r="SZ6" i="9" s="1"/>
  <c r="SY7" i="9"/>
  <c r="SZ7" i="9" s="1"/>
  <c r="SY8" i="9"/>
  <c r="SZ8" i="9" s="1"/>
  <c r="SY9" i="9"/>
  <c r="SZ9" i="9" s="1"/>
  <c r="SY10" i="9"/>
  <c r="SZ10" i="9" s="1"/>
  <c r="SY11" i="9"/>
  <c r="SZ11" i="9" s="1"/>
  <c r="SY12" i="9"/>
  <c r="SZ12" i="9" s="1"/>
  <c r="SY13" i="9"/>
  <c r="SZ13" i="9" s="1"/>
  <c r="SY14" i="9"/>
  <c r="SZ14" i="9" s="1"/>
  <c r="SY15" i="9"/>
  <c r="SZ15" i="9" s="1"/>
  <c r="SY16" i="9"/>
  <c r="SZ16" i="9" s="1"/>
  <c r="SY17" i="9"/>
  <c r="SZ17" i="9" s="1"/>
  <c r="SY18" i="9"/>
  <c r="SZ18" i="9" s="1"/>
  <c r="SY19" i="9"/>
  <c r="SZ19" i="9" s="1"/>
  <c r="SY20" i="9"/>
  <c r="SZ20" i="9" s="1"/>
  <c r="SY21" i="9"/>
  <c r="SZ21" i="9" s="1"/>
  <c r="SY22" i="9"/>
  <c r="SZ22" i="9" s="1"/>
  <c r="SY23" i="9"/>
  <c r="SZ23" i="9" s="1"/>
  <c r="SY24" i="9"/>
  <c r="SZ24" i="9" s="1"/>
  <c r="SY25" i="9"/>
  <c r="SZ25" i="9" s="1"/>
  <c r="SY26" i="9"/>
  <c r="SZ26" i="9" s="1"/>
  <c r="SY27" i="9"/>
  <c r="SZ27" i="9" s="1"/>
  <c r="SY28" i="9"/>
  <c r="SZ28" i="9" s="1"/>
  <c r="SY29" i="9"/>
  <c r="SZ29" i="9" s="1"/>
  <c r="SY30" i="9"/>
  <c r="SZ30" i="9" s="1"/>
  <c r="SY31" i="9"/>
  <c r="SZ31" i="9" s="1"/>
  <c r="SY32" i="9"/>
  <c r="SZ32" i="9" s="1"/>
  <c r="SY33" i="9"/>
  <c r="SZ33" i="9" s="1"/>
  <c r="SY34" i="9"/>
  <c r="SZ34" i="9" s="1"/>
  <c r="SY35" i="9"/>
  <c r="SZ35" i="9" s="1"/>
  <c r="SY36" i="9"/>
  <c r="SZ36" i="9" s="1"/>
  <c r="SY37" i="9"/>
  <c r="SZ37" i="9" s="1"/>
  <c r="SY38" i="9"/>
  <c r="SZ38" i="9" s="1"/>
  <c r="SY39" i="9"/>
  <c r="SY40" i="9"/>
  <c r="SZ40" i="9" s="1"/>
  <c r="SY41" i="9"/>
  <c r="SZ41" i="9" s="1"/>
  <c r="SY42" i="9"/>
  <c r="SZ42" i="9" s="1"/>
  <c r="SY43" i="9"/>
  <c r="SZ43" i="9" s="1"/>
  <c r="SY44" i="9"/>
  <c r="SZ44" i="9" s="1"/>
  <c r="SY45" i="9"/>
  <c r="SZ45" i="9" s="1"/>
  <c r="SY46" i="9"/>
  <c r="SZ46" i="9" s="1"/>
  <c r="SY47" i="9"/>
  <c r="SZ47" i="9" s="1"/>
  <c r="SY48" i="9"/>
  <c r="SZ48" i="9" s="1"/>
  <c r="SY49" i="9"/>
  <c r="SZ49" i="9" s="1"/>
  <c r="SY50" i="9"/>
  <c r="SZ50" i="9" s="1"/>
  <c r="SY51" i="9"/>
  <c r="SZ51" i="9" s="1"/>
  <c r="SY52" i="9"/>
  <c r="SZ52" i="9" s="1"/>
  <c r="SY53" i="9"/>
  <c r="SZ53" i="9" s="1"/>
  <c r="SY54" i="9"/>
  <c r="SZ54" i="9" s="1"/>
  <c r="SY55" i="9"/>
  <c r="SZ55" i="9" s="1"/>
  <c r="SY56" i="9"/>
  <c r="SZ56" i="9" s="1"/>
  <c r="SY57" i="9"/>
  <c r="SZ57" i="9" s="1"/>
  <c r="SY58" i="9"/>
  <c r="SZ58" i="9" s="1"/>
  <c r="SY59" i="9"/>
  <c r="SZ59" i="9" s="1"/>
  <c r="SY60" i="9"/>
  <c r="SZ60" i="9" s="1"/>
  <c r="SY61" i="9"/>
  <c r="SZ61" i="9" s="1"/>
  <c r="SY62" i="9"/>
  <c r="SZ62" i="9" s="1"/>
  <c r="SY63" i="9"/>
  <c r="SY64" i="9"/>
  <c r="SZ64" i="9" s="1"/>
  <c r="SY65" i="9"/>
  <c r="SZ65" i="9" s="1"/>
  <c r="SY66" i="9"/>
  <c r="SZ66" i="9" s="1"/>
  <c r="SY67" i="9"/>
  <c r="SZ67" i="9" s="1"/>
  <c r="SY68" i="9"/>
  <c r="SZ68" i="9" s="1"/>
  <c r="SY69" i="9"/>
  <c r="SZ69" i="9" s="1"/>
  <c r="SY70" i="9"/>
  <c r="SZ70" i="9" s="1"/>
  <c r="SY71" i="9"/>
  <c r="SZ71" i="9" s="1"/>
  <c r="SY72" i="9"/>
  <c r="SZ72" i="9" s="1"/>
  <c r="SY73" i="9"/>
  <c r="SZ73" i="9" s="1"/>
  <c r="SY74" i="9"/>
  <c r="SZ74" i="9" s="1"/>
  <c r="SY75" i="9"/>
  <c r="SZ75" i="9" s="1"/>
  <c r="SY76" i="9"/>
  <c r="SZ76" i="9" s="1"/>
  <c r="SY77" i="9"/>
  <c r="SZ77" i="9" s="1"/>
  <c r="SY78" i="9"/>
  <c r="SZ78" i="9" s="1"/>
  <c r="SY79" i="9"/>
  <c r="SZ79" i="9" s="1"/>
  <c r="SY80" i="9"/>
  <c r="SZ80" i="9" s="1"/>
  <c r="SY81" i="9"/>
  <c r="SZ81" i="9" s="1"/>
  <c r="SY82" i="9"/>
  <c r="SZ82" i="9" s="1"/>
  <c r="SY83" i="9"/>
  <c r="SZ83" i="9" s="1"/>
  <c r="SY84" i="9"/>
  <c r="SZ84" i="9" s="1"/>
  <c r="SY85" i="9"/>
  <c r="SZ85" i="9" s="1"/>
  <c r="SY86" i="9"/>
  <c r="SZ86" i="9" s="1"/>
  <c r="SY87" i="9"/>
  <c r="SY88" i="9"/>
  <c r="SZ88" i="9" s="1"/>
  <c r="SY89" i="9"/>
  <c r="SZ89" i="9" s="1"/>
  <c r="SY90" i="9"/>
  <c r="SZ90" i="9" s="1"/>
  <c r="SY91" i="9"/>
  <c r="SZ91" i="9" s="1"/>
  <c r="SY92" i="9"/>
  <c r="SZ92" i="9" s="1"/>
  <c r="SY93" i="9"/>
  <c r="SZ93" i="9" s="1"/>
  <c r="SY94" i="9"/>
  <c r="SZ94" i="9" s="1"/>
  <c r="SY95" i="9"/>
  <c r="SZ95" i="9" s="1"/>
  <c r="SY96" i="9"/>
  <c r="SZ96" i="9" s="1"/>
  <c r="SY97" i="9"/>
  <c r="SZ97" i="9" s="1"/>
  <c r="SY98" i="9"/>
  <c r="SZ98" i="9" s="1"/>
  <c r="SY99" i="9"/>
  <c r="SZ99" i="9" s="1"/>
  <c r="SY100" i="9"/>
  <c r="SZ100" i="9" s="1"/>
  <c r="SY101" i="9"/>
  <c r="SZ101" i="9" s="1"/>
  <c r="SY102" i="9"/>
  <c r="SZ102" i="9" s="1"/>
  <c r="SY103" i="9"/>
  <c r="SZ103" i="9" s="1"/>
  <c r="SY104" i="9"/>
  <c r="SZ104" i="9" s="1"/>
  <c r="SY105" i="9"/>
  <c r="SZ105" i="9" s="1"/>
  <c r="SY106" i="9"/>
  <c r="SZ106" i="9" s="1"/>
  <c r="SY107" i="9"/>
  <c r="SZ107" i="9" s="1"/>
  <c r="SY108" i="9"/>
  <c r="SZ108" i="9" s="1"/>
  <c r="SY109" i="9"/>
  <c r="SZ109" i="9" s="1"/>
  <c r="SY110" i="9"/>
  <c r="SZ110" i="9" s="1"/>
  <c r="SY111" i="9"/>
  <c r="SZ111" i="9" s="1"/>
  <c r="SY112" i="9"/>
  <c r="SZ112" i="9" s="1"/>
  <c r="SY113" i="9"/>
  <c r="SZ113" i="9" s="1"/>
  <c r="SY114" i="9"/>
  <c r="SZ114" i="9" s="1"/>
  <c r="SY115" i="9"/>
  <c r="SZ115" i="9" s="1"/>
  <c r="SY116" i="9"/>
  <c r="SZ116" i="9" s="1"/>
  <c r="SY117" i="9"/>
  <c r="SZ117" i="9" s="1"/>
  <c r="SY118" i="9"/>
  <c r="SZ118" i="9" s="1"/>
  <c r="SY119" i="9"/>
  <c r="SZ119" i="9" s="1"/>
  <c r="SY120" i="9"/>
  <c r="SZ120" i="9" s="1"/>
  <c r="SY121" i="9"/>
  <c r="SZ121" i="9" s="1"/>
  <c r="SY122" i="9"/>
  <c r="SZ122" i="9" s="1"/>
  <c r="SY123" i="9"/>
  <c r="SZ123" i="9" s="1"/>
  <c r="SY124" i="9"/>
  <c r="SZ124" i="9" s="1"/>
  <c r="SY125" i="9"/>
  <c r="SZ125" i="9" s="1"/>
  <c r="SY126" i="9"/>
  <c r="SZ126" i="9" s="1"/>
  <c r="SY127" i="9"/>
  <c r="SZ127" i="9" s="1"/>
  <c r="SY128" i="9"/>
  <c r="SZ128" i="9" s="1"/>
  <c r="SY129" i="9"/>
  <c r="SZ129" i="9" s="1"/>
  <c r="SY130" i="9"/>
  <c r="SZ130" i="9" s="1"/>
  <c r="SY3" i="9"/>
  <c r="SZ3" i="9" s="1"/>
  <c r="FZ45" i="3"/>
  <c r="J156" i="17"/>
  <c r="I182" i="17"/>
  <c r="I180" i="17"/>
  <c r="J177" i="17"/>
  <c r="J161" i="17"/>
  <c r="J152" i="17"/>
  <c r="H194" i="17"/>
  <c r="H170" i="17"/>
  <c r="I175" i="17"/>
  <c r="J184" i="17"/>
  <c r="H185" i="17"/>
  <c r="I186" i="17"/>
  <c r="I198" i="17"/>
  <c r="I172" i="17"/>
  <c r="J182" i="17"/>
  <c r="J176" i="17"/>
  <c r="I156" i="17"/>
  <c r="J173" i="17"/>
  <c r="I171" i="17"/>
  <c r="J163" i="17"/>
  <c r="H191" i="17"/>
  <c r="H186" i="17"/>
  <c r="H179" i="17"/>
  <c r="H149" i="17"/>
  <c r="H171" i="17"/>
  <c r="H158" i="17"/>
  <c r="J167" i="17"/>
  <c r="H154" i="17"/>
  <c r="I184" i="17"/>
  <c r="I190" i="17"/>
  <c r="J199" i="17"/>
  <c r="H181" i="17"/>
  <c r="J189" i="17"/>
  <c r="H159" i="17"/>
  <c r="J174" i="17"/>
  <c r="H180" i="17"/>
  <c r="J195" i="17"/>
  <c r="J178" i="17"/>
  <c r="I151" i="17"/>
  <c r="I188" i="17"/>
  <c r="H182" i="17"/>
  <c r="H190" i="17"/>
  <c r="J165" i="17"/>
  <c r="H168" i="17"/>
  <c r="J190" i="17"/>
  <c r="J172" i="17"/>
  <c r="I181" i="17"/>
  <c r="I152" i="17"/>
  <c r="J159" i="17"/>
  <c r="J164" i="17"/>
  <c r="I160" i="17"/>
  <c r="I187" i="17"/>
  <c r="J186" i="17"/>
  <c r="I157" i="17"/>
  <c r="J170" i="17"/>
  <c r="J188" i="17"/>
  <c r="H165" i="17"/>
  <c r="H150" i="17"/>
  <c r="H166" i="17"/>
  <c r="I195" i="17"/>
  <c r="J181" i="17"/>
  <c r="H153" i="17"/>
  <c r="J149" i="17"/>
  <c r="H188" i="17"/>
  <c r="H157" i="17"/>
  <c r="I170" i="17"/>
  <c r="J191" i="17"/>
  <c r="H162" i="17"/>
  <c r="I197" i="17"/>
  <c r="J168" i="17"/>
  <c r="I191" i="17"/>
  <c r="J198" i="17"/>
  <c r="H187" i="17"/>
  <c r="I177" i="17"/>
  <c r="J153" i="17"/>
  <c r="H192" i="17"/>
  <c r="J179" i="17"/>
  <c r="I158" i="17"/>
  <c r="H161" i="17"/>
  <c r="J169" i="17"/>
  <c r="J193" i="17"/>
  <c r="I150" i="17"/>
  <c r="J154" i="17"/>
  <c r="H197" i="17"/>
  <c r="H176" i="17"/>
  <c r="H183" i="17"/>
  <c r="H151" i="17"/>
  <c r="I194" i="17"/>
  <c r="J183" i="17"/>
  <c r="J185" i="17"/>
  <c r="J155" i="17"/>
  <c r="I162" i="17"/>
  <c r="J162" i="17"/>
  <c r="H178" i="17"/>
  <c r="I153" i="17"/>
  <c r="H177" i="17"/>
  <c r="I192" i="17"/>
  <c r="I176" i="17"/>
  <c r="H174" i="17"/>
  <c r="I193" i="17"/>
  <c r="H196" i="17"/>
  <c r="J150" i="17"/>
  <c r="J157" i="17"/>
  <c r="I199" i="17"/>
  <c r="H163" i="17"/>
  <c r="I179" i="17"/>
  <c r="J175" i="17"/>
  <c r="J180" i="17"/>
  <c r="H198" i="17"/>
  <c r="H172" i="17"/>
  <c r="H155" i="17"/>
  <c r="H184" i="17"/>
  <c r="H152" i="17"/>
  <c r="H164" i="17"/>
  <c r="J160" i="17"/>
  <c r="J158" i="17"/>
  <c r="H199" i="17"/>
  <c r="I154" i="17"/>
  <c r="J166" i="17"/>
  <c r="I185" i="17"/>
  <c r="H156" i="17"/>
  <c r="H175" i="17"/>
  <c r="H167" i="17"/>
  <c r="H189" i="17"/>
  <c r="H193" i="17"/>
  <c r="J187" i="17"/>
  <c r="H173" i="17"/>
  <c r="I183" i="17"/>
  <c r="H195" i="17"/>
  <c r="I189" i="17"/>
  <c r="J151" i="17"/>
  <c r="J192" i="17"/>
  <c r="I169" i="17"/>
  <c r="H169" i="17"/>
  <c r="J171" i="17"/>
  <c r="I173" i="17"/>
  <c r="J197" i="17"/>
  <c r="I196" i="17"/>
  <c r="J194" i="17"/>
  <c r="J196" i="17"/>
  <c r="J18" i="17"/>
  <c r="I18" i="17"/>
  <c r="H18" i="17"/>
  <c r="G18" i="17"/>
  <c r="H4" i="17"/>
  <c r="O4" i="17"/>
  <c r="R15" i="17"/>
  <c r="G4" i="17"/>
  <c r="N4" i="17"/>
  <c r="R14" i="17"/>
  <c r="F4" i="17"/>
  <c r="M4" i="17"/>
  <c r="R13" i="17"/>
  <c r="E4" i="17"/>
  <c r="L4" i="17"/>
  <c r="R12" i="17"/>
  <c r="SZ39" i="9"/>
  <c r="SZ63" i="9"/>
  <c r="SZ87" i="9"/>
  <c r="G198" i="17"/>
  <c r="G157" i="17"/>
  <c r="G155" i="17"/>
  <c r="G153" i="17"/>
  <c r="G150" i="17"/>
  <c r="G184" i="17"/>
  <c r="G151" i="17"/>
  <c r="G149" i="17"/>
  <c r="G189" i="17"/>
  <c r="G182" i="17"/>
  <c r="G187" i="17"/>
  <c r="G180" i="17"/>
  <c r="G185" i="17"/>
  <c r="G178" i="17"/>
  <c r="G183" i="17"/>
  <c r="G176" i="17"/>
  <c r="G181" i="17"/>
  <c r="G170" i="17"/>
  <c r="G175" i="17"/>
  <c r="G168" i="17"/>
  <c r="G173" i="17"/>
  <c r="G166" i="17"/>
  <c r="G171" i="17"/>
  <c r="G152" i="17"/>
  <c r="I178" i="17"/>
  <c r="G164" i="17"/>
  <c r="G199" i="17"/>
  <c r="G194" i="17"/>
  <c r="G162" i="17"/>
  <c r="G165" i="17"/>
  <c r="G160" i="17"/>
  <c r="G167" i="17"/>
  <c r="G192" i="17"/>
  <c r="G195" i="17"/>
  <c r="G163" i="17"/>
  <c r="G190" i="17"/>
  <c r="G158" i="17"/>
  <c r="G169" i="17"/>
  <c r="G193" i="17"/>
  <c r="G161" i="17"/>
  <c r="G188" i="17"/>
  <c r="G156" i="17"/>
  <c r="G196" i="17"/>
  <c r="G197" i="17"/>
  <c r="G191" i="17"/>
  <c r="G159" i="17"/>
  <c r="G186" i="17"/>
  <c r="G154" i="17"/>
  <c r="G179" i="17"/>
  <c r="G174" i="17"/>
  <c r="G177" i="17"/>
  <c r="G172" i="17"/>
  <c r="I167" i="17"/>
  <c r="I168" i="17"/>
  <c r="I166" i="17"/>
  <c r="I164" i="17"/>
  <c r="I174" i="17"/>
  <c r="I159" i="17"/>
  <c r="H160" i="17"/>
  <c r="I161" i="17"/>
  <c r="I163" i="17"/>
  <c r="I155" i="17"/>
  <c r="I165" i="17"/>
  <c r="I149" i="17"/>
  <c r="D33" i="21" l="1"/>
  <c r="ST24" i="9"/>
  <c r="ST104" i="9"/>
  <c r="ST56" i="9"/>
  <c r="ST32" i="9"/>
  <c r="ST100" i="9"/>
  <c r="ST88" i="9"/>
  <c r="ST64" i="9"/>
  <c r="ST52" i="9"/>
  <c r="ST40" i="9"/>
  <c r="ST4" i="9"/>
  <c r="SF24" i="9"/>
  <c r="E41" i="17" s="1"/>
  <c r="I41" i="17" s="1"/>
  <c r="ST21" i="9"/>
  <c r="ST53" i="9"/>
  <c r="ST41" i="9"/>
  <c r="SD3" i="9"/>
  <c r="SH3" i="9" s="1"/>
  <c r="SF78" i="9"/>
  <c r="SJ78" i="9" s="1"/>
  <c r="SG29" i="9"/>
  <c r="SK29" i="9" s="1"/>
  <c r="SG61" i="9"/>
  <c r="SK61" i="9" s="1"/>
  <c r="SU3" i="9"/>
  <c r="GD8" i="3"/>
  <c r="GD7" i="3"/>
  <c r="GD5" i="3"/>
  <c r="GD4" i="3"/>
  <c r="ST60" i="9"/>
  <c r="SX61" i="9"/>
  <c r="SG121" i="9"/>
  <c r="SK121" i="9" s="1"/>
  <c r="SG25" i="9"/>
  <c r="F42" i="17" s="1"/>
  <c r="J42" i="17" s="1"/>
  <c r="SG13" i="9"/>
  <c r="SK13" i="9" s="1"/>
  <c r="SF108" i="9"/>
  <c r="E125" i="17" s="1"/>
  <c r="SW96" i="9"/>
  <c r="SF72" i="9"/>
  <c r="SJ72" i="9" s="1"/>
  <c r="SF36" i="9"/>
  <c r="SJ36" i="9" s="1"/>
  <c r="SE117" i="9"/>
  <c r="D134" i="17" s="1"/>
  <c r="H134" i="17" s="1"/>
  <c r="SE93" i="9"/>
  <c r="SI93" i="9" s="1"/>
  <c r="SE57" i="9"/>
  <c r="SI57" i="9" s="1"/>
  <c r="SU59" i="9"/>
  <c r="SE97" i="9"/>
  <c r="D114" i="17" s="1"/>
  <c r="H114" i="17" s="1"/>
  <c r="SE73" i="9"/>
  <c r="D90" i="17" s="1"/>
  <c r="H90" i="17" s="1"/>
  <c r="SE37" i="9"/>
  <c r="SI37" i="9" s="1"/>
  <c r="SG77" i="9"/>
  <c r="SK77" i="9" s="1"/>
  <c r="SG65" i="9"/>
  <c r="SK65" i="9" s="1"/>
  <c r="SG53" i="9"/>
  <c r="F70" i="17" s="1"/>
  <c r="J70" i="17" s="1"/>
  <c r="SG41" i="9"/>
  <c r="SK41" i="9" s="1"/>
  <c r="SG17" i="9"/>
  <c r="SK17" i="9" s="1"/>
  <c r="SG5" i="9"/>
  <c r="SK5" i="9" s="1"/>
  <c r="ST117" i="9"/>
  <c r="ST77" i="9"/>
  <c r="ST73" i="9"/>
  <c r="ST65" i="9"/>
  <c r="ST92" i="9"/>
  <c r="SF79" i="9"/>
  <c r="SJ79" i="9" s="1"/>
  <c r="SF67" i="9"/>
  <c r="E84" i="17" s="1"/>
  <c r="I84" i="17" s="1"/>
  <c r="SF31" i="9"/>
  <c r="SJ31" i="9" s="1"/>
  <c r="SF19" i="9"/>
  <c r="SJ19" i="9" s="1"/>
  <c r="SF7" i="9"/>
  <c r="SJ7" i="9" s="1"/>
  <c r="SE24" i="9"/>
  <c r="SI24" i="9" s="1"/>
  <c r="ST36" i="9"/>
  <c r="ST28" i="9"/>
  <c r="ST20" i="9"/>
  <c r="ST16" i="9"/>
  <c r="ST12" i="9"/>
  <c r="SF56" i="9"/>
  <c r="SJ56" i="9" s="1"/>
  <c r="SF20" i="9"/>
  <c r="SJ20" i="9" s="1"/>
  <c r="SF8" i="9"/>
  <c r="E25" i="17" s="1"/>
  <c r="SX109" i="9"/>
  <c r="ST128" i="9"/>
  <c r="ST124" i="9"/>
  <c r="ST120" i="9"/>
  <c r="ST116" i="9"/>
  <c r="ST112" i="9"/>
  <c r="ST108" i="9"/>
  <c r="ST96" i="9"/>
  <c r="ST84" i="9"/>
  <c r="ST80" i="9"/>
  <c r="ST76" i="9"/>
  <c r="ST72" i="9"/>
  <c r="ST68" i="9"/>
  <c r="ST48" i="9"/>
  <c r="ST44" i="9"/>
  <c r="ST8" i="9"/>
  <c r="SD91" i="9"/>
  <c r="SH91" i="9" s="1"/>
  <c r="SD43" i="9"/>
  <c r="SH43" i="9" s="1"/>
  <c r="SD7" i="9"/>
  <c r="SH7" i="9" s="1"/>
  <c r="ST113" i="9"/>
  <c r="SD31" i="9"/>
  <c r="SH31" i="9" s="1"/>
  <c r="SU19" i="9"/>
  <c r="SW8" i="9"/>
  <c r="SD107" i="9"/>
  <c r="C124" i="17" s="1"/>
  <c r="SD83" i="9"/>
  <c r="SH83" i="9" s="1"/>
  <c r="SD47" i="9"/>
  <c r="SH47" i="9" s="1"/>
  <c r="SD35" i="9"/>
  <c r="C52" i="17" s="1"/>
  <c r="SD23" i="9"/>
  <c r="SH23" i="9" s="1"/>
  <c r="SD11" i="9"/>
  <c r="C28" i="17" s="1"/>
  <c r="SD123" i="9"/>
  <c r="C140" i="17" s="1"/>
  <c r="SD111" i="9"/>
  <c r="SH111" i="9" s="1"/>
  <c r="SD99" i="9"/>
  <c r="C116" i="17" s="1"/>
  <c r="SD87" i="9"/>
  <c r="C104" i="17" s="1"/>
  <c r="SD75" i="9"/>
  <c r="C92" i="17" s="1"/>
  <c r="SD63" i="9"/>
  <c r="SH63" i="9" s="1"/>
  <c r="SD51" i="9"/>
  <c r="C68" i="17" s="1"/>
  <c r="SD27" i="9"/>
  <c r="SH27" i="9" s="1"/>
  <c r="SX25" i="9"/>
  <c r="SU40" i="9"/>
  <c r="SF91" i="9"/>
  <c r="SJ91" i="9" s="1"/>
  <c r="SW56" i="9"/>
  <c r="SV105" i="9"/>
  <c r="SV69" i="9"/>
  <c r="SU128" i="9"/>
  <c r="SU124" i="9"/>
  <c r="SD120" i="9"/>
  <c r="SD116" i="9"/>
  <c r="SD112" i="9"/>
  <c r="SH112" i="9" s="1"/>
  <c r="SU108" i="9"/>
  <c r="SU104" i="9"/>
  <c r="SD100" i="9"/>
  <c r="SU96" i="9"/>
  <c r="SU92" i="9"/>
  <c r="SD88" i="9"/>
  <c r="SD84" i="9"/>
  <c r="SD80" i="9"/>
  <c r="SD76" i="9"/>
  <c r="SH76" i="9" s="1"/>
  <c r="SU72" i="9"/>
  <c r="SU68" i="9"/>
  <c r="SU64" i="9"/>
  <c r="SU60" i="9"/>
  <c r="SU56" i="9"/>
  <c r="SD52" i="9"/>
  <c r="SH52" i="9" s="1"/>
  <c r="SD48" i="9"/>
  <c r="SD44" i="9"/>
  <c r="SH44" i="9" s="1"/>
  <c r="SD40" i="9"/>
  <c r="SU36" i="9"/>
  <c r="SD32" i="9"/>
  <c r="SD28" i="9"/>
  <c r="SD24" i="9"/>
  <c r="SU12" i="9"/>
  <c r="SU8" i="9"/>
  <c r="SU4" i="9"/>
  <c r="SW128" i="9"/>
  <c r="SW92" i="9"/>
  <c r="SF80" i="9"/>
  <c r="SJ80" i="9" s="1"/>
  <c r="SG109" i="9"/>
  <c r="SK109" i="9" s="1"/>
  <c r="SG97" i="9"/>
  <c r="SK97" i="9" s="1"/>
  <c r="SG85" i="9"/>
  <c r="SK85" i="9" s="1"/>
  <c r="SG73" i="9"/>
  <c r="SK73" i="9" s="1"/>
  <c r="SG49" i="9"/>
  <c r="SK49" i="9" s="1"/>
  <c r="SG37" i="9"/>
  <c r="SK37" i="9" s="1"/>
  <c r="SF98" i="9"/>
  <c r="SJ98" i="9" s="1"/>
  <c r="SF74" i="9"/>
  <c r="SJ74" i="9" s="1"/>
  <c r="SF50" i="9"/>
  <c r="SJ50" i="9" s="1"/>
  <c r="SF26" i="9"/>
  <c r="SJ26" i="9" s="1"/>
  <c r="SF92" i="9"/>
  <c r="SJ92" i="9" s="1"/>
  <c r="SX125" i="9"/>
  <c r="SX89" i="9"/>
  <c r="SX65" i="9"/>
  <c r="SF127" i="9"/>
  <c r="SJ127" i="9" s="1"/>
  <c r="SF115" i="9"/>
  <c r="E132" i="17" s="1"/>
  <c r="I132" i="17" s="1"/>
  <c r="SF103" i="9"/>
  <c r="SJ103" i="9" s="1"/>
  <c r="SF55" i="9"/>
  <c r="SJ55" i="9" s="1"/>
  <c r="SF43" i="9"/>
  <c r="SJ43" i="9" s="1"/>
  <c r="SX129" i="9"/>
  <c r="SG105" i="9"/>
  <c r="SK105" i="9" s="1"/>
  <c r="SG93" i="9"/>
  <c r="F110" i="17" s="1"/>
  <c r="J110" i="17" s="1"/>
  <c r="SG81" i="9"/>
  <c r="F98" i="17" s="1"/>
  <c r="J98" i="17" s="1"/>
  <c r="SX69" i="9"/>
  <c r="SX57" i="9"/>
  <c r="SG21" i="9"/>
  <c r="SK21" i="9" s="1"/>
  <c r="SG9" i="9"/>
  <c r="SK9" i="9" s="1"/>
  <c r="ST125" i="9"/>
  <c r="ST109" i="9"/>
  <c r="ST105" i="9"/>
  <c r="ST101" i="9"/>
  <c r="ST97" i="9"/>
  <c r="ST89" i="9"/>
  <c r="ST81" i="9"/>
  <c r="ST69" i="9"/>
  <c r="ST61" i="9"/>
  <c r="ST57" i="9"/>
  <c r="SU24" i="9"/>
  <c r="SE104" i="9"/>
  <c r="SI104" i="9" s="1"/>
  <c r="SF76" i="9"/>
  <c r="SJ76" i="9" s="1"/>
  <c r="SW52" i="9"/>
  <c r="SW40" i="9"/>
  <c r="SF28" i="9"/>
  <c r="SJ28" i="9" s="1"/>
  <c r="SW16" i="9"/>
  <c r="SW4" i="9"/>
  <c r="ST110" i="9"/>
  <c r="ST49" i="9"/>
  <c r="ST45" i="9"/>
  <c r="ST37" i="9"/>
  <c r="ST33" i="9"/>
  <c r="ST25" i="9"/>
  <c r="ST17" i="9"/>
  <c r="ST13" i="9"/>
  <c r="ST9" i="9"/>
  <c r="SE32" i="9"/>
  <c r="D49" i="17" s="1"/>
  <c r="H49" i="17" s="1"/>
  <c r="SE56" i="9"/>
  <c r="D73" i="17" s="1"/>
  <c r="H73" i="17" s="1"/>
  <c r="SU20" i="9"/>
  <c r="SW116" i="9"/>
  <c r="SW104" i="9"/>
  <c r="SW80" i="9"/>
  <c r="SW68" i="9"/>
  <c r="SW44" i="9"/>
  <c r="SW32" i="9"/>
  <c r="SW20" i="9"/>
  <c r="SV116" i="9"/>
  <c r="SV44" i="9"/>
  <c r="SU88" i="9"/>
  <c r="SU76" i="9"/>
  <c r="SD56" i="9"/>
  <c r="C73" i="17" s="1"/>
  <c r="SU52" i="9"/>
  <c r="SU48" i="9"/>
  <c r="SU44" i="9"/>
  <c r="SD12" i="9"/>
  <c r="SH12" i="9" s="1"/>
  <c r="SV92" i="9"/>
  <c r="SF104" i="9"/>
  <c r="SJ104" i="9" s="1"/>
  <c r="SE118" i="9"/>
  <c r="SI118" i="9" s="1"/>
  <c r="SE94" i="9"/>
  <c r="SI94" i="9" s="1"/>
  <c r="SE82" i="9"/>
  <c r="SI82" i="9" s="1"/>
  <c r="SE70" i="9"/>
  <c r="SI70" i="9" s="1"/>
  <c r="SE58" i="9"/>
  <c r="SI58" i="9" s="1"/>
  <c r="SE22" i="9"/>
  <c r="D39" i="17" s="1"/>
  <c r="H39" i="17" s="1"/>
  <c r="SE10" i="9"/>
  <c r="SI10" i="9" s="1"/>
  <c r="SD70" i="9"/>
  <c r="C87" i="17" s="1"/>
  <c r="SF122" i="9"/>
  <c r="E139" i="17" s="1"/>
  <c r="I139" i="17" s="1"/>
  <c r="SF68" i="9"/>
  <c r="SJ68" i="9" s="1"/>
  <c r="SW93" i="9"/>
  <c r="SF81" i="9"/>
  <c r="E98" i="17" s="1"/>
  <c r="I98" i="17" s="1"/>
  <c r="SF32" i="9"/>
  <c r="SJ32" i="9" s="1"/>
  <c r="SF128" i="9"/>
  <c r="E145" i="17" s="1"/>
  <c r="SF69" i="9"/>
  <c r="E86" i="17" s="1"/>
  <c r="I86" i="17" s="1"/>
  <c r="SW57" i="9"/>
  <c r="SW45" i="9"/>
  <c r="SU16" i="9"/>
  <c r="SG69" i="9"/>
  <c r="SK69" i="9" s="1"/>
  <c r="SF129" i="9"/>
  <c r="SJ129" i="9" s="1"/>
  <c r="SW117" i="9"/>
  <c r="SW9" i="9"/>
  <c r="SG57" i="9"/>
  <c r="SK57" i="9" s="1"/>
  <c r="SX21" i="9"/>
  <c r="SU109" i="9"/>
  <c r="SE107" i="9"/>
  <c r="D124" i="17" s="1"/>
  <c r="H124" i="17" s="1"/>
  <c r="SE95" i="9"/>
  <c r="D112" i="17" s="1"/>
  <c r="H112" i="17" s="1"/>
  <c r="SE47" i="9"/>
  <c r="SI47" i="9" s="1"/>
  <c r="SE23" i="9"/>
  <c r="D40" i="17" s="1"/>
  <c r="H40" i="17" s="1"/>
  <c r="SW105" i="9"/>
  <c r="SW33" i="9"/>
  <c r="SG129" i="9"/>
  <c r="SK129" i="9" s="1"/>
  <c r="SE65" i="9"/>
  <c r="SI65" i="9" s="1"/>
  <c r="SE29" i="9"/>
  <c r="SI29" i="9" s="1"/>
  <c r="SE125" i="9"/>
  <c r="SI125" i="9" s="1"/>
  <c r="SX81" i="9"/>
  <c r="SF44" i="9"/>
  <c r="SJ44" i="9" s="1"/>
  <c r="SF116" i="9"/>
  <c r="E133" i="17" s="1"/>
  <c r="I133" i="17" s="1"/>
  <c r="SV82" i="9"/>
  <c r="SV70" i="9"/>
  <c r="SV22" i="9"/>
  <c r="SD129" i="9"/>
  <c r="SH129" i="9" s="1"/>
  <c r="SU125" i="9"/>
  <c r="SU121" i="9"/>
  <c r="SD117" i="9"/>
  <c r="SH117" i="9" s="1"/>
  <c r="SU113" i="9"/>
  <c r="SD109" i="9"/>
  <c r="SH109" i="9" s="1"/>
  <c r="SU105" i="9"/>
  <c r="SU101" i="9"/>
  <c r="SU97" i="9"/>
  <c r="SU93" i="9"/>
  <c r="SD89" i="9"/>
  <c r="C106" i="17" s="1"/>
  <c r="SD85" i="9"/>
  <c r="SH85" i="9" s="1"/>
  <c r="SU81" i="9"/>
  <c r="SU77" i="9"/>
  <c r="SU73" i="9"/>
  <c r="SU69" i="9"/>
  <c r="SD65" i="9"/>
  <c r="C82" i="17" s="1"/>
  <c r="SU57" i="9"/>
  <c r="SU53" i="9"/>
  <c r="SU49" i="9"/>
  <c r="SU45" i="9"/>
  <c r="SD41" i="9"/>
  <c r="SH41" i="9" s="1"/>
  <c r="SD33" i="9"/>
  <c r="SH33" i="9" s="1"/>
  <c r="SU29" i="9"/>
  <c r="SU25" i="9"/>
  <c r="SD21" i="9"/>
  <c r="SH21" i="9" s="1"/>
  <c r="SU17" i="9"/>
  <c r="SU5" i="9"/>
  <c r="SE120" i="9"/>
  <c r="SI120" i="9" s="1"/>
  <c r="SV108" i="9"/>
  <c r="SE84" i="9"/>
  <c r="SI84" i="9" s="1"/>
  <c r="SV72" i="9"/>
  <c r="SE60" i="9"/>
  <c r="D77" i="17" s="1"/>
  <c r="H77" i="17" s="1"/>
  <c r="SV48" i="9"/>
  <c r="SV36" i="9"/>
  <c r="SE12" i="9"/>
  <c r="D29" i="17" s="1"/>
  <c r="H29" i="17" s="1"/>
  <c r="SF130" i="9"/>
  <c r="SJ130" i="9" s="1"/>
  <c r="SW124" i="9"/>
  <c r="SW118" i="9"/>
  <c r="SW112" i="9"/>
  <c r="SW106" i="9"/>
  <c r="SW100" i="9"/>
  <c r="SW94" i="9"/>
  <c r="SW88" i="9"/>
  <c r="SW82" i="9"/>
  <c r="SW70" i="9"/>
  <c r="SW64" i="9"/>
  <c r="SW58" i="9"/>
  <c r="SW46" i="9"/>
  <c r="SF34" i="9"/>
  <c r="SJ34" i="9" s="1"/>
  <c r="SF22" i="9"/>
  <c r="SJ22" i="9" s="1"/>
  <c r="SF10" i="9"/>
  <c r="E27" i="17" s="1"/>
  <c r="ST130" i="9"/>
  <c r="ST118" i="9"/>
  <c r="ST114" i="9"/>
  <c r="ST106" i="9"/>
  <c r="ST102" i="9"/>
  <c r="ST98" i="9"/>
  <c r="ST94" i="9"/>
  <c r="ST90" i="9"/>
  <c r="ST86" i="9"/>
  <c r="ST82" i="9"/>
  <c r="ST78" i="9"/>
  <c r="ST74" i="9"/>
  <c r="ST66" i="9"/>
  <c r="ST62" i="9"/>
  <c r="ST58" i="9"/>
  <c r="ST54" i="9"/>
  <c r="ST42" i="9"/>
  <c r="ST38" i="9"/>
  <c r="ST34" i="9"/>
  <c r="ST30" i="9"/>
  <c r="ST26" i="9"/>
  <c r="ST22" i="9"/>
  <c r="ST18" i="9"/>
  <c r="ST14" i="9"/>
  <c r="SE3" i="9"/>
  <c r="D20" i="17" s="1"/>
  <c r="H20" i="17" s="1"/>
  <c r="SU65" i="9"/>
  <c r="SD45" i="9"/>
  <c r="SH45" i="9" s="1"/>
  <c r="SU13" i="9"/>
  <c r="SE14" i="9"/>
  <c r="SI14" i="9" s="1"/>
  <c r="SE46" i="9"/>
  <c r="SI46" i="9" s="1"/>
  <c r="SE34" i="9"/>
  <c r="SI34" i="9" s="1"/>
  <c r="SW129" i="9"/>
  <c r="SF93" i="9"/>
  <c r="SJ93" i="9" s="1"/>
  <c r="SW81" i="9"/>
  <c r="SW21" i="9"/>
  <c r="SX121" i="9"/>
  <c r="SX113" i="9"/>
  <c r="SX93" i="9"/>
  <c r="SX85" i="9"/>
  <c r="SX77" i="9"/>
  <c r="SX73" i="9"/>
  <c r="SX41" i="9"/>
  <c r="SX29" i="9"/>
  <c r="SX5" i="9"/>
  <c r="SE122" i="9"/>
  <c r="SI122" i="9" s="1"/>
  <c r="SV84" i="9"/>
  <c r="SE112" i="9"/>
  <c r="SI112" i="9" s="1"/>
  <c r="SE64" i="9"/>
  <c r="SI64" i="9" s="1"/>
  <c r="SV28" i="9"/>
  <c r="SW126" i="9"/>
  <c r="SF111" i="9"/>
  <c r="SJ111" i="9" s="1"/>
  <c r="SF75" i="9"/>
  <c r="SJ75" i="9" s="1"/>
  <c r="SF27" i="9"/>
  <c r="SJ27" i="9" s="1"/>
  <c r="SX84" i="9"/>
  <c r="SX36" i="9"/>
  <c r="SX116" i="9"/>
  <c r="SG68" i="9"/>
  <c r="SK68" i="9" s="1"/>
  <c r="SG8" i="9"/>
  <c r="F25" i="17" s="1"/>
  <c r="SX64" i="9"/>
  <c r="SX16" i="9"/>
  <c r="SV121" i="9"/>
  <c r="SV25" i="9"/>
  <c r="ST121" i="9"/>
  <c r="SE111" i="9"/>
  <c r="SI111" i="9" s="1"/>
  <c r="SE99" i="9"/>
  <c r="SI99" i="9" s="1"/>
  <c r="SE63" i="9"/>
  <c r="SI63" i="9" s="1"/>
  <c r="SE51" i="9"/>
  <c r="SI51" i="9" s="1"/>
  <c r="SE39" i="9"/>
  <c r="D56" i="17" s="1"/>
  <c r="H56" i="17" s="1"/>
  <c r="SE15" i="9"/>
  <c r="SI15" i="9" s="1"/>
  <c r="SW77" i="9"/>
  <c r="SG3" i="9"/>
  <c r="F20" i="17" s="1"/>
  <c r="J20" i="17" s="1"/>
  <c r="SG23" i="9"/>
  <c r="SK23" i="9" s="1"/>
  <c r="SG127" i="9"/>
  <c r="F144" i="17" s="1"/>
  <c r="J144" i="17" s="1"/>
  <c r="SG115" i="9"/>
  <c r="SK115" i="9" s="1"/>
  <c r="SG103" i="9"/>
  <c r="SK103" i="9" s="1"/>
  <c r="SG91" i="9"/>
  <c r="SK91" i="9" s="1"/>
  <c r="SG79" i="9"/>
  <c r="SK79" i="9" s="1"/>
  <c r="SG67" i="9"/>
  <c r="SK67" i="9" s="1"/>
  <c r="SG55" i="9"/>
  <c r="F72" i="17" s="1"/>
  <c r="J72" i="17" s="1"/>
  <c r="SG43" i="9"/>
  <c r="SK43" i="9" s="1"/>
  <c r="SG31" i="9"/>
  <c r="SK31" i="9" s="1"/>
  <c r="SG19" i="9"/>
  <c r="SK19" i="9" s="1"/>
  <c r="SG7" i="9"/>
  <c r="SK7" i="9" s="1"/>
  <c r="SG123" i="9"/>
  <c r="SK123" i="9" s="1"/>
  <c r="SG111" i="9"/>
  <c r="F128" i="17" s="1"/>
  <c r="J128" i="17" s="1"/>
  <c r="SG99" i="9"/>
  <c r="SK99" i="9" s="1"/>
  <c r="SG87" i="9"/>
  <c r="SK87" i="9" s="1"/>
  <c r="SG75" i="9"/>
  <c r="SK75" i="9" s="1"/>
  <c r="SG63" i="9"/>
  <c r="F80" i="17" s="1"/>
  <c r="J80" i="17" s="1"/>
  <c r="SG51" i="9"/>
  <c r="SK51" i="9" s="1"/>
  <c r="SG39" i="9"/>
  <c r="SK39" i="9" s="1"/>
  <c r="SG27" i="9"/>
  <c r="SK27" i="9" s="1"/>
  <c r="SG15" i="9"/>
  <c r="SK15" i="9" s="1"/>
  <c r="SV76" i="9"/>
  <c r="SE40" i="9"/>
  <c r="D57" i="17" s="1"/>
  <c r="H57" i="17" s="1"/>
  <c r="SW114" i="9"/>
  <c r="SF99" i="9"/>
  <c r="SJ99" i="9" s="1"/>
  <c r="SF63" i="9"/>
  <c r="SJ63" i="9" s="1"/>
  <c r="SF39" i="9"/>
  <c r="SJ39" i="9" s="1"/>
  <c r="SX96" i="9"/>
  <c r="SG128" i="9"/>
  <c r="F145" i="17" s="1"/>
  <c r="J145" i="17" s="1"/>
  <c r="SG56" i="9"/>
  <c r="F73" i="17" s="1"/>
  <c r="J73" i="17" s="1"/>
  <c r="SX88" i="9"/>
  <c r="SV61" i="9"/>
  <c r="SV57" i="9"/>
  <c r="SX101" i="9"/>
  <c r="SD68" i="9"/>
  <c r="SH68" i="9" s="1"/>
  <c r="ST93" i="9"/>
  <c r="SW121" i="9"/>
  <c r="SW97" i="9"/>
  <c r="SF85" i="9"/>
  <c r="SJ85" i="9" s="1"/>
  <c r="SW73" i="9"/>
  <c r="SF61" i="9"/>
  <c r="SF49" i="9"/>
  <c r="SJ49" i="9" s="1"/>
  <c r="SW37" i="9"/>
  <c r="SG34" i="9"/>
  <c r="SK34" i="9" s="1"/>
  <c r="SG114" i="9"/>
  <c r="SK114" i="9" s="1"/>
  <c r="SG86" i="9"/>
  <c r="SK86" i="9" s="1"/>
  <c r="SV100" i="9"/>
  <c r="SE16" i="9"/>
  <c r="SI16" i="9" s="1"/>
  <c r="SW66" i="9"/>
  <c r="SW30" i="9"/>
  <c r="SF123" i="9"/>
  <c r="SJ123" i="9" s="1"/>
  <c r="SF87" i="9"/>
  <c r="SJ87" i="9" s="1"/>
  <c r="SF51" i="9"/>
  <c r="SJ51" i="9" s="1"/>
  <c r="SF15" i="9"/>
  <c r="SJ15" i="9" s="1"/>
  <c r="SG108" i="9"/>
  <c r="SK108" i="9" s="1"/>
  <c r="SG24" i="9"/>
  <c r="SK24" i="9" s="1"/>
  <c r="SX20" i="9"/>
  <c r="SX76" i="9"/>
  <c r="SX28" i="9"/>
  <c r="SV109" i="9"/>
  <c r="SV85" i="9"/>
  <c r="SV49" i="9"/>
  <c r="SV13" i="9"/>
  <c r="ST85" i="9"/>
  <c r="SX49" i="9"/>
  <c r="SU112" i="9"/>
  <c r="ST5" i="9"/>
  <c r="SX117" i="9"/>
  <c r="SX105" i="9"/>
  <c r="SX45" i="9"/>
  <c r="SX33" i="9"/>
  <c r="SV26" i="9"/>
  <c r="SW34" i="9"/>
  <c r="SU117" i="9"/>
  <c r="SU85" i="9"/>
  <c r="SU37" i="9"/>
  <c r="SD9" i="9"/>
  <c r="SH9" i="9" s="1"/>
  <c r="ST126" i="9"/>
  <c r="SU61" i="9"/>
  <c r="SU33" i="9"/>
  <c r="ST122" i="9"/>
  <c r="ST70" i="9"/>
  <c r="ST50" i="9"/>
  <c r="ST46" i="9"/>
  <c r="ST10" i="9"/>
  <c r="ST6" i="9"/>
  <c r="SE72" i="9"/>
  <c r="SI72" i="9" s="1"/>
  <c r="SV129" i="9"/>
  <c r="SX9" i="9"/>
  <c r="SU89" i="9"/>
  <c r="SU41" i="9"/>
  <c r="SX17" i="9"/>
  <c r="SF21" i="9"/>
  <c r="SJ21" i="9" s="1"/>
  <c r="SE105" i="9"/>
  <c r="D122" i="17" s="1"/>
  <c r="H122" i="17" s="1"/>
  <c r="SV77" i="9"/>
  <c r="SV17" i="9"/>
  <c r="SV5" i="9"/>
  <c r="ST29" i="9"/>
  <c r="SD13" i="9"/>
  <c r="SH13" i="9" s="1"/>
  <c r="SV10" i="9"/>
  <c r="SD93" i="9"/>
  <c r="SF52" i="9"/>
  <c r="SE123" i="9"/>
  <c r="D140" i="17" s="1"/>
  <c r="H140" i="17" s="1"/>
  <c r="SW110" i="9"/>
  <c r="SW86" i="9"/>
  <c r="SW62" i="9"/>
  <c r="SE25" i="9"/>
  <c r="D42" i="17" s="1"/>
  <c r="H42" i="17" s="1"/>
  <c r="SF118" i="9"/>
  <c r="SF9" i="9"/>
  <c r="SW69" i="9"/>
  <c r="SU9" i="9"/>
  <c r="SE18" i="9"/>
  <c r="SI18" i="9" s="1"/>
  <c r="SV6" i="9"/>
  <c r="SV122" i="9"/>
  <c r="SV98" i="9"/>
  <c r="SV74" i="9"/>
  <c r="SE26" i="9"/>
  <c r="D43" i="17" s="1"/>
  <c r="H43" i="17" s="1"/>
  <c r="SV14" i="9"/>
  <c r="SX130" i="9"/>
  <c r="SX106" i="9"/>
  <c r="SX82" i="9"/>
  <c r="SX58" i="9"/>
  <c r="SX46" i="9"/>
  <c r="SX22" i="9"/>
  <c r="SX10" i="9"/>
  <c r="SX78" i="9"/>
  <c r="SX66" i="9"/>
  <c r="SX54" i="9"/>
  <c r="SX42" i="9"/>
  <c r="SX30" i="9"/>
  <c r="SX122" i="9"/>
  <c r="SX110" i="9"/>
  <c r="SX74" i="9"/>
  <c r="SX62" i="9"/>
  <c r="SX38" i="9"/>
  <c r="ST43" i="9"/>
  <c r="SF107" i="9"/>
  <c r="SJ107" i="9" s="1"/>
  <c r="SF59" i="9"/>
  <c r="SJ59" i="9" s="1"/>
  <c r="SW38" i="9"/>
  <c r="SW14" i="9"/>
  <c r="SE61" i="9"/>
  <c r="SV37" i="9"/>
  <c r="SW130" i="9"/>
  <c r="SU116" i="9"/>
  <c r="SD17" i="9"/>
  <c r="SE49" i="9"/>
  <c r="SV60" i="9"/>
  <c r="SE69" i="9"/>
  <c r="SI69" i="9" s="1"/>
  <c r="SE83" i="9"/>
  <c r="SE35" i="9"/>
  <c r="SI35" i="9" s="1"/>
  <c r="SE11" i="9"/>
  <c r="D28" i="17" s="1"/>
  <c r="H28" i="17" s="1"/>
  <c r="SW22" i="9"/>
  <c r="SW49" i="9"/>
  <c r="SW10" i="9"/>
  <c r="SF33" i="9"/>
  <c r="SV120" i="9"/>
  <c r="SE17" i="9"/>
  <c r="D34" i="17" s="1"/>
  <c r="H34" i="17" s="1"/>
  <c r="SE108" i="9"/>
  <c r="SI108" i="9" s="1"/>
  <c r="SV106" i="9"/>
  <c r="SV46" i="9"/>
  <c r="SV34" i="9"/>
  <c r="SG84" i="9"/>
  <c r="SK84" i="9" s="1"/>
  <c r="SF88" i="9"/>
  <c r="SJ88" i="9" s="1"/>
  <c r="SF105" i="9"/>
  <c r="E122" i="17" s="1"/>
  <c r="I122" i="17" s="1"/>
  <c r="SD37" i="9"/>
  <c r="SH37" i="9" s="1"/>
  <c r="SW28" i="9"/>
  <c r="SV29" i="9"/>
  <c r="SE109" i="9"/>
  <c r="SI109" i="9" s="1"/>
  <c r="SF16" i="9"/>
  <c r="SJ16" i="9" s="1"/>
  <c r="SW76" i="9"/>
  <c r="SF40" i="9"/>
  <c r="E57" i="17" s="1"/>
  <c r="I57" i="17" s="1"/>
  <c r="SF45" i="9"/>
  <c r="SJ45" i="9" s="1"/>
  <c r="SV97" i="9"/>
  <c r="SV65" i="9"/>
  <c r="SV73" i="9"/>
  <c r="SF70" i="9"/>
  <c r="SJ70" i="9" s="1"/>
  <c r="SF46" i="9"/>
  <c r="SE121" i="9"/>
  <c r="SI121" i="9" s="1"/>
  <c r="SE85" i="9"/>
  <c r="D102" i="17" s="1"/>
  <c r="H102" i="17" s="1"/>
  <c r="SV115" i="9"/>
  <c r="SV103" i="9"/>
  <c r="SE91" i="9"/>
  <c r="SI91" i="9" s="1"/>
  <c r="SE67" i="9"/>
  <c r="SI67" i="9" s="1"/>
  <c r="SE55" i="9"/>
  <c r="D72" i="17" s="1"/>
  <c r="H72" i="17" s="1"/>
  <c r="SE43" i="9"/>
  <c r="D60" i="17" s="1"/>
  <c r="H60" i="17" s="1"/>
  <c r="SE31" i="9"/>
  <c r="SI31" i="9" s="1"/>
  <c r="SE19" i="9"/>
  <c r="D36" i="17" s="1"/>
  <c r="H36" i="17" s="1"/>
  <c r="SF57" i="9"/>
  <c r="SJ57" i="9" s="1"/>
  <c r="SF117" i="9"/>
  <c r="SD61" i="9"/>
  <c r="C78" i="17" s="1"/>
  <c r="SF64" i="9"/>
  <c r="SD113" i="9"/>
  <c r="C130" i="17" s="1"/>
  <c r="SU21" i="9"/>
  <c r="SV117" i="9"/>
  <c r="SU100" i="9"/>
  <c r="SD128" i="9"/>
  <c r="C145" i="17" s="1"/>
  <c r="SV75" i="9"/>
  <c r="SV27" i="9"/>
  <c r="SW95" i="9"/>
  <c r="SX11" i="9"/>
  <c r="SX123" i="9"/>
  <c r="ST115" i="9"/>
  <c r="SV83" i="9"/>
  <c r="SW43" i="9"/>
  <c r="SW78" i="9"/>
  <c r="SV127" i="9"/>
  <c r="SV87" i="9"/>
  <c r="SX35" i="9"/>
  <c r="SV107" i="9"/>
  <c r="SE102" i="9"/>
  <c r="SI102" i="9" s="1"/>
  <c r="SV78" i="9"/>
  <c r="SE77" i="9"/>
  <c r="D94" i="17" s="1"/>
  <c r="H94" i="17" s="1"/>
  <c r="SE74" i="9"/>
  <c r="SI74" i="9" s="1"/>
  <c r="SV93" i="9"/>
  <c r="SG16" i="9"/>
  <c r="SG125" i="9"/>
  <c r="SG113" i="9"/>
  <c r="SG101" i="9"/>
  <c r="SG89" i="9"/>
  <c r="SX53" i="9"/>
  <c r="SX97" i="9"/>
  <c r="SX37" i="9"/>
  <c r="SX13" i="9"/>
  <c r="SE36" i="9"/>
  <c r="SV42" i="9"/>
  <c r="SE13" i="9"/>
  <c r="SX34" i="9"/>
  <c r="SD121" i="9"/>
  <c r="SD105" i="9"/>
  <c r="SD97" i="9"/>
  <c r="SD69" i="9"/>
  <c r="SH69" i="9" s="1"/>
  <c r="SF96" i="9"/>
  <c r="SJ96" i="9" s="1"/>
  <c r="SG78" i="9"/>
  <c r="F95" i="17" s="1"/>
  <c r="J95" i="17" s="1"/>
  <c r="SE42" i="9"/>
  <c r="D59" i="17" s="1"/>
  <c r="H59" i="17" s="1"/>
  <c r="SV94" i="9"/>
  <c r="SX128" i="9"/>
  <c r="SE27" i="9"/>
  <c r="SE98" i="9"/>
  <c r="SX86" i="9"/>
  <c r="SF97" i="9"/>
  <c r="SJ97" i="9" s="1"/>
  <c r="SD64" i="9"/>
  <c r="C81" i="17" s="1"/>
  <c r="SE75" i="9"/>
  <c r="SE5" i="9"/>
  <c r="SI5" i="9" s="1"/>
  <c r="SE106" i="9"/>
  <c r="SW98" i="9"/>
  <c r="SG10" i="9"/>
  <c r="SD119" i="9"/>
  <c r="SU119" i="9"/>
  <c r="SU95" i="9"/>
  <c r="SD95" i="9"/>
  <c r="SU71" i="9"/>
  <c r="SD71" i="9"/>
  <c r="SU55" i="9"/>
  <c r="SD55" i="9"/>
  <c r="SU103" i="9"/>
  <c r="SD103" i="9"/>
  <c r="SD67" i="9"/>
  <c r="SU67" i="9"/>
  <c r="SU39" i="9"/>
  <c r="SD39" i="9"/>
  <c r="SU15" i="9"/>
  <c r="SD15" i="9"/>
  <c r="SV80" i="9"/>
  <c r="SE80" i="9"/>
  <c r="SV68" i="9"/>
  <c r="SE68" i="9"/>
  <c r="SV20" i="9"/>
  <c r="SE20" i="9"/>
  <c r="SV8" i="9"/>
  <c r="SE8" i="9"/>
  <c r="SI8" i="9" s="1"/>
  <c r="SE88" i="9"/>
  <c r="SV88" i="9"/>
  <c r="SE52" i="9"/>
  <c r="SV52" i="9"/>
  <c r="SV4" i="9"/>
  <c r="SE4" i="9"/>
  <c r="SF120" i="9"/>
  <c r="SW120" i="9"/>
  <c r="SW102" i="9"/>
  <c r="SF102" i="9"/>
  <c r="SW90" i="9"/>
  <c r="SF90" i="9"/>
  <c r="SF84" i="9"/>
  <c r="SW84" i="9"/>
  <c r="SW60" i="9"/>
  <c r="SF60" i="9"/>
  <c r="SW54" i="9"/>
  <c r="SF54" i="9"/>
  <c r="SW48" i="9"/>
  <c r="SF48" i="9"/>
  <c r="SW42" i="9"/>
  <c r="SF42" i="9"/>
  <c r="SW18" i="9"/>
  <c r="SF18" i="9"/>
  <c r="SW12" i="9"/>
  <c r="SF12" i="9"/>
  <c r="SW6" i="9"/>
  <c r="SF6" i="9"/>
  <c r="SX120" i="9"/>
  <c r="SG120" i="9"/>
  <c r="SX72" i="9"/>
  <c r="SG72" i="9"/>
  <c r="SX60" i="9"/>
  <c r="SG60" i="9"/>
  <c r="SG48" i="9"/>
  <c r="SX48" i="9"/>
  <c r="SG12" i="9"/>
  <c r="SX12" i="9"/>
  <c r="SE76" i="9"/>
  <c r="SW108" i="9"/>
  <c r="SE79" i="9"/>
  <c r="D96" i="17" s="1"/>
  <c r="H96" i="17" s="1"/>
  <c r="SV79" i="9"/>
  <c r="SV19" i="9"/>
  <c r="SG119" i="9"/>
  <c r="SK119" i="9" s="1"/>
  <c r="SX119" i="9"/>
  <c r="SX95" i="9"/>
  <c r="SG95" i="9"/>
  <c r="SG71" i="9"/>
  <c r="SK71" i="9" s="1"/>
  <c r="SX71" i="9"/>
  <c r="SV3" i="9"/>
  <c r="SV112" i="9"/>
  <c r="SV113" i="9"/>
  <c r="SE113" i="9"/>
  <c r="SE101" i="9"/>
  <c r="D118" i="17" s="1"/>
  <c r="H118" i="17" s="1"/>
  <c r="SV101" i="9"/>
  <c r="SE89" i="9"/>
  <c r="SV89" i="9"/>
  <c r="SV53" i="9"/>
  <c r="SE53" i="9"/>
  <c r="SE41" i="9"/>
  <c r="SI41" i="9" s="1"/>
  <c r="SV41" i="9"/>
  <c r="SG96" i="9"/>
  <c r="SF114" i="9"/>
  <c r="SX23" i="9"/>
  <c r="SU106" i="9"/>
  <c r="SU98" i="9"/>
  <c r="SU70" i="9"/>
  <c r="SU58" i="9"/>
  <c r="SU42" i="9"/>
  <c r="SD10" i="9"/>
  <c r="C27" i="17" s="1"/>
  <c r="SV126" i="9"/>
  <c r="SE126" i="9"/>
  <c r="SV110" i="9"/>
  <c r="SE110" i="9"/>
  <c r="SI110" i="9" s="1"/>
  <c r="SV86" i="9"/>
  <c r="SE86" i="9"/>
  <c r="SV62" i="9"/>
  <c r="SE62" i="9"/>
  <c r="SV50" i="9"/>
  <c r="SE50" i="9"/>
  <c r="SE38" i="9"/>
  <c r="SV38" i="9"/>
  <c r="SW125" i="9"/>
  <c r="SW119" i="9"/>
  <c r="SF119" i="9"/>
  <c r="SF113" i="9"/>
  <c r="SW107" i="9"/>
  <c r="SW101" i="9"/>
  <c r="SF95" i="9"/>
  <c r="SW89" i="9"/>
  <c r="SF83" i="9"/>
  <c r="SF77" i="9"/>
  <c r="SF71" i="9"/>
  <c r="SW65" i="9"/>
  <c r="SW59" i="9"/>
  <c r="SW53" i="9"/>
  <c r="SW47" i="9"/>
  <c r="SF41" i="9"/>
  <c r="SW41" i="9"/>
  <c r="SF35" i="9"/>
  <c r="SW29" i="9"/>
  <c r="SF23" i="9"/>
  <c r="SW23" i="9"/>
  <c r="SW17" i="9"/>
  <c r="SF11" i="9"/>
  <c r="SF5" i="9"/>
  <c r="SW5" i="9"/>
  <c r="SF109" i="9"/>
  <c r="SW109" i="9"/>
  <c r="SW25" i="9"/>
  <c r="SF25" i="9"/>
  <c r="SF13" i="9"/>
  <c r="SW13" i="9"/>
  <c r="SX118" i="9"/>
  <c r="SG118" i="9"/>
  <c r="SG94" i="9"/>
  <c r="SX94" i="9"/>
  <c r="SX70" i="9"/>
  <c r="SG70" i="9"/>
  <c r="SX126" i="9"/>
  <c r="SG126" i="9"/>
  <c r="SK126" i="9" s="1"/>
  <c r="SG102" i="9"/>
  <c r="SX102" i="9"/>
  <c r="SG90" i="9"/>
  <c r="SX90" i="9"/>
  <c r="SG18" i="9"/>
  <c r="SX18" i="9"/>
  <c r="SX6" i="9"/>
  <c r="SG6" i="9"/>
  <c r="SX98" i="9"/>
  <c r="SG98" i="9"/>
  <c r="SX50" i="9"/>
  <c r="SG50" i="9"/>
  <c r="SX26" i="9"/>
  <c r="SG26" i="9"/>
  <c r="SX14" i="9"/>
  <c r="SG14" i="9"/>
  <c r="SW127" i="9"/>
  <c r="ST123" i="9"/>
  <c r="SV123" i="9"/>
  <c r="ST119" i="9"/>
  <c r="SX115" i="9"/>
  <c r="SW115" i="9"/>
  <c r="SU111" i="9"/>
  <c r="SV111" i="9"/>
  <c r="ST107" i="9"/>
  <c r="ST103" i="9"/>
  <c r="ST99" i="9"/>
  <c r="SX99" i="9"/>
  <c r="SV99" i="9"/>
  <c r="ST95" i="9"/>
  <c r="ST91" i="9"/>
  <c r="SW91" i="9"/>
  <c r="SX87" i="9"/>
  <c r="ST83" i="9"/>
  <c r="SX79" i="9"/>
  <c r="ST79" i="9"/>
  <c r="ST75" i="9"/>
  <c r="SX75" i="9"/>
  <c r="ST71" i="9"/>
  <c r="SX67" i="9"/>
  <c r="SW67" i="9"/>
  <c r="SU63" i="9"/>
  <c r="ST63" i="9"/>
  <c r="SV63" i="9"/>
  <c r="SX63" i="9"/>
  <c r="ST59" i="9"/>
  <c r="SX55" i="9"/>
  <c r="ST51" i="9"/>
  <c r="SV51" i="9"/>
  <c r="SX51" i="9"/>
  <c r="ST47" i="9"/>
  <c r="SV47" i="9"/>
  <c r="SU43" i="9"/>
  <c r="SX43" i="9"/>
  <c r="SW39" i="9"/>
  <c r="SV39" i="9"/>
  <c r="SU35" i="9"/>
  <c r="SV35" i="9"/>
  <c r="SU31" i="9"/>
  <c r="SX27" i="9"/>
  <c r="ST23" i="9"/>
  <c r="SX19" i="9"/>
  <c r="ST15" i="9"/>
  <c r="SV15" i="9"/>
  <c r="SU11" i="9"/>
  <c r="SU7" i="9"/>
  <c r="SW7" i="9"/>
  <c r="SE115" i="9"/>
  <c r="SI115" i="9" s="1"/>
  <c r="SV91" i="9"/>
  <c r="SF3" i="9"/>
  <c r="SJ3" i="9" s="1"/>
  <c r="SX107" i="9"/>
  <c r="SX83" i="9"/>
  <c r="SX59" i="9"/>
  <c r="SX47" i="9"/>
  <c r="SG47" i="9"/>
  <c r="SW3" i="9"/>
  <c r="SW50" i="9"/>
  <c r="SD106" i="9"/>
  <c r="SD98" i="9"/>
  <c r="SD42" i="9"/>
  <c r="SU10" i="9"/>
  <c r="SX3" i="9"/>
  <c r="SV16" i="9"/>
  <c r="SX108" i="9"/>
  <c r="SF126" i="9"/>
  <c r="SG76" i="9"/>
  <c r="SE100" i="9"/>
  <c r="SV40" i="9"/>
  <c r="SG116" i="9"/>
  <c r="SX104" i="9"/>
  <c r="SG92" i="9"/>
  <c r="SG80" i="9"/>
  <c r="SX68" i="9"/>
  <c r="SX56" i="9"/>
  <c r="SG44" i="9"/>
  <c r="SG32" i="9"/>
  <c r="SX8" i="9"/>
  <c r="SX124" i="9"/>
  <c r="SX112" i="9"/>
  <c r="SX100" i="9"/>
  <c r="SG88" i="9"/>
  <c r="SK88" i="9" s="1"/>
  <c r="SG64" i="9"/>
  <c r="SX52" i="9"/>
  <c r="SX40" i="9"/>
  <c r="SG28" i="9"/>
  <c r="SG4" i="9"/>
  <c r="SW122" i="9"/>
  <c r="SW24" i="9"/>
  <c r="SG20" i="9"/>
  <c r="SE87" i="9"/>
  <c r="SE28" i="9"/>
  <c r="SE44" i="9"/>
  <c r="SF30" i="9"/>
  <c r="SV32" i="9"/>
  <c r="ST3" i="9"/>
  <c r="SW36" i="9"/>
  <c r="SV64" i="9"/>
  <c r="SV56" i="9"/>
  <c r="SX24" i="9"/>
  <c r="SF66" i="9"/>
  <c r="SW113" i="9"/>
  <c r="SE116" i="9"/>
  <c r="SI116" i="9" s="1"/>
  <c r="SV81" i="9"/>
  <c r="SE81" i="9"/>
  <c r="SI81" i="9" s="1"/>
  <c r="SE45" i="9"/>
  <c r="SV45" i="9"/>
  <c r="SE33" i="9"/>
  <c r="SV33" i="9"/>
  <c r="SV21" i="9"/>
  <c r="SE21" i="9"/>
  <c r="SE9" i="9"/>
  <c r="SV9" i="9"/>
  <c r="SE127" i="9"/>
  <c r="D144" i="17" s="1"/>
  <c r="H144" i="17" s="1"/>
  <c r="SG36" i="9"/>
  <c r="F53" i="17" s="1"/>
  <c r="J53" i="17" s="1"/>
  <c r="SW72" i="9"/>
  <c r="SV102" i="9"/>
  <c r="SE90" i="9"/>
  <c r="SI90" i="9" s="1"/>
  <c r="SE78" i="9"/>
  <c r="D95" i="17" s="1"/>
  <c r="H95" i="17" s="1"/>
  <c r="SV18" i="9"/>
  <c r="SV124" i="9"/>
  <c r="SG104" i="9"/>
  <c r="SG100" i="9"/>
  <c r="SG45" i="9"/>
  <c r="SD57" i="9"/>
  <c r="SG117" i="9"/>
  <c r="SF112" i="9"/>
  <c r="SX32" i="9"/>
  <c r="SF4" i="9"/>
  <c r="SG40" i="9"/>
  <c r="SW26" i="9"/>
  <c r="SW74" i="9"/>
  <c r="SX44" i="9"/>
  <c r="SE128" i="9"/>
  <c r="SI128" i="9" s="1"/>
  <c r="SF94" i="9"/>
  <c r="SF106" i="9"/>
  <c r="SD49" i="9"/>
  <c r="SD73" i="9"/>
  <c r="SF100" i="9"/>
  <c r="SF58" i="9"/>
  <c r="SG52" i="9"/>
  <c r="SG112" i="9"/>
  <c r="SD25" i="9"/>
  <c r="SD101" i="9"/>
  <c r="SD125" i="9"/>
  <c r="SD81" i="9"/>
  <c r="SV104" i="9"/>
  <c r="SE92" i="9"/>
  <c r="SE48" i="9"/>
  <c r="SG33" i="9"/>
  <c r="SD53" i="9"/>
  <c r="SD77" i="9"/>
  <c r="SF124" i="9"/>
  <c r="SF82" i="9"/>
  <c r="SX80" i="9"/>
  <c r="SV95" i="9"/>
  <c r="SV23" i="9"/>
  <c r="SV11" i="9"/>
  <c r="SX4" i="9"/>
  <c r="SG124" i="9"/>
  <c r="SD5" i="9"/>
  <c r="SD29" i="9"/>
  <c r="SU129" i="9"/>
  <c r="SX92" i="9"/>
  <c r="SD127" i="9"/>
  <c r="SD115" i="9"/>
  <c r="SD79" i="9"/>
  <c r="SD59" i="9"/>
  <c r="SD19" i="9"/>
  <c r="SU120" i="9"/>
  <c r="SV119" i="9"/>
  <c r="SE119" i="9"/>
  <c r="SV71" i="9"/>
  <c r="SE71" i="9"/>
  <c r="SV59" i="9"/>
  <c r="SE59" i="9"/>
  <c r="SV31" i="9"/>
  <c r="SE103" i="9"/>
  <c r="SE124" i="9"/>
  <c r="SV43" i="9"/>
  <c r="SV7" i="9"/>
  <c r="SE7" i="9"/>
  <c r="SV128" i="9"/>
  <c r="SV130" i="9"/>
  <c r="SE130" i="9"/>
  <c r="SV114" i="9"/>
  <c r="SE114" i="9"/>
  <c r="SV66" i="9"/>
  <c r="SE66" i="9"/>
  <c r="SV54" i="9"/>
  <c r="SE54" i="9"/>
  <c r="SE30" i="9"/>
  <c r="SV30" i="9"/>
  <c r="SV55" i="9"/>
  <c r="SV67" i="9"/>
  <c r="SU130" i="9"/>
  <c r="SD130" i="9"/>
  <c r="SU126" i="9"/>
  <c r="SD126" i="9"/>
  <c r="SU122" i="9"/>
  <c r="SD122" i="9"/>
  <c r="SU118" i="9"/>
  <c r="SD118" i="9"/>
  <c r="SU114" i="9"/>
  <c r="SD114" i="9"/>
  <c r="SD110" i="9"/>
  <c r="SU110" i="9"/>
  <c r="SU102" i="9"/>
  <c r="SD102" i="9"/>
  <c r="SU94" i="9"/>
  <c r="SD94" i="9"/>
  <c r="SD90" i="9"/>
  <c r="SU90" i="9"/>
  <c r="SD86" i="9"/>
  <c r="SU86" i="9"/>
  <c r="SU82" i="9"/>
  <c r="SD82" i="9"/>
  <c r="SD78" i="9"/>
  <c r="SU78" i="9"/>
  <c r="SU74" i="9"/>
  <c r="SD74" i="9"/>
  <c r="SU66" i="9"/>
  <c r="SD66" i="9"/>
  <c r="SU62" i="9"/>
  <c r="SD62" i="9"/>
  <c r="SU54" i="9"/>
  <c r="SD54" i="9"/>
  <c r="SU50" i="9"/>
  <c r="SD50" i="9"/>
  <c r="SU46" i="9"/>
  <c r="SD46" i="9"/>
  <c r="SU38" i="9"/>
  <c r="SD38" i="9"/>
  <c r="SD34" i="9"/>
  <c r="SU34" i="9"/>
  <c r="SU30" i="9"/>
  <c r="SD30" i="9"/>
  <c r="SU26" i="9"/>
  <c r="SD26" i="9"/>
  <c r="SD22" i="9"/>
  <c r="SU22" i="9"/>
  <c r="SU18" i="9"/>
  <c r="SD18" i="9"/>
  <c r="SD14" i="9"/>
  <c r="SU14" i="9"/>
  <c r="SU6" i="9"/>
  <c r="SD6" i="9"/>
  <c r="SV90" i="9"/>
  <c r="SE6" i="9"/>
  <c r="SD58" i="9"/>
  <c r="SV58" i="9"/>
  <c r="SV125" i="9"/>
  <c r="SV96" i="9"/>
  <c r="SV24" i="9"/>
  <c r="SV12" i="9"/>
  <c r="SV118" i="9"/>
  <c r="SD8" i="9"/>
  <c r="SU32" i="9"/>
  <c r="SW27" i="9"/>
  <c r="SW51" i="9"/>
  <c r="SW75" i="9"/>
  <c r="SW99" i="9"/>
  <c r="SW123" i="9"/>
  <c r="SF29" i="9"/>
  <c r="SF65" i="9"/>
  <c r="SF101" i="9"/>
  <c r="SU91" i="9"/>
  <c r="SG58" i="9"/>
  <c r="SU79" i="9"/>
  <c r="SF37" i="9"/>
  <c r="SE129" i="9"/>
  <c r="ST31" i="9"/>
  <c r="SX114" i="9"/>
  <c r="SU47" i="9"/>
  <c r="SU75" i="9"/>
  <c r="SU99" i="9"/>
  <c r="SU123" i="9"/>
  <c r="SD16" i="9"/>
  <c r="SD72" i="9"/>
  <c r="SD96" i="9"/>
  <c r="SD124" i="9"/>
  <c r="SF73" i="9"/>
  <c r="SG22" i="9"/>
  <c r="SG82" i="9"/>
  <c r="SG130" i="9"/>
  <c r="SG11" i="9"/>
  <c r="SG59" i="9"/>
  <c r="SG107" i="9"/>
  <c r="ST27" i="9"/>
  <c r="SX91" i="9"/>
  <c r="SU127" i="9"/>
  <c r="ST19" i="9"/>
  <c r="SG38" i="9"/>
  <c r="SD92" i="9"/>
  <c r="SW19" i="9"/>
  <c r="SW55" i="9"/>
  <c r="SW103" i="9"/>
  <c r="SX111" i="9"/>
  <c r="SD104" i="9"/>
  <c r="SW35" i="9"/>
  <c r="SW71" i="9"/>
  <c r="ST39" i="9"/>
  <c r="SX103" i="9"/>
  <c r="SU80" i="9"/>
  <c r="ST111" i="9"/>
  <c r="SG30" i="9"/>
  <c r="SX7" i="9"/>
  <c r="SX15" i="9"/>
  <c r="SG62" i="9"/>
  <c r="SG110" i="9"/>
  <c r="SF14" i="9"/>
  <c r="SF38" i="9"/>
  <c r="SF62" i="9"/>
  <c r="SF86" i="9"/>
  <c r="SF110" i="9"/>
  <c r="SF121" i="9"/>
  <c r="SX127" i="9"/>
  <c r="SW61" i="9"/>
  <c r="ST35" i="9"/>
  <c r="SW85" i="9"/>
  <c r="ST7" i="9"/>
  <c r="SX39" i="9"/>
  <c r="SU27" i="9"/>
  <c r="SU51" i="9"/>
  <c r="SU83" i="9"/>
  <c r="SU107" i="9"/>
  <c r="SF47" i="9"/>
  <c r="ST55" i="9"/>
  <c r="SG42" i="9"/>
  <c r="SX31" i="9"/>
  <c r="ST11" i="9"/>
  <c r="SU23" i="9"/>
  <c r="SG74" i="9"/>
  <c r="SG122" i="9"/>
  <c r="SW31" i="9"/>
  <c r="SU84" i="9"/>
  <c r="SW15" i="9"/>
  <c r="SW63" i="9"/>
  <c r="SW87" i="9"/>
  <c r="SW111" i="9"/>
  <c r="SW11" i="9"/>
  <c r="SW83" i="9"/>
  <c r="SD20" i="9"/>
  <c r="SU115" i="9"/>
  <c r="ST67" i="9"/>
  <c r="SG54" i="9"/>
  <c r="SU87" i="9"/>
  <c r="SD4" i="9"/>
  <c r="SD36" i="9"/>
  <c r="SD60" i="9"/>
  <c r="SD108" i="9"/>
  <c r="SG46" i="9"/>
  <c r="SG106" i="9"/>
  <c r="SG35" i="9"/>
  <c r="SG83" i="9"/>
  <c r="ST87" i="9"/>
  <c r="SE96" i="9"/>
  <c r="K19" i="17"/>
  <c r="ST127" i="9"/>
  <c r="SU28" i="9"/>
  <c r="SW79" i="9"/>
  <c r="SF17" i="9"/>
  <c r="SF53" i="9"/>
  <c r="SF89" i="9"/>
  <c r="SF125" i="9"/>
  <c r="SG66" i="9"/>
  <c r="GH6" i="3"/>
  <c r="GI6" i="3" s="1"/>
  <c r="GL8" i="3"/>
  <c r="GL7" i="3"/>
  <c r="GL5" i="3"/>
  <c r="GL4" i="3"/>
  <c r="D48" i="21" l="1"/>
  <c r="D47" i="21"/>
  <c r="D49" i="21"/>
  <c r="D51" i="21"/>
  <c r="D50" i="21"/>
  <c r="SI117" i="9"/>
  <c r="SJ24" i="9"/>
  <c r="SJ108" i="9"/>
  <c r="F46" i="17"/>
  <c r="J46" i="17" s="1"/>
  <c r="E89" i="17"/>
  <c r="I89" i="17" s="1"/>
  <c r="F138" i="17"/>
  <c r="J138" i="17" s="1"/>
  <c r="F78" i="17"/>
  <c r="J78" i="17" s="1"/>
  <c r="E95" i="17"/>
  <c r="I95" i="17" s="1"/>
  <c r="SI97" i="9"/>
  <c r="C20" i="17"/>
  <c r="D74" i="17"/>
  <c r="H74" i="17" s="1"/>
  <c r="SK53" i="9"/>
  <c r="D110" i="17"/>
  <c r="H110" i="17" s="1"/>
  <c r="F34" i="17"/>
  <c r="J34" i="17" s="1"/>
  <c r="E53" i="17"/>
  <c r="I53" i="17" s="1"/>
  <c r="C93" i="17"/>
  <c r="Q12" i="17"/>
  <c r="SH51" i="9"/>
  <c r="SL51" i="9" s="1"/>
  <c r="SP51" i="9" s="1"/>
  <c r="F30" i="17"/>
  <c r="J30" i="17" s="1"/>
  <c r="SH107" i="9"/>
  <c r="F66" i="17"/>
  <c r="J66" i="17" s="1"/>
  <c r="F22" i="17"/>
  <c r="J22" i="17" s="1"/>
  <c r="F58" i="17"/>
  <c r="J58" i="17" s="1"/>
  <c r="SK25" i="9"/>
  <c r="E60" i="17"/>
  <c r="I60" i="17" s="1"/>
  <c r="E48" i="17"/>
  <c r="I48" i="17" s="1"/>
  <c r="E96" i="17"/>
  <c r="I96" i="17" s="1"/>
  <c r="E115" i="17"/>
  <c r="I115" i="17" s="1"/>
  <c r="E24" i="17"/>
  <c r="E73" i="17"/>
  <c r="I73" i="17" s="1"/>
  <c r="SJ8" i="9"/>
  <c r="SI73" i="9"/>
  <c r="D54" i="17"/>
  <c r="H54" i="17" s="1"/>
  <c r="D41" i="17"/>
  <c r="H41" i="17" s="1"/>
  <c r="F126" i="17"/>
  <c r="J126" i="17" s="1"/>
  <c r="F82" i="17"/>
  <c r="J82" i="17" s="1"/>
  <c r="F94" i="17"/>
  <c r="J94" i="17" s="1"/>
  <c r="C60" i="17"/>
  <c r="E36" i="17"/>
  <c r="I36" i="17" s="1"/>
  <c r="SJ67" i="9"/>
  <c r="SK93" i="9"/>
  <c r="C100" i="17"/>
  <c r="D87" i="17"/>
  <c r="H87" i="17" s="1"/>
  <c r="E37" i="17"/>
  <c r="C44" i="17"/>
  <c r="SI56" i="9"/>
  <c r="SH87" i="9"/>
  <c r="E92" i="17"/>
  <c r="I92" i="17" s="1"/>
  <c r="C108" i="17"/>
  <c r="SJ115" i="9"/>
  <c r="C24" i="17"/>
  <c r="C48" i="17"/>
  <c r="F108" i="17"/>
  <c r="J108" i="17" s="1"/>
  <c r="SH99" i="9"/>
  <c r="SL99" i="9" s="1"/>
  <c r="SM99" i="9" s="1"/>
  <c r="C40" i="17"/>
  <c r="SK81" i="9"/>
  <c r="SH35" i="9"/>
  <c r="C64" i="17"/>
  <c r="SH11" i="9"/>
  <c r="C80" i="17"/>
  <c r="SH123" i="9"/>
  <c r="SH75" i="9"/>
  <c r="C128" i="17"/>
  <c r="SH56" i="9"/>
  <c r="E108" i="17"/>
  <c r="F122" i="17"/>
  <c r="J122" i="17" s="1"/>
  <c r="D99" i="17"/>
  <c r="H99" i="17" s="1"/>
  <c r="F90" i="17"/>
  <c r="J90" i="17" s="1"/>
  <c r="E43" i="17"/>
  <c r="I43" i="17" s="1"/>
  <c r="E67" i="17"/>
  <c r="I67" i="17" s="1"/>
  <c r="SI32" i="9"/>
  <c r="E121" i="17"/>
  <c r="I121" i="17" s="1"/>
  <c r="SI22" i="9"/>
  <c r="E120" i="17"/>
  <c r="I120" i="17" s="1"/>
  <c r="SI95" i="9"/>
  <c r="E72" i="17"/>
  <c r="I72" i="17" s="1"/>
  <c r="E97" i="17"/>
  <c r="I97" i="17" s="1"/>
  <c r="C69" i="17"/>
  <c r="F54" i="17"/>
  <c r="J54" i="17" s="1"/>
  <c r="C61" i="17"/>
  <c r="SH40" i="9"/>
  <c r="C57" i="17"/>
  <c r="F38" i="17"/>
  <c r="J38" i="17" s="1"/>
  <c r="SH88" i="9"/>
  <c r="C105" i="17"/>
  <c r="SJ122" i="9"/>
  <c r="SH48" i="9"/>
  <c r="C65" i="17"/>
  <c r="SH100" i="9"/>
  <c r="C117" i="17"/>
  <c r="SK63" i="9"/>
  <c r="SL63" i="9" s="1"/>
  <c r="SP63" i="9" s="1"/>
  <c r="D121" i="17"/>
  <c r="H121" i="17" s="1"/>
  <c r="D116" i="17"/>
  <c r="H116" i="17" s="1"/>
  <c r="D111" i="17"/>
  <c r="H111" i="17" s="1"/>
  <c r="F102" i="17"/>
  <c r="J102" i="17" s="1"/>
  <c r="SH116" i="9"/>
  <c r="C133" i="17"/>
  <c r="SH70" i="9"/>
  <c r="SH24" i="9"/>
  <c r="C41" i="17"/>
  <c r="SH120" i="9"/>
  <c r="C137" i="17"/>
  <c r="E144" i="17"/>
  <c r="I144" i="17" s="1"/>
  <c r="F84" i="17"/>
  <c r="J84" i="17" s="1"/>
  <c r="SH28" i="9"/>
  <c r="C45" i="17"/>
  <c r="F26" i="17"/>
  <c r="J26" i="17" s="1"/>
  <c r="SH84" i="9"/>
  <c r="C101" i="17"/>
  <c r="E91" i="17"/>
  <c r="I91" i="17" s="1"/>
  <c r="D80" i="17"/>
  <c r="H80" i="17" s="1"/>
  <c r="SK56" i="9"/>
  <c r="F114" i="17"/>
  <c r="J114" i="17" s="1"/>
  <c r="C129" i="17"/>
  <c r="SH32" i="9"/>
  <c r="C49" i="17"/>
  <c r="SH80" i="9"/>
  <c r="C97" i="17"/>
  <c r="E109" i="17"/>
  <c r="I109" i="17" s="1"/>
  <c r="E45" i="17"/>
  <c r="I45" i="17" s="1"/>
  <c r="E93" i="17"/>
  <c r="I93" i="17" s="1"/>
  <c r="E85" i="17"/>
  <c r="I85" i="17" s="1"/>
  <c r="F125" i="17"/>
  <c r="J125" i="17" s="1"/>
  <c r="SI55" i="9"/>
  <c r="F86" i="17"/>
  <c r="J86" i="17" s="1"/>
  <c r="D27" i="17"/>
  <c r="H27" i="17" s="1"/>
  <c r="C29" i="17"/>
  <c r="SI23" i="9"/>
  <c r="SJ128" i="9"/>
  <c r="SJ81" i="9"/>
  <c r="D135" i="17"/>
  <c r="H135" i="17" s="1"/>
  <c r="E49" i="17"/>
  <c r="I49" i="17" s="1"/>
  <c r="E68" i="17"/>
  <c r="I68" i="17" s="1"/>
  <c r="F96" i="17"/>
  <c r="J96" i="17" s="1"/>
  <c r="SI85" i="9"/>
  <c r="SL85" i="9" s="1"/>
  <c r="SM85" i="9" s="1"/>
  <c r="D64" i="17"/>
  <c r="H64" i="17" s="1"/>
  <c r="D89" i="17"/>
  <c r="H89" i="17" s="1"/>
  <c r="D75" i="17"/>
  <c r="H75" i="17" s="1"/>
  <c r="D48" i="17"/>
  <c r="H48" i="17" s="1"/>
  <c r="SK111" i="9"/>
  <c r="SL111" i="9" s="1"/>
  <c r="SN111" i="9" s="1"/>
  <c r="E38" i="17"/>
  <c r="I38" i="17" s="1"/>
  <c r="SI25" i="9"/>
  <c r="F40" i="17"/>
  <c r="J40" i="17" s="1"/>
  <c r="D142" i="17"/>
  <c r="H142" i="17" s="1"/>
  <c r="SJ69" i="9"/>
  <c r="SL69" i="9" s="1"/>
  <c r="SN69" i="9" s="1"/>
  <c r="SH64" i="9"/>
  <c r="E32" i="17"/>
  <c r="I32" i="17" s="1"/>
  <c r="D128" i="17"/>
  <c r="H128" i="17" s="1"/>
  <c r="SI43" i="9"/>
  <c r="SL43" i="9" s="1"/>
  <c r="SP43" i="9" s="1"/>
  <c r="E146" i="17"/>
  <c r="I146" i="17" s="1"/>
  <c r="E105" i="17"/>
  <c r="I105" i="17" s="1"/>
  <c r="C102" i="17"/>
  <c r="SH65" i="9"/>
  <c r="D137" i="17"/>
  <c r="H137" i="17" s="1"/>
  <c r="SI3" i="9"/>
  <c r="F105" i="17"/>
  <c r="J105" i="17" s="1"/>
  <c r="C126" i="17"/>
  <c r="E61" i="17"/>
  <c r="I61" i="17" s="1"/>
  <c r="F48" i="17"/>
  <c r="J48" i="17" s="1"/>
  <c r="SI77" i="9"/>
  <c r="D58" i="17"/>
  <c r="H58" i="17" s="1"/>
  <c r="SI101" i="9"/>
  <c r="E116" i="17"/>
  <c r="I116" i="17" s="1"/>
  <c r="SJ10" i="9"/>
  <c r="D86" i="17"/>
  <c r="H86" i="17" s="1"/>
  <c r="F56" i="17"/>
  <c r="J56" i="17" s="1"/>
  <c r="D68" i="17"/>
  <c r="H68" i="17" s="1"/>
  <c r="D84" i="17"/>
  <c r="H84" i="17" s="1"/>
  <c r="F68" i="17"/>
  <c r="J68" i="17" s="1"/>
  <c r="E33" i="17"/>
  <c r="I33" i="17" s="1"/>
  <c r="C26" i="17"/>
  <c r="SI12" i="9"/>
  <c r="F36" i="17"/>
  <c r="J36" i="17" s="1"/>
  <c r="F74" i="17"/>
  <c r="J74" i="17" s="1"/>
  <c r="E39" i="17"/>
  <c r="I39" i="17" s="1"/>
  <c r="F146" i="17"/>
  <c r="J146" i="17" s="1"/>
  <c r="D101" i="17"/>
  <c r="H101" i="17" s="1"/>
  <c r="SJ116" i="9"/>
  <c r="C62" i="17"/>
  <c r="SI26" i="9"/>
  <c r="F103" i="17"/>
  <c r="J103" i="17" s="1"/>
  <c r="SK8" i="9"/>
  <c r="D31" i="17"/>
  <c r="H31" i="17" s="1"/>
  <c r="D46" i="17"/>
  <c r="H46" i="17" s="1"/>
  <c r="SI60" i="9"/>
  <c r="SH10" i="9"/>
  <c r="SK78" i="9"/>
  <c r="D132" i="17"/>
  <c r="H132" i="17" s="1"/>
  <c r="SI107" i="9"/>
  <c r="SH61" i="9"/>
  <c r="D82" i="17"/>
  <c r="H82" i="17" s="1"/>
  <c r="E66" i="17"/>
  <c r="I66" i="17" s="1"/>
  <c r="SI17" i="9"/>
  <c r="D139" i="17"/>
  <c r="H139" i="17" s="1"/>
  <c r="C146" i="17"/>
  <c r="E147" i="17"/>
  <c r="I147" i="17" s="1"/>
  <c r="SI123" i="9"/>
  <c r="D33" i="17"/>
  <c r="H33" i="17" s="1"/>
  <c r="E110" i="17"/>
  <c r="I110" i="17" s="1"/>
  <c r="C38" i="17"/>
  <c r="D81" i="17"/>
  <c r="H81" i="17" s="1"/>
  <c r="F140" i="17"/>
  <c r="J140" i="17" s="1"/>
  <c r="F24" i="17"/>
  <c r="SI40" i="9"/>
  <c r="C85" i="17"/>
  <c r="SK3" i="9"/>
  <c r="D133" i="17"/>
  <c r="H133" i="17" s="1"/>
  <c r="F101" i="17"/>
  <c r="J101" i="17" s="1"/>
  <c r="C58" i="17"/>
  <c r="F131" i="17"/>
  <c r="J131" i="17" s="1"/>
  <c r="F51" i="17"/>
  <c r="J51" i="17" s="1"/>
  <c r="E44" i="17"/>
  <c r="I44" i="17" s="1"/>
  <c r="SK36" i="9"/>
  <c r="E104" i="17"/>
  <c r="I104" i="17" s="1"/>
  <c r="SH113" i="9"/>
  <c r="E76" i="17"/>
  <c r="I76" i="17" s="1"/>
  <c r="C54" i="17"/>
  <c r="C134" i="17"/>
  <c r="D108" i="17"/>
  <c r="H108" i="17" s="1"/>
  <c r="F41" i="17"/>
  <c r="J41" i="17" s="1"/>
  <c r="F60" i="17"/>
  <c r="J60" i="17" s="1"/>
  <c r="SI11" i="9"/>
  <c r="F136" i="17"/>
  <c r="J136" i="17" s="1"/>
  <c r="D63" i="17"/>
  <c r="H63" i="17" s="1"/>
  <c r="C50" i="17"/>
  <c r="SI42" i="9"/>
  <c r="F32" i="17"/>
  <c r="J32" i="17" s="1"/>
  <c r="SH89" i="9"/>
  <c r="D125" i="17"/>
  <c r="H125" i="17" s="1"/>
  <c r="F85" i="17"/>
  <c r="J85" i="17" s="1"/>
  <c r="E51" i="17"/>
  <c r="I51" i="17" s="1"/>
  <c r="F116" i="17"/>
  <c r="J116" i="17" s="1"/>
  <c r="SK128" i="9"/>
  <c r="D51" i="17"/>
  <c r="H51" i="17" s="1"/>
  <c r="SK127" i="9"/>
  <c r="SK55" i="9"/>
  <c r="C86" i="17"/>
  <c r="E114" i="17"/>
  <c r="E140" i="17"/>
  <c r="I140" i="17" s="1"/>
  <c r="SJ105" i="9"/>
  <c r="SI105" i="9"/>
  <c r="F44" i="17"/>
  <c r="J44" i="17" s="1"/>
  <c r="D119" i="17"/>
  <c r="H119" i="17" s="1"/>
  <c r="E80" i="17"/>
  <c r="I80" i="17" s="1"/>
  <c r="E102" i="17"/>
  <c r="I102" i="17" s="1"/>
  <c r="F104" i="17"/>
  <c r="J104" i="17" s="1"/>
  <c r="E124" i="17"/>
  <c r="I124" i="17" s="1"/>
  <c r="SI127" i="9"/>
  <c r="E128" i="17"/>
  <c r="D91" i="17"/>
  <c r="H91" i="17" s="1"/>
  <c r="SI39" i="9"/>
  <c r="E62" i="17"/>
  <c r="I62" i="17" s="1"/>
  <c r="F120" i="17"/>
  <c r="J120" i="17" s="1"/>
  <c r="F132" i="17"/>
  <c r="J132" i="17" s="1"/>
  <c r="F92" i="17"/>
  <c r="J92" i="17" s="1"/>
  <c r="E56" i="17"/>
  <c r="I56" i="17" s="1"/>
  <c r="D32" i="17"/>
  <c r="H32" i="17" s="1"/>
  <c r="D129" i="17"/>
  <c r="H129" i="17" s="1"/>
  <c r="D138" i="17"/>
  <c r="H138" i="17" s="1"/>
  <c r="C30" i="17"/>
  <c r="SJ61" i="9"/>
  <c r="E78" i="17"/>
  <c r="I78" i="17" s="1"/>
  <c r="E63" i="17"/>
  <c r="SJ46" i="9"/>
  <c r="SJ52" i="9"/>
  <c r="E69" i="17"/>
  <c r="I69" i="17" s="1"/>
  <c r="D52" i="17"/>
  <c r="H52" i="17" s="1"/>
  <c r="D127" i="17"/>
  <c r="H127" i="17" s="1"/>
  <c r="D100" i="17"/>
  <c r="H100" i="17" s="1"/>
  <c r="SI83" i="9"/>
  <c r="SH93" i="9"/>
  <c r="C110" i="17"/>
  <c r="D145" i="17"/>
  <c r="H145" i="17" s="1"/>
  <c r="E74" i="17"/>
  <c r="I74" i="17" s="1"/>
  <c r="SJ9" i="9"/>
  <c r="E26" i="17"/>
  <c r="SI49" i="9"/>
  <c r="D66" i="17"/>
  <c r="H66" i="17" s="1"/>
  <c r="E20" i="17"/>
  <c r="SI61" i="9"/>
  <c r="D78" i="17"/>
  <c r="H78" i="17" s="1"/>
  <c r="SJ118" i="9"/>
  <c r="E135" i="17"/>
  <c r="I135" i="17" s="1"/>
  <c r="SH128" i="9"/>
  <c r="SI19" i="9"/>
  <c r="E113" i="17"/>
  <c r="F88" i="17"/>
  <c r="J88" i="17" s="1"/>
  <c r="SI78" i="9"/>
  <c r="SJ33" i="9"/>
  <c r="E50" i="17"/>
  <c r="I50" i="17" s="1"/>
  <c r="D35" i="17"/>
  <c r="H35" i="17" s="1"/>
  <c r="D126" i="17"/>
  <c r="H126" i="17" s="1"/>
  <c r="SJ64" i="9"/>
  <c r="E81" i="17"/>
  <c r="I81" i="17" s="1"/>
  <c r="SH17" i="9"/>
  <c r="C34" i="17"/>
  <c r="SJ40" i="9"/>
  <c r="E87" i="17"/>
  <c r="I87" i="17" s="1"/>
  <c r="SJ117" i="9"/>
  <c r="E134" i="17"/>
  <c r="I134" i="17" s="1"/>
  <c r="SK101" i="9"/>
  <c r="F118" i="17"/>
  <c r="J118" i="17" s="1"/>
  <c r="SK10" i="9"/>
  <c r="F27" i="17"/>
  <c r="SK113" i="9"/>
  <c r="F130" i="17"/>
  <c r="J130" i="17" s="1"/>
  <c r="SK125" i="9"/>
  <c r="F142" i="17"/>
  <c r="J142" i="17" s="1"/>
  <c r="F33" i="17"/>
  <c r="J33" i="17" s="1"/>
  <c r="SK16" i="9"/>
  <c r="SH97" i="9"/>
  <c r="C114" i="17"/>
  <c r="D22" i="17"/>
  <c r="H22" i="17" s="1"/>
  <c r="SH105" i="9"/>
  <c r="C122" i="17"/>
  <c r="SK89" i="9"/>
  <c r="F106" i="17"/>
  <c r="J106" i="17" s="1"/>
  <c r="SH121" i="9"/>
  <c r="C138" i="17"/>
  <c r="SI36" i="9"/>
  <c r="D53" i="17"/>
  <c r="H53" i="17" s="1"/>
  <c r="D115" i="17"/>
  <c r="H115" i="17" s="1"/>
  <c r="SI98" i="9"/>
  <c r="D44" i="17"/>
  <c r="H44" i="17" s="1"/>
  <c r="SI27" i="9"/>
  <c r="SL27" i="9" s="1"/>
  <c r="SI13" i="9"/>
  <c r="D30" i="17"/>
  <c r="H30" i="17" s="1"/>
  <c r="SI75" i="9"/>
  <c r="D92" i="17"/>
  <c r="H92" i="17" s="1"/>
  <c r="D123" i="17"/>
  <c r="H123" i="17" s="1"/>
  <c r="SI106" i="9"/>
  <c r="SK33" i="9"/>
  <c r="F50" i="17"/>
  <c r="J50" i="17" s="1"/>
  <c r="SH42" i="9"/>
  <c r="C59" i="17"/>
  <c r="SJ5" i="9"/>
  <c r="E22" i="17"/>
  <c r="SJ102" i="9"/>
  <c r="E119" i="17"/>
  <c r="I119" i="17" s="1"/>
  <c r="D25" i="17"/>
  <c r="H25" i="17" s="1"/>
  <c r="SH115" i="9"/>
  <c r="C132" i="17"/>
  <c r="SH101" i="9"/>
  <c r="C118" i="17"/>
  <c r="SJ66" i="9"/>
  <c r="E83" i="17"/>
  <c r="I83" i="17" s="1"/>
  <c r="SJ30" i="9"/>
  <c r="E47" i="17"/>
  <c r="I47" i="17" s="1"/>
  <c r="SK64" i="9"/>
  <c r="F81" i="17"/>
  <c r="J81" i="17" s="1"/>
  <c r="SH98" i="9"/>
  <c r="C115" i="17"/>
  <c r="SK14" i="9"/>
  <c r="F31" i="17"/>
  <c r="J31" i="17" s="1"/>
  <c r="SK118" i="9"/>
  <c r="F135" i="17"/>
  <c r="J135" i="17" s="1"/>
  <c r="SJ11" i="9"/>
  <c r="E28" i="17"/>
  <c r="I28" i="17" s="1"/>
  <c r="SJ71" i="9"/>
  <c r="E88" i="17"/>
  <c r="I88" i="17" s="1"/>
  <c r="SI38" i="9"/>
  <c r="D55" i="17"/>
  <c r="H55" i="17" s="1"/>
  <c r="SK72" i="9"/>
  <c r="F89" i="17"/>
  <c r="J89" i="17" s="1"/>
  <c r="SI88" i="9"/>
  <c r="D105" i="17"/>
  <c r="H105" i="17" s="1"/>
  <c r="SH119" i="9"/>
  <c r="C136" i="17"/>
  <c r="SH79" i="9"/>
  <c r="C96" i="17"/>
  <c r="SK104" i="9"/>
  <c r="F121" i="17"/>
  <c r="J121" i="17" s="1"/>
  <c r="SK92" i="9"/>
  <c r="F109" i="17"/>
  <c r="J109" i="17" s="1"/>
  <c r="SK94" i="9"/>
  <c r="F111" i="17"/>
  <c r="J111" i="17" s="1"/>
  <c r="SJ42" i="9"/>
  <c r="E59" i="17"/>
  <c r="I59" i="17" s="1"/>
  <c r="SI68" i="9"/>
  <c r="SL68" i="9" s="1"/>
  <c r="SM68" i="9" s="1"/>
  <c r="D85" i="17"/>
  <c r="H85" i="17" s="1"/>
  <c r="D98" i="17"/>
  <c r="H98" i="17" s="1"/>
  <c r="SH127" i="9"/>
  <c r="C144" i="17"/>
  <c r="SJ82" i="9"/>
  <c r="E99" i="17"/>
  <c r="I99" i="17" s="1"/>
  <c r="SH25" i="9"/>
  <c r="C42" i="17"/>
  <c r="D50" i="17"/>
  <c r="H50" i="17" s="1"/>
  <c r="SI33" i="9"/>
  <c r="SI44" i="9"/>
  <c r="D61" i="17"/>
  <c r="H61" i="17" s="1"/>
  <c r="SK116" i="9"/>
  <c r="F133" i="17"/>
  <c r="J133" i="17" s="1"/>
  <c r="SH106" i="9"/>
  <c r="C123" i="17"/>
  <c r="F35" i="17"/>
  <c r="J35" i="17" s="1"/>
  <c r="SK18" i="9"/>
  <c r="SJ77" i="9"/>
  <c r="E94" i="17"/>
  <c r="I94" i="17" s="1"/>
  <c r="SI50" i="9"/>
  <c r="D67" i="17"/>
  <c r="H67" i="17" s="1"/>
  <c r="SI53" i="9"/>
  <c r="D70" i="17"/>
  <c r="H70" i="17" s="1"/>
  <c r="E65" i="17"/>
  <c r="I65" i="17" s="1"/>
  <c r="SJ48" i="9"/>
  <c r="SI80" i="9"/>
  <c r="D97" i="17"/>
  <c r="H97" i="17" s="1"/>
  <c r="SH39" i="9"/>
  <c r="C56" i="17"/>
  <c r="SH103" i="9"/>
  <c r="C120" i="17"/>
  <c r="SH71" i="9"/>
  <c r="C88" i="17"/>
  <c r="SK102" i="9"/>
  <c r="F119" i="17"/>
  <c r="J119" i="17" s="1"/>
  <c r="D103" i="17"/>
  <c r="H103" i="17" s="1"/>
  <c r="SI86" i="9"/>
  <c r="SJ60" i="9"/>
  <c r="E77" i="17"/>
  <c r="SH125" i="9"/>
  <c r="C142" i="17"/>
  <c r="F143" i="17"/>
  <c r="J143" i="17" s="1"/>
  <c r="SJ124" i="9"/>
  <c r="E141" i="17"/>
  <c r="I141" i="17" s="1"/>
  <c r="SK112" i="9"/>
  <c r="F129" i="17"/>
  <c r="J129" i="17" s="1"/>
  <c r="SK40" i="9"/>
  <c r="F57" i="17"/>
  <c r="J57" i="17" s="1"/>
  <c r="D45" i="17"/>
  <c r="H45" i="17" s="1"/>
  <c r="SI28" i="9"/>
  <c r="SK26" i="9"/>
  <c r="F43" i="17"/>
  <c r="J43" i="17" s="1"/>
  <c r="SJ83" i="9"/>
  <c r="E100" i="17"/>
  <c r="I100" i="17" s="1"/>
  <c r="SK120" i="9"/>
  <c r="F137" i="17"/>
  <c r="J137" i="17" s="1"/>
  <c r="SH77" i="9"/>
  <c r="C94" i="17"/>
  <c r="SK52" i="9"/>
  <c r="F69" i="17"/>
  <c r="J69" i="17" s="1"/>
  <c r="SJ4" i="9"/>
  <c r="E21" i="17"/>
  <c r="SI45" i="9"/>
  <c r="D62" i="17"/>
  <c r="H62" i="17" s="1"/>
  <c r="SI87" i="9"/>
  <c r="D104" i="17"/>
  <c r="H104" i="17" s="1"/>
  <c r="D117" i="17"/>
  <c r="H117" i="17" s="1"/>
  <c r="SI100" i="9"/>
  <c r="SJ126" i="9"/>
  <c r="E143" i="17"/>
  <c r="I143" i="17" s="1"/>
  <c r="F107" i="17"/>
  <c r="J107" i="17" s="1"/>
  <c r="SK90" i="9"/>
  <c r="SJ13" i="9"/>
  <c r="E30" i="17"/>
  <c r="I30" i="17" s="1"/>
  <c r="SJ23" i="9"/>
  <c r="E40" i="17"/>
  <c r="I40" i="17" s="1"/>
  <c r="SI62" i="9"/>
  <c r="D79" i="17"/>
  <c r="H79" i="17" s="1"/>
  <c r="SJ54" i="9"/>
  <c r="E71" i="17"/>
  <c r="I71" i="17" s="1"/>
  <c r="SK50" i="9"/>
  <c r="F67" i="17"/>
  <c r="J67" i="17" s="1"/>
  <c r="SJ25" i="9"/>
  <c r="E42" i="17"/>
  <c r="I42" i="17" s="1"/>
  <c r="SJ95" i="9"/>
  <c r="E112" i="17"/>
  <c r="I112" i="17" s="1"/>
  <c r="SI89" i="9"/>
  <c r="D106" i="17"/>
  <c r="H106" i="17" s="1"/>
  <c r="SJ120" i="9"/>
  <c r="E137" i="17"/>
  <c r="I137" i="17" s="1"/>
  <c r="SJ100" i="9"/>
  <c r="E117" i="17"/>
  <c r="I117" i="17" s="1"/>
  <c r="SH15" i="9"/>
  <c r="C32" i="17"/>
  <c r="SH73" i="9"/>
  <c r="C90" i="17"/>
  <c r="SJ112" i="9"/>
  <c r="E129" i="17"/>
  <c r="I129" i="17" s="1"/>
  <c r="SK32" i="9"/>
  <c r="F49" i="17"/>
  <c r="J49" i="17" s="1"/>
  <c r="SH5" i="9"/>
  <c r="C22" i="17"/>
  <c r="D107" i="17"/>
  <c r="H107" i="17" s="1"/>
  <c r="SK124" i="9"/>
  <c r="F141" i="17"/>
  <c r="J141" i="17" s="1"/>
  <c r="SI48" i="9"/>
  <c r="D65" i="17"/>
  <c r="H65" i="17" s="1"/>
  <c r="SH49" i="9"/>
  <c r="C66" i="17"/>
  <c r="SK117" i="9"/>
  <c r="F134" i="17"/>
  <c r="J134" i="17" s="1"/>
  <c r="SK44" i="9"/>
  <c r="F61" i="17"/>
  <c r="J61" i="17" s="1"/>
  <c r="SJ41" i="9"/>
  <c r="SL41" i="9" s="1"/>
  <c r="E58" i="17"/>
  <c r="I58" i="17" s="1"/>
  <c r="SJ113" i="9"/>
  <c r="E130" i="17"/>
  <c r="I130" i="17" s="1"/>
  <c r="SJ114" i="9"/>
  <c r="E131" i="17"/>
  <c r="I131" i="17" s="1"/>
  <c r="SI113" i="9"/>
  <c r="D130" i="17"/>
  <c r="H130" i="17" s="1"/>
  <c r="SK12" i="9"/>
  <c r="F29" i="17"/>
  <c r="J29" i="17" s="1"/>
  <c r="SJ12" i="9"/>
  <c r="E29" i="17"/>
  <c r="I29" i="17" s="1"/>
  <c r="SH29" i="9"/>
  <c r="C46" i="17"/>
  <c r="SH53" i="9"/>
  <c r="C70" i="17"/>
  <c r="SJ58" i="9"/>
  <c r="E75" i="17"/>
  <c r="I75" i="17" s="1"/>
  <c r="SJ35" i="9"/>
  <c r="E52" i="17"/>
  <c r="I52" i="17" s="1"/>
  <c r="D93" i="17"/>
  <c r="H93" i="17" s="1"/>
  <c r="SI76" i="9"/>
  <c r="SI20" i="9"/>
  <c r="D37" i="17"/>
  <c r="H37" i="17" s="1"/>
  <c r="SH95" i="9"/>
  <c r="C112" i="17"/>
  <c r="SK70" i="9"/>
  <c r="F87" i="17"/>
  <c r="J87" i="17" s="1"/>
  <c r="SJ119" i="9"/>
  <c r="E136" i="17"/>
  <c r="I136" i="17" s="1"/>
  <c r="SH67" i="9"/>
  <c r="C84" i="17"/>
  <c r="SI79" i="9"/>
  <c r="SH19" i="9"/>
  <c r="C36" i="17"/>
  <c r="SJ94" i="9"/>
  <c r="E111" i="17"/>
  <c r="SK45" i="9"/>
  <c r="F62" i="17"/>
  <c r="J62" i="17" s="1"/>
  <c r="SI9" i="9"/>
  <c r="D26" i="17"/>
  <c r="H26" i="17" s="1"/>
  <c r="SK20" i="9"/>
  <c r="F37" i="17"/>
  <c r="J37" i="17" s="1"/>
  <c r="SK28" i="9"/>
  <c r="F45" i="17"/>
  <c r="J45" i="17" s="1"/>
  <c r="SK47" i="9"/>
  <c r="F64" i="17"/>
  <c r="J64" i="17" s="1"/>
  <c r="SJ109" i="9"/>
  <c r="SL109" i="9" s="1"/>
  <c r="E126" i="17"/>
  <c r="I126" i="17" s="1"/>
  <c r="SI126" i="9"/>
  <c r="D143" i="17"/>
  <c r="H143" i="17" s="1"/>
  <c r="SK95" i="9"/>
  <c r="F112" i="17"/>
  <c r="J112" i="17" s="1"/>
  <c r="F65" i="17"/>
  <c r="J65" i="17" s="1"/>
  <c r="SK48" i="9"/>
  <c r="SJ18" i="9"/>
  <c r="E35" i="17"/>
  <c r="SJ90" i="9"/>
  <c r="E107" i="17"/>
  <c r="SH55" i="9"/>
  <c r="C72" i="17"/>
  <c r="SJ6" i="9"/>
  <c r="E23" i="17"/>
  <c r="SI4" i="9"/>
  <c r="D21" i="17"/>
  <c r="H21" i="17" s="1"/>
  <c r="SI92" i="9"/>
  <c r="D109" i="17"/>
  <c r="H109" i="17" s="1"/>
  <c r="SJ106" i="9"/>
  <c r="E123" i="17"/>
  <c r="SH57" i="9"/>
  <c r="SL57" i="9" s="1"/>
  <c r="SO57" i="9" s="1"/>
  <c r="C74" i="17"/>
  <c r="SK4" i="9"/>
  <c r="F21" i="17"/>
  <c r="SK98" i="9"/>
  <c r="F115" i="17"/>
  <c r="J115" i="17" s="1"/>
  <c r="SK96" i="9"/>
  <c r="F113" i="17"/>
  <c r="J113" i="17" s="1"/>
  <c r="SJ84" i="9"/>
  <c r="E101" i="17"/>
  <c r="I101" i="17" s="1"/>
  <c r="SI52" i="9"/>
  <c r="D69" i="17"/>
  <c r="H69" i="17" s="1"/>
  <c r="SH59" i="9"/>
  <c r="C76" i="17"/>
  <c r="SH81" i="9"/>
  <c r="C98" i="17"/>
  <c r="SK100" i="9"/>
  <c r="F117" i="17"/>
  <c r="J117" i="17" s="1"/>
  <c r="D38" i="17"/>
  <c r="H38" i="17" s="1"/>
  <c r="SI21" i="9"/>
  <c r="SK80" i="9"/>
  <c r="F97" i="17"/>
  <c r="J97" i="17" s="1"/>
  <c r="SK76" i="9"/>
  <c r="F93" i="17"/>
  <c r="J93" i="17" s="1"/>
  <c r="SK6" i="9"/>
  <c r="F23" i="17"/>
  <c r="J23" i="17" s="1"/>
  <c r="F77" i="17"/>
  <c r="J77" i="17" s="1"/>
  <c r="SK60" i="9"/>
  <c r="D141" i="17"/>
  <c r="H141" i="17" s="1"/>
  <c r="SI124" i="9"/>
  <c r="SJ53" i="9"/>
  <c r="E70" i="17"/>
  <c r="I70" i="17" s="1"/>
  <c r="SK42" i="9"/>
  <c r="F59" i="17"/>
  <c r="J59" i="17" s="1"/>
  <c r="SK22" i="9"/>
  <c r="F39" i="17"/>
  <c r="J39" i="17" s="1"/>
  <c r="D146" i="17"/>
  <c r="H146" i="17" s="1"/>
  <c r="SI129" i="9"/>
  <c r="SJ17" i="9"/>
  <c r="E34" i="17"/>
  <c r="I34" i="17" s="1"/>
  <c r="SK30" i="9"/>
  <c r="F47" i="17"/>
  <c r="J47" i="17" s="1"/>
  <c r="SH92" i="9"/>
  <c r="C109" i="17"/>
  <c r="SJ47" i="9"/>
  <c r="E64" i="17"/>
  <c r="I64" i="17" s="1"/>
  <c r="SH36" i="9"/>
  <c r="C53" i="17"/>
  <c r="SH90" i="9"/>
  <c r="C107" i="17"/>
  <c r="SI54" i="9"/>
  <c r="D71" i="17"/>
  <c r="H71" i="17" s="1"/>
  <c r="SI130" i="9"/>
  <c r="D147" i="17"/>
  <c r="H147" i="17" s="1"/>
  <c r="SH6" i="9"/>
  <c r="C23" i="17"/>
  <c r="SH66" i="9"/>
  <c r="C83" i="17"/>
  <c r="SH94" i="9"/>
  <c r="C111" i="17"/>
  <c r="SH126" i="9"/>
  <c r="C143" i="17"/>
  <c r="SH108" i="9"/>
  <c r="C125" i="17"/>
  <c r="SH60" i="9"/>
  <c r="C77" i="17"/>
  <c r="SH34" i="9"/>
  <c r="C51" i="17"/>
  <c r="SI66" i="9"/>
  <c r="D83" i="17"/>
  <c r="H83" i="17" s="1"/>
  <c r="SI119" i="9"/>
  <c r="D136" i="17"/>
  <c r="H136" i="17" s="1"/>
  <c r="F147" i="17"/>
  <c r="J147" i="17" s="1"/>
  <c r="SK130" i="9"/>
  <c r="SL91" i="9"/>
  <c r="SN91" i="9" s="1"/>
  <c r="SK82" i="9"/>
  <c r="F99" i="17"/>
  <c r="J99" i="17" s="1"/>
  <c r="SH4" i="9"/>
  <c r="C21" i="17"/>
  <c r="SK38" i="9"/>
  <c r="F55" i="17"/>
  <c r="J55" i="17" s="1"/>
  <c r="SJ73" i="9"/>
  <c r="E90" i="17"/>
  <c r="I90" i="17" s="1"/>
  <c r="SH38" i="9"/>
  <c r="C55" i="17"/>
  <c r="SH74" i="9"/>
  <c r="C91" i="17"/>
  <c r="C119" i="17"/>
  <c r="SH102" i="9"/>
  <c r="E54" i="17"/>
  <c r="I54" i="17" s="1"/>
  <c r="SJ37" i="9"/>
  <c r="SH14" i="9"/>
  <c r="C31" i="17"/>
  <c r="D131" i="17"/>
  <c r="H131" i="17" s="1"/>
  <c r="SI114" i="9"/>
  <c r="D24" i="17"/>
  <c r="H24" i="17" s="1"/>
  <c r="SI7" i="9"/>
  <c r="SK54" i="9"/>
  <c r="F71" i="17"/>
  <c r="J71" i="17" s="1"/>
  <c r="SJ110" i="9"/>
  <c r="E127" i="17"/>
  <c r="I127" i="17" s="1"/>
  <c r="C113" i="17"/>
  <c r="SH96" i="9"/>
  <c r="SH8" i="9"/>
  <c r="C25" i="17"/>
  <c r="SH18" i="9"/>
  <c r="C35" i="17"/>
  <c r="SH46" i="9"/>
  <c r="C63" i="17"/>
  <c r="SI96" i="9"/>
  <c r="D113" i="17"/>
  <c r="H113" i="17" s="1"/>
  <c r="SK74" i="9"/>
  <c r="F91" i="17"/>
  <c r="J91" i="17" s="1"/>
  <c r="SJ86" i="9"/>
  <c r="E103" i="17"/>
  <c r="I103" i="17" s="1"/>
  <c r="C89" i="17"/>
  <c r="SH72" i="9"/>
  <c r="F75" i="17"/>
  <c r="J75" i="17" s="1"/>
  <c r="SK58" i="9"/>
  <c r="SH78" i="9"/>
  <c r="C95" i="17"/>
  <c r="SH110" i="9"/>
  <c r="C127" i="17"/>
  <c r="SL31" i="9"/>
  <c r="SN31" i="9" s="1"/>
  <c r="SJ62" i="9"/>
  <c r="E79" i="17"/>
  <c r="I79" i="17" s="1"/>
  <c r="SH16" i="9"/>
  <c r="C33" i="17"/>
  <c r="SH50" i="9"/>
  <c r="C67" i="17"/>
  <c r="SH82" i="9"/>
  <c r="C99" i="17"/>
  <c r="SH114" i="9"/>
  <c r="C131" i="17"/>
  <c r="SI103" i="9"/>
  <c r="D120" i="17"/>
  <c r="H120" i="17" s="1"/>
  <c r="SK66" i="9"/>
  <c r="F83" i="17"/>
  <c r="J83" i="17" s="1"/>
  <c r="SK83" i="9"/>
  <c r="F100" i="17"/>
  <c r="J100" i="17" s="1"/>
  <c r="SH20" i="9"/>
  <c r="C37" i="17"/>
  <c r="SJ38" i="9"/>
  <c r="E55" i="17"/>
  <c r="I55" i="17" s="1"/>
  <c r="SJ101" i="9"/>
  <c r="E118" i="17"/>
  <c r="SH22" i="9"/>
  <c r="C39" i="17"/>
  <c r="SH130" i="9"/>
  <c r="C147" i="17"/>
  <c r="SJ121" i="9"/>
  <c r="E138" i="17"/>
  <c r="I138" i="17" s="1"/>
  <c r="C141" i="17"/>
  <c r="SH124" i="9"/>
  <c r="SH58" i="9"/>
  <c r="C75" i="17"/>
  <c r="SK122" i="9"/>
  <c r="F139" i="17"/>
  <c r="J139" i="17" s="1"/>
  <c r="E142" i="17"/>
  <c r="SJ125" i="9"/>
  <c r="SK35" i="9"/>
  <c r="F52" i="17"/>
  <c r="J52" i="17" s="1"/>
  <c r="SJ14" i="9"/>
  <c r="E31" i="17"/>
  <c r="I31" i="17" s="1"/>
  <c r="SH104" i="9"/>
  <c r="C121" i="17"/>
  <c r="SK107" i="9"/>
  <c r="F124" i="17"/>
  <c r="J124" i="17" s="1"/>
  <c r="SJ65" i="9"/>
  <c r="E82" i="17"/>
  <c r="I82" i="17" s="1"/>
  <c r="SH26" i="9"/>
  <c r="C43" i="17"/>
  <c r="SH54" i="9"/>
  <c r="C71" i="17"/>
  <c r="SH118" i="9"/>
  <c r="C135" i="17"/>
  <c r="D76" i="17"/>
  <c r="H76" i="17" s="1"/>
  <c r="SI59" i="9"/>
  <c r="SJ89" i="9"/>
  <c r="E106" i="17"/>
  <c r="I106" i="17" s="1"/>
  <c r="SK106" i="9"/>
  <c r="F123" i="17"/>
  <c r="J123" i="17" s="1"/>
  <c r="SK110" i="9"/>
  <c r="F127" i="17"/>
  <c r="J127" i="17" s="1"/>
  <c r="SK59" i="9"/>
  <c r="F76" i="17"/>
  <c r="J76" i="17" s="1"/>
  <c r="E46" i="17"/>
  <c r="I46" i="17" s="1"/>
  <c r="SJ29" i="9"/>
  <c r="SH86" i="9"/>
  <c r="C103" i="17"/>
  <c r="SK46" i="9"/>
  <c r="F63" i="17"/>
  <c r="J63" i="17" s="1"/>
  <c r="SK62" i="9"/>
  <c r="F79" i="17"/>
  <c r="J79" i="17" s="1"/>
  <c r="SK11" i="9"/>
  <c r="F28" i="17"/>
  <c r="J28" i="17" s="1"/>
  <c r="SI6" i="9"/>
  <c r="D23" i="17"/>
  <c r="SH30" i="9"/>
  <c r="C47" i="17"/>
  <c r="SH62" i="9"/>
  <c r="C79" i="17"/>
  <c r="SH122" i="9"/>
  <c r="C139" i="17"/>
  <c r="D47" i="17"/>
  <c r="H47" i="17" s="1"/>
  <c r="SI30" i="9"/>
  <c r="D88" i="17"/>
  <c r="H88" i="17" s="1"/>
  <c r="SI71" i="9"/>
  <c r="GI4" i="3"/>
  <c r="GI5" i="3"/>
  <c r="GL6" i="3"/>
  <c r="GL9" i="3"/>
  <c r="GL10" i="3" s="1"/>
  <c r="SL24" i="9" l="1"/>
  <c r="SN24" i="9" s="1"/>
  <c r="D52" i="21"/>
  <c r="D54" i="21" s="1"/>
  <c r="G8" i="17"/>
  <c r="SL93" i="9"/>
  <c r="SM93" i="9" s="1"/>
  <c r="SL56" i="9"/>
  <c r="SM56" i="9" s="1"/>
  <c r="SL87" i="9"/>
  <c r="SO87" i="9" s="1"/>
  <c r="SL115" i="9"/>
  <c r="SO115" i="9" s="1"/>
  <c r="SL123" i="9"/>
  <c r="SP123" i="9" s="1"/>
  <c r="SL75" i="9"/>
  <c r="SO75" i="9" s="1"/>
  <c r="SM51" i="9"/>
  <c r="SL70" i="9"/>
  <c r="SL88" i="9"/>
  <c r="SO88" i="9" s="1"/>
  <c r="SL32" i="9"/>
  <c r="SP32" i="9" s="1"/>
  <c r="SL23" i="9"/>
  <c r="SO23" i="9" s="1"/>
  <c r="SO51" i="9"/>
  <c r="SL81" i="9"/>
  <c r="SN81" i="9" s="1"/>
  <c r="SL55" i="9"/>
  <c r="SP55" i="9" s="1"/>
  <c r="SL49" i="9"/>
  <c r="SP49" i="9" s="1"/>
  <c r="SL3" i="9"/>
  <c r="SN3" i="9" s="1"/>
  <c r="SP68" i="9"/>
  <c r="SL10" i="9"/>
  <c r="SM10" i="9" s="1"/>
  <c r="SL128" i="9"/>
  <c r="SN128" i="9" s="1"/>
  <c r="SN68" i="9"/>
  <c r="SN51" i="9"/>
  <c r="SM111" i="9"/>
  <c r="SL116" i="9"/>
  <c r="SN116" i="9" s="1"/>
  <c r="SL9" i="9"/>
  <c r="SM9" i="9" s="1"/>
  <c r="SL105" i="9"/>
  <c r="SL39" i="9"/>
  <c r="SM39" i="9" s="1"/>
  <c r="SL117" i="9"/>
  <c r="SO117" i="9" s="1"/>
  <c r="SL40" i="9"/>
  <c r="SM40" i="9" s="1"/>
  <c r="SL77" i="9"/>
  <c r="SL19" i="9"/>
  <c r="SP19" i="9" s="1"/>
  <c r="SL127" i="9"/>
  <c r="SP127" i="9" s="1"/>
  <c r="SL95" i="9"/>
  <c r="SN95" i="9" s="1"/>
  <c r="SL101" i="9"/>
  <c r="SN101" i="9" s="1"/>
  <c r="SO68" i="9"/>
  <c r="SL61" i="9"/>
  <c r="SP61" i="9" s="1"/>
  <c r="SO111" i="9"/>
  <c r="SP111" i="9"/>
  <c r="SL64" i="9"/>
  <c r="SM64" i="9" s="1"/>
  <c r="SM27" i="9"/>
  <c r="SN27" i="9"/>
  <c r="SP27" i="9"/>
  <c r="SO27" i="9"/>
  <c r="SL97" i="9"/>
  <c r="SM97" i="9" s="1"/>
  <c r="SL113" i="9"/>
  <c r="SN113" i="9" s="1"/>
  <c r="SL25" i="9"/>
  <c r="SN25" i="9" s="1"/>
  <c r="SL79" i="9"/>
  <c r="SN79" i="9" s="1"/>
  <c r="SP85" i="9"/>
  <c r="SO85" i="9"/>
  <c r="SN85" i="9"/>
  <c r="SN41" i="9"/>
  <c r="SM41" i="9"/>
  <c r="SP41" i="9"/>
  <c r="SO41" i="9"/>
  <c r="SL76" i="9"/>
  <c r="SN76" i="9" s="1"/>
  <c r="SP57" i="9"/>
  <c r="SL67" i="9"/>
  <c r="SM67" i="9" s="1"/>
  <c r="SL12" i="9"/>
  <c r="SO12" i="9" s="1"/>
  <c r="SL120" i="9"/>
  <c r="SL44" i="9"/>
  <c r="SP44" i="9" s="1"/>
  <c r="SL5" i="9"/>
  <c r="SO5" i="9" s="1"/>
  <c r="SL45" i="9"/>
  <c r="SP45" i="9" s="1"/>
  <c r="SL33" i="9"/>
  <c r="SN33" i="9" s="1"/>
  <c r="SL13" i="9"/>
  <c r="SM57" i="9"/>
  <c r="SN57" i="9"/>
  <c r="SM43" i="9"/>
  <c r="SO43" i="9"/>
  <c r="SL98" i="9"/>
  <c r="SL28" i="9"/>
  <c r="SN28" i="9" s="1"/>
  <c r="SL52" i="9"/>
  <c r="SN52" i="9" s="1"/>
  <c r="SL15" i="9"/>
  <c r="SM15" i="9" s="1"/>
  <c r="SL80" i="9"/>
  <c r="SN80" i="9" s="1"/>
  <c r="SL84" i="9"/>
  <c r="SO84" i="9" s="1"/>
  <c r="SL100" i="9"/>
  <c r="SM100" i="9" s="1"/>
  <c r="SL48" i="9"/>
  <c r="SM48" i="9" s="1"/>
  <c r="SN43" i="9"/>
  <c r="SL21" i="9"/>
  <c r="SN21" i="9" s="1"/>
  <c r="SO99" i="9"/>
  <c r="SN99" i="9"/>
  <c r="SP99" i="9"/>
  <c r="SL112" i="9"/>
  <c r="SO109" i="9"/>
  <c r="SM109" i="9"/>
  <c r="SP109" i="9"/>
  <c r="SL54" i="9"/>
  <c r="SO54" i="9" s="1"/>
  <c r="SL18" i="9"/>
  <c r="SM18" i="9" s="1"/>
  <c r="SL129" i="9"/>
  <c r="SN129" i="9" s="1"/>
  <c r="SL122" i="9"/>
  <c r="SM122" i="9" s="1"/>
  <c r="SL29" i="9"/>
  <c r="SL59" i="9"/>
  <c r="SP59" i="9" s="1"/>
  <c r="SL125" i="9"/>
  <c r="SL35" i="9"/>
  <c r="SP35" i="9" s="1"/>
  <c r="SL103" i="9"/>
  <c r="SN103" i="9" s="1"/>
  <c r="SL16" i="9"/>
  <c r="SM16" i="9" s="1"/>
  <c r="SL38" i="9"/>
  <c r="SN38" i="9" s="1"/>
  <c r="G9" i="17"/>
  <c r="SL126" i="9"/>
  <c r="SM126" i="9" s="1"/>
  <c r="SL26" i="9"/>
  <c r="SO31" i="9"/>
  <c r="SP31" i="9"/>
  <c r="SM31" i="9"/>
  <c r="SL72" i="9"/>
  <c r="SM72" i="9" s="1"/>
  <c r="SL8" i="9"/>
  <c r="SN109" i="9"/>
  <c r="SL14" i="9"/>
  <c r="SM14" i="9" s="1"/>
  <c r="SL62" i="9"/>
  <c r="SN62" i="9" s="1"/>
  <c r="SL96" i="9"/>
  <c r="SM96" i="9" s="1"/>
  <c r="SL73" i="9"/>
  <c r="SO73" i="9" s="1"/>
  <c r="SL94" i="9"/>
  <c r="SM94" i="9" s="1"/>
  <c r="SL90" i="9"/>
  <c r="SM90" i="9" s="1"/>
  <c r="SL17" i="9"/>
  <c r="SL65" i="9"/>
  <c r="SL110" i="9"/>
  <c r="SN110" i="9" s="1"/>
  <c r="SL37" i="9"/>
  <c r="SP91" i="9"/>
  <c r="SO91" i="9"/>
  <c r="SM91" i="9"/>
  <c r="SL30" i="9"/>
  <c r="SO30" i="9" s="1"/>
  <c r="SP69" i="9"/>
  <c r="SO69" i="9"/>
  <c r="SM69" i="9"/>
  <c r="SL119" i="9"/>
  <c r="SL66" i="9"/>
  <c r="SO66" i="9" s="1"/>
  <c r="SL36" i="9"/>
  <c r="SM36" i="9" s="1"/>
  <c r="F5" i="17"/>
  <c r="F6" i="17"/>
  <c r="F8" i="17"/>
  <c r="F9" i="17"/>
  <c r="H23" i="17"/>
  <c r="SL107" i="9"/>
  <c r="SP107" i="9" s="1"/>
  <c r="SL20" i="9"/>
  <c r="SL114" i="9"/>
  <c r="SM114" i="9" s="1"/>
  <c r="SL78" i="9"/>
  <c r="SL34" i="9"/>
  <c r="H9" i="17"/>
  <c r="SL58" i="9"/>
  <c r="SP58" i="9" s="1"/>
  <c r="SL7" i="9"/>
  <c r="SN7" i="9" s="1"/>
  <c r="E6" i="17"/>
  <c r="E8" i="17"/>
  <c r="E9" i="17"/>
  <c r="E5" i="17"/>
  <c r="SL6" i="9"/>
  <c r="SN6" i="9" s="1"/>
  <c r="SL53" i="9"/>
  <c r="SO53" i="9" s="1"/>
  <c r="H8" i="17"/>
  <c r="SL106" i="9"/>
  <c r="SL104" i="9"/>
  <c r="SL124" i="9"/>
  <c r="SN124" i="9" s="1"/>
  <c r="SL130" i="9"/>
  <c r="SO130" i="9" s="1"/>
  <c r="SL83" i="9"/>
  <c r="SP83" i="9" s="1"/>
  <c r="SL82" i="9"/>
  <c r="SM82" i="9" s="1"/>
  <c r="SL102" i="9"/>
  <c r="SM102" i="9" s="1"/>
  <c r="SL4" i="9"/>
  <c r="SL60" i="9"/>
  <c r="SM60" i="9" s="1"/>
  <c r="SM63" i="9"/>
  <c r="SO63" i="9"/>
  <c r="SN63" i="9"/>
  <c r="SL47" i="9"/>
  <c r="SO47" i="9" s="1"/>
  <c r="H6" i="17"/>
  <c r="SL89" i="9"/>
  <c r="SL118" i="9"/>
  <c r="SM118" i="9" s="1"/>
  <c r="SL22" i="9"/>
  <c r="SM22" i="9" s="1"/>
  <c r="SL50" i="9"/>
  <c r="SM50" i="9" s="1"/>
  <c r="SL46" i="9"/>
  <c r="SP46" i="9" s="1"/>
  <c r="SL42" i="9"/>
  <c r="SP42" i="9" s="1"/>
  <c r="G6" i="17"/>
  <c r="SL108" i="9"/>
  <c r="H5" i="17"/>
  <c r="SL11" i="9"/>
  <c r="SP11" i="9" s="1"/>
  <c r="SL71" i="9"/>
  <c r="SN71" i="9" s="1"/>
  <c r="SL86" i="9"/>
  <c r="SM86" i="9" s="1"/>
  <c r="SL121" i="9"/>
  <c r="SO121" i="9" s="1"/>
  <c r="SL74" i="9"/>
  <c r="SP74" i="9" s="1"/>
  <c r="G5" i="17"/>
  <c r="SL92" i="9"/>
  <c r="SM92" i="9" s="1"/>
  <c r="GD9" i="3"/>
  <c r="GD10" i="3" s="1"/>
  <c r="GD6" i="3"/>
  <c r="GL11" i="3"/>
  <c r="GL12" i="3" s="1"/>
  <c r="SP24" i="9" l="1"/>
  <c r="SM24" i="9"/>
  <c r="SO24" i="9"/>
  <c r="SM108" i="9"/>
  <c r="SO120" i="9"/>
  <c r="SN105" i="9"/>
  <c r="SN77" i="9"/>
  <c r="SN70" i="9"/>
  <c r="SO93" i="9"/>
  <c r="SN93" i="9"/>
  <c r="SP93" i="9"/>
  <c r="SM75" i="9"/>
  <c r="SM115" i="9"/>
  <c r="SO56" i="9"/>
  <c r="SN56" i="9"/>
  <c r="SP56" i="9"/>
  <c r="SM87" i="9"/>
  <c r="SN87" i="9"/>
  <c r="SP87" i="9"/>
  <c r="SP115" i="9"/>
  <c r="SN115" i="9"/>
  <c r="SN75" i="9"/>
  <c r="SP75" i="9"/>
  <c r="SM123" i="9"/>
  <c r="SO123" i="9"/>
  <c r="SN123" i="9"/>
  <c r="SP88" i="9"/>
  <c r="SN88" i="9"/>
  <c r="SM88" i="9"/>
  <c r="SO55" i="9"/>
  <c r="SP70" i="9"/>
  <c r="SM70" i="9"/>
  <c r="SO70" i="9"/>
  <c r="SM23" i="9"/>
  <c r="SO32" i="9"/>
  <c r="SN32" i="9"/>
  <c r="SM32" i="9"/>
  <c r="SN23" i="9"/>
  <c r="SP23" i="9"/>
  <c r="SM81" i="9"/>
  <c r="SO81" i="9"/>
  <c r="SP81" i="9"/>
  <c r="SN49" i="9"/>
  <c r="SP10" i="9"/>
  <c r="SM55" i="9"/>
  <c r="SO49" i="9"/>
  <c r="SM3" i="9"/>
  <c r="SM49" i="9"/>
  <c r="SO3" i="9"/>
  <c r="SN55" i="9"/>
  <c r="SN39" i="9"/>
  <c r="SP3" i="9"/>
  <c r="SN10" i="9"/>
  <c r="SO10" i="9"/>
  <c r="SO128" i="9"/>
  <c r="SP128" i="9"/>
  <c r="SO39" i="9"/>
  <c r="SM128" i="9"/>
  <c r="SM5" i="9"/>
  <c r="SP101" i="9"/>
  <c r="SM61" i="9"/>
  <c r="SP77" i="9"/>
  <c r="SM116" i="9"/>
  <c r="SO127" i="9"/>
  <c r="SO116" i="9"/>
  <c r="SP116" i="9"/>
  <c r="SN45" i="9"/>
  <c r="SM105" i="9"/>
  <c r="SM127" i="9"/>
  <c r="SP105" i="9"/>
  <c r="SO101" i="9"/>
  <c r="SN40" i="9"/>
  <c r="SP40" i="9"/>
  <c r="SN117" i="9"/>
  <c r="SO110" i="9"/>
  <c r="SO105" i="9"/>
  <c r="SP39" i="9"/>
  <c r="SN9" i="9"/>
  <c r="SN19" i="9"/>
  <c r="SM19" i="9"/>
  <c r="SP9" i="9"/>
  <c r="SP64" i="9"/>
  <c r="SM74" i="9"/>
  <c r="SO19" i="9"/>
  <c r="SM101" i="9"/>
  <c r="SO9" i="9"/>
  <c r="SM58" i="9"/>
  <c r="SM117" i="9"/>
  <c r="SP117" i="9"/>
  <c r="SM110" i="9"/>
  <c r="SN61" i="9"/>
  <c r="SO61" i="9"/>
  <c r="SM77" i="9"/>
  <c r="SN64" i="9"/>
  <c r="SN127" i="9"/>
  <c r="SM95" i="9"/>
  <c r="SO77" i="9"/>
  <c r="SO40" i="9"/>
  <c r="SP79" i="9"/>
  <c r="SP95" i="9"/>
  <c r="SO95" i="9"/>
  <c r="SO64" i="9"/>
  <c r="SM25" i="9"/>
  <c r="SP80" i="9"/>
  <c r="SO100" i="9"/>
  <c r="SM79" i="9"/>
  <c r="SN130" i="9"/>
  <c r="SP62" i="9"/>
  <c r="SO25" i="9"/>
  <c r="SP52" i="9"/>
  <c r="SN30" i="9"/>
  <c r="SP110" i="9"/>
  <c r="SM38" i="9"/>
  <c r="SM113" i="9"/>
  <c r="SO113" i="9"/>
  <c r="SP113" i="9"/>
  <c r="SM6" i="9"/>
  <c r="SP25" i="9"/>
  <c r="SP122" i="9"/>
  <c r="SM130" i="9"/>
  <c r="SO14" i="9"/>
  <c r="SO79" i="9"/>
  <c r="SN100" i="9"/>
  <c r="SP76" i="9"/>
  <c r="SN97" i="9"/>
  <c r="SP97" i="9"/>
  <c r="SO97" i="9"/>
  <c r="SO62" i="9"/>
  <c r="SP12" i="9"/>
  <c r="SP22" i="9"/>
  <c r="SP21" i="9"/>
  <c r="SO21" i="9"/>
  <c r="SM21" i="9"/>
  <c r="SM80" i="9"/>
  <c r="SO80" i="9"/>
  <c r="SP66" i="9"/>
  <c r="SP38" i="9"/>
  <c r="SN12" i="9"/>
  <c r="SM12" i="9"/>
  <c r="E7" i="17"/>
  <c r="SO48" i="9"/>
  <c r="SO28" i="9"/>
  <c r="SM28" i="9"/>
  <c r="SP13" i="9"/>
  <c r="SN13" i="9"/>
  <c r="SM13" i="9"/>
  <c r="SN59" i="9"/>
  <c r="SP15" i="9"/>
  <c r="SO15" i="9"/>
  <c r="SN15" i="9"/>
  <c r="SO13" i="9"/>
  <c r="SO67" i="9"/>
  <c r="SP67" i="9"/>
  <c r="SN67" i="9"/>
  <c r="SM112" i="9"/>
  <c r="SN112" i="9"/>
  <c r="SN48" i="9"/>
  <c r="SN114" i="9"/>
  <c r="SP100" i="9"/>
  <c r="SP28" i="9"/>
  <c r="SM52" i="9"/>
  <c r="SO52" i="9"/>
  <c r="SN98" i="9"/>
  <c r="SP98" i="9"/>
  <c r="SO98" i="9"/>
  <c r="SO33" i="9"/>
  <c r="SM33" i="9"/>
  <c r="SP112" i="9"/>
  <c r="H7" i="17"/>
  <c r="SO38" i="9"/>
  <c r="SM98" i="9"/>
  <c r="SO112" i="9"/>
  <c r="SP5" i="9"/>
  <c r="SN5" i="9"/>
  <c r="G7" i="17"/>
  <c r="SM46" i="9"/>
  <c r="F7" i="17"/>
  <c r="SM84" i="9"/>
  <c r="SP84" i="9"/>
  <c r="SN84" i="9"/>
  <c r="SP33" i="9"/>
  <c r="SO44" i="9"/>
  <c r="SM44" i="9"/>
  <c r="SN44" i="9"/>
  <c r="SM76" i="9"/>
  <c r="SO76" i="9"/>
  <c r="SP48" i="9"/>
  <c r="SO45" i="9"/>
  <c r="SM45" i="9"/>
  <c r="SP120" i="9"/>
  <c r="SM120" i="9"/>
  <c r="SN120" i="9"/>
  <c r="SO82" i="9"/>
  <c r="SN82" i="9"/>
  <c r="SM106" i="9"/>
  <c r="SO106" i="9"/>
  <c r="SN106" i="9"/>
  <c r="SM119" i="9"/>
  <c r="SO119" i="9"/>
  <c r="SP119" i="9"/>
  <c r="SM65" i="9"/>
  <c r="SP65" i="9"/>
  <c r="SN65" i="9"/>
  <c r="SO94" i="9"/>
  <c r="SP94" i="9"/>
  <c r="SN94" i="9"/>
  <c r="SN14" i="9"/>
  <c r="SP14" i="9"/>
  <c r="SP125" i="9"/>
  <c r="SM125" i="9"/>
  <c r="SN125" i="9"/>
  <c r="SM71" i="9"/>
  <c r="SO71" i="9"/>
  <c r="SP71" i="9"/>
  <c r="SP130" i="9"/>
  <c r="SN118" i="9"/>
  <c r="SP118" i="9"/>
  <c r="SO118" i="9"/>
  <c r="SN83" i="9"/>
  <c r="SM83" i="9"/>
  <c r="SO83" i="9"/>
  <c r="SP106" i="9"/>
  <c r="SN119" i="9"/>
  <c r="SN66" i="9"/>
  <c r="SO65" i="9"/>
  <c r="SM73" i="9"/>
  <c r="SP73" i="9"/>
  <c r="SN73" i="9"/>
  <c r="SO125" i="9"/>
  <c r="SN18" i="9"/>
  <c r="SO18" i="9"/>
  <c r="SP18" i="9"/>
  <c r="SP104" i="9"/>
  <c r="SO104" i="9"/>
  <c r="SN104" i="9"/>
  <c r="SN96" i="9"/>
  <c r="SN89" i="9"/>
  <c r="SP89" i="9"/>
  <c r="SM89" i="9"/>
  <c r="H10" i="17"/>
  <c r="H11" i="17" s="1"/>
  <c r="SN34" i="9"/>
  <c r="SP34" i="9"/>
  <c r="SO34" i="9"/>
  <c r="SM121" i="9"/>
  <c r="SP121" i="9"/>
  <c r="SN121" i="9"/>
  <c r="SM11" i="9"/>
  <c r="SO11" i="9"/>
  <c r="SN11" i="9"/>
  <c r="SO42" i="9"/>
  <c r="SM42" i="9"/>
  <c r="SN42" i="9"/>
  <c r="SO89" i="9"/>
  <c r="E10" i="17"/>
  <c r="E12" i="17" s="1"/>
  <c r="SM34" i="9"/>
  <c r="SM107" i="9"/>
  <c r="SO107" i="9"/>
  <c r="SN107" i="9"/>
  <c r="SM30" i="9"/>
  <c r="SP82" i="9"/>
  <c r="SM59" i="9"/>
  <c r="SO59" i="9"/>
  <c r="SM17" i="9"/>
  <c r="SN17" i="9"/>
  <c r="SP17" i="9"/>
  <c r="SN74" i="9"/>
  <c r="SO74" i="9"/>
  <c r="SP124" i="9"/>
  <c r="SO124" i="9"/>
  <c r="SO114" i="9"/>
  <c r="SP114" i="9"/>
  <c r="F10" i="17"/>
  <c r="F11" i="17" s="1"/>
  <c r="SO36" i="9"/>
  <c r="SN36" i="9"/>
  <c r="SP36" i="9"/>
  <c r="SM35" i="9"/>
  <c r="SO35" i="9"/>
  <c r="SN35" i="9"/>
  <c r="SP86" i="9"/>
  <c r="SN86" i="9"/>
  <c r="SO86" i="9"/>
  <c r="SM62" i="9"/>
  <c r="SN122" i="9"/>
  <c r="SO122" i="9"/>
  <c r="SM47" i="9"/>
  <c r="SP47" i="9"/>
  <c r="SN47" i="9"/>
  <c r="SP92" i="9"/>
  <c r="SN92" i="9"/>
  <c r="SO92" i="9"/>
  <c r="SP60" i="9"/>
  <c r="SO60" i="9"/>
  <c r="SN60" i="9"/>
  <c r="SP96" i="9"/>
  <c r="SO96" i="9"/>
  <c r="SP26" i="9"/>
  <c r="SN26" i="9"/>
  <c r="SO26" i="9"/>
  <c r="SO46" i="9"/>
  <c r="SN46" i="9"/>
  <c r="G10" i="17"/>
  <c r="SP53" i="9"/>
  <c r="SM53" i="9"/>
  <c r="SN53" i="9"/>
  <c r="SO58" i="9"/>
  <c r="SN58" i="9"/>
  <c r="SO78" i="9"/>
  <c r="SP78" i="9"/>
  <c r="SN78" i="9"/>
  <c r="SM37" i="9"/>
  <c r="SP37" i="9"/>
  <c r="SN37" i="9"/>
  <c r="SO8" i="9"/>
  <c r="SP8" i="9"/>
  <c r="SN8" i="9"/>
  <c r="SM26" i="9"/>
  <c r="SP16" i="9"/>
  <c r="SO16" i="9"/>
  <c r="SN16" i="9"/>
  <c r="SN29" i="9"/>
  <c r="SM29" i="9"/>
  <c r="SP29" i="9"/>
  <c r="SP4" i="9"/>
  <c r="SN4" i="9"/>
  <c r="SO4" i="9"/>
  <c r="SM78" i="9"/>
  <c r="M6" i="17"/>
  <c r="M5" i="17"/>
  <c r="M12" i="17" s="1"/>
  <c r="T13" i="17" s="1"/>
  <c r="M7" i="17"/>
  <c r="SO37" i="9"/>
  <c r="SM8" i="9"/>
  <c r="SO103" i="9"/>
  <c r="SP103" i="9"/>
  <c r="SM103" i="9"/>
  <c r="SO29" i="9"/>
  <c r="SM54" i="9"/>
  <c r="SN50" i="9"/>
  <c r="SP50" i="9"/>
  <c r="SO50" i="9"/>
  <c r="SM4" i="9"/>
  <c r="SP30" i="9"/>
  <c r="SO17" i="9"/>
  <c r="SP72" i="9"/>
  <c r="SO72" i="9"/>
  <c r="SN72" i="9"/>
  <c r="SN54" i="9"/>
  <c r="SP102" i="9"/>
  <c r="SO102" i="9"/>
  <c r="SN102" i="9"/>
  <c r="SM124" i="9"/>
  <c r="SP6" i="9"/>
  <c r="SO6" i="9"/>
  <c r="SP20" i="9"/>
  <c r="SO20" i="9"/>
  <c r="SN20" i="9"/>
  <c r="SP108" i="9"/>
  <c r="SO108" i="9"/>
  <c r="SN108" i="9"/>
  <c r="SO22" i="9"/>
  <c r="SN22" i="9"/>
  <c r="SP54" i="9"/>
  <c r="SM104" i="9"/>
  <c r="SM7" i="9"/>
  <c r="SO7" i="9"/>
  <c r="SP7" i="9"/>
  <c r="SM20" i="9"/>
  <c r="SM66" i="9"/>
  <c r="SP90" i="9"/>
  <c r="SO90" i="9"/>
  <c r="SN90" i="9"/>
  <c r="SP126" i="9"/>
  <c r="SN126" i="9"/>
  <c r="SO126" i="9"/>
  <c r="SP129" i="9"/>
  <c r="SM129" i="9"/>
  <c r="SO129" i="9"/>
  <c r="GD11" i="3"/>
  <c r="G12" i="17" l="1"/>
  <c r="G11" i="17"/>
  <c r="GD12" i="3"/>
  <c r="GE13" i="3" s="1"/>
  <c r="E11" i="17"/>
  <c r="G66" i="17" s="1"/>
  <c r="H12" i="17"/>
  <c r="J27" i="17" s="1"/>
  <c r="F12" i="17"/>
  <c r="M8" i="17"/>
  <c r="M9" i="17" s="1"/>
  <c r="M10" i="17" s="1"/>
  <c r="G37" i="17" l="1"/>
  <c r="I37" i="17"/>
  <c r="I145" i="17"/>
  <c r="I125" i="17"/>
  <c r="I108" i="17"/>
  <c r="I118" i="17"/>
  <c r="I111" i="17"/>
  <c r="I142" i="17"/>
  <c r="I123" i="17"/>
  <c r="I35" i="17"/>
  <c r="I77" i="17"/>
  <c r="I63" i="17"/>
  <c r="I113" i="17"/>
  <c r="I114" i="17"/>
  <c r="I107" i="17"/>
  <c r="I128" i="17"/>
  <c r="G40" i="17"/>
  <c r="G83" i="17"/>
  <c r="G55" i="17"/>
  <c r="G78" i="17"/>
  <c r="G41" i="17"/>
  <c r="G56" i="17"/>
  <c r="G20" i="17"/>
  <c r="G50" i="17"/>
  <c r="G120" i="17"/>
  <c r="G86" i="17"/>
  <c r="G117" i="17"/>
  <c r="G133" i="17"/>
  <c r="G65" i="17"/>
  <c r="G46" i="17"/>
  <c r="J21" i="17"/>
  <c r="J25" i="17"/>
  <c r="J24" i="17"/>
  <c r="I25" i="17"/>
  <c r="I24" i="17"/>
  <c r="I27" i="17"/>
  <c r="I20" i="17"/>
  <c r="I22" i="17"/>
  <c r="I21" i="17"/>
  <c r="I26" i="17"/>
  <c r="I23" i="17"/>
  <c r="G89" i="17"/>
  <c r="G26" i="17"/>
  <c r="G139" i="17"/>
  <c r="G69" i="17"/>
  <c r="G73" i="17"/>
  <c r="G97" i="17"/>
  <c r="G147" i="17"/>
  <c r="G102" i="17"/>
  <c r="G39" i="17"/>
  <c r="G32" i="17"/>
  <c r="G23" i="17"/>
  <c r="G119" i="17"/>
  <c r="G138" i="17"/>
  <c r="G59" i="17"/>
  <c r="G72" i="17"/>
  <c r="G90" i="17"/>
  <c r="G84" i="17"/>
  <c r="G107" i="17"/>
  <c r="G33" i="17"/>
  <c r="G121" i="17"/>
  <c r="G81" i="17"/>
  <c r="G116" i="17"/>
  <c r="G110" i="17"/>
  <c r="G142" i="17"/>
  <c r="G128" i="17"/>
  <c r="G130" i="17"/>
  <c r="G88" i="17"/>
  <c r="G108" i="17"/>
  <c r="G35" i="17"/>
  <c r="G71" i="17"/>
  <c r="G79" i="17"/>
  <c r="G145" i="17"/>
  <c r="G42" i="17"/>
  <c r="G29" i="17"/>
  <c r="G94" i="17"/>
  <c r="G49" i="17"/>
  <c r="G118" i="17"/>
  <c r="G132" i="17"/>
  <c r="G25" i="17"/>
  <c r="G27" i="17"/>
  <c r="G112" i="17"/>
  <c r="G51" i="17"/>
  <c r="G113" i="17"/>
  <c r="G143" i="17"/>
  <c r="G85" i="17"/>
  <c r="G54" i="17"/>
  <c r="G22" i="17"/>
  <c r="G64" i="17"/>
  <c r="G137" i="17"/>
  <c r="G105" i="17"/>
  <c r="G45" i="17"/>
  <c r="G36" i="17"/>
  <c r="G53" i="17"/>
  <c r="G63" i="17"/>
  <c r="G31" i="17"/>
  <c r="G48" i="17"/>
  <c r="G129" i="17"/>
  <c r="G134" i="17"/>
  <c r="G106" i="17"/>
  <c r="G114" i="17"/>
  <c r="G146" i="17"/>
  <c r="G34" i="17"/>
  <c r="G74" i="17"/>
  <c r="G91" i="17"/>
  <c r="G103" i="17"/>
  <c r="G109" i="17"/>
  <c r="G68" i="17"/>
  <c r="G140" i="17"/>
  <c r="G92" i="17"/>
  <c r="G52" i="17"/>
  <c r="G28" i="17"/>
  <c r="G93" i="17"/>
  <c r="G99" i="17"/>
  <c r="G125" i="17"/>
  <c r="G67" i="17"/>
  <c r="G70" i="17"/>
  <c r="G30" i="17"/>
  <c r="G24" i="17"/>
  <c r="G126" i="17"/>
  <c r="G136" i="17"/>
  <c r="G60" i="17"/>
  <c r="G122" i="17"/>
  <c r="G75" i="17"/>
  <c r="G141" i="17"/>
  <c r="G115" i="17"/>
  <c r="G44" i="17"/>
  <c r="G80" i="17"/>
  <c r="G38" i="17"/>
  <c r="G47" i="17"/>
  <c r="G82" i="17"/>
  <c r="G101" i="17"/>
  <c r="G61" i="17"/>
  <c r="G135" i="17"/>
  <c r="G111" i="17"/>
  <c r="G21" i="17"/>
  <c r="G77" i="17"/>
  <c r="G144" i="17"/>
  <c r="G58" i="17"/>
  <c r="G104" i="17"/>
  <c r="G57" i="17"/>
  <c r="G124" i="17"/>
  <c r="G96" i="17"/>
  <c r="G100" i="17"/>
  <c r="G131" i="17"/>
  <c r="G43" i="17"/>
  <c r="G127" i="17"/>
  <c r="G95" i="17"/>
  <c r="G87" i="17"/>
  <c r="G123" i="17"/>
  <c r="G98" i="17"/>
  <c r="G76" i="17"/>
  <c r="G62" i="17"/>
  <c r="M11" i="17"/>
  <c r="M13" i="17"/>
  <c r="L5" i="17" l="1"/>
  <c r="L12" i="17" s="1"/>
  <c r="T12" i="17" s="1"/>
  <c r="D11" i="20" s="1"/>
  <c r="O6" i="17"/>
  <c r="O5" i="17"/>
  <c r="O12" i="17" s="1"/>
  <c r="T15" i="17" s="1"/>
  <c r="O7" i="17"/>
  <c r="N7" i="17"/>
  <c r="N6" i="17"/>
  <c r="N5" i="17"/>
  <c r="N12" i="17" s="1"/>
  <c r="T14" i="17" s="1"/>
  <c r="L6" i="17"/>
  <c r="L7" i="17"/>
  <c r="D8" i="19" l="1"/>
  <c r="D13" i="20"/>
  <c r="D7" i="21"/>
  <c r="D12" i="21" s="1"/>
  <c r="O8" i="17"/>
  <c r="O9" i="17" s="1"/>
  <c r="O11" i="17" s="1"/>
  <c r="N8" i="17"/>
  <c r="N9" i="17" s="1"/>
  <c r="L8" i="17"/>
  <c r="L9" i="17" s="1"/>
  <c r="L11" i="17" s="1"/>
  <c r="D22" i="20" l="1"/>
  <c r="D23" i="20" s="1"/>
  <c r="C16" i="22"/>
  <c r="D9" i="19"/>
  <c r="D11" i="19" s="1"/>
  <c r="D12" i="19" s="1"/>
  <c r="D14" i="19" s="1"/>
  <c r="D15" i="19" s="1"/>
  <c r="D17" i="19" s="1"/>
  <c r="O10" i="17"/>
  <c r="O13" i="17" s="1"/>
  <c r="N10" i="17"/>
  <c r="N13" i="17" s="1"/>
  <c r="N11" i="17"/>
  <c r="L10" i="17"/>
  <c r="L13" i="17" s="1"/>
  <c r="D13" i="21" l="1"/>
  <c r="D43" i="21" s="1"/>
  <c r="D8" i="22"/>
  <c r="E8" i="22" s="1"/>
  <c r="D7" i="22"/>
  <c r="E7" i="22" s="1"/>
  <c r="D4" i="22"/>
  <c r="D6" i="22"/>
  <c r="E6" i="22" s="1"/>
  <c r="D5" i="22"/>
  <c r="E5" i="22" s="1"/>
  <c r="C48" i="21" l="1"/>
  <c r="F48" i="21" s="1"/>
  <c r="C50" i="21"/>
  <c r="F50" i="21" s="1"/>
  <c r="C49" i="21"/>
  <c r="F49" i="21" s="1"/>
  <c r="C51" i="21"/>
  <c r="F51" i="21" s="1"/>
  <c r="C47" i="21"/>
  <c r="F47" i="21" s="1"/>
  <c r="E4" i="22"/>
  <c r="E9" i="22" s="1"/>
  <c r="D9" i="22"/>
  <c r="E10" i="22"/>
  <c r="C52" i="21" l="1"/>
  <c r="C54" i="21" s="1"/>
  <c r="E47" i="21"/>
  <c r="E50" i="21"/>
  <c r="E51" i="21"/>
  <c r="E49" i="21"/>
  <c r="E48" i="21"/>
  <c r="F52" i="21" l="1"/>
  <c r="F54" i="21" s="1"/>
  <c r="E52" i="21"/>
  <c r="E54" i="2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<sst xmlns="http://schemas.openxmlformats.org/spreadsheetml/2006/main" count="11085" uniqueCount="2479">
  <si>
    <t xml:space="preserve">Emission reduction (equation (1) in TPDDTEC) </t>
  </si>
  <si>
    <t>ERy	= Σb,p (Nb,p,y * Up,y * SFSp,b,y * NCVb,fuel * (fNRB,b,y * EFb,f,CO2 +EFb,fl,nonCO2))- ΣLEp,y</t>
  </si>
  <si>
    <r>
      <t>Emission reductions per stove per year (</t>
    </r>
    <r>
      <rPr>
        <b/>
        <sz val="12"/>
        <rFont val="Times New Roman"/>
        <family val="1"/>
      </rPr>
      <t>FUEL USE</t>
    </r>
    <r>
      <rPr>
        <sz val="12"/>
        <rFont val="Times New Roman"/>
        <family val="1"/>
      </rPr>
      <t>)</t>
    </r>
  </si>
  <si>
    <t>Item</t>
  </si>
  <si>
    <t>Unit</t>
  </si>
  <si>
    <t>Value</t>
  </si>
  <si>
    <t>Source</t>
  </si>
  <si>
    <r>
      <t>Project Technology Days (N</t>
    </r>
    <r>
      <rPr>
        <vertAlign val="subscript"/>
        <sz val="12"/>
        <rFont val="Times New Roman"/>
        <family val="1"/>
      </rPr>
      <t>b,p,y</t>
    </r>
    <r>
      <rPr>
        <sz val="12"/>
        <rFont val="Times New Roman"/>
        <family val="1"/>
      </rPr>
      <t>)</t>
    </r>
  </si>
  <si>
    <t>days</t>
  </si>
  <si>
    <t>assumption</t>
  </si>
  <si>
    <r>
      <t>Cumulative Usage Rate (U</t>
    </r>
    <r>
      <rPr>
        <vertAlign val="subscript"/>
        <sz val="12"/>
        <rFont val="Times New Roman"/>
        <family val="1"/>
      </rPr>
      <t>p,y</t>
    </r>
    <r>
      <rPr>
        <sz val="12"/>
        <rFont val="Times New Roman"/>
        <family val="1"/>
      </rPr>
      <t>)</t>
    </r>
  </si>
  <si>
    <t>fraction</t>
  </si>
  <si>
    <r>
      <t>Quantity of charcoal that is consumed in baseline scenario b during year y (P</t>
    </r>
    <r>
      <rPr>
        <vertAlign val="subscript"/>
        <sz val="12"/>
        <rFont val="Times New Roman"/>
        <family val="1"/>
      </rPr>
      <t>b,y</t>
    </r>
    <r>
      <rPr>
        <sz val="12"/>
        <rFont val="Times New Roman"/>
        <family val="1"/>
      </rPr>
      <t>)</t>
    </r>
  </si>
  <si>
    <t>Tons/household/yr</t>
  </si>
  <si>
    <t>Baseline fuel consumption</t>
  </si>
  <si>
    <r>
      <t>Quantity of charcoal that is consumed in project scenario b during year y (P</t>
    </r>
    <r>
      <rPr>
        <vertAlign val="subscript"/>
        <sz val="12"/>
        <rFont val="Times New Roman"/>
        <family val="1"/>
      </rPr>
      <t>p,y</t>
    </r>
    <r>
      <rPr>
        <sz val="12"/>
        <rFont val="Times New Roman"/>
        <family val="1"/>
      </rPr>
      <t xml:space="preserve">) </t>
    </r>
  </si>
  <si>
    <t>Project KPTs</t>
  </si>
  <si>
    <r>
      <t>Specific fuel savings (SFS</t>
    </r>
    <r>
      <rPr>
        <vertAlign val="subscript"/>
        <sz val="12"/>
        <rFont val="Times New Roman"/>
        <family val="1"/>
      </rPr>
      <t>p,b,y</t>
    </r>
    <r>
      <rPr>
        <sz val="12"/>
        <rFont val="Times New Roman"/>
        <family val="1"/>
      </rPr>
      <t>)</t>
    </r>
  </si>
  <si>
    <t>Calculated</t>
  </si>
  <si>
    <r>
      <t>Non-renewable biomass fraction (baseline), fNRB</t>
    </r>
    <r>
      <rPr>
        <vertAlign val="subscript"/>
        <sz val="12"/>
        <color theme="1"/>
        <rFont val="Times New Roman"/>
        <family val="1"/>
      </rPr>
      <t>b,y</t>
    </r>
  </si>
  <si>
    <t>Seed Ecology</t>
  </si>
  <si>
    <r>
      <t>EF</t>
    </r>
    <r>
      <rPr>
        <vertAlign val="subscript"/>
        <sz val="12"/>
        <rFont val="Times New Roman"/>
        <family val="1"/>
      </rPr>
      <t xml:space="preserve">b,charcoal, CO2 </t>
    </r>
  </si>
  <si>
    <t>tCO2e/t</t>
  </si>
  <si>
    <t>Methodology cap value</t>
  </si>
  <si>
    <r>
      <t>EF</t>
    </r>
    <r>
      <rPr>
        <vertAlign val="subscript"/>
        <sz val="12"/>
        <rFont val="Times New Roman"/>
        <family val="1"/>
      </rPr>
      <t>b,charcoal, nonCO2</t>
    </r>
  </si>
  <si>
    <r>
      <t>Net Caloric Value (NCV</t>
    </r>
    <r>
      <rPr>
        <vertAlign val="subscript"/>
        <sz val="12"/>
        <rFont val="Times New Roman"/>
        <family val="1"/>
      </rPr>
      <t>b,fuel</t>
    </r>
    <r>
      <rPr>
        <sz val="12"/>
        <rFont val="Times New Roman"/>
        <family val="1"/>
      </rPr>
      <t>)</t>
    </r>
  </si>
  <si>
    <t xml:space="preserve">TJ/t </t>
  </si>
  <si>
    <t>IPCC 2006 default</t>
  </si>
  <si>
    <r>
      <t>Net Caloric Value (NCV</t>
    </r>
    <r>
      <rPr>
        <vertAlign val="subscript"/>
        <sz val="12"/>
        <rFont val="Times New Roman"/>
        <family val="1"/>
      </rPr>
      <t>p,fuel</t>
    </r>
    <r>
      <rPr>
        <sz val="12"/>
        <rFont val="Times New Roman"/>
        <family val="1"/>
      </rPr>
      <t>)</t>
    </r>
  </si>
  <si>
    <t>TJ/ton</t>
  </si>
  <si>
    <r>
      <t>EF</t>
    </r>
    <r>
      <rPr>
        <vertAlign val="subscript"/>
        <sz val="12"/>
        <rFont val="Times New Roman"/>
        <family val="1"/>
      </rPr>
      <t>b,LPG,CO2</t>
    </r>
  </si>
  <si>
    <t>tCO2/TJ</t>
  </si>
  <si>
    <t>HH LPG use Project</t>
  </si>
  <si>
    <t>t/hh/yr</t>
  </si>
  <si>
    <t xml:space="preserve">Project Multifuel KPT </t>
  </si>
  <si>
    <t>HH LPG use Baseline</t>
  </si>
  <si>
    <t>Baseline Multifuel KPT</t>
  </si>
  <si>
    <r>
      <t>Leakage LE</t>
    </r>
    <r>
      <rPr>
        <vertAlign val="subscript"/>
        <sz val="12"/>
        <rFont val="Times New Roman"/>
        <family val="1"/>
      </rPr>
      <t>p,y</t>
    </r>
  </si>
  <si>
    <t>tCO2e/t year</t>
  </si>
  <si>
    <t>ER(tCO2e/yr-stove) after leakage</t>
  </si>
  <si>
    <t xml:space="preserve">IMPLEMENTATION SCHEDULE </t>
  </si>
  <si>
    <t>N° of stoves distributed (Implementation Plan)</t>
  </si>
  <si>
    <t>Usage rate</t>
  </si>
  <si>
    <t>Aggregated N° of ICS in use - SDG 7</t>
  </si>
  <si>
    <t>Baseline emissions</t>
  </si>
  <si>
    <r>
      <t>Baseline Emissions per stove per year (</t>
    </r>
    <r>
      <rPr>
        <b/>
        <sz val="12"/>
        <rFont val="Times New Roman"/>
        <family val="1"/>
      </rPr>
      <t>FUEL USE</t>
    </r>
    <r>
      <rPr>
        <sz val="12"/>
        <rFont val="Times New Roman"/>
        <family val="1"/>
      </rPr>
      <t>)</t>
    </r>
  </si>
  <si>
    <t>Project Technology Days (N)</t>
  </si>
  <si>
    <t>Cumulative Usage Rate (U)</t>
  </si>
  <si>
    <t>Quantity of charcoal that is consumed in baseline scenario b during year y (Pb,y)</t>
  </si>
  <si>
    <t xml:space="preserve">tons/household/year </t>
  </si>
  <si>
    <t>Baseline KPT</t>
  </si>
  <si>
    <t xml:space="preserve">Non-renewable biomass fraction (baseline) </t>
  </si>
  <si>
    <t xml:space="preserve">EF,b,charcoal, CO2 </t>
  </si>
  <si>
    <t>tCO2e/t charcoal</t>
  </si>
  <si>
    <t>Methodology Cap value</t>
  </si>
  <si>
    <t xml:space="preserve">EF,b,charcoal, nonCO2 </t>
  </si>
  <si>
    <t>Net Caloric Value</t>
  </si>
  <si>
    <t>TJ/t wood</t>
  </si>
  <si>
    <t>Leakage LE</t>
  </si>
  <si>
    <t>BE</t>
  </si>
  <si>
    <t>Quantity of LPG  that is consumed in baseline scenario b during year y (Pb,LPG,y)</t>
  </si>
  <si>
    <t>tons/household-year</t>
  </si>
  <si>
    <t>Baseline KPT results</t>
  </si>
  <si>
    <t>NCVLPG</t>
  </si>
  <si>
    <t>IPCC default</t>
  </si>
  <si>
    <t>EFLPG,CO2</t>
  </si>
  <si>
    <t>Baseline emissions (LPG use)</t>
  </si>
  <si>
    <t>Project emissions</t>
  </si>
  <si>
    <r>
      <t>Project Emissions per stove per year (</t>
    </r>
    <r>
      <rPr>
        <b/>
        <sz val="12"/>
        <rFont val="Times New Roman"/>
        <family val="1"/>
      </rPr>
      <t>FUEL USE</t>
    </r>
    <r>
      <rPr>
        <sz val="12"/>
        <rFont val="Times New Roman"/>
        <family val="1"/>
      </rPr>
      <t>)</t>
    </r>
  </si>
  <si>
    <t>Quantity of charcoal that is consumed in project scenario b during year y (Pp,y)</t>
  </si>
  <si>
    <t>Project KPT results</t>
  </si>
  <si>
    <t>PE</t>
  </si>
  <si>
    <t>Quantity of LPG that is consumed in project scenario b during year y (Pp,LPG,y)</t>
  </si>
  <si>
    <r>
      <t>NCV</t>
    </r>
    <r>
      <rPr>
        <sz val="12"/>
        <color theme="1"/>
        <rFont val="Times New Roman"/>
        <family val="1"/>
      </rPr>
      <t>LPG</t>
    </r>
  </si>
  <si>
    <r>
      <t>EF</t>
    </r>
    <r>
      <rPr>
        <vertAlign val="subscript"/>
        <sz val="12"/>
        <color theme="1"/>
        <rFont val="Times New Roman"/>
        <family val="1"/>
      </rPr>
      <t>LPG,CO2</t>
    </r>
  </si>
  <si>
    <t>Project emissions (LPG use)</t>
  </si>
  <si>
    <t>Ery</t>
  </si>
  <si>
    <t>Year</t>
  </si>
  <si>
    <t>Leakage</t>
  </si>
  <si>
    <t>Emission reductions</t>
  </si>
  <si>
    <r>
      <t>(t CO</t>
    </r>
    <r>
      <rPr>
        <b/>
        <vertAlign val="subscript"/>
        <sz val="12"/>
        <color theme="1"/>
        <rFont val="Times New Roman"/>
        <family val="1"/>
      </rPr>
      <t>2</t>
    </r>
    <r>
      <rPr>
        <b/>
        <sz val="12"/>
        <color theme="1"/>
        <rFont val="Times New Roman"/>
        <family val="1"/>
      </rPr>
      <t>e)</t>
    </r>
  </si>
  <si>
    <t>Total</t>
  </si>
  <si>
    <t>Total number of crediting years</t>
  </si>
  <si>
    <t>Annual average over the crediting period</t>
  </si>
  <si>
    <t>SDG 15</t>
  </si>
  <si>
    <t>Baseline estimate</t>
  </si>
  <si>
    <t>Project estimate</t>
  </si>
  <si>
    <t>Net benefit</t>
  </si>
  <si>
    <t>TOTAL</t>
  </si>
  <si>
    <t xml:space="preserve">SDG 15 </t>
  </si>
  <si>
    <t>Non Renewable Biomass Savings</t>
  </si>
  <si>
    <t>Npy * P,p b,y *Upy * fNRB</t>
  </si>
  <si>
    <t>Where</t>
  </si>
  <si>
    <t>SFSpby</t>
  </si>
  <si>
    <t>f NRB</t>
  </si>
  <si>
    <t>Npy</t>
  </si>
  <si>
    <t>Y1</t>
  </si>
  <si>
    <t>Y2</t>
  </si>
  <si>
    <t>Y3</t>
  </si>
  <si>
    <t>Y4</t>
  </si>
  <si>
    <t>Y5</t>
  </si>
  <si>
    <t>SDG 1</t>
  </si>
  <si>
    <t>Average</t>
  </si>
  <si>
    <t>SDG 3</t>
  </si>
  <si>
    <t>SDG 4</t>
  </si>
  <si>
    <t>SDG 5</t>
  </si>
  <si>
    <t>Baseline estimate (minutes per day)</t>
  </si>
  <si>
    <t>Project estimate (minutes/day)</t>
  </si>
  <si>
    <t>Net benefit (minutes/day)</t>
  </si>
  <si>
    <t>SDG 7</t>
  </si>
  <si>
    <t>SDG 8</t>
  </si>
  <si>
    <r>
      <t>NCV</t>
    </r>
    <r>
      <rPr>
        <vertAlign val="subscript"/>
        <sz val="10"/>
        <color theme="1"/>
        <rFont val="Times"/>
        <family val="1"/>
      </rPr>
      <t>wood</t>
    </r>
  </si>
  <si>
    <t>TJ/t</t>
  </si>
  <si>
    <t>IPCC default 2006, volume 2, chapter 1 (Table 1.2)</t>
  </si>
  <si>
    <t xml:space="preserve">Conversion factor </t>
  </si>
  <si>
    <t xml:space="preserve">TJ/kWh </t>
  </si>
  <si>
    <t xml:space="preserve">1 kWh = 0,0000036 TJ (Conversion Factor) </t>
  </si>
  <si>
    <t>NCV Biomass (kWh/t)</t>
  </si>
  <si>
    <t>kWh/t</t>
  </si>
  <si>
    <t xml:space="preserve">Calculated </t>
  </si>
  <si>
    <r>
      <t>B</t>
    </r>
    <r>
      <rPr>
        <vertAlign val="subscript"/>
        <sz val="10"/>
        <color indexed="8"/>
        <rFont val="Times"/>
        <family val="1"/>
      </rPr>
      <t>old</t>
    </r>
  </si>
  <si>
    <t>t/HH/y</t>
  </si>
  <si>
    <t xml:space="preserve">Calculated value </t>
  </si>
  <si>
    <t xml:space="preserve">Project fuel savings per HH </t>
  </si>
  <si>
    <t xml:space="preserve">No of stoves </t>
  </si>
  <si>
    <t xml:space="preserve">N° </t>
  </si>
  <si>
    <t>Assumption</t>
  </si>
  <si>
    <t xml:space="preserve">Fuel savings per stove </t>
  </si>
  <si>
    <t>t/stove/y</t>
  </si>
  <si>
    <t xml:space="preserve">Energy savings per stove (kWh/stove/year) </t>
  </si>
  <si>
    <t>kWh/stove/year</t>
  </si>
  <si>
    <t>GWh/kWh</t>
  </si>
  <si>
    <t xml:space="preserve">Energy savings per stove (GWh/stove/year) </t>
  </si>
  <si>
    <t>GWh/stove/year</t>
  </si>
  <si>
    <t xml:space="preserve">Energy savings per stove (MWh/stove/year) </t>
  </si>
  <si>
    <t>MWh/stove/year</t>
  </si>
  <si>
    <t>Micro-scale unit threshold</t>
  </si>
  <si>
    <t xml:space="preserve">Community Services Activity Requirements  </t>
  </si>
  <si>
    <t>PASS/FAIL test</t>
  </si>
  <si>
    <t>Hello, my name is [mention your name].  I am here on behalf of BURN Manufacturing; I am here today to ask you about your cooking practices and fuel use. BURN is the manufacturer of one of the most efficient Charcoal and Firewood cookstoves in Africa – Jikokoa (charcoal stoves) and Kuniokoa (Firewood stoves). To launch these stoves in (COUNTRY), BURN is carrying out an assessment of cooking patterns in (COUNTRY) to establish the need for these improved cookstoves and see how as a company we can improve the living and cooking conditions of Households in (COUNTRY). If you agree to participate in this survey, it will take about 30 minutes. Your responses will be used to inform us about general cooking practices and fuel use in this area.  All the information will be kept private, and your name will not appear anywhere publicly. We will however keep it in our records so that we can contact you in the future. Participation is voluntary. Do you agree to participate?</t>
  </si>
  <si>
    <t>Do you agree to participate?</t>
  </si>
  <si>
    <t>By responding yes, you also agree for BURN to take photographs of your Kitchen and stoves to be used as part of this study’s report</t>
  </si>
  <si>
    <t>Sorry, this respondent is not eligible to continue with the survey. Thank you for your participation.</t>
  </si>
  <si>
    <t>Are you older than 15 years old?</t>
  </si>
  <si>
    <t>Sorry, this respondent is not eligible to continue with the survey. Thank you for your participation._18</t>
  </si>
  <si>
    <t>Primary cook is the family member who does most of the cooking, including cooking food, making tea/coffee and boiling drinking water. (If No, say thanks to HHs, stop the interview and select another household</t>
  </si>
  <si>
    <t>Are you the primary cook for your household?</t>
  </si>
  <si>
    <t>Sorry, this respondent is not eligible to continue with the survey. Thank you for your participation._21</t>
  </si>
  <si>
    <t>Are you currently using any BURN Jikokoa or Kuniokoa in your household for cooking food?</t>
  </si>
  <si>
    <t>Sorry, this respondent is not eligible to continue with the survey. Thank you for your participation._23</t>
  </si>
  <si>
    <t>What type of cooking (e.g., household, commercial) do you use your MAIN stove for?</t>
  </si>
  <si>
    <t>Sorry, this respondent is not eligible to continue with the survey. Thank you for your participation._25</t>
  </si>
  <si>
    <t>If other type of cooking, please explain.</t>
  </si>
  <si>
    <t>Type of Survey</t>
  </si>
  <si>
    <t>Please enter the date of the interview(dd/mm/yyyy)</t>
  </si>
  <si>
    <t>What is the time of the Baseline Survey interview? (HH/MM)</t>
  </si>
  <si>
    <t>Household</t>
  </si>
  <si>
    <t>How many Females age 0-14 live in the household?</t>
  </si>
  <si>
    <t>How many Male age 0-14 live in the household?</t>
  </si>
  <si>
    <t>How many Females age 15-59 live in the household?</t>
  </si>
  <si>
    <t>How many Males age 15-59 live in the household?</t>
  </si>
  <si>
    <t>How many Females above age 59 years live in the household?</t>
  </si>
  <si>
    <t>How many Males above age 59 years live in the household?</t>
  </si>
  <si>
    <t>What is the main source(s) of income for your household?</t>
  </si>
  <si>
    <t>If other source of income, please specify.</t>
  </si>
  <si>
    <t>What is the highest level of education obtained by a member of this household?</t>
  </si>
  <si>
    <t>Please specify OTHER level of education attained</t>
  </si>
  <si>
    <t>Which type of stoves do you use for cooking food for your household consumption throughout the year (Select all that apply)</t>
  </si>
  <si>
    <t>Which type of stoves do you use for cooking food for your household consumption throughout the year (Select all that apply)/Three stone stove/open fire</t>
  </si>
  <si>
    <t>Which type of stoves do you use for cooking food for your household consumption throughout the year (Select all that apply)/Traditional charcoal stove</t>
  </si>
  <si>
    <t>Which type of stoves do you use for cooking food for your household consumption throughout the year (Select all that apply)/Traditional Firewood stove</t>
  </si>
  <si>
    <t>Which type of stoves do you use for cooking food for your household consumption throughout the year (Select all that apply)/Other improved cookstove</t>
  </si>
  <si>
    <t>Which type of stoves do you use for cooking food for your household consumption throughout the year (Select all that apply)/Kerosene stove</t>
  </si>
  <si>
    <t>Which type of stoves do you use for cooking food for your household consumption throughout the year (Select all that apply)/LPG stove</t>
  </si>
  <si>
    <t>Which type of stoves do you use for cooking food for your household consumption throughout the year (Select all that apply)/Biogas stove</t>
  </si>
  <si>
    <t>Which type of stoves do you use for cooking food for your household consumption throughout the year (Select all that apply)/Ethanol stove</t>
  </si>
  <si>
    <t>Which type of stoves do you use for cooking food for your household consumption throughout the year (Select all that apply)/Electric stove</t>
  </si>
  <si>
    <t>Which type of stoves do you use for cooking food for your household consumption throughout the year (Select all that apply)/Solar cooker (Thermal energy, no solar panels)</t>
  </si>
  <si>
    <t>Which type of stoves do you use for cooking food for your household consumption throughout the year (Select all that apply)/Other (Specify)</t>
  </si>
  <si>
    <t>Please specify the ‘OTHER’ cookstove used for cooking</t>
  </si>
  <si>
    <t>From the stoves listed above, which is your MAIN cookstove ( used to cook at least 2 out of 3 meals per day?) (Select one)</t>
  </si>
  <si>
    <t>Please specify the ‘OTHER’ cookstove used MAINLY for cooking</t>
  </si>
  <si>
    <t>Does the MAIN cookstove selected above have a chimney or hood or grate? (Grate is a metal rest to allow improved air supply around burning firewood)</t>
  </si>
  <si>
    <t>Apart from the MAIN stove, have you used any other cookstove(s) for cooking food for household consumption over the past 7 days</t>
  </si>
  <si>
    <t>If you have used other cookstoves for cooking over the past 7 days, please select all the other cookstoves you use for cooking food for household consumption (select all that apply</t>
  </si>
  <si>
    <t>If you have used other cookstoves for cooking over the past 7 days, please select all the other cookstoves you use for cooking food for household consumption (select all that apply/Three stone stove/open fire</t>
  </si>
  <si>
    <t>If you have used other cookstoves for cooking over the past 7 days, please select all the other cookstoves you use for cooking food for household consumption (select all that apply/Traditional charcoal stove</t>
  </si>
  <si>
    <t>If you have used other cookstoves for cooking over the past 7 days, please select all the other cookstoves you use for cooking food for household consumption (select all that apply/Traditional Firewood stove</t>
  </si>
  <si>
    <t>If you have used other cookstoves for cooking over the past 7 days, please select all the other cookstoves you use for cooking food for household consumption (select all that apply/Other improved cookstove</t>
  </si>
  <si>
    <t>If you have used other cookstoves for cooking over the past 7 days, please select all the other cookstoves you use for cooking food for household consumption (select all that apply/Kerosene stove</t>
  </si>
  <si>
    <t>If you have used other cookstoves for cooking over the past 7 days, please select all the other cookstoves you use for cooking food for household consumption (select all that apply/LPG stove</t>
  </si>
  <si>
    <t>If you have used other cookstoves for cooking over the past 7 days, please select all the other cookstoves you use for cooking food for household consumption (select all that apply/Biogas stove</t>
  </si>
  <si>
    <t>If you have used other cookstoves for cooking over the past 7 days, please select all the other cookstoves you use for cooking food for household consumption (select all that apply/Ethanol stove</t>
  </si>
  <si>
    <t>If you have used other cookstoves for cooking over the past 7 days, please select all the other cookstoves you use for cooking food for household consumption (select all that apply/Electric stove</t>
  </si>
  <si>
    <t>If you have used other cookstoves for cooking over the past 7 days, please select all the other cookstoves you use for cooking food for household consumption (select all that apply/Solar cooker (Thermal energy, no solar panels)</t>
  </si>
  <si>
    <t>If you have used other cookstoves for cooking over the past 7 days, please select all the other cookstoves you use for cooking food for household consumption (select all that apply/Other (Specify)</t>
  </si>
  <si>
    <t>Specify the “Other” cookstove used for cooking other than the MAIN cookstove</t>
  </si>
  <si>
    <t>HOW MANY Three stone stove/open fire do you use for cooking in this household?  (The enumerator is supposed to count the NUMBER of cookstoves used for cooking)</t>
  </si>
  <si>
    <t>HOW MANY Traditional firewood stove  do you use for cooking in this household?  (The enumerator is supposed to count the NUMBER of cookstoves used for cooking)</t>
  </si>
  <si>
    <t>HOW MANY Traditional charcoal stove  do you use for cooking in this household?  (The enumerator is supposed to count the NUMBER of cookstoves used for cooking)</t>
  </si>
  <si>
    <t>HOW MANY Other improved cookstove do you use for cooking in this household?  (The enumerator is supposed to count the NUMBER of cookstoves used for cooking)</t>
  </si>
  <si>
    <t>HOW MANY Kerosene stove  do you use for cooking in this household?  (The enumerator is supposed to count the NUMBER of cookstoves used for cooking)</t>
  </si>
  <si>
    <t>HOW MANY LPG stove  do you use for cooking in this household?  (The enumerator is supposed to count the NUMBER of cookstoves used for cooking)</t>
  </si>
  <si>
    <t>HOW MANY Biogas stove  do you use for cooking in this household?  (The enumerator is supposed to count the NUMBER of cookstoves used for cooking)</t>
  </si>
  <si>
    <t>HOW MANY Ethanol stove  do you use for cooking in this household?  (The enumerator is supposed to count the NUMBER of cookstoves used for cooking)</t>
  </si>
  <si>
    <t>HOW MANY Electric stove do you use for cooking in this household?  (The enumerator is supposed to count the NUMBER of cookstoves used for cooking)</t>
  </si>
  <si>
    <t>HOW MANY Solar cooker (Thermal energy, no solar panels)  do you use for cooking in this household?  (The enumerator is supposed to count the NUMBER of cookstoves used for cooking)</t>
  </si>
  <si>
    <t>HOW MANY Other stoves do you use for cooking in this household?  (The enumerator is supposed to count the NUMBER of cookstoves used for cooking)</t>
  </si>
  <si>
    <t>Which FUELS do you use for cooking in your household? (Select all that apply)</t>
  </si>
  <si>
    <t>Which FUELS do you use for cooking in your household? (Select all that apply)/Firewood</t>
  </si>
  <si>
    <t>Which FUELS do you use for cooking in your household? (Select all that apply)/Charcoal</t>
  </si>
  <si>
    <t>Which FUELS do you use for cooking in your household? (Select all that apply)/Coal</t>
  </si>
  <si>
    <t>Which FUELS do you use for cooking in your household? (Select all that apply)/Dung cake</t>
  </si>
  <si>
    <t>Which FUELS do you use for cooking in your household? (Select all that apply)/Crop residue</t>
  </si>
  <si>
    <t>Which FUELS do you use for cooking in your household? (Select all that apply)/Biomass pellets/briquettes</t>
  </si>
  <si>
    <t>Which FUELS do you use for cooking in your household? (Select all that apply)/Kerosene</t>
  </si>
  <si>
    <t>Which FUELS do you use for cooking in your household? (Select all that apply)/Biogas</t>
  </si>
  <si>
    <t>Which FUELS do you use for cooking in your household? (Select all that apply)/LPG</t>
  </si>
  <si>
    <t>Which FUELS do you use for cooking in your household? (Select all that apply)/Electricity</t>
  </si>
  <si>
    <t>Which FUELS do you use for cooking in your household? (Select all that apply)/Ethanol/Alcohol</t>
  </si>
  <si>
    <t>Which FUELS do you use for cooking in your household? (Select all that apply)/Other (Specify)</t>
  </si>
  <si>
    <t>Please specify the ‘OTHER’ Fuel used for cooking</t>
  </si>
  <si>
    <t>Which FUEL do you MAINLY use for cooking food for household consumption on your MAIN stove mentioned above? (Check consistency with the main stove)</t>
  </si>
  <si>
    <t>Please specify the ‘OTHER’ fuel used MAINLY for cooking</t>
  </si>
  <si>
    <t>Apart from the MAIN FUEL mentioned in the previous question above, do you use any OTHER FUEL for cooking food for household consumption on your MAIN stove?</t>
  </si>
  <si>
    <t>If Yes above, please specify the other FUEL(S) used in your MAIN stove for cooking food for consumption? (Select All that apply)</t>
  </si>
  <si>
    <t>If Yes above, please specify the other FUEL(S) used in your MAIN stove for cooking food for consumption? (Select All that apply)/Firewood</t>
  </si>
  <si>
    <t>If Yes above, please specify the other FUEL(S) used in your MAIN stove for cooking food for consumption? (Select All that apply)/Charcoal</t>
  </si>
  <si>
    <t>If Yes above, please specify the other FUEL(S) used in your MAIN stove for cooking food for consumption? (Select All that apply)/Coal</t>
  </si>
  <si>
    <t>If Yes above, please specify the other FUEL(S) used in your MAIN stove for cooking food for consumption? (Select All that apply)/Dung cake</t>
  </si>
  <si>
    <t>If Yes above, please specify the other FUEL(S) used in your MAIN stove for cooking food for consumption? (Select All that apply)/Crop residue</t>
  </si>
  <si>
    <t>If Yes above, please specify the other FUEL(S) used in your MAIN stove for cooking food for consumption? (Select All that apply)/Biomass pellets/briquettes</t>
  </si>
  <si>
    <t>If Yes above, please specify the other FUEL(S) used in your MAIN stove for cooking food for consumption? (Select All that apply)/Kerosene</t>
  </si>
  <si>
    <t>If Yes above, please specify the other FUEL(S) used in your MAIN stove for cooking food for consumption? (Select All that apply)/Biogas</t>
  </si>
  <si>
    <t>If Yes above, please specify the other FUEL(S) used in your MAIN stove for cooking food for consumption? (Select All that apply)/LPG</t>
  </si>
  <si>
    <t>If Yes above, please specify the other FUEL(S) used in your MAIN stove for cooking food for consumption? (Select All that apply)/Electricity</t>
  </si>
  <si>
    <t>If Yes above, please specify the other FUEL(S) used in your MAIN stove for cooking food for consumption? (Select All that apply)/Ethanol/Alcohol</t>
  </si>
  <si>
    <t>If Yes above, please specify the other FUEL(S) used in your MAIN stove for cooking food for consumption? (Select All that apply)/Other (Specify)</t>
  </si>
  <si>
    <t>If other fuel, please specify</t>
  </si>
  <si>
    <t>What is the current season?</t>
  </si>
  <si>
    <t>Where do you MOSTLY cook in the DRY season? (Provide only ONE option)</t>
  </si>
  <si>
    <t>Please specify this other cooking location in the DRY season</t>
  </si>
  <si>
    <t>Where do you usually cook in the WET/RAINY season?</t>
  </si>
  <si>
    <t>Please specify this other cooking location in the RAINY season</t>
  </si>
  <si>
    <t>How many times per WEEK do you use Three stone stove/open fire for cooking in the DRY season?</t>
  </si>
  <si>
    <t>How many times per WEEK do you use Traditional charcoal stove  for cooking in the DRY season?</t>
  </si>
  <si>
    <t>How many times per WEEK do you use Traditional Firewood stove  for cooking in the DRY season?</t>
  </si>
  <si>
    <t>How many times per WEEK do you use Other improved cookstove  for cooking in the DRY season?</t>
  </si>
  <si>
    <t>How many times per WEEK do you use Kerosene stove  for cooking in the DRY season?</t>
  </si>
  <si>
    <t>How many times per WEEK do you use LPG stove  for cooking in the DRY season?</t>
  </si>
  <si>
    <t>How many times per WEEK do you use Biogas stove  for cooking in the DRY season?</t>
  </si>
  <si>
    <t>How many times per WEEK do you use Ethanol stove  for cooking in the DRY season?</t>
  </si>
  <si>
    <t>How many times per WEEK do you use Electric stove  for cooking in the DRY season?</t>
  </si>
  <si>
    <t>How many times per WEEK do you use Solar cooker (Thermal energy, no solar panels)  for cooking in the DRY season?</t>
  </si>
  <si>
    <t>How many times per WEEK do you use Other stove  for cooking in the DRY season?</t>
  </si>
  <si>
    <t>How many times per WEEK do you use Three stone stove/open fire for cooking in the RAINY season?</t>
  </si>
  <si>
    <t>How many times per WEEK do you use Traditional charcoal stove  for cooking in the RAINY season?</t>
  </si>
  <si>
    <t>How many times per WEEK do you use Traditional Firewood stove  for cooking in the RAINY season?</t>
  </si>
  <si>
    <t>How many times per WEEK do you use Other improved cookstove  for cooking in the RAINY season?</t>
  </si>
  <si>
    <t>How many times per WEEK do you use Kerosene stove  for cooking in the RAINY season?</t>
  </si>
  <si>
    <t>How many times per WEEK do you use LPG stove  for cooking in the RAINY season?</t>
  </si>
  <si>
    <t>How many times per WEEK do you use Biogas stove  for cooking in the RAINY season?</t>
  </si>
  <si>
    <t>How many times per WEEK do you use Ethanol stove  for cooking in the RAINY season?</t>
  </si>
  <si>
    <t>How many times per WEEK do you use Electric stove  for cooking in the RAINY season?</t>
  </si>
  <si>
    <t>How many times per WEEK do you use Solar cooker (Thermal energy, no solar panels)  for cooking in the RAINY season?</t>
  </si>
  <si>
    <t>How many times per WEEK do you use Other stove  for cooking in the RAINY season?</t>
  </si>
  <si>
    <t>How many times per WEEK do you use Firewood  for cooking in the DRY season?</t>
  </si>
  <si>
    <t>How many times per WEEK do you use Charcoal for cooking in the DRY season?</t>
  </si>
  <si>
    <t>How many times per WEEK do you use Coal for cooking in the DRY season?</t>
  </si>
  <si>
    <t>How many times per WEEK do you use Dung cake for cooking in the DRY season?</t>
  </si>
  <si>
    <t>How many times per WEEK do you use Crop residue for cooking in the DRY season?</t>
  </si>
  <si>
    <t>How many times per WEEK do you use Biomass pellets/briquettes for cooking in the DRY season?</t>
  </si>
  <si>
    <t>How many times per WEEK do you use Kerosene for cooking in the DRY season?</t>
  </si>
  <si>
    <t>How many times per WEEK do you use Biogas for cooking in the DRY season?</t>
  </si>
  <si>
    <t>How many times per WEEK do you use LPG for cooking in the DRY season?</t>
  </si>
  <si>
    <t>How many times per WEEK do you use Electricity for cooking in the DRY season?</t>
  </si>
  <si>
    <t>How many times per WEEK do you use Ethanol/Alcohol for cooking in the DRY season?</t>
  </si>
  <si>
    <t>How many times per WEEK do you use Other fuel  for cooking in the DRY season?</t>
  </si>
  <si>
    <t>How many times per WEEK do you use Firewood  for cooking in the RAINY season?</t>
  </si>
  <si>
    <t>How many times per WEEK do you use Charcoal for cooking in the RAINY season?</t>
  </si>
  <si>
    <t>How many times per WEEK do you use Coal for cooking in the RAINY season?</t>
  </si>
  <si>
    <t>How many times per WEEK do you use Dung cake for cooking in the RAINY season?</t>
  </si>
  <si>
    <t>How many times per WEEK do you use Crop residue for cooking in the RAINY season?</t>
  </si>
  <si>
    <t>How many times per WEEK do you use Biomass pellets/briquettes for cooking in the RAINY season?</t>
  </si>
  <si>
    <t>How many times per WEEK do you use Kerosene for cooking in the RAINY season?</t>
  </si>
  <si>
    <t>How many times per WEEK do you use Biogas for cooking in the RAINY season?</t>
  </si>
  <si>
    <t>How many times per WEEK do you use LPG for cooking in the RAINY season?</t>
  </si>
  <si>
    <t>How many times per WEEK do you use Electricity for cooking in the RAINY season?</t>
  </si>
  <si>
    <t>How many times per WEEK do you use Ethanol/Alcohol for cooking in the RAINY season?</t>
  </si>
  <si>
    <t>How many times per WEEK do you use Other Fuel for cooking in the RAINY season?</t>
  </si>
  <si>
    <t>Do you buy woody biomass fuels (e.g., fuel derived from wood e.g., Firewood, charcoal, biomass, pellets etc)</t>
  </si>
  <si>
    <t>How often do you buy Charcoal?</t>
  </si>
  <si>
    <t>Specify frequency in a week.</t>
  </si>
  <si>
    <t>Other frequency (specify)</t>
  </si>
  <si>
    <t>In what packaging/Unit do you purchase your Charcoal?</t>
  </si>
  <si>
    <t>How many packages do you typically buy each time you make a purchase of charcoal? E.g., 5 tins or 5 sacs, etc</t>
  </si>
  <si>
    <t>How much MONEY do you spend to purchase a single Package/Unit of Charcoal mentioned in number 3 above? (in CDF only)</t>
  </si>
  <si>
    <t>Do you buy woody biomass fuels (e.g., Firewood)</t>
  </si>
  <si>
    <t>If Buy FIREWOOD, how often do you buy Firewood?</t>
  </si>
  <si>
    <t>If you buy firewood, what packaging/Unit do you purchase your Firewood?</t>
  </si>
  <si>
    <t>Others (specify)</t>
  </si>
  <si>
    <t>How many packages do you typically buy each time you make a purchase of firewood?</t>
  </si>
  <si>
    <t>How much do you spend to purchase a single Package/Unit of Firewood? (In local currency only)</t>
  </si>
  <si>
    <t>Do you experience any respiratory health illnesses e.g., coughing, itchy eyes, sneezing, Throat Irritation etc, as a result of cooking with your woody biomass stove?</t>
  </si>
  <si>
    <t>Do you collect firewood?</t>
  </si>
  <si>
    <t>You have confirmed that you COLLECT firewood, how often do you collect FIREWOOD?</t>
  </si>
  <si>
    <t>You have CONFIRMED that you collect firewood for cooking, on average how long does it take to collect firewood per time?</t>
  </si>
  <si>
    <t>Do you collect or make your own charcoal?</t>
  </si>
  <si>
    <t>How often do you collect/make CHARCOAL?</t>
  </si>
  <si>
    <t>On average how long does it take to collect / make CHARCOAL per time?</t>
  </si>
  <si>
    <t>How much time do you spend cooking on your charcoal /Firewood stove on a typical day?</t>
  </si>
  <si>
    <t>Other (specify)</t>
  </si>
  <si>
    <t>Is there another location in the Household where other cookstoves are kept where cooking also takes place in this Household?</t>
  </si>
  <si>
    <t>_Kindly take the GPS Coordinates of the HH visited._latitude</t>
  </si>
  <si>
    <t>_Kindly take the GPS Coordinates of the HH visited._longitude</t>
  </si>
  <si>
    <t>Thank you very much for your time today. We might need to contact you again in the future to confirm your answers or find out some more details.</t>
  </si>
  <si>
    <t>Would it be ok if we contact you by phone or pay you another visit?</t>
  </si>
  <si>
    <t>You have come to the end of the survey! Thank you for your participation. Your responses are highly appreciated.</t>
  </si>
  <si>
    <t>_id</t>
  </si>
  <si>
    <t>Charcoal Expenditure Per Household Per Week IN USD</t>
  </si>
  <si>
    <t>Charcoal Expenditure Per Household Per Day IN USD</t>
  </si>
  <si>
    <t>Time Spent Cooking Per Day in Minutes</t>
  </si>
  <si>
    <t>Yes</t>
  </si>
  <si>
    <t>No</t>
  </si>
  <si>
    <t>Household/Domestic</t>
  </si>
  <si>
    <t>Urban and Peri Urban Baseline Survey</t>
  </si>
  <si>
    <t>HH1</t>
  </si>
  <si>
    <t>Farming/livestock</t>
  </si>
  <si>
    <t>Primary</t>
  </si>
  <si>
    <t>Traditional charcoal stove</t>
  </si>
  <si>
    <t>The main cookstove does not have Chimney, Grate or hood</t>
  </si>
  <si>
    <t>Charcoal</t>
  </si>
  <si>
    <t>Dry season</t>
  </si>
  <si>
    <t>Inside house (separate kitchen)</t>
  </si>
  <si>
    <t>Once a month</t>
  </si>
  <si>
    <t>Sack</t>
  </si>
  <si>
    <t>2 Hours</t>
  </si>
  <si>
    <t>X</t>
  </si>
  <si>
    <t>Y</t>
  </si>
  <si>
    <t>SDG 1: Average Charcoal Expenditure Per Household Per Day</t>
  </si>
  <si>
    <t>SDG 3: Experience of respiratory health illnesses as a result of cooking with a woody biomass stove</t>
  </si>
  <si>
    <t xml:space="preserve"> </t>
  </si>
  <si>
    <t>SDG 5: Time spent cooking per day</t>
  </si>
  <si>
    <t>https://kc.humanitarianresponse.info/media/original?media_file=burn%2Fattachments%2Faa0e07a5b29846759e37339bc3d32c5f%2Ffba5dc7d-dc7c-4301-bdff-bd456ca3bd1c%2F1669126739657.jpg</t>
  </si>
  <si>
    <t>HH2</t>
  </si>
  <si>
    <t>Small business/self-employed</t>
  </si>
  <si>
    <t>No formal education</t>
  </si>
  <si>
    <t>The main cookstove has a Grate</t>
  </si>
  <si>
    <t>Inside house (main room)</t>
  </si>
  <si>
    <t>Everyday</t>
  </si>
  <si>
    <t>Bundles</t>
  </si>
  <si>
    <t>4 hours</t>
  </si>
  <si>
    <t>Charcoal Outlier identification (Daily Expenditure on Charcoal)</t>
  </si>
  <si>
    <t>Do you experience any respiratory health illnesses e.g. coughing, itchy eyes, sneezing, Throat Irritation etc, as a result of cooking with your woody biomass stove?</t>
  </si>
  <si>
    <t>Percentage</t>
  </si>
  <si>
    <t>Charcoal Outlier identification (Time Spent Cooking on Charcoal by Frequency)</t>
  </si>
  <si>
    <t>https://kc.humanitarianresponse.info/media/original?media_file=burn%2Fattachments%2Faa0e07a5b29846759e37339bc3d32c5f%2Feef78556-ff53-420e-8ab3-582e102a6042%2F1669721342014.jpg</t>
  </si>
  <si>
    <t>HH3</t>
  </si>
  <si>
    <t>Secondary</t>
  </si>
  <si>
    <t>Outside house (Separate kitchen)</t>
  </si>
  <si>
    <t>60 Mins</t>
  </si>
  <si>
    <t>Mean</t>
  </si>
  <si>
    <t>https://kc.humanitarianresponse.info/media/original?media_file=burn%2Fattachments%2Faa0e07a5b29846759e37339bc3d32c5f%2F05d864c7-eb42-41ad-8f42-ad399db20643%2F1668428066677.jpg</t>
  </si>
  <si>
    <t>HH4</t>
  </si>
  <si>
    <t>3 hours</t>
  </si>
  <si>
    <t>Standard Deviation</t>
  </si>
  <si>
    <t>https://kc.humanitarianresponse.info/media/original?media_file=burn%2Fattachments%2Faa0e07a5b29846759e37339bc3d32c5f%2Ffb4e0124-7bca-488e-828c-eb902b269fa2%2F1668425436751.jpg</t>
  </si>
  <si>
    <t>HH5</t>
  </si>
  <si>
    <t>University</t>
  </si>
  <si>
    <t>COV</t>
  </si>
  <si>
    <t>https://kc.humanitarianresponse.info/media/original?media_file=burn%2Fattachments%2Faa0e07a5b29846759e37339bc3d32c5f%2Ffa882f36-83a6-4593-a385-5ec39e756504%2F1669717286940.jpg</t>
  </si>
  <si>
    <t>HH6</t>
  </si>
  <si>
    <t>Employed/salaried</t>
  </si>
  <si>
    <t>220</t>
  </si>
  <si>
    <t>Upper Quartile</t>
  </si>
  <si>
    <t>https://kc.humanitarianresponse.info/media/original?media_file=burn%2Fattachments%2Faa0e07a5b29846759e37339bc3d32c5f%2Ff801303b-ec35-44f9-963d-9572573a3388%2F1667912888125.jpg</t>
  </si>
  <si>
    <t>HH7</t>
  </si>
  <si>
    <t>180 minutes</t>
  </si>
  <si>
    <t>Lower Quartile</t>
  </si>
  <si>
    <t>https://kc.humanitarianresponse.info/media/original?media_file=burn%2Fattachments%2Faa0e07a5b29846759e37339bc3d32c5f%2F8bfaac5d-732e-493a-9535-6ef3bebeb3b5%2F1667912925522.jpg</t>
  </si>
  <si>
    <t>HH8</t>
  </si>
  <si>
    <t>Tin</t>
  </si>
  <si>
    <t>Interquartile Range</t>
  </si>
  <si>
    <t>https://kc.humanitarianresponse.info/media/original?media_file=burn%2Fattachments%2Faa0e07a5b29846759e37339bc3d32c5f%2F11db9a76-c201-4e69-927f-0cfe523188e9%2F1667916944348.jpg</t>
  </si>
  <si>
    <t>HH9</t>
  </si>
  <si>
    <t>180minutes</t>
  </si>
  <si>
    <t>Outlier Threshold (Upper)</t>
  </si>
  <si>
    <t>https://kc.humanitarianresponse.info/media/original?media_file=burn%2Fattachments%2Faa0e07a5b29846759e37339bc3d32c5f%2Ff42530fb-66ec-4b60-b14b-006e4aba4704%2F1669019107164.jpg</t>
  </si>
  <si>
    <t>HH10</t>
  </si>
  <si>
    <t>Outlier Threshold (Lower)</t>
  </si>
  <si>
    <t>https://kc.humanitarianresponse.info/media/original?media_file=burn%2Fattachments%2Faa0e07a5b29846759e37339bc3d32c5f%2Fd3005bfe-fc51-4ead-909c-bd7973b28688%2F1668429758855.jpg</t>
  </si>
  <si>
    <t>HH11</t>
  </si>
  <si>
    <t>Outside house (open air)</t>
  </si>
  <si>
    <t>270</t>
  </si>
  <si>
    <t>USD</t>
  </si>
  <si>
    <t xml:space="preserve">Average Time(Minutes) Per Frequency Of Cooking </t>
  </si>
  <si>
    <t>https://kc.humanitarianresponse.info/media/original?media_file=burn%2Fattachments%2Faa0e07a5b29846759e37339bc3d32c5f%2Fcaf13879-4068-44d4-aaf2-e56218c15612%2F1669038667580.jpg</t>
  </si>
  <si>
    <t>HH12</t>
  </si>
  <si>
    <t>5 saacadood</t>
  </si>
  <si>
    <t>https://kc.humanitarianresponse.info/media/original?media_file=burn%2Fattachments%2Faa0e07a5b29846759e37339bc3d32c5f%2Fad19e7da-6b0e-434a-951f-41cdf80f7d03%2F1669049358599.jpg</t>
  </si>
  <si>
    <t>HH13</t>
  </si>
  <si>
    <t>https://kc.humanitarianresponse.info/media/original?media_file=burn%2Fattachments%2Faa0e07a5b29846759e37339bc3d32c5f%2F3fd200ad-3b1c-4aa0-90c0-d3c78b2f034f%2F1668428392345.jpg</t>
  </si>
  <si>
    <t>HH14</t>
  </si>
  <si>
    <t>Remittances (relatives send money)</t>
  </si>
  <si>
    <t>https://kc.humanitarianresponse.info/media/original?media_file=burn%2Fattachments%2Faa0e07a5b29846759e37339bc3d32c5f%2Fc7967e21-a692-4fde-ac76-2f4a4c5b3d42%2F1669718377940.jpg</t>
  </si>
  <si>
    <t>HH15</t>
  </si>
  <si>
    <t>240minutes</t>
  </si>
  <si>
    <t>https://kc.humanitarianresponse.info/media/original?media_file=burn%2Fattachments%2Faa0e07a5b29846759e37339bc3d32c5f%2F49761fe2-3368-4ffe-bb29-4584c7fb98d5%2F1667917317544.jpg</t>
  </si>
  <si>
    <t>HH16</t>
  </si>
  <si>
    <t>Traditional charcoal stove LPG stove</t>
  </si>
  <si>
    <t>LPG stove</t>
  </si>
  <si>
    <t>Charcoal LPG</t>
  </si>
  <si>
    <t>https://kc.humanitarianresponse.info/media/original?media_file=burn%2Fattachments%2Faa0e07a5b29846759e37339bc3d32c5f%2F8608ab34-784f-4028-a221-c6e577ef533d%2F1668424021884.jpg</t>
  </si>
  <si>
    <t>HH17</t>
  </si>
  <si>
    <t>https://kc.humanitarianresponse.info/media/original?media_file=burn%2Fattachments%2Faa0e07a5b29846759e37339bc3d32c5f%2F76ca69de-2e23-4b2e-8c37-57668311801f%2F1668423805936.jpg</t>
  </si>
  <si>
    <t>HH18</t>
  </si>
  <si>
    <t>LPG Charcoal</t>
  </si>
  <si>
    <t>180</t>
  </si>
  <si>
    <t>https://kc.humanitarianresponse.info/media/original?media_file=burn%2Fattachments%2Faa0e07a5b29846759e37339bc3d32c5f%2Ff7d233b3-ff70-46f4-8fd9-4a8b157ce4e1%2F1668421495705.jpg</t>
  </si>
  <si>
    <t>HH19</t>
  </si>
  <si>
    <t>https://kc.humanitarianresponse.info/media/original?media_file=burn%2Fattachments%2Faa0e07a5b29846759e37339bc3d32c5f%2F52ed6350-c743-4163-bbc4-4a799344c811%2F1668424052074.jpg</t>
  </si>
  <si>
    <t>HH20</t>
  </si>
  <si>
    <t>263 minutes</t>
  </si>
  <si>
    <t>HH21</t>
  </si>
  <si>
    <t>HH22</t>
  </si>
  <si>
    <t>2.5 hours</t>
  </si>
  <si>
    <t>HH23</t>
  </si>
  <si>
    <t>HH24</t>
  </si>
  <si>
    <t>HH25</t>
  </si>
  <si>
    <t>HH26</t>
  </si>
  <si>
    <t>HH27</t>
  </si>
  <si>
    <t>HH28</t>
  </si>
  <si>
    <t>30 Mins</t>
  </si>
  <si>
    <t>HH29</t>
  </si>
  <si>
    <t>HH30</t>
  </si>
  <si>
    <t>Tertiary</t>
  </si>
  <si>
    <t>HH31</t>
  </si>
  <si>
    <t>HH32</t>
  </si>
  <si>
    <t>HH33</t>
  </si>
  <si>
    <t>HH34</t>
  </si>
  <si>
    <t>270minute</t>
  </si>
  <si>
    <t>HH35</t>
  </si>
  <si>
    <t>Domestic With some minor commercial</t>
  </si>
  <si>
    <t>HH36</t>
  </si>
  <si>
    <t>HH37</t>
  </si>
  <si>
    <t>HH38</t>
  </si>
  <si>
    <t>HH39</t>
  </si>
  <si>
    <t>HH40</t>
  </si>
  <si>
    <t>HH41</t>
  </si>
  <si>
    <t>3</t>
  </si>
  <si>
    <t>HH42</t>
  </si>
  <si>
    <t>HH43</t>
  </si>
  <si>
    <t>HH44</t>
  </si>
  <si>
    <t>Outside house (On veranda or covered porch)</t>
  </si>
  <si>
    <t>HH45</t>
  </si>
  <si>
    <t>1</t>
  </si>
  <si>
    <t>HH46</t>
  </si>
  <si>
    <t>Other</t>
  </si>
  <si>
    <t>Xamaal</t>
  </si>
  <si>
    <t>4</t>
  </si>
  <si>
    <t>HH47</t>
  </si>
  <si>
    <t>330 minutes</t>
  </si>
  <si>
    <t>HH48</t>
  </si>
  <si>
    <t>240</t>
  </si>
  <si>
    <t>HH49</t>
  </si>
  <si>
    <t>HH50</t>
  </si>
  <si>
    <t>275</t>
  </si>
  <si>
    <t>HH51</t>
  </si>
  <si>
    <t>HH52</t>
  </si>
  <si>
    <t>HH53</t>
  </si>
  <si>
    <t>270 Minutes</t>
  </si>
  <si>
    <t>HH54</t>
  </si>
  <si>
    <t>Xamaali</t>
  </si>
  <si>
    <t>200</t>
  </si>
  <si>
    <t>HH55</t>
  </si>
  <si>
    <t>HH56</t>
  </si>
  <si>
    <t>240 minutes</t>
  </si>
  <si>
    <t>HH57</t>
  </si>
  <si>
    <t>HH58</t>
  </si>
  <si>
    <t>HH59</t>
  </si>
  <si>
    <t>HH60</t>
  </si>
  <si>
    <t>5 hours</t>
  </si>
  <si>
    <t>HH61</t>
  </si>
  <si>
    <t>HH62</t>
  </si>
  <si>
    <t>300</t>
  </si>
  <si>
    <t>HH63</t>
  </si>
  <si>
    <t>HH64</t>
  </si>
  <si>
    <t>300minute</t>
  </si>
  <si>
    <t>HH65</t>
  </si>
  <si>
    <t>HH66</t>
  </si>
  <si>
    <t>HH67</t>
  </si>
  <si>
    <t>HH68</t>
  </si>
  <si>
    <t>HH69</t>
  </si>
  <si>
    <t>HH70</t>
  </si>
  <si>
    <t>HH71</t>
  </si>
  <si>
    <t>HH72</t>
  </si>
  <si>
    <t>HH73</t>
  </si>
  <si>
    <t>180 minute</t>
  </si>
  <si>
    <t>HH74</t>
  </si>
  <si>
    <t>HH75</t>
  </si>
  <si>
    <t>268</t>
  </si>
  <si>
    <t>HH76</t>
  </si>
  <si>
    <t>HH77</t>
  </si>
  <si>
    <t>HH78</t>
  </si>
  <si>
    <t>HH79</t>
  </si>
  <si>
    <t>6sacadood</t>
  </si>
  <si>
    <t>HH80</t>
  </si>
  <si>
    <t>HH81</t>
  </si>
  <si>
    <t>HH82</t>
  </si>
  <si>
    <t>HH83</t>
  </si>
  <si>
    <t>HH84</t>
  </si>
  <si>
    <t>HH85</t>
  </si>
  <si>
    <t>HH86</t>
  </si>
  <si>
    <t>240Minutes</t>
  </si>
  <si>
    <t>HH87</t>
  </si>
  <si>
    <t>HH88</t>
  </si>
  <si>
    <t>300 minute</t>
  </si>
  <si>
    <t>HH89</t>
  </si>
  <si>
    <t>HH90</t>
  </si>
  <si>
    <t>HH91</t>
  </si>
  <si>
    <t>HH92</t>
  </si>
  <si>
    <t>HH93</t>
  </si>
  <si>
    <t>HH94</t>
  </si>
  <si>
    <t>HH95</t>
  </si>
  <si>
    <t>LPG</t>
  </si>
  <si>
    <t>HH96</t>
  </si>
  <si>
    <t>HH97</t>
  </si>
  <si>
    <t>HH98</t>
  </si>
  <si>
    <t>HH99</t>
  </si>
  <si>
    <t>120</t>
  </si>
  <si>
    <t>HH100</t>
  </si>
  <si>
    <t>HH101</t>
  </si>
  <si>
    <t>HH102</t>
  </si>
  <si>
    <t>HH103</t>
  </si>
  <si>
    <t>HH104</t>
  </si>
  <si>
    <t>HH105</t>
  </si>
  <si>
    <t>HH106</t>
  </si>
  <si>
    <t>HH107</t>
  </si>
  <si>
    <t>HH108</t>
  </si>
  <si>
    <t>HH109</t>
  </si>
  <si>
    <t>HH110</t>
  </si>
  <si>
    <t>HH111</t>
  </si>
  <si>
    <t>HH112</t>
  </si>
  <si>
    <t>300 mints</t>
  </si>
  <si>
    <t>HH113</t>
  </si>
  <si>
    <t>Waxba</t>
  </si>
  <si>
    <t>HH114</t>
  </si>
  <si>
    <t>HH115</t>
  </si>
  <si>
    <t>300 minutes</t>
  </si>
  <si>
    <t>HH116</t>
  </si>
  <si>
    <t>HH117</t>
  </si>
  <si>
    <t>HH118</t>
  </si>
  <si>
    <t>HH119</t>
  </si>
  <si>
    <t>HH120</t>
  </si>
  <si>
    <t>HH121</t>
  </si>
  <si>
    <t>270minutes</t>
  </si>
  <si>
    <t>HH122</t>
  </si>
  <si>
    <t>HH123</t>
  </si>
  <si>
    <t>HH124</t>
  </si>
  <si>
    <t>HH125</t>
  </si>
  <si>
    <t>360 mint</t>
  </si>
  <si>
    <t>HH126</t>
  </si>
  <si>
    <t>HH127</t>
  </si>
  <si>
    <t>360minutes</t>
  </si>
  <si>
    <t>HH128</t>
  </si>
  <si>
    <t>KPT DAY 0</t>
  </si>
  <si>
    <t>KPT DAY 1</t>
  </si>
  <si>
    <t>KPT DAY 2</t>
  </si>
  <si>
    <t>KPT DAY 3</t>
  </si>
  <si>
    <t>Fuel Use</t>
  </si>
  <si>
    <t>Average Fuel Use(Kg)</t>
  </si>
  <si>
    <t>Average Fuel Use (Tj)</t>
  </si>
  <si>
    <t>Total(Tj)</t>
  </si>
  <si>
    <t>Proportion(Tj)</t>
  </si>
  <si>
    <t>HH Size (Adult equivalent)</t>
  </si>
  <si>
    <t>Average Fuel Use per Capita per Day(kg)</t>
  </si>
  <si>
    <t>Survey Dates</t>
  </si>
  <si>
    <t>start</t>
  </si>
  <si>
    <t>end</t>
  </si>
  <si>
    <t>today</t>
  </si>
  <si>
    <t>Please read aloud the prompt asking households for consent to be interviewed: Hello, my name is [mention your name].  I am here on behalf of BURN Manufacturing, I am here today to ask you about your cooking practices and fuel use. If you agree to participate in this survey we will be measuring the amount of fuel you use for cooking for the next three days. Your responses will be used to inform us about general cooking practices and fuel use in this area.  All the information will be kept private, and your name will not appear anywhere publicly. We will however keep it in our records so that we can contact you in the future. Participation is voluntary.</t>
  </si>
  <si>
    <t>Sorry, this respondent is not eligible to continue with the survey. Thank you for your participation. You have come to the end of the survey!</t>
  </si>
  <si>
    <t>Do you understand why and consent to being visited for 3 more days where we will be measuring the fuels you use for cooking, and confirm your availability for the same period?</t>
  </si>
  <si>
    <t>Sorry, this respondent is not eligible to continue with the survey. Thank you for your participation. You have come to the end of the survey!_17</t>
  </si>
  <si>
    <t>Does your Household own or use a Jikokoa or Kuniokoa Stove?</t>
  </si>
  <si>
    <t>Sorry, this respondent is not eligible to continue with the survey. Thank you for your participation. You have come to the end of the survey!_19</t>
  </si>
  <si>
    <t>Please input the TIME and DATE of carrying out this survey.</t>
  </si>
  <si>
    <t>Please select all fuel types used to cook in the last 7 days</t>
  </si>
  <si>
    <t>Please select all fuel types used to cook in the last 7 days/Charcoal</t>
  </si>
  <si>
    <t>Please select all fuel types used to cook in the last 7 days/Firewood</t>
  </si>
  <si>
    <t>Please select all fuel types used to cook in the last 7 days/LPG</t>
  </si>
  <si>
    <t>Please select all fuel types used to cook in the last 7 days/Kerosene</t>
  </si>
  <si>
    <t>Please select all fuel types used to cook in the last 7 days/Electricity</t>
  </si>
  <si>
    <t>Please select all fuel types used to cook in the last 7 days/Other Fuels</t>
  </si>
  <si>
    <t>If OTHER FUELS are in use, please specify.</t>
  </si>
  <si>
    <t>Please SELECT ALL the stoves that you have used to cook in the Household within the last 7 days.</t>
  </si>
  <si>
    <t>Please SELECT ALL the stoves that you have used to cook in the Household within the last 7 days./Three stone stove/open fire</t>
  </si>
  <si>
    <t>Please SELECT ALL the stoves that you have used to cook in the Household within the last 7 days./Traditional charcoal stove</t>
  </si>
  <si>
    <t>Please SELECT ALL the stoves that you have used to cook in the Household within the last 7 days./Traditional Firewood stove</t>
  </si>
  <si>
    <t>Please SELECT ALL the stoves that you have used to cook in the Household within the last 7 days./Other improved cookstove</t>
  </si>
  <si>
    <t>Please SELECT ALL the stoves that you have used to cook in the Household within the last 7 days./Kerosene stove</t>
  </si>
  <si>
    <t>Please SELECT ALL the stoves that you have used to cook in the Household within the last 7 days./LPG stove</t>
  </si>
  <si>
    <t>Please SELECT ALL the stoves that you have used to cook in the Household within the last 7 days./Biogas stove</t>
  </si>
  <si>
    <t>Please SELECT ALL the stoves that you have used to cook in the Household within the last 7 days./Ethanol stove</t>
  </si>
  <si>
    <t>Please SELECT ALL the stoves that you have used to cook in the Household within the last 7 days./Electric stove</t>
  </si>
  <si>
    <t>Please SELECT ALL the stoves that you have used to cook in the Household within the last 7 days./Solar cooker (Thermal energy, no solar panels)</t>
  </si>
  <si>
    <t>Please SELECT ALL the stoves that you have used to cook in the Household within the last 7 days./Other (Specify)</t>
  </si>
  <si>
    <t>If other stove, please specify</t>
  </si>
  <si>
    <t>Today is KPT day  _____</t>
  </si>
  <si>
    <t>Weight of FIREWOOD (in KG) INITIAL STOCK in use pile . Type 0 if respondent does not use firewood. (Initial stock measured on day 0 = total amount the family has at the start of the study). N/B:The enumerator to ensure they measure up to 3 times more of what the HH estimates they will use in the next 3 days</t>
  </si>
  <si>
    <t>Please take a clear photo showing the measurement (in Kg)</t>
  </si>
  <si>
    <t>Please take a clear photo showing the measurement (in Kg)_URL</t>
  </si>
  <si>
    <t>NOTE!! Where firewood is involved take 3 random pieces of wood and take 3 moisture readings from each of the pieces and record them separately in the sections that follow.</t>
  </si>
  <si>
    <t>1st FIREWOOD SAMPLE. Please type in the 1st moisture readings as they appear on your moisture meter reader(Day 0).</t>
  </si>
  <si>
    <t>Please take a clear photo showing the measurement on the moisture meter reader</t>
  </si>
  <si>
    <t>Please take a clear photo showing the measurement on the moisture meter reader_URL</t>
  </si>
  <si>
    <t>1st FIREWOOD SAMPLE. Please type in the 2nd moisture readings as they appear on your moisture meter reader(Day 0).</t>
  </si>
  <si>
    <t>Please take a clear photo showing the measurement on the moisture meter reader_62</t>
  </si>
  <si>
    <t>Please take a clear photo showing the measurement on the moisture meter reader_URL_63</t>
  </si>
  <si>
    <t>1st FIREWOOD SAMPLE. Please type in the 3rd moisture readings as they appear on your moisture meter reader(Day 0).</t>
  </si>
  <si>
    <t>Please take a clear photo showing the measurement on the moisture meter reader_65</t>
  </si>
  <si>
    <t>Please take a clear photo showing the measurement on the moisture meter reader_URL_66</t>
  </si>
  <si>
    <t>2nd FIREWOOD SAMPLE. Please type in the 1st moisture readings as they appear on your moisture meter reader(Day 0).</t>
  </si>
  <si>
    <t>Please take a clear photo showing the measurement on the moisture meter reader_68</t>
  </si>
  <si>
    <t>Please take a clear photo showing the measurement on the moisture meter reader_URL_69</t>
  </si>
  <si>
    <t>2nd FIREWOOD SAMPLE. Please type in the 2nd moisture readings as they appear on your moisture meter reader(Day 0).</t>
  </si>
  <si>
    <t>Please take a clear photo showing the measurement on the moisture meter reader_71</t>
  </si>
  <si>
    <t>Please take a clear photo showing the measurement on the moisture meter reader_URL_72</t>
  </si>
  <si>
    <t>2nd FIREWOOD SAMPLE. Please type in the 3rd moisture readings as they appear on your moisture meter reader(Day 0).</t>
  </si>
  <si>
    <t>Please take a clear photo showing the measurement on the moisture meter reader_74</t>
  </si>
  <si>
    <t>Please take a clear photo showing the measurement on the moisture meter reader_URL_75</t>
  </si>
  <si>
    <t>3rd FIREWOOD SAMPLE. Please type in the 1st moisture readings as they appear on your moisture meter reader(Day 0).</t>
  </si>
  <si>
    <t>Please take a clear photo showing the measurement on the moisture meter reader_77</t>
  </si>
  <si>
    <t>Please take a clear photo showing the measurement on the moisture meter reader_URL_78</t>
  </si>
  <si>
    <t>3rd FIREWOOD SAMPLE. Please type in the 2nd moisture readings as they appear on your moisture meter reader(Day 0).</t>
  </si>
  <si>
    <t>Please take a clear photo showing the measurement on the moisture meter reader_80</t>
  </si>
  <si>
    <t>Please take a clear photo showing the measurement on the moisture meter reader_URL_81</t>
  </si>
  <si>
    <t>3rd FIREWOOD SAMPLE. Please type in the 3rd moisture readings as they appear on your moisture meter reader(Day 0).</t>
  </si>
  <si>
    <t>Please take a clear photo showing the measurement on the moisture meter reader_83</t>
  </si>
  <si>
    <t>Please take a clear photo showing the measurement on the moisture meter reader_URL_84</t>
  </si>
  <si>
    <t>Weight of CHARCOAL (in KG) INITIAL STOCK in use pile . (Initial stock measured on day 0 = total amount the family has at the start of the study).</t>
  </si>
  <si>
    <t>Please take a clear photo showing the measurement (in Kg)_86</t>
  </si>
  <si>
    <t>Please take a clear photo showing the measurement (in Kg)_URL_87</t>
  </si>
  <si>
    <t>Weight of LPG (in KG) INITIAL STOCK in use pile. Type 0 if respondent does not use LPG to cook. (Initial stock measured on day 0 -total amount the family has at the start of the study).</t>
  </si>
  <si>
    <t>Please take a clear photo showing the measurement (in Kg)_89</t>
  </si>
  <si>
    <t>Please take a clear photo showing the measurement (in Kg)_URL_90</t>
  </si>
  <si>
    <t>Weight of KEROSENE (in KG) INITIAL STOCK in use pile . Type 0 if respondent does not use kerosene to cook. (Initial stock measured on day 0 -total amount the family has at the start of the study</t>
  </si>
  <si>
    <t>Please take a clear photo showing the measurement (in Kg)_92</t>
  </si>
  <si>
    <t>Please take a clear photo showing the measurement (in Kg)_URL_93</t>
  </si>
  <si>
    <t>Day 0 ELECTRICITY What is the capacity of the Electric cooking device (kW)?.</t>
  </si>
  <si>
    <t>Please take a clear photo showing the ELECTRIC COOKING DEVICE showing the brand or capacity where available.</t>
  </si>
  <si>
    <t>Please take a clear photo showing the ELECTRIC COOKING DEVICE showing the brand or capacity where available._URL</t>
  </si>
  <si>
    <t>Weight of OTHER fuel types other than the ones mentioned earlier in this survey INITIAL STOCK in use pile. Type 0 if respondent does not use other fuel types to cook. (Initial stock measured on day 0 (total amount the family has at the start of the study).</t>
  </si>
  <si>
    <t>Please take a clear photo showing the measurement (in Kg)_98</t>
  </si>
  <si>
    <t>Please take a clear photo showing the measurement (in Kg)_URL_99</t>
  </si>
  <si>
    <t>How many children age 0 – 14 years have eaten in this household over the past 24 hours? (If none, type 0)</t>
  </si>
  <si>
    <t>How many females over 14 years have eaten in this household over the past 24 hours? (If none, type 0)</t>
  </si>
  <si>
    <t>How many males 15 – 59 years have eaten in this household over the past 24 hours? (If none, type 0)</t>
  </si>
  <si>
    <t>How many males over 59 years have eaten in this household over the past 24 hours?</t>
  </si>
  <si>
    <t>Weight of FIREWOOD (in KG) REMAINING in use pile. Type 0 if respondent does not use firewood.</t>
  </si>
  <si>
    <t>Please take a clear photo showing the measurement (in Kg)_105</t>
  </si>
  <si>
    <t>Please take a clear photo showing the measurement (in Kg)_URL_106</t>
  </si>
  <si>
    <t>Weight of FIREWOOD (in KG) ADDED in new pile in the past 24 hours .(If no fuel has been added please type 0)NOTE!! Where firewood is involved take 3 random pieces of wood and take 3 moisture readings from each of the pieces and record them separately in the sections that follow.</t>
  </si>
  <si>
    <t>Please take a clear photo showing the measurement (in Kg)_108</t>
  </si>
  <si>
    <t>Please take a clear photo showing the measurement (in Kg)_URL_109</t>
  </si>
  <si>
    <t>NOTE!! Where firewood is involved take 3 random pieces of wood and take 3 moisture readings from each of the pieces and record them separately in the sections that follow._110</t>
  </si>
  <si>
    <t>1st FIREWOOD SAMPLE. Please type in the 1st moisture readings as they appear on your moisture meter reader.</t>
  </si>
  <si>
    <t>1st FIREWOOD SAMPLE. Please type in the 2nd moisture readings as they appear on your moisture meter reader.</t>
  </si>
  <si>
    <t>1st FIREWOOD SAMPLE. Please type in the 3rd moisture readings as they appear on your moisture meter reader.</t>
  </si>
  <si>
    <t>2nd FIREWOOD SAMPLE. Please type in the 1st moisture readings as they appear on your moisture meter reader.</t>
  </si>
  <si>
    <t>2nd FIREWOOD SAMPLE. Please type in the 2nd moisture readings as they appear on your moisture meter reader.</t>
  </si>
  <si>
    <t>2nd FIREWOOD SAMPLE. Please type in the 3rd moisture readings as they appear on your moisture meter reader.</t>
  </si>
  <si>
    <t>3rd FIREWOOD SAMPLE. Please type in the 1st moisture readings as they appear on your moisture meter reader.</t>
  </si>
  <si>
    <t>3rd FIREWOOD SAMPLE. Please type in the 2nd moisture readings as they appear on your moisture meter reader.</t>
  </si>
  <si>
    <t>3rd FIREWOOD SAMPLE. Please type in the 3rd moisture readings as they appear on your moisture meter reader.</t>
  </si>
  <si>
    <t>Weight of CHARCOAL (in KG) REMAINING in use pile (Remaining from the previous day)</t>
  </si>
  <si>
    <t>Please take a clear photo showing the measurement (in Kg)_121</t>
  </si>
  <si>
    <t>Please take a clear photo showing the measurement (in Kg)_URL_122</t>
  </si>
  <si>
    <t>Weight of CHARCOAL(in KG) ADDED in new pile in the past 24 hours .(If no fuel has been added please type 0)</t>
  </si>
  <si>
    <t>Please take a clear photo showing the measurement (in Kg)_124</t>
  </si>
  <si>
    <t>Please take a clear photo showing the measurement (in Kg)_URL_125</t>
  </si>
  <si>
    <t>Weight of LPG (in KG) REMAINING in use pile (Remaining from the previous day)</t>
  </si>
  <si>
    <t>Please take a clear photo showing the measurement (in Kg)_127</t>
  </si>
  <si>
    <t>Please take a clear photo showing the measurement (in Kg)_URL_128</t>
  </si>
  <si>
    <t>Weight of LPG (in KG) ADDED in new pile in the past 24 hours .(If no fuel has been added please type 0)</t>
  </si>
  <si>
    <t>Please take a clear photo showing the measurement (in Kg)_130</t>
  </si>
  <si>
    <t>Please take a clear photo showing the measurement (in Kg)_URL_131</t>
  </si>
  <si>
    <t>Weight of KEROSENE (in KG) REMAINING in use pile (Remaining from the previous day)</t>
  </si>
  <si>
    <t>Please take a clear photo showing the measurement (in Kg)_133</t>
  </si>
  <si>
    <t>Please take a clear photo showing the measurement (in Kg)_URL_134</t>
  </si>
  <si>
    <t>Weight of KEROSENE (in KG) ADDED in new pile in the past 24 hours .(If no fuel has been added please type 0)</t>
  </si>
  <si>
    <t>Please take a clear photo showing the measurement (in Kg)_136</t>
  </si>
  <si>
    <t>Please take a clear photo showing the measurement (in Kg)_URL_137</t>
  </si>
  <si>
    <t>How many minutes did you cook food with your ELECTRIC cooking device in the past 24 hours? (If the ELECTRIC cooking device has not been used please type 0)</t>
  </si>
  <si>
    <t>Weight of OTHER fuel types other than the ones mentioned earlier in this survey in use pile.</t>
  </si>
  <si>
    <t>Please take a clear photo showing the measurement (in Kg)_140</t>
  </si>
  <si>
    <t>Please take a clear photo showing the measurement (in Kg)_URL_141</t>
  </si>
  <si>
    <t>Weight of OTHER FUEL (in KG) ADDED in new pile in the past 24 hours .(If no fuel has been added please type 0)</t>
  </si>
  <si>
    <t>Please take a clear photo showing the measurement (in Kg)_143</t>
  </si>
  <si>
    <t>Please take a clear photo showing the measurement (in Kg)_URL_144</t>
  </si>
  <si>
    <t>Please select the date and time of your NEXT visit.(Day 1). NOTE – The next visit should be 24 hours from the Day 0 time and date. E.g. if day 0 was done at 8am, the next visit must be 8am the next day</t>
  </si>
  <si>
    <t>You have come to the end of Day 0 KPT survey. Thank you. Please prepare for tomorrow's visit appropriately. Enumerator should call the household at the end of day 0 to remind them not to add any unmeasured fuels to the use pile/initial stock measured.</t>
  </si>
  <si>
    <t>Please select the date and time of your NEXT visit.(Day 2). NOTE – The next visit should be 24 hours from the Day 1 time and date. E.g. if day 1 was done at 8am, the next visit must be 8am the next day</t>
  </si>
  <si>
    <t>You have come to the end of Day 1 KPT survey. Thank you. Please prepare for tomorrow's visit appropriately. Enumerator should call the household at the end of day 1 to remind them not to add any unmeasured fuels to the use pile/initial stock measured, and confirm time of next visit.</t>
  </si>
  <si>
    <t>Please select the date and time of your NEXT visit.(Day 3). NOTE – The next visit should be 24 hours from the Day 2 time and date. E.g. if Day 2 was done at 8am, the next visit must be 8am the next day</t>
  </si>
  <si>
    <t>You have come to the end of Day 2 KPT survey. Thank you. Please prepare for tomorrow's visit appropriately. Enumerator should call the household at the end of Day 2 to remind them not to add any unmeasured fuels to the use pile/initial stock measured, and confirm time of next visit.</t>
  </si>
  <si>
    <t>You have come to the end of Day 3 KPT survey. Thank you for your participation.</t>
  </si>
  <si>
    <t>Charcoal Day 1 Use</t>
  </si>
  <si>
    <t>Charcoal Day 2 Use</t>
  </si>
  <si>
    <t>Charcoal Day 3 Use</t>
  </si>
  <si>
    <t>Firewood Day 1 Use</t>
  </si>
  <si>
    <t>Firewood Day 2 Use</t>
  </si>
  <si>
    <t>Firewood Day 3 Use</t>
  </si>
  <si>
    <t>LPG Day 1 Use</t>
  </si>
  <si>
    <t>LPG Day 2 Use</t>
  </si>
  <si>
    <t>LPG Day 3 Use</t>
  </si>
  <si>
    <t>Kerosene Day 1 Use</t>
  </si>
  <si>
    <t>Kerosene Day 2 Use</t>
  </si>
  <si>
    <t>Kerosene Day 3 Use</t>
  </si>
  <si>
    <t>Firewood</t>
  </si>
  <si>
    <t>Kerosene</t>
  </si>
  <si>
    <t>Day 1</t>
  </si>
  <si>
    <t>Day 2</t>
  </si>
  <si>
    <t>Day 3</t>
  </si>
  <si>
    <t>Average HH Size</t>
  </si>
  <si>
    <t>Survey Date</t>
  </si>
  <si>
    <t>Week ending</t>
  </si>
  <si>
    <t>Urban / Peri Urban Baseline KPT</t>
  </si>
  <si>
    <t>28-Dec-2024</t>
  </si>
  <si>
    <t>1735382176165.jpg</t>
  </si>
  <si>
    <t>https://kc-eu.kobotoolbox.org/media/original?media_file=burn%2Fattachments%2Ff1d3841d05b747ac894b4b22aad428c2%2Fc2c0339c-a6df-4de0-b001-987dfad3b0c1%2F1735382176165.jpg</t>
  </si>
  <si>
    <t>29-Dec-2024</t>
  </si>
  <si>
    <t>633064490</t>
  </si>
  <si>
    <t>1735469058060.jpg</t>
  </si>
  <si>
    <t>https://kc-eu.kobotoolbox.org/media/original?media_file=burn%2Fattachments%2Ff1d3841d05b747ac894b4b22aad428c2%2F089a9964-5b1c-49c5-b7ea-7c08b4cafb33%2F1735469058060.jpg</t>
  </si>
  <si>
    <t>30-Dec-2024</t>
  </si>
  <si>
    <t>633248561</t>
  </si>
  <si>
    <t>1735555219152.jpg</t>
  </si>
  <si>
    <t>https://kc-eu.kobotoolbox.org/media/original?media_file=burn%2Fattachments%2Ff1d3841d05b747ac894b4b22aad428c2%2Fcf29c522-7482-4a6e-8bea-0900a514e5eb%2F1735555219152.jpg</t>
  </si>
  <si>
    <t>31-Dec-2024</t>
  </si>
  <si>
    <t>633440644</t>
  </si>
  <si>
    <t>1735641821475.jpg</t>
  </si>
  <si>
    <t>https://kc-eu.kobotoolbox.org/media/original?media_file=burn%2Fattachments%2Ff1d3841d05b747ac894b4b22aad428c2%2F4a67d36a-2cd3-46d1-83ad-d51de2afa67d%2F1735641821475.jpg</t>
  </si>
  <si>
    <t>633670560</t>
  </si>
  <si>
    <t>1735372061246.jpg</t>
  </si>
  <si>
    <t>https://kc-eu.kobotoolbox.org/media/original?media_file=burn%2Fattachments%2Ff1d3841d05b747ac894b4b22aad428c2%2F41e62305-dff4-4add-8ece-79618d99565c%2F1735372061246.jpg</t>
  </si>
  <si>
    <t>633040261</t>
  </si>
  <si>
    <t>1735458164485.jpg</t>
  </si>
  <si>
    <t>https://kc-eu.kobotoolbox.org/media/original?media_file=burn%2Fattachments%2Ff1d3841d05b747ac894b4b22aad428c2%2F1d1c7f21-2fa4-426d-8153-6fc94a7b081c%2F1735458164485.jpg</t>
  </si>
  <si>
    <t>633213908</t>
  </si>
  <si>
    <t>1735543834672.jpg</t>
  </si>
  <si>
    <t>https://kc-eu.kobotoolbox.org/media/original?media_file=burn%2Fattachments%2Ff1d3841d05b747ac894b4b22aad428c2%2Ffa015567-de19-419a-9616-66ea37aa5c65%2F1735543834672.jpg</t>
  </si>
  <si>
    <t>633397051</t>
  </si>
  <si>
    <t>1735630636731.jpg</t>
  </si>
  <si>
    <t>https://kc-eu.kobotoolbox.org/media/original?media_file=burn%2Fattachments%2Ff1d3841d05b747ac894b4b22aad428c2%2F690dfc8d-0458-4772-a82d-ce1c5cc288ee%2F1735630636731.jpg</t>
  </si>
  <si>
    <t>633627615</t>
  </si>
  <si>
    <t>23-Dec-2024</t>
  </si>
  <si>
    <t>1734936713901.jpg</t>
  </si>
  <si>
    <t>https://kc-eu.kobotoolbox.org/media/original?media_file=burn%2Fattachments%2Ff1d3841d05b747ac894b4b22aad428c2%2F4442d4a4-0dc8-4180-8af3-dbdc80cb4c6c%2F1734936713901.jpg</t>
  </si>
  <si>
    <t>24-Dec-2024</t>
  </si>
  <si>
    <t>631266354</t>
  </si>
  <si>
    <t>1735022252953.jpg</t>
  </si>
  <si>
    <t>https://kc-eu.kobotoolbox.org/media/original?media_file=burn%2Fattachments%2Ff1d3841d05b747ac894b4b22aad428c2%2F63bbda9a-cac8-47db-aca8-6dbcdae7d8b5%2F1735022252953.jpg</t>
  </si>
  <si>
    <t>25-Dec-2024</t>
  </si>
  <si>
    <t>631519310</t>
  </si>
  <si>
    <t>1735109282007.jpg</t>
  </si>
  <si>
    <t>https://kc-eu.kobotoolbox.org/media/original?media_file=burn%2Fattachments%2Ff1d3841d05b747ac894b4b22aad428c2%2F47c690ff-096d-450c-a5e6-c57d3897f111%2F1735109282007.jpg</t>
  </si>
  <si>
    <t>26-Dec-2024</t>
  </si>
  <si>
    <t>631925473</t>
  </si>
  <si>
    <t>1735195598187.jpg</t>
  </si>
  <si>
    <t>https://kc-eu.kobotoolbox.org/media/original?media_file=burn%2Fattachments%2Ff1d3841d05b747ac894b4b22aad428c2%2F8e6786ad-4b32-4395-a53c-93d0557d9c12%2F1735195598187.jpg</t>
  </si>
  <si>
    <t>632459993</t>
  </si>
  <si>
    <t>1734942420700.jpg</t>
  </si>
  <si>
    <t>https://kc-eu.kobotoolbox.org/media/original?media_file=burn%2Fattachments%2Ff1d3841d05b747ac894b4b22aad428c2%2F9ddd1f1f-0e36-4afe-b42e-98e234f1d5e4%2F1734942420700.jpg</t>
  </si>
  <si>
    <t>631288449</t>
  </si>
  <si>
    <t>1735028640170.jpg</t>
  </si>
  <si>
    <t>https://kc-eu.kobotoolbox.org/media/original?media_file=burn%2Fattachments%2Ff1d3841d05b747ac894b4b22aad428c2%2Fee865183-ca7a-49e4-831e-5daec69c3b55%2F1735028640170.jpg</t>
  </si>
  <si>
    <t>631544727</t>
  </si>
  <si>
    <t>1735115391694.jpg</t>
  </si>
  <si>
    <t>https://kc-eu.kobotoolbox.org/media/original?media_file=burn%2Fattachments%2Ff1d3841d05b747ac894b4b22aad428c2%2F72ca4bed-b5cc-4fd9-a1c0-f11fce3b9f09%2F1735115391694.jpg</t>
  </si>
  <si>
    <t>631968930</t>
  </si>
  <si>
    <t>1735201625087.jpg</t>
  </si>
  <si>
    <t>https://kc-eu.kobotoolbox.org/media/original?media_file=burn%2Fattachments%2Ff1d3841d05b747ac894b4b22aad428c2%2Fb288f362-3979-4372-bde7-baf8a6158fd0%2F1735201625087.jpg</t>
  </si>
  <si>
    <t>632506388</t>
  </si>
  <si>
    <t>1734938257344.jpg</t>
  </si>
  <si>
    <t>https://kc-eu.kobotoolbox.org/media/original?media_file=burn%2Fattachments%2Ff1d3841d05b747ac894b4b22aad428c2%2Fc55797f3-27c5-4de2-8a03-ab8a7036a37b%2F1734938257344.jpg</t>
  </si>
  <si>
    <t>631271989</t>
  </si>
  <si>
    <t>1735024156986.jpg</t>
  </si>
  <si>
    <t>https://kc-eu.kobotoolbox.org/media/original?media_file=burn%2Fattachments%2Ff1d3841d05b747ac894b4b22aad428c2%2Fa23289a5-718c-488f-9dc4-0ccbfa50e105%2F1735024156986.jpg</t>
  </si>
  <si>
    <t>631526094</t>
  </si>
  <si>
    <t>1735110921494.jpg</t>
  </si>
  <si>
    <t>https://kc-eu.kobotoolbox.org/media/original?media_file=burn%2Fattachments%2Ff1d3841d05b747ac894b4b22aad428c2%2Fa7e9c591-8377-4290-8f16-c7161c017cd9%2F1735110921494.jpg</t>
  </si>
  <si>
    <t>631935087</t>
  </si>
  <si>
    <t>1735197354387.jpg</t>
  </si>
  <si>
    <t>https://kc-eu.kobotoolbox.org/media/original?media_file=burn%2Fattachments%2Ff1d3841d05b747ac894b4b22aad428c2%2F5d3d8565-c410-430b-beb3-aa88e83d935d%2F1735197354387.jpg</t>
  </si>
  <si>
    <t>632470403</t>
  </si>
  <si>
    <t>1735381009259.jpg</t>
  </si>
  <si>
    <t>https://kc-eu.kobotoolbox.org/media/original?media_file=burn%2Fattachments%2Ff1d3841d05b747ac894b4b22aad428c2%2Fb6a0a4a1-3578-4df2-86f0-5207b6d69d60%2F1735381009259.jpg</t>
  </si>
  <si>
    <t>633060437</t>
  </si>
  <si>
    <t>1735467074651.jpg</t>
  </si>
  <si>
    <t>https://kc-eu.kobotoolbox.org/media/original?media_file=burn%2Fattachments%2Ff1d3841d05b747ac894b4b22aad428c2%2F3cc8686c-d615-49cf-b5a9-4be9b11e23e0%2F1735467074651.jpg</t>
  </si>
  <si>
    <t>633239623</t>
  </si>
  <si>
    <t>1735554405199.jpg</t>
  </si>
  <si>
    <t>https://kc-eu.kobotoolbox.org/media/original?media_file=burn%2Fattachments%2Ff1d3841d05b747ac894b4b22aad428c2%2Fbd13b945-07ae-421b-8afb-3e097c78b6c5%2F1735554405199.jpg</t>
  </si>
  <si>
    <t>633436413</t>
  </si>
  <si>
    <t>1735641037764.jpg</t>
  </si>
  <si>
    <t>https://kc-eu.kobotoolbox.org/media/original?media_file=burn%2Fattachments%2Ff1d3841d05b747ac894b4b22aad428c2%2F40e46553-956b-4d17-9f58-23442815add6%2F1735641037764.jpg</t>
  </si>
  <si>
    <t>633667060</t>
  </si>
  <si>
    <t>22-Dec-2024</t>
  </si>
  <si>
    <t>1734866982325.jpg</t>
  </si>
  <si>
    <t>https://kc-eu.kobotoolbox.org/media/original?media_file=burn%2Fattachments%2Ff1d3841d05b747ac894b4b22aad428c2%2F550947aa-18a7-4bc0-bda7-03efe8a66881%2F1734866982325.jpg</t>
  </si>
  <si>
    <t>631131573</t>
  </si>
  <si>
    <t>1734952028607.jpg</t>
  </si>
  <si>
    <t>https://kc-eu.kobotoolbox.org/media/original?media_file=burn%2Fattachments%2Ff1d3841d05b747ac894b4b22aad428c2%2Fb110a936-baf8-4656-9d1d-3184f8ce0245%2F1734952028607.jpg</t>
  </si>
  <si>
    <t>631355051</t>
  </si>
  <si>
    <t>1735038241668.jpg</t>
  </si>
  <si>
    <t>https://kc-eu.kobotoolbox.org/media/original?media_file=burn%2Fattachments%2Ff1d3841d05b747ac894b4b22aad428c2%2F37d9e00f-9a9e-446a-abe9-1c5226e9e441%2F1735038241668.jpg</t>
  </si>
  <si>
    <t>631616680</t>
  </si>
  <si>
    <t>1735126358124.jpg</t>
  </si>
  <si>
    <t>https://kc-eu.kobotoolbox.org/media/original?media_file=burn%2Fattachments%2Ff1d3841d05b747ac894b4b22aad428c2%2F72650b23-d1de-4ad6-81a6-7fdca2e48596%2F1735126358124.jpg</t>
  </si>
  <si>
    <t>632084454</t>
  </si>
  <si>
    <t>15-Dec-2024</t>
  </si>
  <si>
    <t>1734244949342-12_26_56.jpg</t>
  </si>
  <si>
    <t>https://kc-eu.kobotoolbox.org/media/original?media_file=burn%2Fattachments%2Ff1d3841d05b747ac894b4b22aad428c2%2F5074197a-4a8c-4842-ae14-107506ad829f%2F1734244949342-12_26_56.jpg</t>
  </si>
  <si>
    <t>629030054</t>
  </si>
  <si>
    <t>16-Dec-2024</t>
  </si>
  <si>
    <t>1734331511755-12_27_47.jpg</t>
  </si>
  <si>
    <t>https://kc-eu.kobotoolbox.org/media/original?media_file=burn%2Fattachments%2Ff1d3841d05b747ac894b4b22aad428c2%2F8b9da169-c544-4047-982d-feebb2767a99%2F1734331511755-12_27_47.jpg</t>
  </si>
  <si>
    <t>17-Dec-2024</t>
  </si>
  <si>
    <t>629258997</t>
  </si>
  <si>
    <t>1734417753821-12_28_38.jpg</t>
  </si>
  <si>
    <t>https://kc-eu.kobotoolbox.org/media/original?media_file=burn%2Fattachments%2Ff1d3841d05b747ac894b4b22aad428c2%2F04f91fcd-7064-4f27-a1d1-5ea09a2c5159%2F1734417753821-12_28_38.jpg</t>
  </si>
  <si>
    <t>18-Dec-2024</t>
  </si>
  <si>
    <t>629570929</t>
  </si>
  <si>
    <t>1734504096295-12_29_20.jpg</t>
  </si>
  <si>
    <t>https://kc-eu.kobotoolbox.org/media/original?media_file=burn%2Fattachments%2Ff1d3841d05b747ac894b4b22aad428c2%2Fdea50fe6-09ea-47b8-bd98-d62bedc6b0a6%2F1734504096295-12_29_20.jpg</t>
  </si>
  <si>
    <t>629903488</t>
  </si>
  <si>
    <t>1734863666402.jpg</t>
  </si>
  <si>
    <t>https://kc-eu.kobotoolbox.org/media/original?media_file=burn%2Fattachments%2Ff1d3841d05b747ac894b4b22aad428c2%2F8be924db-e024-4fb9-b3fc-85e2ab6e50f5%2F1734863666402.jpg</t>
  </si>
  <si>
    <t>631115656</t>
  </si>
  <si>
    <t>1734950453932.jpg</t>
  </si>
  <si>
    <t>https://kc-eu.kobotoolbox.org/media/original?media_file=burn%2Fattachments%2Ff1d3841d05b747ac894b4b22aad428c2%2F6429a11a-c913-4095-aef0-79164d4a5b6f%2F1734950453932.jpg</t>
  </si>
  <si>
    <t>631336845</t>
  </si>
  <si>
    <t>1735036636841.jpg</t>
  </si>
  <si>
    <t>https://kc-eu.kobotoolbox.org/media/original?media_file=burn%2Fattachments%2Ff1d3841d05b747ac894b4b22aad428c2%2Fb5068ce1-e2b5-4271-b29f-b05af431b731%2F1735036636841.jpg</t>
  </si>
  <si>
    <t>631590982</t>
  </si>
  <si>
    <t>1735123272691.jpg</t>
  </si>
  <si>
    <t>https://kc-eu.kobotoolbox.org/media/original?media_file=burn%2Fattachments%2Ff1d3841d05b747ac894b4b22aad428c2%2Ff9f2241f-a107-4b3a-9795-a18cdb273e06%2F1735123272691.jpg</t>
  </si>
  <si>
    <t>632049571</t>
  </si>
  <si>
    <t>1734252770847-9_25_30.jpg</t>
  </si>
  <si>
    <t>https://kc-eu.kobotoolbox.org/media/original?media_file=burn%2Fattachments%2Ff1d3841d05b747ac894b4b22aad428c2%2F14d4ec45-56db-42eb-a86b-ca5f7c6798a4%2F1734252770847-9_25_30.jpg</t>
  </si>
  <si>
    <t>629055474</t>
  </si>
  <si>
    <t>1734339132445-9_26_41.jpg</t>
  </si>
  <si>
    <t>https://kc-eu.kobotoolbox.org/media/original?media_file=burn%2Fattachments%2Ff1d3841d05b747ac894b4b22aad428c2%2F4ec52ce0-8c68-4f04-921a-faccbd392b98%2F1734339132445-9_26_41.jpg</t>
  </si>
  <si>
    <t>629293764</t>
  </si>
  <si>
    <t>1734425462744-9_27_38.jpg</t>
  </si>
  <si>
    <t>https://kc-eu.kobotoolbox.org/media/original?media_file=burn%2Fattachments%2Ff1d3841d05b747ac894b4b22aad428c2%2Ff015d73b-d023-4d4f-b09c-a56016e01ade%2F1734425462744-9_27_38.jpg</t>
  </si>
  <si>
    <t>629608231</t>
  </si>
  <si>
    <t>1734512280836-9_28_46.jpg</t>
  </si>
  <si>
    <t>https://kc-eu.kobotoolbox.org/media/original?media_file=burn%2Fattachments%2Ff1d3841d05b747ac894b4b22aad428c2%2F66a834f2-f1db-4873-9b39-a8bd5b238d9a%2F1734512280836-9_28_46.jpg</t>
  </si>
  <si>
    <t>629945296</t>
  </si>
  <si>
    <t>1735374632706.jpg</t>
  </si>
  <si>
    <t>https://kc-eu.kobotoolbox.org/media/original?media_file=burn%2Fattachments%2Ff1d3841d05b747ac894b4b22aad428c2%2Ff57d25f2-3d16-48cb-ab4f-e2aa1a425ce2%2F1735374632706.jpg</t>
  </si>
  <si>
    <t>633043894</t>
  </si>
  <si>
    <t>1735461028125.jpg</t>
  </si>
  <si>
    <t>https://kc-eu.kobotoolbox.org/media/original?media_file=burn%2Fattachments%2Ff1d3841d05b747ac894b4b22aad428c2%2F72fa4717-fd36-4dde-a0d4-922b6c6c3eaa%2F1735461028125.jpg</t>
  </si>
  <si>
    <t>633215119</t>
  </si>
  <si>
    <t>1735547594690.jpg</t>
  </si>
  <si>
    <t>https://kc-eu.kobotoolbox.org/media/original?media_file=burn%2Fattachments%2Ff1d3841d05b747ac894b4b22aad428c2%2F5cc5d5f4-8c27-4919-89fd-c32504d8904e%2F1735547594690.jpg</t>
  </si>
  <si>
    <t>633403337</t>
  </si>
  <si>
    <t>1735633952010.jpg</t>
  </si>
  <si>
    <t>https://kc-eu.kobotoolbox.org/media/original?media_file=burn%2Fattachments%2Ff1d3841d05b747ac894b4b22aad428c2%2F32686253-2867-4a39-95c8-d1d6fb231e42%2F1735633952010.jpg</t>
  </si>
  <si>
    <t>633635119</t>
  </si>
  <si>
    <t>1735368591524.jpg</t>
  </si>
  <si>
    <t>https://kc-eu.kobotoolbox.org/media/original?media_file=burn%2Fattachments%2Ff1d3841d05b747ac894b4b22aad428c2%2Ff9e330cc-8b0c-475d-bb84-386a76d49340%2F1735368591524.jpg</t>
  </si>
  <si>
    <t>633033516</t>
  </si>
  <si>
    <t>1735454699363.jpg</t>
  </si>
  <si>
    <t>https://kc-eu.kobotoolbox.org/media/original?media_file=burn%2Fattachments%2Ff1d3841d05b747ac894b4b22aad428c2%2Fdd298170-a93b-4686-bd5d-bc98ad24065b%2F1735454699363.jpg</t>
  </si>
  <si>
    <t>633197524</t>
  </si>
  <si>
    <t>1735541019276.jpg</t>
  </si>
  <si>
    <t>https://kc-eu.kobotoolbox.org/media/original?media_file=burn%2Fattachments%2Ff1d3841d05b747ac894b4b22aad428c2%2F0d4add12-9e1e-4262-ac0d-fe00ea1bcc0b%2F1735541019276.jpg</t>
  </si>
  <si>
    <t>633382715</t>
  </si>
  <si>
    <t>1735627787030.jpg</t>
  </si>
  <si>
    <t>https://kc-eu.kobotoolbox.org/media/original?media_file=burn%2Fattachments%2Ff1d3841d05b747ac894b4b22aad428c2%2F0bceb82d-4748-4e21-889c-26923d4cd380%2F1735627787030.jpg</t>
  </si>
  <si>
    <t>633616139</t>
  </si>
  <si>
    <t>1735372140630.jpg</t>
  </si>
  <si>
    <t>https://kc-eu.kobotoolbox.org/media/original?media_file=burn%2Fattachments%2Ff1d3841d05b747ac894b4b22aad428c2%2F1533f619-a0f8-4a4b-89cf-cb93011c66a6%2F1735372140630.jpg</t>
  </si>
  <si>
    <t>633040169</t>
  </si>
  <si>
    <t>1735458129182.jpg</t>
  </si>
  <si>
    <t>https://kc-eu.kobotoolbox.org/media/original?media_file=burn%2Fattachments%2Ff1d3841d05b747ac894b4b22aad428c2%2F2b323572-f459-4c48-8a44-3dd5b1a16ca7%2F1735458129182.jpg</t>
  </si>
  <si>
    <t>633207721</t>
  </si>
  <si>
    <t>1735544718034.jpg</t>
  </si>
  <si>
    <t>https://kc-eu.kobotoolbox.org/media/original?media_file=burn%2Fattachments%2Ff1d3841d05b747ac894b4b22aad428c2%2F60901aae-a52b-4464-86fd-b9040ee9412e%2F1735544718034.jpg</t>
  </si>
  <si>
    <t>633397254</t>
  </si>
  <si>
    <t>1735631717900.jpg</t>
  </si>
  <si>
    <t>https://kc-eu.kobotoolbox.org/media/original?media_file=burn%2Fattachments%2Ff1d3841d05b747ac894b4b22aad428c2%2F9f8bc8b7-e89f-4ab0-a165-548f45c912e9%2F1735631717900.jpg</t>
  </si>
  <si>
    <t>633628262</t>
  </si>
  <si>
    <t>1735372734733.jpg</t>
  </si>
  <si>
    <t>https://kc-eu.kobotoolbox.org/media/original?media_file=burn%2Fattachments%2Ff1d3841d05b747ac894b4b22aad428c2%2F7a3f4bed-82d7-4d00-9fba-f5a4955a6ba3%2F1735372734733.jpg</t>
  </si>
  <si>
    <t>633039895</t>
  </si>
  <si>
    <t>1735460549637.jpg</t>
  </si>
  <si>
    <t>https://kc-eu.kobotoolbox.org/media/original?media_file=burn%2Fattachments%2Ff1d3841d05b747ac894b4b22aad428c2%2F0941f19b-cd6b-404e-affb-e003dd730961%2F1735460549637.jpg</t>
  </si>
  <si>
    <t>633213255</t>
  </si>
  <si>
    <t>1735545098015.jpg</t>
  </si>
  <si>
    <t>https://kc-eu.kobotoolbox.org/media/original?media_file=burn%2Fattachments%2Ff1d3841d05b747ac894b4b22aad428c2%2F1d970d1c-0582-4ecc-abee-7c9d656d969b%2F1735545098015.jpg</t>
  </si>
  <si>
    <t>633395689</t>
  </si>
  <si>
    <t>1735631668877.jpg</t>
  </si>
  <si>
    <t>https://kc-eu.kobotoolbox.org/media/original?media_file=burn%2Fattachments%2Ff1d3841d05b747ac894b4b22aad428c2%2F2ef396a0-a849-43ff-9e4c-5e3d4b083850%2F1735631668877.jpg</t>
  </si>
  <si>
    <t>633626136</t>
  </si>
  <si>
    <t>1734866103569.jpg</t>
  </si>
  <si>
    <t>https://kc-eu.kobotoolbox.org/media/original?media_file=burn%2Fattachments%2Ff1d3841d05b747ac894b4b22aad428c2%2F662e77a8-2b14-4708-bf7b-f1a45286360a%2F1734866103569.jpg</t>
  </si>
  <si>
    <t>631126540</t>
  </si>
  <si>
    <t>1734952741652.jpg</t>
  </si>
  <si>
    <t>https://kc-eu.kobotoolbox.org/media/original?media_file=burn%2Fattachments%2Ff1d3841d05b747ac894b4b22aad428c2%2F84632c79-14bc-4317-ba1e-0e818ed8b80d%2F1734952741652.jpg</t>
  </si>
  <si>
    <t>631348623</t>
  </si>
  <si>
    <t>1735038497118.jpg</t>
  </si>
  <si>
    <t>https://kc-eu.kobotoolbox.org/media/original?media_file=burn%2Fattachments%2Ff1d3841d05b747ac894b4b22aad428c2%2F0e17f3bf-619e-4f13-ba25-447f435943df%2F1735038497118.jpg</t>
  </si>
  <si>
    <t>631607034</t>
  </si>
  <si>
    <t>1735125480489.jpg</t>
  </si>
  <si>
    <t>https://kc-eu.kobotoolbox.org/media/original?media_file=burn%2Fattachments%2Ff1d3841d05b747ac894b4b22aad428c2%2Fab0da857-b84f-4644-b4dc-5326dc2ceb53%2F1735125480489.jpg</t>
  </si>
  <si>
    <t>632073541</t>
  </si>
  <si>
    <t>1734258312826.jpg</t>
  </si>
  <si>
    <t>https://kc-eu.kobotoolbox.org/media/original?media_file=burn%2Fattachments%2Ff1d3841d05b747ac894b4b22aad428c2%2F88a2af73-4e91-4b63-955e-2f77a41c2c8c%2F1734258312826.jpg</t>
  </si>
  <si>
    <t>1734258359922.jpg</t>
  </si>
  <si>
    <t>https://kc-eu.kobotoolbox.org/media/original?media_file=burn%2Fattachments%2Ff1d3841d05b747ac894b4b22aad428c2%2F88a2af73-4e91-4b63-955e-2f77a41c2c8c%2F1734258359922.jpg</t>
  </si>
  <si>
    <t>629077934</t>
  </si>
  <si>
    <t>19-8_38_55.jpg</t>
  </si>
  <si>
    <t>https://kc-eu.kobotoolbox.org/media/original?media_file=burn%2Fattachments%2Ff1d3841d05b747ac894b4b22aad428c2%2Fdcb4d73a-318c-451f-8872-20fe4ff9f26c%2F19-8_38_55.jpg</t>
  </si>
  <si>
    <t>1734345557550.jpg</t>
  </si>
  <si>
    <t>https://kc-eu.kobotoolbox.org/media/original?media_file=burn%2Fattachments%2Ff1d3841d05b747ac894b4b22aad428c2%2Ff15a3d3f-cff9-44b7-9d9c-26cad87c8b80%2F1734345557550.jpg</t>
  </si>
  <si>
    <t>629330947</t>
  </si>
  <si>
    <t>1734431670085-8_40_8.jpg</t>
  </si>
  <si>
    <t>https://kc-eu.kobotoolbox.org/media/original?media_file=burn%2Fattachments%2Ff1d3841d05b747ac894b4b22aad428c2%2F02510fbf-7dac-4870-8349-229881777d04%2F1734431670085-8_40_8.jpg</t>
  </si>
  <si>
    <t>WhatsApp Image 2024-12-17 at 14.56.03_054aadd6-9_40_3.jpg</t>
  </si>
  <si>
    <t>https://kc-eu.kobotoolbox.org/media/original?media_file=burn%2Fattachments%2Ff1d3841d05b747ac894b4b22aad428c2%2F73b32ccf-c9ac-46cd-94d8-af4e4debdb45%2FWhatsApp_Image_2024-12-17_at_14.56.03_054aadd6-9_40_3.jpg</t>
  </si>
  <si>
    <t>629653414</t>
  </si>
  <si>
    <t>1734517084371.jpg</t>
  </si>
  <si>
    <t>https://kc-eu.kobotoolbox.org/media/original?media_file=burn%2Fattachments%2Ff1d3841d05b747ac894b4b22aad428c2%2F4e602446-fb56-4e7c-a6c3-ddbf106f6d9d%2F1734517084371.jpg</t>
  </si>
  <si>
    <t>WhatsApp Image 2024-12-17 at 14.56.03_054aadd6-9_40_3-11_44_42.jpg</t>
  </si>
  <si>
    <t>https://kc-eu.kobotoolbox.org/media/original?media_file=burn%2Fattachments%2Ff1d3841d05b747ac894b4b22aad428c2%2F373e9691-4a43-4b5d-9bc8-68f54a27c52e%2FWhatsApp_Image_2024-12-17_at_14.56.03_054aadd6-9_40_3-11_44_42.jpg</t>
  </si>
  <si>
    <t>1734432920975-11_45_2.jpg</t>
  </si>
  <si>
    <t>https://kc-eu.kobotoolbox.org/media/original?media_file=burn%2Fattachments%2Ff1d3841d05b747ac894b4b22aad428c2%2F373e9691-4a43-4b5d-9bc8-68f54a27c52e%2F1734432920975-11_45_2.jpg</t>
  </si>
  <si>
    <t>629977364</t>
  </si>
  <si>
    <t>05-Jan-2025</t>
  </si>
  <si>
    <t>1736060591712.jpg</t>
  </si>
  <si>
    <t>https://kc-eu.kobotoolbox.org/media/original?media_file=burn%2Fattachments%2Ff1d3841d05b747ac894b4b22aad428c2%2F657b0174-ae1b-448b-ad6f-f7b266318bf0%2F1736060591712.jpg</t>
  </si>
  <si>
    <t>06-Jan-2025</t>
  </si>
  <si>
    <t>634373471</t>
  </si>
  <si>
    <t>1736146138402.jpg</t>
  </si>
  <si>
    <t>https://kc-eu.kobotoolbox.org/media/original?media_file=burn%2Fattachments%2Ff1d3841d05b747ac894b4b22aad428c2%2F30573f41-82ad-41c5-89b1-5d6419c58e9e%2F1736146138402.jpg</t>
  </si>
  <si>
    <t>07-Jan-2025</t>
  </si>
  <si>
    <t>634586972</t>
  </si>
  <si>
    <t>1736231056159.jpg</t>
  </si>
  <si>
    <t>https://kc-eu.kobotoolbox.org/media/original?media_file=burn%2Fattachments%2Ff1d3841d05b747ac894b4b22aad428c2%2Fae67b254-e72e-4193-9332-5002bd9347fe%2F1736231056159.jpg</t>
  </si>
  <si>
    <t>08-Jan-2025</t>
  </si>
  <si>
    <t>634857747</t>
  </si>
  <si>
    <t>1736318465664.jpg</t>
  </si>
  <si>
    <t>https://kc-eu.kobotoolbox.org/media/original?media_file=burn%2Fattachments%2Ff1d3841d05b747ac894b4b22aad428c2%2F4e0bdde1-74cc-46d5-9815-08b1ebbbdc68%2F1736318465664.jpg</t>
  </si>
  <si>
    <t>635116266</t>
  </si>
  <si>
    <t>1735388426464.jpg</t>
  </si>
  <si>
    <t>https://kc-eu.kobotoolbox.org/media/original?media_file=burn%2Fattachments%2Ff1d3841d05b747ac894b4b22aad428c2%2F82013244-4ace-48e0-8656-82b3011dd3dd%2F1735388426464.jpg</t>
  </si>
  <si>
    <t>1735388706829.jpg</t>
  </si>
  <si>
    <t>https://kc-eu.kobotoolbox.org/media/original?media_file=burn%2Fattachments%2Ff1d3841d05b747ac894b4b22aad428c2%2F82013244-4ace-48e0-8656-82b3011dd3dd%2F1735388706829.jpg</t>
  </si>
  <si>
    <t>633085582</t>
  </si>
  <si>
    <t>1735474751442.jpg</t>
  </si>
  <si>
    <t>https://kc-eu.kobotoolbox.org/media/original?media_file=burn%2Fattachments%2Ff1d3841d05b747ac894b4b22aad428c2%2F433881b0-9536-415b-8d89-9fe8b2b72ffa%2F1735474751442.jpg</t>
  </si>
  <si>
    <t>1735475363540.jpg</t>
  </si>
  <si>
    <t>https://kc-eu.kobotoolbox.org/media/original?media_file=burn%2Fattachments%2Ff1d3841d05b747ac894b4b22aad428c2%2F433881b0-9536-415b-8d89-9fe8b2b72ffa%2F1735475363540.jpg</t>
  </si>
  <si>
    <t>633276122</t>
  </si>
  <si>
    <t>1735562095498.jpg</t>
  </si>
  <si>
    <t>https://kc-eu.kobotoolbox.org/media/original?media_file=burn%2Fattachments%2Ff1d3841d05b747ac894b4b22aad428c2%2F5217853f-706a-4f61-afa0-e8655949670f%2F1735562095498.jpg</t>
  </si>
  <si>
    <t>1735562200453.jpg</t>
  </si>
  <si>
    <t>https://kc-eu.kobotoolbox.org/media/original?media_file=burn%2Fattachments%2Ff1d3841d05b747ac894b4b22aad428c2%2F5217853f-706a-4f61-afa0-e8655949670f%2F1735562200453.jpg</t>
  </si>
  <si>
    <t>633476716</t>
  </si>
  <si>
    <t>1735648901897.jpg</t>
  </si>
  <si>
    <t>https://kc-eu.kobotoolbox.org/media/original?media_file=burn%2Fattachments%2Ff1d3841d05b747ac894b4b22aad428c2%2Fca07ab85-6234-4252-a804-5ab68f0cdbdc%2F1735648901897.jpg</t>
  </si>
  <si>
    <t>1735649491105.jpg</t>
  </si>
  <si>
    <t>https://kc-eu.kobotoolbox.org/media/original?media_file=burn%2Fattachments%2Ff1d3841d05b747ac894b4b22aad428c2%2Fca07ab85-6234-4252-a804-5ab68f0cdbdc%2F1735649491105.jpg</t>
  </si>
  <si>
    <t>633702516</t>
  </si>
  <si>
    <t>1735364201570.jpg</t>
  </si>
  <si>
    <t>https://kc-eu.kobotoolbox.org/media/original?media_file=burn%2Fattachments%2Ff1d3841d05b747ac894b4b22aad428c2%2F006d6f3b-8dcc-4207-9b2d-8cc3fceed2ab%2F1735364201570.jpg</t>
  </si>
  <si>
    <t>633026777</t>
  </si>
  <si>
    <t>1735450761359.jpg</t>
  </si>
  <si>
    <t>https://kc-eu.kobotoolbox.org/media/original?media_file=burn%2Fattachments%2Ff1d3841d05b747ac894b4b22aad428c2%2Fc082cb52-6337-417e-b97b-a7d7888c117f%2F1735450761359.jpg</t>
  </si>
  <si>
    <t>633186493</t>
  </si>
  <si>
    <t>1735536632670.jpg</t>
  </si>
  <si>
    <t>https://kc-eu.kobotoolbox.org/media/original?media_file=burn%2Fattachments%2Ff1d3841d05b747ac894b4b22aad428c2%2F6401687c-751d-4aac-8c33-00a78a4fa20e%2F1735536632670.jpg</t>
  </si>
  <si>
    <t>633370316</t>
  </si>
  <si>
    <t>1735623032414.jpg</t>
  </si>
  <si>
    <t>https://kc-eu.kobotoolbox.org/media/original?media_file=burn%2Fattachments%2Ff1d3841d05b747ac894b4b22aad428c2%2F6be57dad-4143-4870-ac5e-fc5bdea82898%2F1735623032414.jpg</t>
  </si>
  <si>
    <t>633599297</t>
  </si>
  <si>
    <t>1734865661622.jpg</t>
  </si>
  <si>
    <t>https://kc-eu.kobotoolbox.org/media/original?media_file=burn%2Fattachments%2Ff1d3841d05b747ac894b4b22aad428c2%2F2351c5ba-4ff8-42c7-88de-1b8d0c276b9c%2F1734865661622.jpg</t>
  </si>
  <si>
    <t>631124423</t>
  </si>
  <si>
    <t>1734952592437.jpg</t>
  </si>
  <si>
    <t>https://kc-eu.kobotoolbox.org/media/original?media_file=burn%2Fattachments%2Ff1d3841d05b747ac894b4b22aad428c2%2F4ad481e5-3a77-40ce-bcf1-19a1052a0b89%2F1734952592437.jpg</t>
  </si>
  <si>
    <t>631348075</t>
  </si>
  <si>
    <t>1735038643151.jpg</t>
  </si>
  <si>
    <t>https://kc-eu.kobotoolbox.org/media/original?media_file=burn%2Fattachments%2Ff1d3841d05b747ac894b4b22aad428c2%2F356451f0-3a91-4cae-a9eb-2ca0b299191f%2F1735038643151.jpg</t>
  </si>
  <si>
    <t>631605040</t>
  </si>
  <si>
    <t>1735125636245.jpg</t>
  </si>
  <si>
    <t>https://kc-eu.kobotoolbox.org/media/original?media_file=burn%2Fattachments%2Ff1d3841d05b747ac894b4b22aad428c2%2F3575806a-9aac-4f50-b58a-29f8575bd1ce%2F1735125636245.jpg</t>
  </si>
  <si>
    <t>632075724</t>
  </si>
  <si>
    <t>1734942528574.jpg</t>
  </si>
  <si>
    <t>https://kc-eu.kobotoolbox.org/media/original?media_file=burn%2Fattachments%2Ff1d3841d05b747ac894b4b22aad428c2%2Fcafe348c-56d0-44ca-99de-ebe11ac683f8%2F1734942528574.jpg</t>
  </si>
  <si>
    <t>631288747</t>
  </si>
  <si>
    <t>1735028236604.jpg</t>
  </si>
  <si>
    <t>https://kc-eu.kobotoolbox.org/media/original?media_file=burn%2Fattachments%2Ff1d3841d05b747ac894b4b22aad428c2%2F57d53fb1-a0e9-49f4-8350-7f0d5ef5ce90%2F1735028236604.jpg</t>
  </si>
  <si>
    <t>631544997</t>
  </si>
  <si>
    <t>8.465-12_41_22.jpg</t>
  </si>
  <si>
    <t>https://kc-eu.kobotoolbox.org/media/original?media_file=burn%2Fattachments%2Ff1d3841d05b747ac894b4b22aad428c2%2F65b2e119-165d-4fdd-a200-0526d7ef8508%2F8.465-12_41_22.jpg</t>
  </si>
  <si>
    <t>631969759</t>
  </si>
  <si>
    <t>1735201465530.jpg</t>
  </si>
  <si>
    <t>https://kc-eu.kobotoolbox.org/media/original?media_file=burn%2Fattachments%2Ff1d3841d05b747ac894b4b22aad428c2%2F95f874ee-3b56-402b-837b-ee0c17dc648d%2F1735201465530.jpg</t>
  </si>
  <si>
    <t>632507268</t>
  </si>
  <si>
    <t>1734941931880.jpg</t>
  </si>
  <si>
    <t>https://kc-eu.kobotoolbox.org/media/original?media_file=burn%2Fattachments%2Ff1d3841d05b747ac894b4b22aad428c2%2F96ef5daf-8d47-4181-8aa9-9a19e8e03d58%2F1734941931880.jpg</t>
  </si>
  <si>
    <t>631286141</t>
  </si>
  <si>
    <t>1735027718097.jpg</t>
  </si>
  <si>
    <t>https://kc-eu.kobotoolbox.org/media/original?media_file=burn%2Fattachments%2Ff1d3841d05b747ac894b4b22aad428c2%2Ff0f3cab3-8bee-4cda-9fcb-6fdf5432ac8d%2F1735027718097.jpg</t>
  </si>
  <si>
    <t>631540639</t>
  </si>
  <si>
    <t>1735113531809.jpg</t>
  </si>
  <si>
    <t>https://kc-eu.kobotoolbox.org/media/original?media_file=burn%2Fattachments%2Ff1d3841d05b747ac894b4b22aad428c2%2Fd117538e-2bd9-4f5d-a1ec-59a30bfbe925%2F1735113531809.jpg</t>
  </si>
  <si>
    <t>631953468</t>
  </si>
  <si>
    <t>1735200037856.jpg</t>
  </si>
  <si>
    <t>https://kc-eu.kobotoolbox.org/media/original?media_file=burn%2Fattachments%2Ff1d3841d05b747ac894b4b22aad428c2%2Fb62611a3-b511-4ef7-9965-dcb049f5aebf%2F1735200037856.jpg</t>
  </si>
  <si>
    <t>632491130</t>
  </si>
  <si>
    <t>1734873214263.jpg</t>
  </si>
  <si>
    <t>https://kc-eu.kobotoolbox.org/media/original?media_file=burn%2Fattachments%2Ff1d3841d05b747ac894b4b22aad428c2%2Fca533374-2f95-49ab-97ab-cf99968d0065%2F1734873214263.jpg</t>
  </si>
  <si>
    <t>631157670</t>
  </si>
  <si>
    <t>1734958592670.jpg</t>
  </si>
  <si>
    <t>https://kc-eu.kobotoolbox.org/media/original?media_file=burn%2Fattachments%2Ff1d3841d05b747ac894b4b22aad428c2%2F686c7d94-49b2-48d5-8d55-8e3499cdc0f5%2F1734958592670.jpg</t>
  </si>
  <si>
    <t>631383996</t>
  </si>
  <si>
    <t>1735046250936.jpg</t>
  </si>
  <si>
    <t>https://kc-eu.kobotoolbox.org/media/original?media_file=burn%2Fattachments%2Ff1d3841d05b747ac894b4b22aad428c2%2F5f362ce2-7362-4362-976b-00702fb4de75%2F1735046250936.jpg</t>
  </si>
  <si>
    <t>631658670</t>
  </si>
  <si>
    <t>1735132651563.jpg</t>
  </si>
  <si>
    <t>https://kc-eu.kobotoolbox.org/media/original?media_file=burn%2Fattachments%2Ff1d3841d05b747ac894b4b22aad428c2%2F2dcb5411-0bcd-4f28-bd4b-a95caa55bd29%2F1735132651563.jpg</t>
  </si>
  <si>
    <t>632148944</t>
  </si>
  <si>
    <t>1734252173712.jpg</t>
  </si>
  <si>
    <t>https://kc-eu.kobotoolbox.org/media/original?media_file=burn%2Fattachments%2Ff1d3841d05b747ac894b4b22aad428c2%2Fde0a0f8c-7f27-413d-8c2a-88868388af2c%2F1734252173712.jpg</t>
  </si>
  <si>
    <t>629053398</t>
  </si>
  <si>
    <t>1734338135292.jpg</t>
  </si>
  <si>
    <t>https://kc-eu.kobotoolbox.org/media/original?media_file=burn%2Fattachments%2Ff1d3841d05b747ac894b4b22aad428c2%2F3d4a0d71-cd11-469f-bbf3-e3c602b819b1%2F1734338135292.jpg</t>
  </si>
  <si>
    <t>629288227</t>
  </si>
  <si>
    <t>1734425127806.jpg</t>
  </si>
  <si>
    <t>https://kc-eu.kobotoolbox.org/media/original?media_file=burn%2Fattachments%2Ff1d3841d05b747ac894b4b22aad428c2%2F4ee5f9b4-94c5-4582-ab11-4ed161f6e71b%2F1734425127806.jpg</t>
  </si>
  <si>
    <t>629605427</t>
  </si>
  <si>
    <t>1734511681375.jpg</t>
  </si>
  <si>
    <t>https://kc-eu.kobotoolbox.org/media/original?media_file=burn%2Fattachments%2Ff1d3841d05b747ac894b4b22aad428c2%2F34648832-515b-4e45-ae41-ba47003ac6d3%2F1734511681375.jpg</t>
  </si>
  <si>
    <t>629940389</t>
  </si>
  <si>
    <t>1734245331905.jpg</t>
  </si>
  <si>
    <t>https://kc-eu.kobotoolbox.org/media/original?media_file=burn%2Fattachments%2Ff1d3841d05b747ac894b4b22aad428c2%2F13403986-7bb9-492c-b6f8-ed12be6faa1c%2F1734245331905.jpg</t>
  </si>
  <si>
    <t>629031287</t>
  </si>
  <si>
    <t>1734331740307.jpg</t>
  </si>
  <si>
    <t>https://kc-eu.kobotoolbox.org/media/original?media_file=burn%2Fattachments%2Ff1d3841d05b747ac894b4b22aad428c2%2F2df3a1c9-6b8a-47fb-8488-1557662771b8%2F1734331740307.jpg</t>
  </si>
  <si>
    <t>629259299</t>
  </si>
  <si>
    <t>1734417997106.jpg</t>
  </si>
  <si>
    <t>https://kc-eu.kobotoolbox.org/media/original?media_file=burn%2Fattachments%2Ff1d3841d05b747ac894b4b22aad428c2%2F6d784e0e-a1b5-4361-8e92-d3f4a01f0652%2F1734417997106.jpg</t>
  </si>
  <si>
    <t>629572356</t>
  </si>
  <si>
    <t>1734503873196.jpg</t>
  </si>
  <si>
    <t>https://kc-eu.kobotoolbox.org/media/original?media_file=burn%2Fattachments%2Ff1d3841d05b747ac894b4b22aad428c2%2F6aaa4032-bdc7-4278-a66b-4780ffa0589a%2F1734503873196.jpg</t>
  </si>
  <si>
    <t>629904410</t>
  </si>
  <si>
    <t>1735372466360.jpg</t>
  </si>
  <si>
    <t>https://kc-eu.kobotoolbox.org/media/original?media_file=burn%2Fattachments%2Ff1d3841d05b747ac894b4b22aad428c2%2F841c0398-595e-4c45-8eb3-7306d969ff15%2F1735372466360.jpg</t>
  </si>
  <si>
    <t>633039881</t>
  </si>
  <si>
    <t>1735458390214.jpg</t>
  </si>
  <si>
    <t>https://kc-eu.kobotoolbox.org/media/original?media_file=burn%2Fattachments%2Ff1d3841d05b747ac894b4b22aad428c2%2Fc3968115-be24-4c6c-8876-8c66a04057a0%2F1735458390214.jpg</t>
  </si>
  <si>
    <t>633208631</t>
  </si>
  <si>
    <t>1735544813954.jpg</t>
  </si>
  <si>
    <t>https://kc-eu.kobotoolbox.org/media/original?media_file=burn%2Fattachments%2Ff1d3841d05b747ac894b4b22aad428c2%2Fc19a7ba0-a748-432e-8b4c-6c828df4e173%2F1735544813954.jpg</t>
  </si>
  <si>
    <t>633396063</t>
  </si>
  <si>
    <t>1735630942418.jpg</t>
  </si>
  <si>
    <t>https://kc-eu.kobotoolbox.org/media/original?media_file=burn%2Fattachments%2Ff1d3841d05b747ac894b4b22aad428c2%2Fd0c0e518-c7c0-47ad-adb2-11cc4831544e%2F1735630942418.jpg</t>
  </si>
  <si>
    <t>633626523</t>
  </si>
  <si>
    <t>1736064717660.heic</t>
  </si>
  <si>
    <t>https://kc-eu.kobotoolbox.org/media/original?media_file=burn%2Fattachments%2Ff1d3841d05b747ac894b4b22aad428c2%2F065d0f9b-055b-42f7-9941-22eeace7cdd7%2F1736064717660.heic</t>
  </si>
  <si>
    <t>634387858</t>
  </si>
  <si>
    <t>1736151485895.jpg</t>
  </si>
  <si>
    <t>https://kc-eu.kobotoolbox.org/media/original?media_file=burn%2Fattachments%2Ff1d3841d05b747ac894b4b22aad428c2%2F683c9eb7-1391-402e-877b-1e3768339c8e%2F1736151485895.jpg</t>
  </si>
  <si>
    <t>634608666</t>
  </si>
  <si>
    <t>1736236636722.jpg</t>
  </si>
  <si>
    <t>https://kc-eu.kobotoolbox.org/media/original?media_file=burn%2Fattachments%2Ff1d3841d05b747ac894b4b22aad428c2%2F5135d7bc-49b3-4875-a851-9d2f6531d199%2F1736236636722.jpg</t>
  </si>
  <si>
    <t>634877695</t>
  </si>
  <si>
    <t>1736323621800.jpg</t>
  </si>
  <si>
    <t>https://kc-eu.kobotoolbox.org/media/original?media_file=burn%2Fattachments%2Ff1d3841d05b747ac894b4b22aad428c2%2F14eb53d1-ba88-4d93-b1aa-0b6167b9846c%2F1736323621800.jpg</t>
  </si>
  <si>
    <t>635134901</t>
  </si>
  <si>
    <t>1734939495219.jpg</t>
  </si>
  <si>
    <t>https://kc-eu.kobotoolbox.org/media/original?media_file=burn%2Fattachments%2Ff1d3841d05b747ac894b4b22aad428c2%2F4e1b0935-fb87-4728-a8e0-fcfc8d4bffd2%2F1734939495219.jpg</t>
  </si>
  <si>
    <t>631276733</t>
  </si>
  <si>
    <t>1735025264480.jpg</t>
  </si>
  <si>
    <t>https://kc-eu.kobotoolbox.org/media/original?media_file=burn%2Fattachments%2Ff1d3841d05b747ac894b4b22aad428c2%2Fa66af4f3-2fcc-4a67-891e-896c7f4022cb%2F1735025264480.jpg</t>
  </si>
  <si>
    <t>631530947</t>
  </si>
  <si>
    <t>1735113334195.jpg</t>
  </si>
  <si>
    <t>https://kc-eu.kobotoolbox.org/media/original?media_file=burn%2Fattachments%2Ff1d3841d05b747ac894b4b22aad428c2%2Ff6e58b61-2d55-4fd9-bcdd-d05e1cc43210%2F1735113334195.jpg</t>
  </si>
  <si>
    <t>631951374</t>
  </si>
  <si>
    <t>1735198402478.jpg</t>
  </si>
  <si>
    <t>https://kc-eu.kobotoolbox.org/media/original?media_file=burn%2Fattachments%2Ff1d3841d05b747ac894b4b22aad428c2%2Fab6e4369-840c-4752-83c3-65d291c35cae%2F1735198402478.jpg</t>
  </si>
  <si>
    <t>632479626</t>
  </si>
  <si>
    <t>1735379482682.jpg</t>
  </si>
  <si>
    <t>https://kc-eu.kobotoolbox.org/media/original?media_file=burn%2Fattachments%2Ff1d3841d05b747ac894b4b22aad428c2%2Fdde3780c-ed5d-4a1a-bfb7-b3f3099996b3%2F1735379482682.jpg</t>
  </si>
  <si>
    <t>633056597</t>
  </si>
  <si>
    <t>1735464780552.jpg</t>
  </si>
  <si>
    <t>https://kc-eu.kobotoolbox.org/media/original?media_file=burn%2Fattachments%2Ff1d3841d05b747ac894b4b22aad428c2%2F5fd7898f-aa79-454d-8f9e-a16e94a5b354%2F1735464780552.jpg</t>
  </si>
  <si>
    <t>633228805</t>
  </si>
  <si>
    <t>1735552365189.jpg</t>
  </si>
  <si>
    <t>https://kc-eu.kobotoolbox.org/media/original?media_file=burn%2Fattachments%2Ff1d3841d05b747ac894b4b22aad428c2%2F8f67952f-fd08-4b5b-af86-2bce1997d1f6%2F1735552365189.jpg</t>
  </si>
  <si>
    <t>633426759</t>
  </si>
  <si>
    <t>1735638786060.jpg</t>
  </si>
  <si>
    <t>https://kc-eu.kobotoolbox.org/media/original?media_file=burn%2Fattachments%2Ff1d3841d05b747ac894b4b22aad428c2%2F3557d667-4e4b-4b30-8028-091b8dccb895%2F1735638786060.jpg</t>
  </si>
  <si>
    <t>633657287</t>
  </si>
  <si>
    <t>1734944575115.jpg</t>
  </si>
  <si>
    <t>https://kc-eu.kobotoolbox.org/media/original?media_file=burn%2Fattachments%2Ff1d3841d05b747ac894b4b22aad428c2%2F71a5325c-52ec-4de2-8d89-318615ab5b48%2F1734944575115.jpg</t>
  </si>
  <si>
    <t>631299752</t>
  </si>
  <si>
    <t>1735030937021.jpg</t>
  </si>
  <si>
    <t>https://kc-eu.kobotoolbox.org/media/original?media_file=burn%2Fattachments%2Ff1d3841d05b747ac894b4b22aad428c2%2Fc4bc27bd-a396-492c-a3f3-9440336cbcc0%2F1735030937021.jpg</t>
  </si>
  <si>
    <t>631555145</t>
  </si>
  <si>
    <t>1735117295925.jpg</t>
  </si>
  <si>
    <t>https://kc-eu.kobotoolbox.org/media/original?media_file=burn%2Fattachments%2Ff1d3841d05b747ac894b4b22aad428c2%2Fb1c5e8c8-79d2-41b1-9b15-075f53ca199a%2F1735117295925.jpg</t>
  </si>
  <si>
    <t>631987810</t>
  </si>
  <si>
    <t>1735203716110.jpg</t>
  </si>
  <si>
    <t>https://kc-eu.kobotoolbox.org/media/original?media_file=burn%2Fattachments%2Ff1d3841d05b747ac894b4b22aad428c2%2Fef113ad9-46db-49b6-a37b-fabc013eb188%2F1735203716110.jpg</t>
  </si>
  <si>
    <t>632526757</t>
  </si>
  <si>
    <t>1734254406092.jpg</t>
  </si>
  <si>
    <t>https://kc-eu.kobotoolbox.org/media/original?media_file=burn%2Fattachments%2Ff1d3841d05b747ac894b4b22aad428c2%2Fc0cbbb31-b452-4737-aebd-004aefd170eb%2F1734254406092.jpg</t>
  </si>
  <si>
    <t>629060869</t>
  </si>
  <si>
    <t>1734341211284.jpg</t>
  </si>
  <si>
    <t>https://kc-eu.kobotoolbox.org/media/original?media_file=burn%2Fattachments%2Ff1d3841d05b747ac894b4b22aad428c2%2Ffecc861e-eb10-40d8-a33e-f45c79492bea%2F1734341211284.jpg</t>
  </si>
  <si>
    <t>629305038</t>
  </si>
  <si>
    <t>1734427359679.jpg</t>
  </si>
  <si>
    <t>https://kc-eu.kobotoolbox.org/media/original?media_file=burn%2Fattachments%2Ff1d3841d05b747ac894b4b22aad428c2%2Fdb0e24be-a4a6-4d8b-9096-834f71890720%2F1734427359679.jpg</t>
  </si>
  <si>
    <t>629619284</t>
  </si>
  <si>
    <t>1734513293736.jpg</t>
  </si>
  <si>
    <t>https://kc-eu.kobotoolbox.org/media/original?media_file=burn%2Fattachments%2Ff1d3841d05b747ac894b4b22aad428c2%2Fe376ea58-d8a8-486b-9f5c-19f614e47654%2F1734513293736.jpg</t>
  </si>
  <si>
    <t>629952022</t>
  </si>
  <si>
    <t>1734263106704.jpg</t>
  </si>
  <si>
    <t>https://kc-eu.kobotoolbox.org/media/original?media_file=burn%2Fattachments%2Ff1d3841d05b747ac894b4b22aad428c2%2F39e2d407-c1e0-453c-a03f-c31717ff7a71%2F1734263106704.jpg</t>
  </si>
  <si>
    <t>629101076</t>
  </si>
  <si>
    <t>1734348865612.jpg</t>
  </si>
  <si>
    <t>https://kc-eu.kobotoolbox.org/media/original?media_file=burn%2Fattachments%2Ff1d3841d05b747ac894b4b22aad428c2%2F71d99f84-350d-4e71-8173-f2eeff6bd85c%2F1734348865612.jpg</t>
  </si>
  <si>
    <t>629351160</t>
  </si>
  <si>
    <t>1734435628788.jpg</t>
  </si>
  <si>
    <t>https://kc-eu.kobotoolbox.org/media/original?media_file=burn%2Fattachments%2Ff1d3841d05b747ac894b4b22aad428c2%2Fe614bf92-000b-4696-a856-ec2426802596%2F1734435628788.jpg</t>
  </si>
  <si>
    <t>629676275</t>
  </si>
  <si>
    <t>1734522137368.jpg</t>
  </si>
  <si>
    <t>https://kc-eu.kobotoolbox.org/media/original?media_file=burn%2Fattachments%2Ff1d3841d05b747ac894b4b22aad428c2%2F3ae5d567-4581-48db-9f3e-689bf13f3c0a%2F1734522137368.jpg</t>
  </si>
  <si>
    <t>629995371</t>
  </si>
  <si>
    <t>1734937447673.jpg</t>
  </si>
  <si>
    <t>https://kc-eu.kobotoolbox.org/media/original?media_file=burn%2Fattachments%2Ff1d3841d05b747ac894b4b22aad428c2%2F79b62217-72fa-4574-b715-0678afe0c4b8%2F1734937447673.jpg</t>
  </si>
  <si>
    <t>631268995</t>
  </si>
  <si>
    <t>1735023498714.jpg</t>
  </si>
  <si>
    <t>https://kc-eu.kobotoolbox.org/media/original?media_file=burn%2Fattachments%2Ff1d3841d05b747ac894b4b22aad428c2%2F2a60b506-a99f-4ea9-87e4-a41b0c9047ca%2F1735023498714.jpg</t>
  </si>
  <si>
    <t>631522798</t>
  </si>
  <si>
    <t>1735109149209.jpg</t>
  </si>
  <si>
    <t>https://kc-eu.kobotoolbox.org/media/original?media_file=burn%2Fattachments%2Ff1d3841d05b747ac894b4b22aad428c2%2Fe002e18a-6241-4cba-b8cb-154e651f5728%2F1735109149209.jpg</t>
  </si>
  <si>
    <t>631928268</t>
  </si>
  <si>
    <t>1735195532477.jpg</t>
  </si>
  <si>
    <t>https://kc-eu.kobotoolbox.org/media/original?media_file=burn%2Fattachments%2Ff1d3841d05b747ac894b4b22aad428c2%2F95d78d14-b853-4060-af6b-e3123174b277%2F1735195532477.jpg</t>
  </si>
  <si>
    <t>632465191</t>
  </si>
  <si>
    <t>1734844653557.jpg</t>
  </si>
  <si>
    <t>https://kc-eu.kobotoolbox.org/media/original?media_file=burn%2Fattachments%2Ff1d3841d05b747ac894b4b22aad428c2%2F3178bf68-1f0c-4ab4-ab49-55c3ff1e91dc%2F1734844653557.jpg</t>
  </si>
  <si>
    <t>631049945</t>
  </si>
  <si>
    <t>1734931196304.jpg</t>
  </si>
  <si>
    <t>https://kc-eu.kobotoolbox.org/media/original?media_file=burn%2Fattachments%2Ff1d3841d05b747ac894b4b22aad428c2%2Ffd99691d-a05b-407e-87af-2f985005f3f4%2F1734931196304.jpg</t>
  </si>
  <si>
    <t>631250097</t>
  </si>
  <si>
    <t>1735018608638.jpg</t>
  </si>
  <si>
    <t>https://kc-eu.kobotoolbox.org/media/original?media_file=burn%2Fattachments%2Ff1d3841d05b747ac894b4b22aad428c2%2F218d511b-491b-4621-9069-cc43396bc5fb%2F1735018608638.jpg</t>
  </si>
  <si>
    <t>631504743</t>
  </si>
  <si>
    <t>1735104166768.jpg</t>
  </si>
  <si>
    <t>https://kc-eu.kobotoolbox.org/media/original?media_file=burn%2Fattachments%2Ff1d3841d05b747ac894b4b22aad428c2%2Fac9cce20-0cbd-48e1-aff5-d0debfd4516e%2F1735104166768.jpg</t>
  </si>
  <si>
    <t>631903032</t>
  </si>
  <si>
    <t>1734242474403.jpg</t>
  </si>
  <si>
    <t>https://kc-eu.kobotoolbox.org/media/original?media_file=burn%2Fattachments%2Ff1d3841d05b747ac894b4b22aad428c2%2F8b7420f3-4ddb-4fec-b28c-2c5a5ebc316a%2F1734242474403.jpg</t>
  </si>
  <si>
    <t>629023612</t>
  </si>
  <si>
    <t>1734328879760.jpg</t>
  </si>
  <si>
    <t>https://kc-eu.kobotoolbox.org/media/original?media_file=burn%2Fattachments%2Ff1d3841d05b747ac894b4b22aad428c2%2F2388e6ae-f81e-4ca9-a10f-feae0389793d%2F1734328879760.jpg</t>
  </si>
  <si>
    <t>629248748</t>
  </si>
  <si>
    <t>1734414415993.jpg</t>
  </si>
  <si>
    <t>https://kc-eu.kobotoolbox.org/media/original?media_file=burn%2Fattachments%2Ff1d3841d05b747ac894b4b22aad428c2%2F6daccf38-c42c-4161-8950-7c3b646ac89a%2F1734414415993.jpg</t>
  </si>
  <si>
    <t>629561352</t>
  </si>
  <si>
    <t>1734501554017.jpg</t>
  </si>
  <si>
    <t>https://kc-eu.kobotoolbox.org/media/original?media_file=burn%2Fattachments%2Ff1d3841d05b747ac894b4b22aad428c2%2Ff46088d7-20c6-4a5f-b568-daa5eb3dc246%2F1734501554017.jpg</t>
  </si>
  <si>
    <t>629895488</t>
  </si>
  <si>
    <t>1734944284749.jpg</t>
  </si>
  <si>
    <t>https://kc-eu.kobotoolbox.org/media/original?media_file=burn%2Fattachments%2Ff1d3841d05b747ac894b4b22aad428c2%2Febde4b65-f139-4129-9d04-30e4089059b8%2F1734944284749.jpg</t>
  </si>
  <si>
    <t>631297563</t>
  </si>
  <si>
    <t>1735030380709.jpg</t>
  </si>
  <si>
    <t>https://kc-eu.kobotoolbox.org/media/original?media_file=burn%2Fattachments%2Ff1d3841d05b747ac894b4b22aad428c2%2F7b1da41e-5e53-4d4a-b145-a8215415bfe1%2F1735030380709.jpg</t>
  </si>
  <si>
    <t>631555093</t>
  </si>
  <si>
    <t>1735117281990.jpg</t>
  </si>
  <si>
    <t>https://kc-eu.kobotoolbox.org/media/original?media_file=burn%2Fattachments%2Ff1d3841d05b747ac894b4b22aad428c2%2F8a411fdf-16ea-457e-894e-b2c6da7ca50f%2F1735117281990.jpg</t>
  </si>
  <si>
    <t>631986870</t>
  </si>
  <si>
    <t>1735203717381.jpg</t>
  </si>
  <si>
    <t>https://kc-eu.kobotoolbox.org/media/original?media_file=burn%2Fattachments%2Ff1d3841d05b747ac894b4b22aad428c2%2F4885fd56-3367-471e-b68b-d044a6d54ac0%2F1735203717381.jpg</t>
  </si>
  <si>
    <t>632526318</t>
  </si>
  <si>
    <t>1735379805161.jpg</t>
  </si>
  <si>
    <t>https://kc-eu.kobotoolbox.org/media/original?media_file=burn%2Fattachments%2Ff1d3841d05b747ac894b4b22aad428c2%2F8aa35bd7-fe59-427a-a270-f35eb36a43b2%2F1735379805161.jpg</t>
  </si>
  <si>
    <t>633057207</t>
  </si>
  <si>
    <t>1735466012129.jpg</t>
  </si>
  <si>
    <t>https://kc-eu.kobotoolbox.org/media/original?media_file=burn%2Fattachments%2Ff1d3841d05b747ac894b4b22aad428c2%2Fb8047844-e0dd-4445-9853-270df05eb72d%2F1735466012129.jpg</t>
  </si>
  <si>
    <t>633234912</t>
  </si>
  <si>
    <t>1735552307669.jpg</t>
  </si>
  <si>
    <t>https://kc-eu.kobotoolbox.org/media/original?media_file=burn%2Fattachments%2Ff1d3841d05b747ac894b4b22aad428c2%2F8a671008-b85c-46a3-8b58-15879d93fe2f%2F1735552307669.jpg</t>
  </si>
  <si>
    <t>633427402</t>
  </si>
  <si>
    <t>1735638680267.jpg</t>
  </si>
  <si>
    <t>https://kc-eu.kobotoolbox.org/media/original?media_file=burn%2Fattachments%2Ff1d3841d05b747ac894b4b22aad428c2%2F55c4db14-532a-4551-9842-c910f609b9f5%2F1735638680267.jpg</t>
  </si>
  <si>
    <t>633657631</t>
  </si>
  <si>
    <t>1736063341121.jpg</t>
  </si>
  <si>
    <t>https://kc-eu.kobotoolbox.org/media/original?media_file=burn%2Fattachments%2Ff1d3841d05b747ac894b4b22aad428c2%2F4a9698f2-cd41-4b67-9421-6059c4b38e27%2F1736063341121.jpg</t>
  </si>
  <si>
    <t>634383270</t>
  </si>
  <si>
    <t>1736150714252.jpg</t>
  </si>
  <si>
    <t>https://kc-eu.kobotoolbox.org/media/original?media_file=burn%2Fattachments%2Ff1d3841d05b747ac894b4b22aad428c2%2Fec152d11-3579-4504-b7cc-0414305b28ad%2F1736150714252.jpg</t>
  </si>
  <si>
    <t>634604522</t>
  </si>
  <si>
    <t>1736235714729.jpg</t>
  </si>
  <si>
    <t>https://kc-eu.kobotoolbox.org/media/original?media_file=burn%2Fattachments%2Ff1d3841d05b747ac894b4b22aad428c2%2Fa09e6f09-ea04-43e0-ad4e-f34d714f59f9%2F1736235714729.jpg</t>
  </si>
  <si>
    <t>634872030</t>
  </si>
  <si>
    <t>1736321736746.jpg</t>
  </si>
  <si>
    <t>https://kc-eu.kobotoolbox.org/media/original?media_file=burn%2Fattachments%2Ff1d3841d05b747ac894b4b22aad428c2%2Feac1c973-ac39-4c9e-8e2e-3b9ddcac8d54%2F1736321736746.jpg</t>
  </si>
  <si>
    <t>635130364</t>
  </si>
  <si>
    <t>1735370077958.jpg</t>
  </si>
  <si>
    <t>https://kc-eu.kobotoolbox.org/media/original?media_file=burn%2Fattachments%2Ff1d3841d05b747ac894b4b22aad428c2%2Fe6379075-dbf9-45a0-bfa1-d6ebf0aa9f89%2F1735370077958.jpg</t>
  </si>
  <si>
    <t>633035600</t>
  </si>
  <si>
    <t>1735458790741.jpg</t>
  </si>
  <si>
    <t>https://kc-eu.kobotoolbox.org/media/original?media_file=burn%2Fattachments%2Ff1d3841d05b747ac894b4b22aad428c2%2Fd953d408-0f7a-4dee-a1a6-02845d675804%2F1735458790741.jpg</t>
  </si>
  <si>
    <t>633207718</t>
  </si>
  <si>
    <t>1735543051016.jpg</t>
  </si>
  <si>
    <t>https://kc-eu.kobotoolbox.org/media/original?media_file=burn%2Fattachments%2Ff1d3841d05b747ac894b4b22aad428c2%2Fc0a0bdf5-deb5-4c9b-90f2-df0cad001589%2F1735543051016.jpg</t>
  </si>
  <si>
    <t>633387502</t>
  </si>
  <si>
    <t>1735629229132.jpg</t>
  </si>
  <si>
    <t>https://kc-eu.kobotoolbox.org/media/original?media_file=burn%2Fattachments%2Ff1d3841d05b747ac894b4b22aad428c2%2F4ebce440-c8bb-41e6-9626-b82bce29904f%2F1735629229132.jpg</t>
  </si>
  <si>
    <t>633617389</t>
  </si>
  <si>
    <t>1734256938068.jpg</t>
  </si>
  <si>
    <t>https://kc-eu.kobotoolbox.org/media/original?media_file=burn%2Fattachments%2Ff1d3841d05b747ac894b4b22aad428c2%2F13207310-84d1-4ab8-b2f3-7d599838d8ba%2F1734256938068.jpg</t>
  </si>
  <si>
    <t>629071877</t>
  </si>
  <si>
    <t>1734342935003.jpg</t>
  </si>
  <si>
    <t>https://kc-eu.kobotoolbox.org/media/original?media_file=burn%2Fattachments%2Ff1d3841d05b747ac894b4b22aad428c2%2Fedb8714e-4986-4ae4-9f8b-d518dd762ba3%2F1734342935003.jpg</t>
  </si>
  <si>
    <t>629315277</t>
  </si>
  <si>
    <t>1734430187223.jpg</t>
  </si>
  <si>
    <t>https://kc-eu.kobotoolbox.org/media/original?media_file=burn%2Fattachments%2Ff1d3841d05b747ac894b4b22aad428c2%2Fec5b9f79-574a-41e2-a7d3-32d486e91cbf%2F1734430187223.jpg</t>
  </si>
  <si>
    <t>629636803</t>
  </si>
  <si>
    <t>1734515461827.jpg</t>
  </si>
  <si>
    <t>https://kc-eu.kobotoolbox.org/media/original?media_file=burn%2Fattachments%2Ff1d3841d05b747ac894b4b22aad428c2%2Fecaa3a9b-2b53-4185-a4eb-8effd847f3c8%2F1734515461827.jpg</t>
  </si>
  <si>
    <t>629967509</t>
  </si>
  <si>
    <t>1734934769460.jpg</t>
  </si>
  <si>
    <t>https://kc-eu.kobotoolbox.org/media/original?media_file=burn%2Fattachments%2Ff1d3841d05b747ac894b4b22aad428c2%2Fafa162a6-55d0-4b10-8078-ac05cbbada19%2F1734934769460.jpg</t>
  </si>
  <si>
    <t>631259588</t>
  </si>
  <si>
    <t>1735020981919.jpg</t>
  </si>
  <si>
    <t>https://kc-eu.kobotoolbox.org/media/original?media_file=burn%2Fattachments%2Ff1d3841d05b747ac894b4b22aad428c2%2Feb776f4f-834d-4b2c-9ec5-a9232d8a469d%2F1735020981919.jpg</t>
  </si>
  <si>
    <t>631512043</t>
  </si>
  <si>
    <t>1735108409997.jpg</t>
  </si>
  <si>
    <t>https://kc-eu.kobotoolbox.org/media/original?media_file=burn%2Fattachments%2Ff1d3841d05b747ac894b4b22aad428c2%2Fcee578a1-622c-4b91-99b9-9fbdcaffe6d0%2F1735108409997.jpg</t>
  </si>
  <si>
    <t>631919941</t>
  </si>
  <si>
    <t>1735193522145.jpg</t>
  </si>
  <si>
    <t>https://kc-eu.kobotoolbox.org/media/original?media_file=burn%2Fattachments%2Ff1d3841d05b747ac894b4b22aad428c2%2Faeb8fd52-0768-4b17-a220-603ef8930ea7%2F1735193522145.jpg</t>
  </si>
  <si>
    <t>632446067</t>
  </si>
  <si>
    <t>1734249469980.jpg</t>
  </si>
  <si>
    <t>https://kc-eu.kobotoolbox.org/media/original?media_file=burn%2Fattachments%2Ff1d3841d05b747ac894b4b22aad428c2%2F7b58bbd0-82df-4f49-990c-816569ce0fbd%2F1734249469980.jpg</t>
  </si>
  <si>
    <t>629043393</t>
  </si>
  <si>
    <t>1734335608174.jpg</t>
  </si>
  <si>
    <t>https://kc-eu.kobotoolbox.org/media/original?media_file=burn%2Fattachments%2Ff1d3841d05b747ac894b4b22aad428c2%2F412d8ca3-4135-49d2-b763-fac078b16a16%2F1734335608174.jpg</t>
  </si>
  <si>
    <t>629275696</t>
  </si>
  <si>
    <t>1734422183230.jpg</t>
  </si>
  <si>
    <t>https://kc-eu.kobotoolbox.org/media/original?media_file=burn%2Fattachments%2Ff1d3841d05b747ac894b4b22aad428c2%2F3d16865a-bdf7-4cc7-ab36-796bfd39afef%2F1734422183230.jpg</t>
  </si>
  <si>
    <t>629591260</t>
  </si>
  <si>
    <t>1734508240584.jpg</t>
  </si>
  <si>
    <t>https://kc-eu.kobotoolbox.org/media/original?media_file=burn%2Fattachments%2Ff1d3841d05b747ac894b4b22aad428c2%2Ffd966588-c1e6-4907-8cd1-2044f1f63e0f%2F1734508240584.jpg</t>
  </si>
  <si>
    <t>629925296</t>
  </si>
  <si>
    <t>1734942371612.jpg</t>
  </si>
  <si>
    <t>https://kc-eu.kobotoolbox.org/media/original?media_file=burn%2Fattachments%2Ff1d3841d05b747ac894b4b22aad428c2%2Fae642453-6da8-48be-bf29-18969d728e50%2F1734942371612.jpg</t>
  </si>
  <si>
    <t>631287795</t>
  </si>
  <si>
    <t>1735028401334.jpg</t>
  </si>
  <si>
    <t>https://kc-eu.kobotoolbox.org/media/original?media_file=burn%2Fattachments%2Ff1d3841d05b747ac894b4b22aad428c2%2F7872cdc7-8e50-40f9-b4aa-d994a5428ff3%2F1735028401334.jpg</t>
  </si>
  <si>
    <t>631544214</t>
  </si>
  <si>
    <t>1735115045975.jpg</t>
  </si>
  <si>
    <t>https://kc-eu.kobotoolbox.org/media/original?media_file=burn%2Fattachments%2Ff1d3841d05b747ac894b4b22aad428c2%2F430ee60d-ff61-413c-a45a-8617c044aa22%2F1735115045975.jpg</t>
  </si>
  <si>
    <t>631967424</t>
  </si>
  <si>
    <t>1735201501315.jpg</t>
  </si>
  <si>
    <t>https://kc-eu.kobotoolbox.org/media/original?media_file=burn%2Fattachments%2Ff1d3841d05b747ac894b4b22aad428c2%2F9770c450-4871-4cc4-9cc2-6349ffe72daf%2F1735201501315.jpg</t>
  </si>
  <si>
    <t>632505790</t>
  </si>
  <si>
    <t>1734246020117.jpg</t>
  </si>
  <si>
    <t>https://kc-eu.kobotoolbox.org/media/original?media_file=burn%2Fattachments%2Ff1d3841d05b747ac894b4b22aad428c2%2Fd972bf79-bfff-473b-b66c-ca45790b4631%2F1734246020117.jpg</t>
  </si>
  <si>
    <t>1734246159521.jpg</t>
  </si>
  <si>
    <t>https://kc-eu.kobotoolbox.org/media/original?media_file=burn%2Fattachments%2Ff1d3841d05b747ac894b4b22aad428c2%2Fd972bf79-bfff-473b-b66c-ca45790b4631%2F1734246159521.jpg</t>
  </si>
  <si>
    <t>629033511</t>
  </si>
  <si>
    <t>1734331094436.jpg</t>
  </si>
  <si>
    <t>https://kc-eu.kobotoolbox.org/media/original?media_file=burn%2Fattachments%2Ff1d3841d05b747ac894b4b22aad428c2%2F7de956e4-a02b-410c-b202-ad7e71f603a9%2F1734331094436.jpg</t>
  </si>
  <si>
    <t>1734331236606.jpg</t>
  </si>
  <si>
    <t>https://kc-eu.kobotoolbox.org/media/original?media_file=burn%2Fattachments%2Ff1d3841d05b747ac894b4b22aad428c2%2F7de956e4-a02b-410c-b202-ad7e71f603a9%2F1734331236606.jpg</t>
  </si>
  <si>
    <t>629257982</t>
  </si>
  <si>
    <t>1734418105017.jpg</t>
  </si>
  <si>
    <t>https://kc-eu.kobotoolbox.org/media/original?media_file=burn%2Fattachments%2Ff1d3841d05b747ac894b4b22aad428c2%2F183cb220-8bf4-4bd9-a57c-d8702ad5b96a%2F1734418105017.jpg</t>
  </si>
  <si>
    <t>1734418267979.jpg</t>
  </si>
  <si>
    <t>https://kc-eu.kobotoolbox.org/media/original?media_file=burn%2Fattachments%2Ff1d3841d05b747ac894b4b22aad428c2%2F183cb220-8bf4-4bd9-a57c-d8702ad5b96a%2F1734418267979.jpg</t>
  </si>
  <si>
    <t>629572957</t>
  </si>
  <si>
    <t>1734505037895.jpg</t>
  </si>
  <si>
    <t>https://kc-eu.kobotoolbox.org/media/original?media_file=burn%2Fattachments%2Ff1d3841d05b747ac894b4b22aad428c2%2F6f2e0f9d-42e8-4157-a235-e2dd65beb2f1%2F1734505037895.jpg</t>
  </si>
  <si>
    <t>1734505389649.jpg</t>
  </si>
  <si>
    <t>https://kc-eu.kobotoolbox.org/media/original?media_file=burn%2Fattachments%2Ff1d3841d05b747ac894b4b22aad428c2%2F6f2e0f9d-42e8-4157-a235-e2dd65beb2f1%2F1734505389649.jpg</t>
  </si>
  <si>
    <t>629908153</t>
  </si>
  <si>
    <t>1734939550315.jpg</t>
  </si>
  <si>
    <t>https://kc-eu.kobotoolbox.org/media/original?media_file=burn%2Fattachments%2Ff1d3841d05b747ac894b4b22aad428c2%2F357c283d-e7da-4237-a43a-18b1822bf907%2F1734939550315.jpg</t>
  </si>
  <si>
    <t>631277004</t>
  </si>
  <si>
    <t>1735024826191.jpg</t>
  </si>
  <si>
    <t>https://kc-eu.kobotoolbox.org/media/original?media_file=burn%2Fattachments%2Ff1d3841d05b747ac894b4b22aad428c2%2Fa3a928f9-6031-4761-a678-52fff345a653%2F1735024826191.jpg</t>
  </si>
  <si>
    <t>631526538</t>
  </si>
  <si>
    <t>1735111605802-10_52_11.jpg</t>
  </si>
  <si>
    <t>https://kc-eu.kobotoolbox.org/media/original?media_file=burn%2Fattachments%2Ff1d3841d05b747ac894b4b22aad428c2%2F52944ebe-c108-43be-ac73-c678cff2f132%2F1735111605802-10_52_11.jpg</t>
  </si>
  <si>
    <t>634871820</t>
  </si>
  <si>
    <t>1735198928943.jpg</t>
  </si>
  <si>
    <t>https://kc-eu.kobotoolbox.org/media/original?media_file=burn%2Fattachments%2Ff1d3841d05b747ac894b4b22aad428c2%2Fc5212907-34b0-4e09-a5d9-1f2752873fea%2F1735198928943.jpg</t>
  </si>
  <si>
    <t>632482201</t>
  </si>
  <si>
    <t>20-Jan-2025</t>
  </si>
  <si>
    <t>1737358081833.jpg</t>
  </si>
  <si>
    <t>https://kc-eu.kobotoolbox.org/media/original?media_file=burn%2Fattachments%2Ff1d3841d05b747ac894b4b22aad428c2%2F7c0b1b6b-0eab-48b1-815d-c215e430174b%2F1737358081833.jpg</t>
  </si>
  <si>
    <t>21-Jan-2025</t>
  </si>
  <si>
    <t>637971841</t>
  </si>
  <si>
    <t>1737444749619.jpg</t>
  </si>
  <si>
    <t>https://kc-eu.kobotoolbox.org/media/original?media_file=burn%2Fattachments%2Ff1d3841d05b747ac894b4b22aad428c2%2Fd1fa062f-4073-422b-bf88-38e5c43b77e4%2F1737444749619.jpg</t>
  </si>
  <si>
    <t>22-Jan-2025</t>
  </si>
  <si>
    <t>638240654</t>
  </si>
  <si>
    <t>1737531576635.jpg</t>
  </si>
  <si>
    <t>https://kc-eu.kobotoolbox.org/media/original?media_file=burn%2Fattachments%2Ff1d3841d05b747ac894b4b22aad428c2%2F37e0fec1-2b64-42cc-8216-3979baf8a81c%2F1737531576635.jpg</t>
  </si>
  <si>
    <t>23-Jan-2025</t>
  </si>
  <si>
    <t>638532220</t>
  </si>
  <si>
    <t>1737617125550.jpg</t>
  </si>
  <si>
    <t>https://kc-eu.kobotoolbox.org/media/original?media_file=burn%2Fattachments%2Ff1d3841d05b747ac894b4b22aad428c2%2Fc6698a34-6836-4cd4-8f60-90aa0bf99039%2F1737617125550.jpg</t>
  </si>
  <si>
    <t>638832971</t>
  </si>
  <si>
    <t>1734865039471-15_5_43.jpg</t>
  </si>
  <si>
    <t>https://kc-eu.kobotoolbox.org/media/original?media_file=burn%2Fattachments%2Ff1d3841d05b747ac894b4b22aad428c2%2F0b5dfc12-c734-4a86-9f95-aab955f633d4%2F1734865039471-15_5_43.jpg</t>
  </si>
  <si>
    <t>631121576</t>
  </si>
  <si>
    <t>1734951594928.jpg</t>
  </si>
  <si>
    <t>https://kc-eu.kobotoolbox.org/media/original?media_file=burn%2Fattachments%2Ff1d3841d05b747ac894b4b22aad428c2%2F09656018-641c-49c2-8594-6368e2164707%2F1734951594928.jpg</t>
  </si>
  <si>
    <t>631342939</t>
  </si>
  <si>
    <t>1735037327945.jpg</t>
  </si>
  <si>
    <t>https://kc-eu.kobotoolbox.org/media/original?media_file=burn%2Fattachments%2Ff1d3841d05b747ac894b4b22aad428c2%2F48070410-a6d6-4ef8-b199-6787f6f879e6%2F1735037327945.jpg</t>
  </si>
  <si>
    <t>631595528</t>
  </si>
  <si>
    <t>1735124232448.jpg</t>
  </si>
  <si>
    <t>https://kc-eu.kobotoolbox.org/media/original?media_file=burn%2Fattachments%2Ff1d3841d05b747ac894b4b22aad428c2%2Fc42ef4bf-f692-40f1-8757-268a47a3fba6%2F1735124232448.jpg</t>
  </si>
  <si>
    <t>632059843</t>
  </si>
  <si>
    <t>1735368847430.jpg</t>
  </si>
  <si>
    <t>https://kc-eu.kobotoolbox.org/media/original?media_file=burn%2Fattachments%2Ff1d3841d05b747ac894b4b22aad428c2%2F727d1599-dc61-4abb-9aee-dacea7b8411f%2F1735368847430.jpg</t>
  </si>
  <si>
    <t>633175588</t>
  </si>
  <si>
    <t>1735455278187.jpg</t>
  </si>
  <si>
    <t>https://kc-eu.kobotoolbox.org/media/original?media_file=burn%2Fattachments%2Ff1d3841d05b747ac894b4b22aad428c2%2F25c8bb62-7359-4bf3-b992-890376c701d8%2F1735455278187.jpg</t>
  </si>
  <si>
    <t>633197979</t>
  </si>
  <si>
    <t>1735541717389.jpg</t>
  </si>
  <si>
    <t>https://kc-eu.kobotoolbox.org/media/original?media_file=burn%2Fattachments%2Ff1d3841d05b747ac894b4b22aad428c2%2Fd8d07448-b07c-46ca-b4db-c3c514198cc6%2F1735541717389.jpg</t>
  </si>
  <si>
    <t>633383546</t>
  </si>
  <si>
    <t>1735628230752.jpg</t>
  </si>
  <si>
    <t>https://kc-eu.kobotoolbox.org/media/original?media_file=burn%2Fattachments%2Ff1d3841d05b747ac894b4b22aad428c2%2F01390c12-ff34-457f-9376-276371a77832%2F1735628230752.jpg</t>
  </si>
  <si>
    <t>633613356</t>
  </si>
  <si>
    <t>1736060013469.jpg</t>
  </si>
  <si>
    <t>https://kc-eu.kobotoolbox.org/media/original?media_file=burn%2Fattachments%2Ff1d3841d05b747ac894b4b22aad428c2%2F12d6ff00-7be2-456d-a9b2-f609ac01a028%2F1736060013469.jpg</t>
  </si>
  <si>
    <t>634372635</t>
  </si>
  <si>
    <t>1736146107234.jpg</t>
  </si>
  <si>
    <t>https://kc-eu.kobotoolbox.org/media/original?media_file=burn%2Fattachments%2Ff1d3841d05b747ac894b4b22aad428c2%2F5ebb001c-80ab-4ef1-9734-d516fedb5684%2F1736146107234.jpg</t>
  </si>
  <si>
    <t>634585498</t>
  </si>
  <si>
    <t>1736233064283.jpg</t>
  </si>
  <si>
    <t>https://kc-eu.kobotoolbox.org/media/original?media_file=burn%2Fattachments%2Ff1d3841d05b747ac894b4b22aad428c2%2F993c9d0d-5661-4d5a-a986-bf6b5555a643%2F1736233064283.jpg</t>
  </si>
  <si>
    <t>634856539</t>
  </si>
  <si>
    <t>1736319920178.jpg</t>
  </si>
  <si>
    <t>https://kc-eu.kobotoolbox.org/media/original?media_file=burn%2Fattachments%2Ff1d3841d05b747ac894b4b22aad428c2%2Fddfc3642-f558-4b3b-a593-47e8fe68a441%2F1736319920178.jpg</t>
  </si>
  <si>
    <t>635117087</t>
  </si>
  <si>
    <t>1734873849242.jpg</t>
  </si>
  <si>
    <t>https://kc-eu.kobotoolbox.org/media/original?media_file=burn%2Fattachments%2Ff1d3841d05b747ac894b4b22aad428c2%2Fc486dc03-8ae8-4031-b63a-c1152735b3b0%2F1734873849242.jpg</t>
  </si>
  <si>
    <t>631159819</t>
  </si>
  <si>
    <t>1734958645666.jpg</t>
  </si>
  <si>
    <t>https://kc-eu.kobotoolbox.org/media/original?media_file=burn%2Fattachments%2Ff1d3841d05b747ac894b4b22aad428c2%2F509fb473-f51b-4a77-9b9e-5ae3840fd53c%2F1734958645666.jpg</t>
  </si>
  <si>
    <t>631382884</t>
  </si>
  <si>
    <t>1735047072480.jpg</t>
  </si>
  <si>
    <t>https://kc-eu.kobotoolbox.org/media/original?media_file=burn%2Fattachments%2Ff1d3841d05b747ac894b4b22aad428c2%2F303789da-baa2-4adc-908b-d57643c2f599%2F1735047072480.jpg</t>
  </si>
  <si>
    <t>631664065</t>
  </si>
  <si>
    <t>1735132713353.jpg</t>
  </si>
  <si>
    <t>https://kc-eu.kobotoolbox.org/media/original?media_file=burn%2Fattachments%2Ff1d3841d05b747ac894b4b22aad428c2%2Ff717273c-6c5c-4339-9e2c-96fc1c095896%2F1735132713353.jpg</t>
  </si>
  <si>
    <t>632152389</t>
  </si>
  <si>
    <t>1734249168862.jpg</t>
  </si>
  <si>
    <t>https://kc-eu.kobotoolbox.org/media/original?media_file=burn%2Fattachments%2Ff1d3841d05b747ac894b4b22aad428c2%2Fa2e47f84-c4a6-41f4-b84d-5d5e3c3f4d95%2F1734249168862.jpg</t>
  </si>
  <si>
    <t>629042670</t>
  </si>
  <si>
    <t>1734335239612.jpg</t>
  </si>
  <si>
    <t>https://kc-eu.kobotoolbox.org/media/original?media_file=burn%2Fattachments%2Ff1d3841d05b747ac894b4b22aad428c2%2Fddda2e03-573f-4f8d-bb42-a11fdad7566e%2F1734335239612.jpg</t>
  </si>
  <si>
    <t>629274975</t>
  </si>
  <si>
    <t>1734421785360.jpg</t>
  </si>
  <si>
    <t>https://kc-eu.kobotoolbox.org/media/original?media_file=burn%2Fattachments%2Ff1d3841d05b747ac894b4b22aad428c2%2F9a73d530-a342-4fc2-aa4d-334c9e0b5a6e%2F1734421785360.jpg</t>
  </si>
  <si>
    <t>629589837</t>
  </si>
  <si>
    <t>1734508492436.jpg</t>
  </si>
  <si>
    <t>https://kc-eu.kobotoolbox.org/media/original?media_file=burn%2Fattachments%2Ff1d3841d05b747ac894b4b22aad428c2%2Fed08f259-ff14-4bb9-88bb-cc9db74d5831%2F1734508492436.jpg</t>
  </si>
  <si>
    <t>629924491</t>
  </si>
  <si>
    <t>1734941969888.jpg</t>
  </si>
  <si>
    <t>https://kc-eu.kobotoolbox.org/media/original?media_file=burn%2Fattachments%2Ff1d3841d05b747ac894b4b22aad428c2%2F3b899fbc-ecb6-492a-988b-bde7ef3a8e3f%2F1734941969888.jpg</t>
  </si>
  <si>
    <t>631286249</t>
  </si>
  <si>
    <t>1735027718741.jpg</t>
  </si>
  <si>
    <t>https://kc-eu.kobotoolbox.org/media/original?media_file=burn%2Fattachments%2Ff1d3841d05b747ac894b4b22aad428c2%2F9af98034-840d-48cd-8562-8d50105a458e%2F1735027718741.jpg</t>
  </si>
  <si>
    <t>631544964</t>
  </si>
  <si>
    <t>1735114020823.jpg</t>
  </si>
  <si>
    <t>https://kc-eu.kobotoolbox.org/media/original?media_file=burn%2Fattachments%2Ff1d3841d05b747ac894b4b22aad428c2%2F69276ec8-b6fc-48bd-800b-d7eb05e2e7ed%2F1735114020823.jpg</t>
  </si>
  <si>
    <t>631963281</t>
  </si>
  <si>
    <t>1735200999137.jpg</t>
  </si>
  <si>
    <t>https://kc-eu.kobotoolbox.org/media/original?media_file=burn%2Fattachments%2Ff1d3841d05b747ac894b4b22aad428c2%2F5d0cd570-1a15-44e0-abfd-0def9d8e06bc%2F1735200999137.jpg</t>
  </si>
  <si>
    <t>632501481</t>
  </si>
  <si>
    <t>1734865825276.jpg</t>
  </si>
  <si>
    <t>https://kc-eu.kobotoolbox.org/media/original?media_file=burn%2Fattachments%2Ff1d3841d05b747ac894b4b22aad428c2%2F15a2714b-adc0-4867-9d21-5734cfab2841%2F1734865825276.jpg</t>
  </si>
  <si>
    <t>631125535</t>
  </si>
  <si>
    <t>1734951359729.jpg</t>
  </si>
  <si>
    <t>https://kc-eu.kobotoolbox.org/media/original?media_file=burn%2Fattachments%2Ff1d3841d05b747ac894b4b22aad428c2%2F4d0650d4-3053-4fe6-aed7-8205b5093592%2F1734951359729.jpg</t>
  </si>
  <si>
    <t>631341966</t>
  </si>
  <si>
    <t>1735038685191.jpg</t>
  </si>
  <si>
    <t>https://kc-eu.kobotoolbox.org/media/original?media_file=burn%2Fattachments%2Ff1d3841d05b747ac894b4b22aad428c2%2Fdab0b689-6e6d-4894-946b-8402ad1446c1%2F1735038685191.jpg</t>
  </si>
  <si>
    <t>631605891</t>
  </si>
  <si>
    <t>1735124950153.jpg</t>
  </si>
  <si>
    <t>https://kc-eu.kobotoolbox.org/media/original?media_file=burn%2Fattachments%2Ff1d3841d05b747ac894b4b22aad428c2%2F85c0f569-637e-4ac3-b888-56d787b490d2%2F1735124950153.jpg</t>
  </si>
  <si>
    <t>632067795</t>
  </si>
  <si>
    <t>1735383529414.jpg</t>
  </si>
  <si>
    <t>https://kc-eu.kobotoolbox.org/media/original?media_file=burn%2Fattachments%2Ff1d3841d05b747ac894b4b22aad428c2%2F2cdd6dcb-4bc3-4a0f-955a-64d9fd999d35%2F1735383529414.jpg</t>
  </si>
  <si>
    <t>633067897</t>
  </si>
  <si>
    <t>1735469812415.jpg</t>
  </si>
  <si>
    <t>https://kc-eu.kobotoolbox.org/media/original?media_file=burn%2Fattachments%2Ff1d3841d05b747ac894b4b22aad428c2%2F20cdb821-0fd5-4c86-8dc0-6406683df7cf%2F1735469812415.jpg</t>
  </si>
  <si>
    <t>633251440</t>
  </si>
  <si>
    <t>1735557158300.jpg</t>
  </si>
  <si>
    <t>https://kc-eu.kobotoolbox.org/media/original?media_file=burn%2Fattachments%2Ff1d3841d05b747ac894b4b22aad428c2%2Ff66f86c1-86e6-4de4-9911-bff6c5c874ac%2F1735557158300.jpg</t>
  </si>
  <si>
    <t>633451091</t>
  </si>
  <si>
    <t>1735642532603.jpg</t>
  </si>
  <si>
    <t>https://kc-eu.kobotoolbox.org/media/original?media_file=burn%2Fattachments%2Ff1d3841d05b747ac894b4b22aad428c2%2F1305fb05-190f-4f4d-ba9b-6b9c9a63dcb8%2F1735642532603.jpg</t>
  </si>
  <si>
    <t>633673544</t>
  </si>
  <si>
    <t>1734944442254.jpg</t>
  </si>
  <si>
    <t>https://kc-eu.kobotoolbox.org/media/original?media_file=burn%2Fattachments%2Ff1d3841d05b747ac894b4b22aad428c2%2F69d29e1a-14c7-445a-8b73-76f0015fc042%2F1734944442254.jpg</t>
  </si>
  <si>
    <t>631298973</t>
  </si>
  <si>
    <t>1735030856984.jpg</t>
  </si>
  <si>
    <t>https://kc-eu.kobotoolbox.org/media/original?media_file=burn%2Fattachments%2Ff1d3841d05b747ac894b4b22aad428c2%2Faecef6d1-936b-4e91-b640-9e026cf6dd5d%2F1735030856984.jpg</t>
  </si>
  <si>
    <t>631554610</t>
  </si>
  <si>
    <t>1735117378992.jpg</t>
  </si>
  <si>
    <t>https://kc-eu.kobotoolbox.org/media/original?media_file=burn%2Fattachments%2Ff1d3841d05b747ac894b4b22aad428c2%2Febb0f9c5-51e7-4c84-94cd-31ce35579329%2F1735117378992.jpg</t>
  </si>
  <si>
    <t>631987901</t>
  </si>
  <si>
    <t>1735203728561.jpg</t>
  </si>
  <si>
    <t>https://kc-eu.kobotoolbox.org/media/original?media_file=burn%2Fattachments%2Ff1d3841d05b747ac894b4b22aad428c2%2F57d0fd73-5ac7-44fc-8afb-5c2571aeac19%2F1735203728561.jpg</t>
  </si>
  <si>
    <t>632526417</t>
  </si>
  <si>
    <t>1734859171286.jpg</t>
  </si>
  <si>
    <t>https://kc-eu.kobotoolbox.org/media/original?media_file=burn%2Fattachments%2Ff1d3841d05b747ac894b4b22aad428c2%2Fdf128f20-0b24-4f4c-b084-c39df84f9617%2F1734859171286.jpg</t>
  </si>
  <si>
    <t>631098567</t>
  </si>
  <si>
    <t>1734945238480.jpg</t>
  </si>
  <si>
    <t>https://kc-eu.kobotoolbox.org/media/original?media_file=burn%2Fattachments%2Ff1d3841d05b747ac894b4b22aad428c2%2Fdc72a1cf-fecd-4ed8-8125-c35fda11d3f8%2F1734945238480.jpg</t>
  </si>
  <si>
    <t>631306945</t>
  </si>
  <si>
    <t>1735031750919.jpg</t>
  </si>
  <si>
    <t>https://kc-eu.kobotoolbox.org/media/original?media_file=burn%2Fattachments%2Ff1d3841d05b747ac894b4b22aad428c2%2Fdb775357-b42a-4e3e-a125-017bc2bff838%2F1735031750919.jpg</t>
  </si>
  <si>
    <t>631559344</t>
  </si>
  <si>
    <t>1735117943142.jpg</t>
  </si>
  <si>
    <t>https://kc-eu.kobotoolbox.org/media/original?media_file=burn%2Fattachments%2Ff1d3841d05b747ac894b4b22aad428c2%2F4b529e46-4e73-4ad2-a278-a3e28b1290dc%2F1735117943142.jpg</t>
  </si>
  <si>
    <t>631994251</t>
  </si>
  <si>
    <t>1734937342764.jpg</t>
  </si>
  <si>
    <t>https://kc-eu.kobotoolbox.org/media/original?media_file=burn%2Fattachments%2Ff1d3841d05b747ac894b4b22aad428c2%2Fa9f28ea5-bb52-45b6-afbd-72c0ee0168fa%2F1734937342764.jpg</t>
  </si>
  <si>
    <t>631268737</t>
  </si>
  <si>
    <t>1735022877419.jpg</t>
  </si>
  <si>
    <t>https://kc-eu.kobotoolbox.org/media/original?media_file=burn%2Fattachments%2Ff1d3841d05b747ac894b4b22aad428c2%2Fed52224d-72ba-4d03-8ade-5a624799f2a1%2F1735022877419.jpg</t>
  </si>
  <si>
    <t>631521627</t>
  </si>
  <si>
    <t>1735109952117.jpg</t>
  </si>
  <si>
    <t>https://kc-eu.kobotoolbox.org/media/original?media_file=burn%2Fattachments%2Ff1d3841d05b747ac894b4b22aad428c2%2F8cf86a72-81cd-426b-bf7f-58ad323cc3ed%2F1735109952117.jpg</t>
  </si>
  <si>
    <t>631929495</t>
  </si>
  <si>
    <t>1735196489320.jpg</t>
  </si>
  <si>
    <t>https://kc-eu.kobotoolbox.org/media/original?media_file=burn%2Fattachments%2Ff1d3841d05b747ac894b4b22aad428c2%2F02c557f5-c3a0-4dad-90b1-e37909dfdb5b%2F1735196489320.jpg</t>
  </si>
  <si>
    <t>632464459</t>
  </si>
  <si>
    <t>LPG stove Traditional charcoal stove</t>
  </si>
  <si>
    <t>1734255594177.jpg</t>
  </si>
  <si>
    <t>https://kc-eu.kobotoolbox.org/media/original?media_file=burn%2Fattachments%2Ff1d3841d05b747ac894b4b22aad428c2%2Fbe20f336-8f70-4865-b0d2-630bd9f39c45%2F1734255594177.jpg</t>
  </si>
  <si>
    <t>1734255612531.jpg</t>
  </si>
  <si>
    <t>https://kc-eu.kobotoolbox.org/media/original?media_file=burn%2Fattachments%2Ff1d3841d05b747ac894b4b22aad428c2%2Fbe20f336-8f70-4865-b0d2-630bd9f39c45%2F1734255612531.jpg</t>
  </si>
  <si>
    <t>629066256</t>
  </si>
  <si>
    <t>1734342261648.jpg</t>
  </si>
  <si>
    <t>https://kc-eu.kobotoolbox.org/media/original?media_file=burn%2Fattachments%2Ff1d3841d05b747ac894b4b22aad428c2%2Fe2d73486-5110-4bb1-8221-ad671db8a16e%2F1734342261648.jpg</t>
  </si>
  <si>
    <t>1734342320880.jpg</t>
  </si>
  <si>
    <t>https://kc-eu.kobotoolbox.org/media/original?media_file=burn%2Fattachments%2Ff1d3841d05b747ac894b4b22aad428c2%2Fe2d73486-5110-4bb1-8221-ad671db8a16e%2F1734342320880.jpg</t>
  </si>
  <si>
    <t>629301677</t>
  </si>
  <si>
    <t>1734428499253.jpg</t>
  </si>
  <si>
    <t>https://kc-eu.kobotoolbox.org/media/original?media_file=burn%2Fattachments%2Ff1d3841d05b747ac894b4b22aad428c2%2F1203d901-90c1-4d95-baea-7aa86724c3bb%2F1734428499253.jpg</t>
  </si>
  <si>
    <t>1734428983868.jpg</t>
  </si>
  <si>
    <t>https://kc-eu.kobotoolbox.org/media/original?media_file=burn%2Fattachments%2Ff1d3841d05b747ac894b4b22aad428c2%2F1203d901-90c1-4d95-baea-7aa86724c3bb%2F1734428983868.jpg</t>
  </si>
  <si>
    <t>629628460</t>
  </si>
  <si>
    <t>1734514750792.jpg</t>
  </si>
  <si>
    <t>https://kc-eu.kobotoolbox.org/media/original?media_file=burn%2Fattachments%2Ff1d3841d05b747ac894b4b22aad428c2%2Fa7889585-e19c-4246-8a71-a7fe96a01b2d%2F1734514750792.jpg</t>
  </si>
  <si>
    <t>1734514983133.jpg</t>
  </si>
  <si>
    <t>https://kc-eu.kobotoolbox.org/media/original?media_file=burn%2Fattachments%2Ff1d3841d05b747ac894b4b22aad428c2%2Fa7889585-e19c-4246-8a71-a7fe96a01b2d%2F1734514983133.jpg</t>
  </si>
  <si>
    <t>629961600</t>
  </si>
  <si>
    <t>1735375548481.jpg</t>
  </si>
  <si>
    <t>https://kc-eu.kobotoolbox.org/media/original?media_file=burn%2Fattachments%2Ff1d3841d05b747ac894b4b22aad428c2%2Fc7b6eda2-a3e8-4d25-86e4-96d7c2382a2b%2F1735375548481.jpg</t>
  </si>
  <si>
    <t>633046254</t>
  </si>
  <si>
    <t>1735462096724.jpg</t>
  </si>
  <si>
    <t>https://kc-eu.kobotoolbox.org/media/original?media_file=burn%2Fattachments%2Ff1d3841d05b747ac894b4b22aad428c2%2F52569ede-919c-4085-8c2a-2f750a9f3199%2F1735462096724.jpg</t>
  </si>
  <si>
    <t>633219203</t>
  </si>
  <si>
    <t>1735548608291.jpg</t>
  </si>
  <si>
    <t>https://kc-eu.kobotoolbox.org/media/original?media_file=burn%2Fattachments%2Ff1d3841d05b747ac894b4b22aad428c2%2Fedc12c83-f968-4109-8271-5151e44f6ccc%2F1735548608291.jpg</t>
  </si>
  <si>
    <t>633407722</t>
  </si>
  <si>
    <t>1735635091590.jpg</t>
  </si>
  <si>
    <t>https://kc-eu.kobotoolbox.org/media/original?media_file=burn%2Fattachments%2Ff1d3841d05b747ac894b4b22aad428c2%2Feb890ca8-8d17-45cc-b886-d52b16f8575a%2F1735635091590.jpg</t>
  </si>
  <si>
    <t>633640145</t>
  </si>
  <si>
    <t>1735375929581.jpg</t>
  </si>
  <si>
    <t>https://kc-eu.kobotoolbox.org/media/original?media_file=burn%2Fattachments%2Ff1d3841d05b747ac894b4b22aad428c2%2Fc35c1658-c374-4390-935a-f2299ad67ab0%2F1735375929581.jpg</t>
  </si>
  <si>
    <t>633047146</t>
  </si>
  <si>
    <t>1735462259838.jpg</t>
  </si>
  <si>
    <t>https://kc-eu.kobotoolbox.org/media/original?media_file=burn%2Fattachments%2Ff1d3841d05b747ac894b4b22aad428c2%2F6465c04a-6f23-4fc7-a5bc-1a4c2fd71194%2F1735462259838.jpg</t>
  </si>
  <si>
    <t>633219618</t>
  </si>
  <si>
    <t>1735548800781.jpg</t>
  </si>
  <si>
    <t>https://kc-eu.kobotoolbox.org/media/original?media_file=burn%2Fattachments%2Ff1d3841d05b747ac894b4b22aad428c2%2F214e53d0-4883-436d-8bbc-232aae7a1daa%2F1735548800781.jpg</t>
  </si>
  <si>
    <t>633407767</t>
  </si>
  <si>
    <t>1735635075029.jpg</t>
  </si>
  <si>
    <t>https://kc-eu.kobotoolbox.org/media/original?media_file=burn%2Fattachments%2Ff1d3841d05b747ac894b4b22aad428c2%2F8909769a-4505-4900-920a-eecb12454969%2F1735635075029.jpg</t>
  </si>
  <si>
    <t>633640199</t>
  </si>
  <si>
    <t>1734251687590.jpg</t>
  </si>
  <si>
    <t>https://kc-eu.kobotoolbox.org/media/original?media_file=burn%2Fattachments%2Ff1d3841d05b747ac894b4b22aad428c2%2Fc96296b2-ca5c-4722-8931-1005bf69ea2b%2F1734251687590.jpg</t>
  </si>
  <si>
    <t>629052101</t>
  </si>
  <si>
    <t>1734338047396.jpg</t>
  </si>
  <si>
    <t>https://kc-eu.kobotoolbox.org/media/original?media_file=burn%2Fattachments%2Ff1d3841d05b747ac894b4b22aad428c2%2Ff25457ac-8c86-416c-ba18-90619c2065cc%2F1734338047396.jpg</t>
  </si>
  <si>
    <t>629287724</t>
  </si>
  <si>
    <t>1734424465576.jpg</t>
  </si>
  <si>
    <t>https://kc-eu.kobotoolbox.org/media/original?media_file=burn%2Fattachments%2Ff1d3841d05b747ac894b4b22aad428c2%2Fa3e711a4-4ee8-44e9-9129-830cbe9f26e4%2F1734424465576.jpg</t>
  </si>
  <si>
    <t>629602846</t>
  </si>
  <si>
    <t>1734511547302.jpg</t>
  </si>
  <si>
    <t>https://kc-eu.kobotoolbox.org/media/original?media_file=burn%2Fattachments%2Ff1d3841d05b747ac894b4b22aad428c2%2F7b2df75d-6684-483b-adc4-eecd2e72dd3f%2F1734511547302.jpg</t>
  </si>
  <si>
    <t>629940702</t>
  </si>
  <si>
    <t>1735365937453.jpg</t>
  </si>
  <si>
    <t>https://kc-eu.kobotoolbox.org/media/original?media_file=burn%2Fattachments%2Ff1d3841d05b747ac894b4b22aad428c2%2F4688784f-1e4d-4c64-aa79-a1be3c521186%2F1735365937453.jpg</t>
  </si>
  <si>
    <t>633029265</t>
  </si>
  <si>
    <t>1735452543535.jpg</t>
  </si>
  <si>
    <t>https://kc-eu.kobotoolbox.org/media/original?media_file=burn%2Fattachments%2Ff1d3841d05b747ac894b4b22aad428c2%2Fcb7e48f8-efb5-492b-becf-da6a20b3ec9d%2F1735452543535.jpg</t>
  </si>
  <si>
    <t>633190535</t>
  </si>
  <si>
    <t>1735539167763.jpg</t>
  </si>
  <si>
    <t>https://kc-eu.kobotoolbox.org/media/original?media_file=burn%2Fattachments%2Ff1d3841d05b747ac894b4b22aad428c2%2Ff23c008c-8927-4bb9-80bb-e10b6a857e9a%2F1735539167763.jpg</t>
  </si>
  <si>
    <t>633375026</t>
  </si>
  <si>
    <t>1735624996509.jpg</t>
  </si>
  <si>
    <t>https://kc-eu.kobotoolbox.org/media/original?media_file=burn%2Fattachments%2Ff1d3841d05b747ac894b4b22aad428c2%2F873a4039-f316-4a75-8a6b-961a4eb8ee0b%2F1735624996509.jpg</t>
  </si>
  <si>
    <t>633602866</t>
  </si>
  <si>
    <t>1734853036715.jpg</t>
  </si>
  <si>
    <t>https://kc-eu.kobotoolbox.org/media/original?media_file=burn%2Fattachments%2Ff1d3841d05b747ac894b4b22aad428c2%2Fe3c31323-233c-4d0c-8fa8-8e98897a82ee%2F1734853036715.jpg</t>
  </si>
  <si>
    <t>631077169</t>
  </si>
  <si>
    <t>1734939243423.jpg</t>
  </si>
  <si>
    <t>https://kc-eu.kobotoolbox.org/media/original?media_file=burn%2Fattachments%2Ff1d3841d05b747ac894b4b22aad428c2%2F439d157c-8462-46b8-ae83-eaada543b8a6%2F1734939243423.jpg</t>
  </si>
  <si>
    <t>631276770</t>
  </si>
  <si>
    <t>1735025981769.jpg</t>
  </si>
  <si>
    <t>https://kc-eu.kobotoolbox.org/media/original?media_file=burn%2Fattachments%2Ff1d3841d05b747ac894b4b22aad428c2%2F6621197f-09a4-4001-bcd2-b79f0246e05c%2F1735025981769.jpg</t>
  </si>
  <si>
    <t>631531655</t>
  </si>
  <si>
    <t>1735112165563.jpg</t>
  </si>
  <si>
    <t>https://kc-eu.kobotoolbox.org/media/original?media_file=burn%2Fattachments%2Ff1d3841d05b747ac894b4b22aad428c2%2Ffc2ca919-5db8-4b4a-8b10-b7b73c5bea0e%2F1735112165563.jpg</t>
  </si>
  <si>
    <t>631943395</t>
  </si>
  <si>
    <t>1734843614292.jpg</t>
  </si>
  <si>
    <t>https://kc-eu.kobotoolbox.org/media/original?media_file=burn%2Fattachments%2Ff1d3841d05b747ac894b4b22aad428c2%2F7bf54f03-7d7a-4f99-8027-1d84debca71a%2F1734843614292.jpg</t>
  </si>
  <si>
    <t>631047171</t>
  </si>
  <si>
    <t>1734929203753.jpg</t>
  </si>
  <si>
    <t>https://kc-eu.kobotoolbox.org/media/original?media_file=burn%2Fattachments%2Ff1d3841d05b747ac894b4b22aad428c2%2F4cb78a30-7ac1-4ad7-8b11-27af65a0316e%2F1734929203753.jpg</t>
  </si>
  <si>
    <t>631247025</t>
  </si>
  <si>
    <t>1735015962991.jpg</t>
  </si>
  <si>
    <t>https://kc-eu.kobotoolbox.org/media/original?media_file=burn%2Fattachments%2Ff1d3841d05b747ac894b4b22aad428c2%2Ff3ce7aca-6012-46bf-9a8b-d029b330dd2e%2F1735015962991.jpg</t>
  </si>
  <si>
    <t>631501029</t>
  </si>
  <si>
    <t>1735101743343.jpg</t>
  </si>
  <si>
    <t>https://kc-eu.kobotoolbox.org/media/original?media_file=burn%2Fattachments%2Ff1d3841d05b747ac894b4b22aad428c2%2F2fde2d19-9963-4edb-a718-2bdffc577d73%2F1735101743343.jpg</t>
  </si>
  <si>
    <t>631899966</t>
  </si>
  <si>
    <t>1736060713783.heic</t>
  </si>
  <si>
    <t>https://kc-eu.kobotoolbox.org/media/original?media_file=burn%2Fattachments%2Ff1d3841d05b747ac894b4b22aad428c2%2F829d6b87-0323-45d7-860b-9b771f269337%2F1736060713783.heic</t>
  </si>
  <si>
    <t>634374223</t>
  </si>
  <si>
    <t>1736146372167.jpg</t>
  </si>
  <si>
    <t>https://kc-eu.kobotoolbox.org/media/original?media_file=burn%2Fattachments%2Ff1d3841d05b747ac894b4b22aad428c2%2Fa2656db9-525f-43ae-9fab-f3a752ebbb98%2F1736146372167.jpg</t>
  </si>
  <si>
    <t>634588365</t>
  </si>
  <si>
    <t>1736232733910.jpg</t>
  </si>
  <si>
    <t>https://kc-eu.kobotoolbox.org/media/original?media_file=burn%2Fattachments%2Ff1d3841d05b747ac894b4b22aad428c2%2Faa80e312-4ada-411e-b778-8c13a9a0a7ff%2F1736232733910.jpg</t>
  </si>
  <si>
    <t>634858725</t>
  </si>
  <si>
    <t>1736319291583.jpg</t>
  </si>
  <si>
    <t>https://kc-eu.kobotoolbox.org/media/original?media_file=burn%2Fattachments%2Ff1d3841d05b747ac894b4b22aad428c2%2Fd0c940e9-99d2-4724-99dc-fedff50581ea%2F1736319291583.jpg</t>
  </si>
  <si>
    <t>635116904</t>
  </si>
  <si>
    <t>1736065653164.jpg</t>
  </si>
  <si>
    <t>https://kc-eu.kobotoolbox.org/media/original?media_file=burn%2Fattachments%2Ff1d3841d05b747ac894b4b22aad428c2%2F57b81e28-37d9-4423-9a05-497f7eb67314%2F1736065653164.jpg</t>
  </si>
  <si>
    <t>634391198</t>
  </si>
  <si>
    <t>1736152085097.jpg</t>
  </si>
  <si>
    <t>https://kc-eu.kobotoolbox.org/media/original?media_file=burn%2Fattachments%2Ff1d3841d05b747ac894b4b22aad428c2%2F7d7a26ab-0107-4fbc-aa0f-99f73396cd2f%2F1736152085097.jpg</t>
  </si>
  <si>
    <t>634611038</t>
  </si>
  <si>
    <t>1736238229674.jpg</t>
  </si>
  <si>
    <t>https://kc-eu.kobotoolbox.org/media/original?media_file=burn%2Fattachments%2Ff1d3841d05b747ac894b4b22aad428c2%2Fe99b467f-2662-4a97-afa1-d1851210c8d0%2F1736238229674.jpg</t>
  </si>
  <si>
    <t>634882145</t>
  </si>
  <si>
    <t>1736324840189.jpg</t>
  </si>
  <si>
    <t>https://kc-eu.kobotoolbox.org/media/original?media_file=burn%2Fattachments%2Ff1d3841d05b747ac894b4b22aad428c2%2F66dcc956-aa12-4c18-ac5a-f2360f2ddcd8%2F1736324840189.jpg</t>
  </si>
  <si>
    <t>635138520</t>
  </si>
  <si>
    <t>1734255401033.jpg</t>
  </si>
  <si>
    <t>https://kc-eu.kobotoolbox.org/media/original?media_file=burn%2Fattachments%2Ff1d3841d05b747ac894b4b22aad428c2%2F18dde70f-d623-4a70-8387-17c42af0b3e3%2F1734255401033.jpg</t>
  </si>
  <si>
    <t>629065337</t>
  </si>
  <si>
    <t>1734342778472.jpg</t>
  </si>
  <si>
    <t>https://kc-eu.kobotoolbox.org/media/original?media_file=burn%2Fattachments%2Ff1d3841d05b747ac894b4b22aad428c2%2Fe2e7f451-8044-4826-a5f5-97245125ab17%2F1734342778472.jpg</t>
  </si>
  <si>
    <t>629314204</t>
  </si>
  <si>
    <t>1734428413324.jpg</t>
  </si>
  <si>
    <t>https://kc-eu.kobotoolbox.org/media/original?media_file=burn%2Fattachments%2Ff1d3841d05b747ac894b4b22aad428c2%2F4e73e261-6e35-4e0a-804c-f4f7368b5d10%2F1734428413324.jpg</t>
  </si>
  <si>
    <t>629625752</t>
  </si>
  <si>
    <t>1734514401396.jpg</t>
  </si>
  <si>
    <t>https://kc-eu.kobotoolbox.org/media/original?media_file=burn%2Fattachments%2Ff1d3841d05b747ac894b4b22aad428c2%2Fdab878c8-0339-4a00-90d3-da3bc2e6cb7c%2F1734514401396.jpg</t>
  </si>
  <si>
    <t>629958682</t>
  </si>
  <si>
    <t>1734936998860.jpg</t>
  </si>
  <si>
    <t>https://kc-eu.kobotoolbox.org/media/original?media_file=burn%2Fattachments%2Ff1d3841d05b747ac894b4b22aad428c2%2Fd26fec70-0cba-4ca5-af9f-658fb98e6168%2F1734936998860.jpg</t>
  </si>
  <si>
    <t>631267174</t>
  </si>
  <si>
    <t>1735023791754.jpg</t>
  </si>
  <si>
    <t>https://kc-eu.kobotoolbox.org/media/original?media_file=burn%2Fattachments%2Ff1d3841d05b747ac894b4b22aad428c2%2F8a67cad4-d4a0-4060-b6be-76479b401eba%2F1735023791754.jpg</t>
  </si>
  <si>
    <t>631522724</t>
  </si>
  <si>
    <t>1735110091958.jpg</t>
  </si>
  <si>
    <t>https://kc-eu.kobotoolbox.org/media/original?media_file=burn%2Fattachments%2Ff1d3841d05b747ac894b4b22aad428c2%2F90db51b1-444e-4baf-a00d-965e662d5742%2F1735110091958.jpg</t>
  </si>
  <si>
    <t>631929068</t>
  </si>
  <si>
    <t>1735196750684.jpg</t>
  </si>
  <si>
    <t>https://kc-eu.kobotoolbox.org/media/original?media_file=burn%2Fattachments%2Ff1d3841d05b747ac894b4b22aad428c2%2F6d41060e-d9a6-4bd3-b93e-e5c00fc8c42b%2F1735196750684.jpg</t>
  </si>
  <si>
    <t>632465416</t>
  </si>
  <si>
    <t>1736068257680.jpg</t>
  </si>
  <si>
    <t>https://kc-eu.kobotoolbox.org/media/original?media_file=burn%2Fattachments%2Ff1d3841d05b747ac894b4b22aad428c2%2F1c2d48e7-df9f-4fa3-a3e7-a611c71c8e5f%2F1736068257680.jpg</t>
  </si>
  <si>
    <t>634400343</t>
  </si>
  <si>
    <t>1736155660923.jpg</t>
  </si>
  <si>
    <t>https://kc-eu.kobotoolbox.org/media/original?media_file=burn%2Fattachments%2Ff1d3841d05b747ac894b4b22aad428c2%2F4dfb2bc7-2761-4409-af96-6726ca5a92bd%2F1736155660923.jpg</t>
  </si>
  <si>
    <t>634628364</t>
  </si>
  <si>
    <t>1736241321094.jpg</t>
  </si>
  <si>
    <t>https://kc-eu.kobotoolbox.org/media/original?media_file=burn%2Fattachments%2Ff1d3841d05b747ac894b4b22aad428c2%2F73a23104-74b2-41a8-a166-5053b355ef1b%2F1736241321094.jpg</t>
  </si>
  <si>
    <t>634899345</t>
  </si>
  <si>
    <t>1736328003296.jpg</t>
  </si>
  <si>
    <t>https://kc-eu.kobotoolbox.org/media/original?media_file=burn%2Fattachments%2Ff1d3841d05b747ac894b4b22aad428c2%2F8e54a924-93c5-45fe-865b-2def949aef62%2F1736328003296.jpg</t>
  </si>
  <si>
    <t>635154126</t>
  </si>
  <si>
    <t>1735367558748.jpg</t>
  </si>
  <si>
    <t>https://kc-eu.kobotoolbox.org/media/original?media_file=burn%2Fattachments%2Ff1d3841d05b747ac894b4b22aad428c2%2F50ce99d1-95df-4438-9a1c-2e68280c8ed2%2F1735367558748.jpg</t>
  </si>
  <si>
    <t>633032896</t>
  </si>
  <si>
    <t>1735454604991.jpg</t>
  </si>
  <si>
    <t>https://kc-eu.kobotoolbox.org/media/original?media_file=burn%2Fattachments%2Ff1d3841d05b747ac894b4b22aad428c2%2Fdf83b033-6f9e-496b-a317-ad305c4f2a16%2F1735454604991.jpg</t>
  </si>
  <si>
    <t>633197761</t>
  </si>
  <si>
    <t>1735540460837.jpg</t>
  </si>
  <si>
    <t>https://kc-eu.kobotoolbox.org/media/original?media_file=burn%2Fattachments%2Ff1d3841d05b747ac894b4b22aad428c2%2F9e3bc69a-9913-4bf2-8974-9f08b7a36582%2F1735540460837.jpg</t>
  </si>
  <si>
    <t>633380779</t>
  </si>
  <si>
    <t>1735626804715.jpg</t>
  </si>
  <si>
    <t>https://kc-eu.kobotoolbox.org/media/original?media_file=burn%2Fattachments%2Ff1d3841d05b747ac894b4b22aad428c2%2Fecab6013-a078-4a7d-b490-a3f2fe46d385%2F1735626804715.jpg</t>
  </si>
  <si>
    <t>633612017</t>
  </si>
  <si>
    <t>1734940549919.jpg</t>
  </si>
  <si>
    <t>https://kc-eu.kobotoolbox.org/media/original?media_file=burn%2Fattachments%2Ff1d3841d05b747ac894b4b22aad428c2%2Fe0d9b486-8c7e-4c1b-baad-1414cb8d608a%2F1734940549919.jpg</t>
  </si>
  <si>
    <t>631280860</t>
  </si>
  <si>
    <t>1735027020651.jpg</t>
  </si>
  <si>
    <t>https://kc-eu.kobotoolbox.org/media/original?media_file=burn%2Fattachments%2Ff1d3841d05b747ac894b4b22aad428c2%2F0d0647f7-b2d5-4f69-bf8e-ec94aa6c1834%2F1735027020651.jpg</t>
  </si>
  <si>
    <t>631536583</t>
  </si>
  <si>
    <t>1735113890711.jpg</t>
  </si>
  <si>
    <t>https://kc-eu.kobotoolbox.org/media/original?media_file=burn%2Fattachments%2Ff1d3841d05b747ac894b4b22aad428c2%2Fbdb252fd-a2ec-408b-aa88-74d0df87db65%2F1735113890711.jpg</t>
  </si>
  <si>
    <t>631956055</t>
  </si>
  <si>
    <t>1735199561788.jpg</t>
  </si>
  <si>
    <t>https://kc-eu.kobotoolbox.org/media/original?media_file=burn%2Fattachments%2Ff1d3841d05b747ac894b4b22aad428c2%2F1ce196a0-f6f9-487f-b60f-f340ff991213%2F1735199561788.jpg</t>
  </si>
  <si>
    <t>632488901</t>
  </si>
  <si>
    <t>1735371650228.jpg</t>
  </si>
  <si>
    <t>https://kc-eu.kobotoolbox.org/media/original?media_file=burn%2Fattachments%2Ff1d3841d05b747ac894b4b22aad428c2%2F867c3d5d-3f9c-44b3-ba50-6cec047c2ef8%2F1735371650228.jpg</t>
  </si>
  <si>
    <t>633038288</t>
  </si>
  <si>
    <t>1735459236627.jpg</t>
  </si>
  <si>
    <t>https://kc-eu.kobotoolbox.org/media/original?media_file=burn%2Fattachments%2Ff1d3841d05b747ac894b4b22aad428c2%2F4abc3625-7bce-479b-8d92-8f206cdd0db4%2F1735459236627.jpg</t>
  </si>
  <si>
    <t>633208971</t>
  </si>
  <si>
    <t>1735545100907.jpg</t>
  </si>
  <si>
    <t>https://kc-eu.kobotoolbox.org/media/original?media_file=burn%2Fattachments%2Ff1d3841d05b747ac894b4b22aad428c2%2F73ddae32-2ebb-4399-80d2-ba7d71db7031%2F1735545100907.jpg</t>
  </si>
  <si>
    <t>633394789</t>
  </si>
  <si>
    <t>1735630814586.jpg</t>
  </si>
  <si>
    <t>https://kc-eu.kobotoolbox.org/media/original?media_file=burn%2Fattachments%2Ff1d3841d05b747ac894b4b22aad428c2%2Fe940b42d-ddb5-48f6-90f7-f2c4d85eb52a%2F1735630814586.jpg</t>
  </si>
  <si>
    <t>633623129</t>
  </si>
  <si>
    <t>1734864648020.jpg</t>
  </si>
  <si>
    <t>https://kc-eu.kobotoolbox.org/media/original?media_file=burn%2Fattachments%2Ff1d3841d05b747ac894b4b22aad428c2%2F950d8585-ce32-46ab-a4c1-ac6b0648c7e5%2F1734864648020.jpg</t>
  </si>
  <si>
    <t>631120599</t>
  </si>
  <si>
    <t>1734951033549.jpg</t>
  </si>
  <si>
    <t>https://kc-eu.kobotoolbox.org/media/original?media_file=burn%2Fattachments%2Ff1d3841d05b747ac894b4b22aad428c2%2F147664cd-b8d6-4cd8-ad30-d10d0c9b43f5%2F1734951033549.jpg</t>
  </si>
  <si>
    <t>631340885</t>
  </si>
  <si>
    <t>1735036789033.jpg</t>
  </si>
  <si>
    <t>https://kc-eu.kobotoolbox.org/media/original?media_file=burn%2Fattachments%2Ff1d3841d05b747ac894b4b22aad428c2%2F50423f5d-7bd8-4d5a-8a60-a334e3d9dd98%2F1735036789033.jpg</t>
  </si>
  <si>
    <t>631597815</t>
  </si>
  <si>
    <t>1735123618702.jpg</t>
  </si>
  <si>
    <t>https://kc-eu.kobotoolbox.org/media/original?media_file=burn%2Fattachments%2Ff1d3841d05b747ac894b4b22aad428c2%2F21ac0d4c-7350-458f-8e7a-7efb61a27e9d%2F1735123618702.jpg</t>
  </si>
  <si>
    <t>632060448</t>
  </si>
  <si>
    <t>1735373802193.jpg</t>
  </si>
  <si>
    <t>https://kc-eu.kobotoolbox.org/media/original?media_file=burn%2Fattachments%2Ff1d3841d05b747ac894b4b22aad428c2%2Fb18d9253-2577-4f7f-9968-7f59ae5c92c1%2F1735373802193.jpg</t>
  </si>
  <si>
    <t>633041928</t>
  </si>
  <si>
    <t>1735460269068.jpg</t>
  </si>
  <si>
    <t>https://kc-eu.kobotoolbox.org/media/original?media_file=burn%2Fattachments%2Ff1d3841d05b747ac894b4b22aad428c2%2F140cf048-ca17-4140-b18c-1048bda190a4%2F1735460269068.jpg</t>
  </si>
  <si>
    <t>633212344</t>
  </si>
  <si>
    <t>1735547508291.jpg</t>
  </si>
  <si>
    <t>https://kc-eu.kobotoolbox.org/media/original?media_file=burn%2Fattachments%2Ff1d3841d05b747ac894b4b22aad428c2%2Fb7316453-b9ab-4516-81b0-5756ed8d4da9%2F1735547508291.jpg</t>
  </si>
  <si>
    <t>633402978</t>
  </si>
  <si>
    <t>1735633705116.jpg</t>
  </si>
  <si>
    <t>https://kc-eu.kobotoolbox.org/media/original?media_file=burn%2Fattachments%2Ff1d3841d05b747ac894b4b22aad428c2%2Fd0c21dbe-823c-4f5f-9025-5cce92404075%2F1735633705116.jpg</t>
  </si>
  <si>
    <t>633634199</t>
  </si>
  <si>
    <t>1734871781376.jpg</t>
  </si>
  <si>
    <t>https://kc-eu.kobotoolbox.org/media/original?media_file=burn%2Fattachments%2Ff1d3841d05b747ac894b4b22aad428c2%2F0052d40e-0a72-49f7-9c41-78bb448ccc5b%2F1734871781376.jpg</t>
  </si>
  <si>
    <t>631151114</t>
  </si>
  <si>
    <t>1734958421986.jpg</t>
  </si>
  <si>
    <t>https://kc-eu.kobotoolbox.org/media/original?media_file=burn%2Fattachments%2Ff1d3841d05b747ac894b4b22aad428c2%2Faa98e7ab-58c2-46e0-9c0d-40bf732e6172%2F1734958421986.jpg</t>
  </si>
  <si>
    <t>631378527</t>
  </si>
  <si>
    <t>1735044839948.jpg</t>
  </si>
  <si>
    <t>https://kc-eu.kobotoolbox.org/media/original?media_file=burn%2Fattachments%2Ff1d3841d05b747ac894b4b22aad428c2%2F29b73294-85da-4f02-b056-c5da7f17f60f%2F1735044839948.jpg</t>
  </si>
  <si>
    <t>631654088</t>
  </si>
  <si>
    <t>1735130254642.jpg</t>
  </si>
  <si>
    <t>https://kc-eu.kobotoolbox.org/media/original?media_file=burn%2Fattachments%2Ff1d3841d05b747ac894b4b22aad428c2%2Ff326029e-4fe1-4a0f-98bb-1bcc210f817c%2F1735130254642.jpg</t>
  </si>
  <si>
    <t>632132295</t>
  </si>
  <si>
    <t>1737365246110.jpg</t>
  </si>
  <si>
    <t>https://kc-eu.kobotoolbox.org/media/original?media_file=burn%2Fattachments%2Ff1d3841d05b747ac894b4b22aad428c2%2F178a4d42-096d-4dc6-b2bd-54174516946f%2F1737365246110.jpg</t>
  </si>
  <si>
    <t>638005601</t>
  </si>
  <si>
    <t>1737451663450.jpg</t>
  </si>
  <si>
    <t>https://kc-eu.kobotoolbox.org/media/original?media_file=burn%2Fattachments%2Ff1d3841d05b747ac894b4b22aad428c2%2Fd0efbb2e-984d-4e32-bd46-889171477fa7%2F1737451663450.jpg</t>
  </si>
  <si>
    <t>638276060</t>
  </si>
  <si>
    <t>1737538159254.jpg</t>
  </si>
  <si>
    <t>https://kc-eu.kobotoolbox.org/media/original?media_file=burn%2Fattachments%2Ff1d3841d05b747ac894b4b22aad428c2%2Ffd677d4b-8528-4318-911d-c16a9a785034%2F1737538159254.jpg</t>
  </si>
  <si>
    <t>638566464</t>
  </si>
  <si>
    <t>1737624471927.jpg</t>
  </si>
  <si>
    <t>https://kc-eu.kobotoolbox.org/media/original?media_file=burn%2Fattachments%2Ff1d3841d05b747ac894b4b22aad428c2%2Fbadefdec-ae4e-4f4a-8981-8171d0307acb%2F1737624471927.jpg</t>
  </si>
  <si>
    <t>638873422</t>
  </si>
  <si>
    <t>1735376916168.jpg</t>
  </si>
  <si>
    <t>https://kc-eu.kobotoolbox.org/media/original?media_file=burn%2Fattachments%2Ff1d3841d05b747ac894b4b22aad428c2%2F7b5ddb18-668e-4c2d-bb82-234d8665d649%2F1735376916168.jpg</t>
  </si>
  <si>
    <t>633049335</t>
  </si>
  <si>
    <t>1735463655297.jpg</t>
  </si>
  <si>
    <t>https://kc-eu.kobotoolbox.org/media/original?media_file=burn%2Fattachments%2Ff1d3841d05b747ac894b4b22aad428c2%2F65e38cbd-1e94-45e7-9d8f-001809ec64c6%2F1735463655297.jpg</t>
  </si>
  <si>
    <t>633224594</t>
  </si>
  <si>
    <t>1735549783106.jpg</t>
  </si>
  <si>
    <t>https://kc-eu.kobotoolbox.org/media/original?media_file=burn%2Fattachments%2Ff1d3841d05b747ac894b4b22aad428c2%2F7ad11ec6-f1ba-4058-9417-5ec023a97ee2%2F1735549783106.jpg</t>
  </si>
  <si>
    <t>633412435</t>
  </si>
  <si>
    <t>1735636435330.jpg</t>
  </si>
  <si>
    <t>https://kc-eu.kobotoolbox.org/media/original?media_file=burn%2Fattachments%2Ff1d3841d05b747ac894b4b22aad428c2%2F78de3a19-425d-4b13-b2a6-5b04824356e0%2F1735636435330.jpg</t>
  </si>
  <si>
    <t>633646106</t>
  </si>
  <si>
    <t>1734247933661-9_11_3.jpg</t>
  </si>
  <si>
    <t>https://kc-eu.kobotoolbox.org/media/original?media_file=burn%2Fattachments%2Ff1d3841d05b747ac894b4b22aad428c2%2F0c3bbc7c-3da8-4270-9853-0eff29b85180%2F1734247933661-9_11_3.jpg</t>
  </si>
  <si>
    <t>629038437</t>
  </si>
  <si>
    <t>1734334045428-9_11_47.jpg</t>
  </si>
  <si>
    <t>https://kc-eu.kobotoolbox.org/media/original?media_file=burn%2Fattachments%2Ff1d3841d05b747ac894b4b22aad428c2%2F2487249b-a279-45fa-b581-3283ecbd2b29%2F1734334045428-9_11_47.jpg</t>
  </si>
  <si>
    <t>629270517</t>
  </si>
  <si>
    <t>1734419491697-9_13_40.jpg</t>
  </si>
  <si>
    <t>https://kc-eu.kobotoolbox.org/media/original?media_file=burn%2Fattachments%2Ff1d3841d05b747ac894b4b22aad428c2%2F3f6db0b8-4d61-4e56-ad22-ce0e6c8138f6%2F1734419491697-9_13_40.jpg</t>
  </si>
  <si>
    <t>629581193</t>
  </si>
  <si>
    <t>1734506022170-9_14_35.jpg</t>
  </si>
  <si>
    <t>https://kc-eu.kobotoolbox.org/media/original?media_file=burn%2Fattachments%2Ff1d3841d05b747ac894b4b22aad428c2%2F0f829362-4bf9-42fa-99ca-2ca30a08f45c%2F1734506022170-9_14_35.jpg</t>
  </si>
  <si>
    <t>629912111</t>
  </si>
  <si>
    <t>1735366117104.jpg</t>
  </si>
  <si>
    <t>https://kc-eu.kobotoolbox.org/media/original?media_file=burn%2Fattachments%2Ff1d3841d05b747ac894b4b22aad428c2%2F42b8f408-d1d5-4c77-bd8d-2101f2de734d%2F1735366117104.jpg</t>
  </si>
  <si>
    <t>633030617</t>
  </si>
  <si>
    <t>1735453177788.jpg</t>
  </si>
  <si>
    <t>https://kc-eu.kobotoolbox.org/media/original?media_file=burn%2Fattachments%2Ff1d3841d05b747ac894b4b22aad428c2%2F06ba60c8-a591-4a55-b686-f693416f4a09%2F1735453177788.jpg</t>
  </si>
  <si>
    <t>633192554</t>
  </si>
  <si>
    <t>1735539212218.jpg</t>
  </si>
  <si>
    <t>https://kc-eu.kobotoolbox.org/media/original?media_file=burn%2Fattachments%2Ff1d3841d05b747ac894b4b22aad428c2%2F921bde02-84bf-4879-a584-ac7f499b5cc3%2F1735539212218.jpg</t>
  </si>
  <si>
    <t>633377161</t>
  </si>
  <si>
    <t>1735627276592.jpg</t>
  </si>
  <si>
    <t>https://kc-eu.kobotoolbox.org/media/original?media_file=burn%2Fattachments%2Ff1d3841d05b747ac894b4b22aad428c2%2Ffaa8e9a9-8a5a-4a04-927c-46b6ee1a3fed%2F1735627276592.jpg</t>
  </si>
  <si>
    <t>633610597</t>
  </si>
  <si>
    <t>1736063538631.jpg</t>
  </si>
  <si>
    <t>https://kc-eu.kobotoolbox.org/media/original?media_file=burn%2Fattachments%2Ff1d3841d05b747ac894b4b22aad428c2%2F73a6d6b5-1994-4b73-b1ce-d909102f8255%2F1736063538631.jpg</t>
  </si>
  <si>
    <t>634383723</t>
  </si>
  <si>
    <t>1736151731326.jpg</t>
  </si>
  <si>
    <t>https://kc-eu.kobotoolbox.org/media/original?media_file=burn%2Fattachments%2Ff1d3841d05b747ac894b4b22aad428c2%2Ff9cffefa-f7a0-40aa-a077-cacd18865c80%2F1736151731326.jpg</t>
  </si>
  <si>
    <t>634609287</t>
  </si>
  <si>
    <t>1736235955305.jpg</t>
  </si>
  <si>
    <t>https://kc-eu.kobotoolbox.org/media/original?media_file=burn%2Fattachments%2Ff1d3841d05b747ac894b4b22aad428c2%2Fed3a1fd8-bb44-4783-91e2-65a8b436a77f%2F1736235955305.jpg</t>
  </si>
  <si>
    <t>634872710</t>
  </si>
  <si>
    <t>1736322710065.jpg</t>
  </si>
  <si>
    <t>https://kc-eu.kobotoolbox.org/media/original?media_file=burn%2Fattachments%2Ff1d3841d05b747ac894b4b22aad428c2%2Fd55ed03d-a189-4be3-9e1b-102aa72e9973%2F1736322710065.jpg</t>
  </si>
  <si>
    <t>635129393</t>
  </si>
  <si>
    <t>1734846212171.jpg</t>
  </si>
  <si>
    <t>https://kc-eu.kobotoolbox.org/media/original?media_file=burn%2Fattachments%2Ff1d3841d05b747ac894b4b22aad428c2%2F63afeac0-805b-4390-bf75-8a7be3855500%2F1734846212171.jpg</t>
  </si>
  <si>
    <t>631053256</t>
  </si>
  <si>
    <t>1734933019221.jpg</t>
  </si>
  <si>
    <t>https://kc-eu.kobotoolbox.org/media/original?media_file=burn%2Fattachments%2Ff1d3841d05b747ac894b4b22aad428c2%2F35eae6ee-f6d5-4773-8663-c1d2b512eda6%2F1734933019221.jpg</t>
  </si>
  <si>
    <t>631254297</t>
  </si>
  <si>
    <t>1735019346985.jpg</t>
  </si>
  <si>
    <t>https://kc-eu.kobotoolbox.org/media/original?media_file=burn%2Fattachments%2Ff1d3841d05b747ac894b4b22aad428c2%2Fef5ed9ba-0a6d-4e60-9439-97f7bc4b4f78%2F1735019346985.jpg</t>
  </si>
  <si>
    <t>631506594</t>
  </si>
  <si>
    <t>1735105365115.jpg</t>
  </si>
  <si>
    <t>https://kc-eu.kobotoolbox.org/media/original?media_file=burn%2Fattachments%2Ff1d3841d05b747ac894b4b22aad428c2%2Fff6d7529-6257-4541-a6d6-34ad31ceb1a2%2F1735105365115.jpg</t>
  </si>
  <si>
    <t>631906933</t>
  </si>
  <si>
    <t>1735372796497.jpg</t>
  </si>
  <si>
    <t>https://kc-eu.kobotoolbox.org/media/original?media_file=burn%2Fattachments%2Ff1d3841d05b747ac894b4b22aad428c2%2F1b6a4303-5c87-43dd-a9b8-63d0f9733ea4%2F1735372796497.jpg</t>
  </si>
  <si>
    <t>633039961</t>
  </si>
  <si>
    <t>1735459692989.jpg</t>
  </si>
  <si>
    <t>https://kc-eu.kobotoolbox.org/media/original?media_file=burn%2Fattachments%2Ff1d3841d05b747ac894b4b22aad428c2%2Fe08bf9f8-3703-46d7-ae19-36c7911d1f92%2F1735459692989.jpg</t>
  </si>
  <si>
    <t>633210181</t>
  </si>
  <si>
    <t>1735545532296.jpg</t>
  </si>
  <si>
    <t>https://kc-eu.kobotoolbox.org/media/original?media_file=burn%2Fattachments%2Ff1d3841d05b747ac894b4b22aad428c2%2F50a749c2-10aa-484a-870a-a4eeb05e3509%2F1735545532296.jpg</t>
  </si>
  <si>
    <t>633396133</t>
  </si>
  <si>
    <t>1735631762366.jpg</t>
  </si>
  <si>
    <t>https://kc-eu.kobotoolbox.org/media/original?media_file=burn%2Fattachments%2Ff1d3841d05b747ac894b4b22aad428c2%2F56accca5-61df-432c-bb86-3a726e2da27e%2F1735631762366.jpg</t>
  </si>
  <si>
    <t>633626672</t>
  </si>
  <si>
    <t>1735369780391.jpg</t>
  </si>
  <si>
    <t>https://kc-eu.kobotoolbox.org/media/original?media_file=burn%2Fattachments%2Ff1d3841d05b747ac894b4b22aad428c2%2F250bf13f-676b-4fb2-bbde-3639c860f2d8%2F1735369780391.jpg</t>
  </si>
  <si>
    <t>633036298</t>
  </si>
  <si>
    <t>1735456317996.jpg</t>
  </si>
  <si>
    <t>https://kc-eu.kobotoolbox.org/media/original?media_file=burn%2Fattachments%2Ff1d3841d05b747ac894b4b22aad428c2%2F1877332f-c066-44b9-aa52-417cf992601d%2F1735456317996.jpg</t>
  </si>
  <si>
    <t>633203156</t>
  </si>
  <si>
    <t>1735542621746.jpg</t>
  </si>
  <si>
    <t>https://kc-eu.kobotoolbox.org/media/original?media_file=burn%2Fattachments%2Ff1d3841d05b747ac894b4b22aad428c2%2F0d38dbad-8759-4584-9db6-65c17f26c736%2F1735542621746.jpg</t>
  </si>
  <si>
    <t>633389202</t>
  </si>
  <si>
    <t>1735628751323.jpg</t>
  </si>
  <si>
    <t>https://kc-eu.kobotoolbox.org/media/original?media_file=burn%2Fattachments%2Ff1d3841d05b747ac894b4b22aad428c2%2F6314f61a-f321-461f-9cc1-b2c16fe52397%2F1735628751323.jpg</t>
  </si>
  <si>
    <t>633619713</t>
  </si>
  <si>
    <t>1735368763116.jpg</t>
  </si>
  <si>
    <t>https://kc-eu.kobotoolbox.org/media/original?media_file=burn%2Fattachments%2Ff1d3841d05b747ac894b4b22aad428c2%2Fcc814589-707c-46b8-a01d-aefd241fd1d8%2F1735368763116.jpg</t>
  </si>
  <si>
    <t>633033639</t>
  </si>
  <si>
    <t>1735454582609.jpg</t>
  </si>
  <si>
    <t>https://kc-eu.kobotoolbox.org/media/original?media_file=burn%2Fattachments%2Ff1d3841d05b747ac894b4b22aad428c2%2F78b3d5fe-c361-4644-86ff-4275ef88fdd2%2F1735454582609.jpg</t>
  </si>
  <si>
    <t>633197375</t>
  </si>
  <si>
    <t>1735540931094.jpg</t>
  </si>
  <si>
    <t>https://kc-eu.kobotoolbox.org/media/original?media_file=burn%2Fattachments%2Ff1d3841d05b747ac894b4b22aad428c2%2F81827325-8d9a-452b-a7f7-535d1cee8214%2F1735540931094.jpg</t>
  </si>
  <si>
    <t>633382823</t>
  </si>
  <si>
    <t>1735627286270.jpg</t>
  </si>
  <si>
    <t>https://kc-eu.kobotoolbox.org/media/original?media_file=burn%2Fattachments%2Ff1d3841d05b747ac894b4b22aad428c2%2F888c1856-798f-43ae-ace3-98029d7f3454%2F1735627286270.jpg</t>
  </si>
  <si>
    <t>633613120</t>
  </si>
  <si>
    <t>1736068496954.heic</t>
  </si>
  <si>
    <t>https://kc-eu.kobotoolbox.org/media/original?media_file=burn%2Fattachments%2Ff1d3841d05b747ac894b4b22aad428c2%2F21e92da9-dcf3-4f8d-b6f7-e5afe0e4979e%2F1736068496954.heic</t>
  </si>
  <si>
    <t>634401475</t>
  </si>
  <si>
    <t>1736153760404.jpg</t>
  </si>
  <si>
    <t>https://kc-eu.kobotoolbox.org/media/original?media_file=burn%2Fattachments%2Ff1d3841d05b747ac894b4b22aad428c2%2F5f5953e4-58b9-4731-b1c4-768950907b52%2F1736153760404.jpg</t>
  </si>
  <si>
    <t>634625060</t>
  </si>
  <si>
    <t>1736240345259.jpg</t>
  </si>
  <si>
    <t>https://kc-eu.kobotoolbox.org/media/original?media_file=burn%2Fattachments%2Ff1d3841d05b747ac894b4b22aad428c2%2F343da438-fa0e-41bc-aad3-85b0db4c2bb9%2F1736240345259.jpg</t>
  </si>
  <si>
    <t>634896921</t>
  </si>
  <si>
    <t>1736325501130.jpg</t>
  </si>
  <si>
    <t>https://kc-eu.kobotoolbox.org/media/original?media_file=burn%2Fattachments%2Ff1d3841d05b747ac894b4b22aad428c2%2F392b4f53-1bfc-417e-b2c0-77283fc8363a%2F1736325501130.jpg</t>
  </si>
  <si>
    <t>635151093</t>
  </si>
  <si>
    <t>1734862502113.jpg</t>
  </si>
  <si>
    <t>https://kc-eu.kobotoolbox.org/media/original?media_file=burn%2Fattachments%2Ff1d3841d05b747ac894b4b22aad428c2%2Fa10b979c-cc1a-4783-a8cb-6b629094cd86%2F1734862502113.jpg</t>
  </si>
  <si>
    <t>631110728</t>
  </si>
  <si>
    <t>1734947058435.jpg</t>
  </si>
  <si>
    <t>https://kc-eu.kobotoolbox.org/media/original?media_file=burn%2Fattachments%2Ff1d3841d05b747ac894b4b22aad428c2%2F6a0e7c3b-b831-4d95-a999-8f2c15ef8040%2F1734947058435.jpg</t>
  </si>
  <si>
    <t>631319572</t>
  </si>
  <si>
    <t>1735034819630.jpg</t>
  </si>
  <si>
    <t>https://kc-eu.kobotoolbox.org/media/original?media_file=burn%2Fattachments%2Ff1d3841d05b747ac894b4b22aad428c2%2F2668bd7c-1198-41ba-8e7d-0ce6681b0c71%2F1735034819630.jpg</t>
  </si>
  <si>
    <t>631578172</t>
  </si>
  <si>
    <t>1735121618022.jpg</t>
  </si>
  <si>
    <t>https://kc-eu.kobotoolbox.org/media/original?media_file=burn%2Fattachments%2Ff1d3841d05b747ac894b4b22aad428c2%2Fa2fd3531-6d9d-479f-8afe-482d6cbb6222%2F1735121618022.jpg</t>
  </si>
  <si>
    <t>632032252</t>
  </si>
  <si>
    <t>1735375007191.jpg</t>
  </si>
  <si>
    <t>https://kc-eu.kobotoolbox.org/media/original?media_file=burn%2Fattachments%2Ff1d3841d05b747ac894b4b22aad428c2%2F806a4221-8912-4184-8bbd-42d9aeef3392%2F1735375007191.jpg</t>
  </si>
  <si>
    <t>633044715</t>
  </si>
  <si>
    <t>1735461460138.jpg</t>
  </si>
  <si>
    <t>https://kc-eu.kobotoolbox.org/media/original?media_file=burn%2Fattachments%2Ff1d3841d05b747ac894b4b22aad428c2%2F2fed4d00-01dd-49ab-86a4-48919fadd552%2F1735461460138.jpg</t>
  </si>
  <si>
    <t>633216848</t>
  </si>
  <si>
    <t>1735547717878.jpg</t>
  </si>
  <si>
    <t>https://kc-eu.kobotoolbox.org/media/original?media_file=burn%2Fattachments%2Ff1d3841d05b747ac894b4b22aad428c2%2Fe029922e-593f-41d9-b642-23c2fb66b665%2F1735547717878.jpg</t>
  </si>
  <si>
    <t>633405137</t>
  </si>
  <si>
    <t>1735634229449.jpg</t>
  </si>
  <si>
    <t>https://kc-eu.kobotoolbox.org/media/original?media_file=burn%2Fattachments%2Ff1d3841d05b747ac894b4b22aad428c2%2F3b0b9e2b-457e-4226-b845-125f1a46ad76%2F1735634229449.jpg</t>
  </si>
  <si>
    <t>633636213</t>
  </si>
  <si>
    <t>1734855633168.jpg</t>
  </si>
  <si>
    <t>https://kc-eu.kobotoolbox.org/media/original?media_file=burn%2Fattachments%2Ff1d3841d05b747ac894b4b22aad428c2%2Fac3f51eb-a86a-45a6-b915-2aba5600711b%2F1734855633168.jpg</t>
  </si>
  <si>
    <t>1734855861311.jpg</t>
  </si>
  <si>
    <t>https://kc-eu.kobotoolbox.org/media/original?media_file=burn%2Fattachments%2Ff1d3841d05b747ac894b4b22aad428c2%2Fac3f51eb-a86a-45a6-b915-2aba5600711b%2F1734855861311.jpg</t>
  </si>
  <si>
    <t>631087323</t>
  </si>
  <si>
    <t>1734942405011.jpg</t>
  </si>
  <si>
    <t>https://kc-eu.kobotoolbox.org/media/original?media_file=burn%2Fattachments%2Ff1d3841d05b747ac894b4b22aad428c2%2F0ab62977-e85f-45ea-bf03-01e6cd3f2e83%2F1734942405011.jpg</t>
  </si>
  <si>
    <t>1734941876163.jpg</t>
  </si>
  <si>
    <t>https://kc-eu.kobotoolbox.org/media/original?media_file=burn%2Fattachments%2Ff1d3841d05b747ac894b4b22aad428c2%2F0ab62977-e85f-45ea-bf03-01e6cd3f2e83%2F1734941876163.jpg</t>
  </si>
  <si>
    <t>631288113</t>
  </si>
  <si>
    <t>1735027453949.jpg</t>
  </si>
  <si>
    <t>https://kc-eu.kobotoolbox.org/media/original?media_file=burn%2Fattachments%2Ff1d3841d05b747ac894b4b22aad428c2%2F595e0af2-f6db-4f02-8541-38f1277d56ea%2F1735027453949.jpg</t>
  </si>
  <si>
    <t>1735027881619.jpg</t>
  </si>
  <si>
    <t>https://kc-eu.kobotoolbox.org/media/original?media_file=burn%2Fattachments%2Ff1d3841d05b747ac894b4b22aad428c2%2F595e0af2-f6db-4f02-8541-38f1277d56ea%2F1735027881619.jpg</t>
  </si>
  <si>
    <t>631544243</t>
  </si>
  <si>
    <t>1735113739562.jpg</t>
  </si>
  <si>
    <t>https://kc-eu.kobotoolbox.org/media/original?media_file=burn%2Fattachments%2Ff1d3841d05b747ac894b4b22aad428c2%2F165818b2-45ad-4bc2-81d5-aae107d448d2%2F1735113739562.jpg</t>
  </si>
  <si>
    <t>1735114148075.jpg</t>
  </si>
  <si>
    <t>https://kc-eu.kobotoolbox.org/media/original?media_file=burn%2Fattachments%2Ff1d3841d05b747ac894b4b22aad428c2%2F165818b2-45ad-4bc2-81d5-aae107d448d2%2F1735114148075.jpg</t>
  </si>
  <si>
    <t>631966409</t>
  </si>
  <si>
    <t>1734864792319.jpg</t>
  </si>
  <si>
    <t>https://kc-eu.kobotoolbox.org/media/original?media_file=burn%2Fattachments%2Ff1d3841d05b747ac894b4b22aad428c2%2F7171fafd-6d05-434e-acc6-ff107fcb73b7%2F1734864792319.jpg</t>
  </si>
  <si>
    <t>1734864922649.jpg</t>
  </si>
  <si>
    <t>https://kc-eu.kobotoolbox.org/media/original?media_file=burn%2Fattachments%2Ff1d3841d05b747ac894b4b22aad428c2%2F7171fafd-6d05-434e-acc6-ff107fcb73b7%2F1734864922649.jpg</t>
  </si>
  <si>
    <t>631121981</t>
  </si>
  <si>
    <t>1734949218584-19_1_57.jpg</t>
  </si>
  <si>
    <t>https://kc-eu.kobotoolbox.org/media/original?media_file=burn%2Fattachments%2Ff1d3841d05b747ac894b4b22aad428c2%2F8fac4da1-3413-4869-a76f-d4b6fe535ad3%2F1734949218584-19_1_57.jpg</t>
  </si>
  <si>
    <t>1734949445801-19_2_6.jpg</t>
  </si>
  <si>
    <t>https://kc-eu.kobotoolbox.org/media/original?media_file=burn%2Fattachments%2Ff1d3841d05b747ac894b4b22aad428c2%2F8fac4da1-3413-4869-a76f-d4b6fe535ad3%2F1734949445801-19_2_6.jpg</t>
  </si>
  <si>
    <t>631427516</t>
  </si>
  <si>
    <t>1735037578216.jpg</t>
  </si>
  <si>
    <t>https://kc-eu.kobotoolbox.org/media/original?media_file=burn%2Fattachments%2Ff1d3841d05b747ac894b4b22aad428c2%2F7d65b5b2-ded0-4736-bd30-69ae62bc137a%2F1735037578216.jpg</t>
  </si>
  <si>
    <t>1735037853048.jpg</t>
  </si>
  <si>
    <t>https://kc-eu.kobotoolbox.org/media/original?media_file=burn%2Fattachments%2Ff1d3841d05b747ac894b4b22aad428c2%2F7d65b5b2-ded0-4736-bd30-69ae62bc137a%2F1735037853048.jpg</t>
  </si>
  <si>
    <t>631600786</t>
  </si>
  <si>
    <t>1735123268091.jpg</t>
  </si>
  <si>
    <t>https://kc-eu.kobotoolbox.org/media/original?media_file=burn%2Fattachments%2Ff1d3841d05b747ac894b4b22aad428c2%2Fcbc39d39-9457-4ebe-bb48-11e0f6a27741%2F1735123268091.jpg</t>
  </si>
  <si>
    <t>1735124094949.jpg</t>
  </si>
  <si>
    <t>https://kc-eu.kobotoolbox.org/media/original?media_file=burn%2Fattachments%2Ff1d3841d05b747ac894b4b22aad428c2%2Fcbc39d39-9457-4ebe-bb48-11e0f6a27741%2F1735124094949.jpg</t>
  </si>
  <si>
    <t>632060909</t>
  </si>
  <si>
    <t>1734939890326.jpg</t>
  </si>
  <si>
    <t>https://kc-eu.kobotoolbox.org/media/original?media_file=burn%2Fattachments%2Ff1d3841d05b747ac894b4b22aad428c2%2F0b3c8e8d-4767-4e89-9b7a-10613c20f4e7%2F1734939890326.jpg</t>
  </si>
  <si>
    <t>631278926</t>
  </si>
  <si>
    <t>1735025519360.jpg</t>
  </si>
  <si>
    <t>https://kc-eu.kobotoolbox.org/media/original?media_file=burn%2Fattachments%2Ff1d3841d05b747ac894b4b22aad428c2%2F5ddd25d0-ba2d-43e0-a74e-d7a7bc105bcb%2F1735025519360.jpg</t>
  </si>
  <si>
    <t>631531119</t>
  </si>
  <si>
    <t>1735112337360.jpg</t>
  </si>
  <si>
    <t>https://kc-eu.kobotoolbox.org/media/original?media_file=burn%2Fattachments%2Ff1d3841d05b747ac894b4b22aad428c2%2F4727721f-6385-4015-9596-1e170ff2ac39%2F1735112337360.jpg</t>
  </si>
  <si>
    <t>631946986</t>
  </si>
  <si>
    <t>1735198766822.jpg</t>
  </si>
  <si>
    <t>https://kc-eu.kobotoolbox.org/media/original?media_file=burn%2Fattachments%2Ff1d3841d05b747ac894b4b22aad428c2%2F3c8316ae-8f7f-4a98-bba9-ab57d8d97058%2F1735198766822.jpg</t>
  </si>
  <si>
    <t>632484407</t>
  </si>
  <si>
    <t>1734246738669.jpg</t>
  </si>
  <si>
    <t>https://kc-eu.kobotoolbox.org/media/original?media_file=burn%2Fattachments%2Ff1d3841d05b747ac894b4b22aad428c2%2Fae6ac61c-30a4-46f8-99d0-5807d6c32d4d%2F1734246738669.jpg</t>
  </si>
  <si>
    <t>629035053</t>
  </si>
  <si>
    <t>1734332474878.jpg</t>
  </si>
  <si>
    <t>https://kc-eu.kobotoolbox.org/media/original?media_file=burn%2Fattachments%2Ff1d3841d05b747ac894b4b22aad428c2%2Fb11f4a3a-5282-47d9-8e07-f694b7e54ed4%2F1734332474878.jpg</t>
  </si>
  <si>
    <t>629264346</t>
  </si>
  <si>
    <t>1734418774992.jpg</t>
  </si>
  <si>
    <t>https://kc-eu.kobotoolbox.org/media/original?media_file=burn%2Fattachments%2Ff1d3841d05b747ac894b4b22aad428c2%2F5a035299-bd0e-4fd8-aafd-102285023f39%2F1734418774992.jpg</t>
  </si>
  <si>
    <t>629578401</t>
  </si>
  <si>
    <t>1734504291999.jpg</t>
  </si>
  <si>
    <t>https://kc-eu.kobotoolbox.org/media/original?media_file=burn%2Fattachments%2Ff1d3841d05b747ac894b4b22aad428c2%2Fbe725368-113e-4993-9e07-8113973a3fe4%2F1734504291999.jpg</t>
  </si>
  <si>
    <t>629911388</t>
  </si>
  <si>
    <t>1734248921571.jpg</t>
  </si>
  <si>
    <t>https://kc-eu.kobotoolbox.org/media/original?media_file=burn%2Fattachments%2Ff1d3841d05b747ac894b4b22aad428c2%2F67c59cfd-f632-4a3b-80e4-dd133618580e%2F1734248921571.jpg</t>
  </si>
  <si>
    <t>1734249124632.jpg</t>
  </si>
  <si>
    <t>https://kc-eu.kobotoolbox.org/media/original?media_file=burn%2Fattachments%2Ff1d3841d05b747ac894b4b22aad428c2%2F67c59cfd-f632-4a3b-80e4-dd133618580e%2F1734249124632.jpg</t>
  </si>
  <si>
    <t>629042615</t>
  </si>
  <si>
    <t>1734335117249.jpg</t>
  </si>
  <si>
    <t>https://kc-eu.kobotoolbox.org/media/original?media_file=burn%2Fattachments%2Ff1d3841d05b747ac894b4b22aad428c2%2F80427a7e-e9dd-4c87-b335-3a9935050ce0%2F1734335117249.jpg</t>
  </si>
  <si>
    <t>1734335480967.jpg</t>
  </si>
  <si>
    <t>https://kc-eu.kobotoolbox.org/media/original?media_file=burn%2Fattachments%2Ff1d3841d05b747ac894b4b22aad428c2%2F80427a7e-e9dd-4c87-b335-3a9935050ce0%2F1734335480967.jpg</t>
  </si>
  <si>
    <t>629275200</t>
  </si>
  <si>
    <t>1734421729523.jpg</t>
  </si>
  <si>
    <t>https://kc-eu.kobotoolbox.org/media/original?media_file=burn%2Fattachments%2Ff1d3841d05b747ac894b4b22aad428c2%2F6c75dda0-2ce9-4d54-aec6-a84c275c0cdc%2F1734421729523.jpg</t>
  </si>
  <si>
    <t>1734422094138.jpg</t>
  </si>
  <si>
    <t>https://kc-eu.kobotoolbox.org/media/original?media_file=burn%2Fattachments%2Ff1d3841d05b747ac894b4b22aad428c2%2F6c75dda0-2ce9-4d54-aec6-a84c275c0cdc%2F1734422094138.jpg</t>
  </si>
  <si>
    <t>629591233</t>
  </si>
  <si>
    <t>1734507823105.jpg</t>
  </si>
  <si>
    <t>https://kc-eu.kobotoolbox.org/media/original?media_file=burn%2Fattachments%2Ff1d3841d05b747ac894b4b22aad428c2%2F1ef2b187-9fd4-4794-ada3-81bf23a393cf%2F1734507823105.jpg</t>
  </si>
  <si>
    <t>1734508162480.jpg</t>
  </si>
  <si>
    <t>https://kc-eu.kobotoolbox.org/media/original?media_file=burn%2Fattachments%2Ff1d3841d05b747ac894b4b22aad428c2%2F1ef2b187-9fd4-4794-ada3-81bf23a393cf%2F1734508162480.jpg</t>
  </si>
  <si>
    <t>629923811</t>
  </si>
  <si>
    <t>1737363102483.jpg</t>
  </si>
  <si>
    <t>https://kc-eu.kobotoolbox.org/media/original?media_file=burn%2Fattachments%2Ff1d3841d05b747ac894b4b22aad428c2%2F69c33a1b-7918-4155-aa5e-4bedff45ff75%2F1737363102483.jpg</t>
  </si>
  <si>
    <t>637995645</t>
  </si>
  <si>
    <t>1737449336558.jpg</t>
  </si>
  <si>
    <t>https://kc-eu.kobotoolbox.org/media/original?media_file=burn%2Fattachments%2Ff1d3841d05b747ac894b4b22aad428c2%2F2ac6d5ed-4a2c-4f42-9c5c-6edd3325007c%2F1737449336558.jpg</t>
  </si>
  <si>
    <t>638264612</t>
  </si>
  <si>
    <t>1737539428956.jpg</t>
  </si>
  <si>
    <t>https://kc-eu.kobotoolbox.org/media/original?media_file=burn%2Fattachments%2Ff1d3841d05b747ac894b4b22aad428c2%2F035f4e27-bedc-4b30-9d61-894952ae3c5e%2F1737539428956.jpg</t>
  </si>
  <si>
    <t>638576747</t>
  </si>
  <si>
    <t>1737622076046.jpg</t>
  </si>
  <si>
    <t>https://kc-eu.kobotoolbox.org/media/original?media_file=burn%2Fattachments%2Ff1d3841d05b747ac894b4b22aad428c2%2F50d05faa-a24e-4711-b62c-9a84ac99aaa0%2F1737622076046.jpg</t>
  </si>
  <si>
    <t>638861068</t>
  </si>
  <si>
    <t>1734252087679.jpg</t>
  </si>
  <si>
    <t>https://kc-eu.kobotoolbox.org/media/original?media_file=burn%2Fattachments%2Ff1d3841d05b747ac894b4b22aad428c2%2F6fd6ccf1-fa81-4467-8ab5-ff7621abd49b%2F1734252087679.jpg</t>
  </si>
  <si>
    <t>1734252143827.jpg</t>
  </si>
  <si>
    <t>https://kc-eu.kobotoolbox.org/media/original?media_file=burn%2Fattachments%2Ff1d3841d05b747ac894b4b22aad428c2%2F6fd6ccf1-fa81-4467-8ab5-ff7621abd49b%2F1734252143827.jpg</t>
  </si>
  <si>
    <t>629053436</t>
  </si>
  <si>
    <t>1734338232641.jpg</t>
  </si>
  <si>
    <t>https://kc-eu.kobotoolbox.org/media/original?media_file=burn%2Fattachments%2Ff1d3841d05b747ac894b4b22aad428c2%2F0864e5d0-b3e5-4058-aa20-6fe3392e0d6c%2F1734338232641.jpg</t>
  </si>
  <si>
    <t>1734338770833.jpg</t>
  </si>
  <si>
    <t>https://kc-eu.kobotoolbox.org/media/original?media_file=burn%2Fattachments%2Ff1d3841d05b747ac894b4b22aad428c2%2F0864e5d0-b3e5-4058-aa20-6fe3392e0d6c%2F1734338770833.jpg</t>
  </si>
  <si>
    <t>629292143</t>
  </si>
  <si>
    <t>1734424620182.jpg</t>
  </si>
  <si>
    <t>https://kc-eu.kobotoolbox.org/media/original?media_file=burn%2Fattachments%2Ff1d3841d05b747ac894b4b22aad428c2%2Fc24f1acd-e6ba-4169-bd52-9574f84e615d%2F1734424620182.jpg</t>
  </si>
  <si>
    <t>1734424790999.jpg</t>
  </si>
  <si>
    <t>https://kc-eu.kobotoolbox.org/media/original?media_file=burn%2Fattachments%2Ff1d3841d05b747ac894b4b22aad428c2%2Fc24f1acd-e6ba-4169-bd52-9574f84e615d%2F1734424790999.jpg</t>
  </si>
  <si>
    <t>629605137</t>
  </si>
  <si>
    <t>1734511459800.jpg</t>
  </si>
  <si>
    <t>https://kc-eu.kobotoolbox.org/media/original?media_file=burn%2Fattachments%2Ff1d3841d05b747ac894b4b22aad428c2%2Fb7dc9be5-3d64-4930-b68c-2d706fea9934%2F1734511459800.jpg</t>
  </si>
  <si>
    <t>1734511595684.jpg</t>
  </si>
  <si>
    <t>https://kc-eu.kobotoolbox.org/media/original?media_file=burn%2Fattachments%2Ff1d3841d05b747ac894b4b22aad428c2%2Fb7dc9be5-3d64-4930-b68c-2d706fea9934%2F1734511595684.jpg</t>
  </si>
  <si>
    <t>629941680</t>
  </si>
  <si>
    <t>1737358558843.jpg</t>
  </si>
  <si>
    <t>https://kc-eu.kobotoolbox.org/media/original?media_file=burn%2Fattachments%2Ff1d3841d05b747ac894b4b22aad428c2%2Fb1d59712-2175-4603-972b-a770a951614f%2F1737358558843.jpg</t>
  </si>
  <si>
    <t>1737358674134.jpg</t>
  </si>
  <si>
    <t>https://kc-eu.kobotoolbox.org/media/original?media_file=burn%2Fattachments%2Ff1d3841d05b747ac894b4b22aad428c2%2Fb1d59712-2175-4603-972b-a770a951614f%2F1737358674134.jpg</t>
  </si>
  <si>
    <t>637976553</t>
  </si>
  <si>
    <t>1737444618709.jpg</t>
  </si>
  <si>
    <t>https://kc-eu.kobotoolbox.org/media/original?media_file=burn%2Fattachments%2Ff1d3841d05b747ac894b4b22aad428c2%2F85716b59-993a-434b-ae21-4765b4e35d90%2F1737444618709.jpg</t>
  </si>
  <si>
    <t>1737444951501.jpg</t>
  </si>
  <si>
    <t>https://kc-eu.kobotoolbox.org/media/original?media_file=burn%2Fattachments%2Ff1d3841d05b747ac894b4b22aad428c2%2F85716b59-993a-434b-ae21-4765b4e35d90%2F1737444951501.jpg</t>
  </si>
  <si>
    <t>638243460</t>
  </si>
  <si>
    <t>1737530978564.jpg</t>
  </si>
  <si>
    <t>https://kc-eu.kobotoolbox.org/media/original?media_file=burn%2Fattachments%2Ff1d3841d05b747ac894b4b22aad428c2%2F38d44245-f41c-4fda-9e4f-bb3dbf074835%2F1737530978564.jpg</t>
  </si>
  <si>
    <t>1737531460495.jpg</t>
  </si>
  <si>
    <t>https://kc-eu.kobotoolbox.org/media/original?media_file=burn%2Fattachments%2Ff1d3841d05b747ac894b4b22aad428c2%2F38d44245-f41c-4fda-9e4f-bb3dbf074835%2F1737531460495.jpg</t>
  </si>
  <si>
    <t>638533601</t>
  </si>
  <si>
    <t>1737617397445.jpg</t>
  </si>
  <si>
    <t>https://kc-eu.kobotoolbox.org/media/original?media_file=burn%2Fattachments%2Ff1d3841d05b747ac894b4b22aad428c2%2F460ef83e-f020-4366-8188-b582e20c0949%2F1737617397445.jpg</t>
  </si>
  <si>
    <t>1737617597234.jpg</t>
  </si>
  <si>
    <t>https://kc-eu.kobotoolbox.org/media/original?media_file=burn%2Fattachments%2Ff1d3841d05b747ac894b4b22aad428c2%2F460ef83e-f020-4366-8188-b582e20c0949%2F1737617597234.jpg</t>
  </si>
  <si>
    <t>638837701</t>
  </si>
  <si>
    <t>1734233751750.jpg</t>
  </si>
  <si>
    <t>https://kc-eu.kobotoolbox.org/media/original?media_file=burn%2Fattachments%2Ff1d3841d05b747ac894b4b22aad428c2%2F49b81c38-cc1a-4bcd-a950-34cb4cc8f4a0%2F1734233751750.jpg</t>
  </si>
  <si>
    <t>629051950</t>
  </si>
  <si>
    <t>1734321159262.jpg</t>
  </si>
  <si>
    <t>https://kc-eu.kobotoolbox.org/media/original?media_file=burn%2Fattachments%2Ff1d3841d05b747ac894b4b22aad428c2%2F777aa5be-ea40-4a93-87f2-8190bb2b96de%2F1734321159262.jpg</t>
  </si>
  <si>
    <t>629295883</t>
  </si>
  <si>
    <t>1734403695495.jpg</t>
  </si>
  <si>
    <t>https://kc-eu.kobotoolbox.org/media/original?media_file=burn%2Fattachments%2Ff1d3841d05b747ac894b4b22aad428c2%2F5288a7fb-97ff-44c8-8ae0-e483f6441df2%2F1734403695495.jpg</t>
  </si>
  <si>
    <t>629593164</t>
  </si>
  <si>
    <t>1734490376838.jpg</t>
  </si>
  <si>
    <t>https://kc-eu.kobotoolbox.org/media/original?media_file=burn%2Fattachments%2Ff1d3841d05b747ac894b4b22aad428c2%2F9e507ff6-4848-41c6-b705-a892895a7261%2F1734490376838.jpg</t>
  </si>
  <si>
    <t>629925995</t>
  </si>
  <si>
    <t>1737362004422.jpg</t>
  </si>
  <si>
    <t>https://kc-eu.kobotoolbox.org/media/original?media_file=burn%2Fattachments%2Ff1d3841d05b747ac894b4b22aad428c2%2F4e6b63c7-d640-473b-8c67-d3ec95d4f43c%2F1737362004422.jpg</t>
  </si>
  <si>
    <t>637988137</t>
  </si>
  <si>
    <t>1737448329862.heic</t>
  </si>
  <si>
    <t>https://kc-eu.kobotoolbox.org/media/original?media_file=burn%2Fattachments%2Ff1d3841d05b747ac894b4b22aad428c2%2F6f24de70-381a-4709-b782-0586aff21880%2F1737448329862.heic</t>
  </si>
  <si>
    <t>638257341</t>
  </si>
  <si>
    <t>1737534591827.heic</t>
  </si>
  <si>
    <t>https://kc-eu.kobotoolbox.org/media/original?media_file=burn%2Fattachments%2Ff1d3841d05b747ac894b4b22aad428c2%2F7e68be06-0a90-4d55-805a-0bfefe89865c%2F1737534591827.heic</t>
  </si>
  <si>
    <t>638546459</t>
  </si>
  <si>
    <t>1737621032380.heic</t>
  </si>
  <si>
    <t>https://kc-eu.kobotoolbox.org/media/original?media_file=burn%2Fattachments%2Ff1d3841d05b747ac894b4b22aad428c2%2Fe250e140-0fd6-4d2e-be56-8c7a29d6e3fa%2F1737621032380.heic</t>
  </si>
  <si>
    <t>638854024</t>
  </si>
  <si>
    <t>1734249901751.jpg</t>
  </si>
  <si>
    <t>https://kc-eu.kobotoolbox.org/media/original?media_file=burn%2Fattachments%2Ff1d3841d05b747ac894b4b22aad428c2%2Fca12c947-4ec8-49d3-a731-7f3f0e9d5f2d%2F1734249901751.jpg</t>
  </si>
  <si>
    <t>629045232</t>
  </si>
  <si>
    <t>1734336059020.jpg</t>
  </si>
  <si>
    <t>https://kc-eu.kobotoolbox.org/media/original?media_file=burn%2Fattachments%2Ff1d3841d05b747ac894b4b22aad428c2%2Fe2e40521-cf91-4ce8-a693-d9561de25880%2F1734336059020.jpg</t>
  </si>
  <si>
    <t>629277996</t>
  </si>
  <si>
    <t>1734422685433.jpg</t>
  </si>
  <si>
    <t>https://kc-eu.kobotoolbox.org/media/original?media_file=burn%2Fattachments%2Ff1d3841d05b747ac894b4b22aad428c2%2Fcf0f930e-60ef-4127-a6bf-d5ab14d405c8%2F1734422685433.jpg</t>
  </si>
  <si>
    <t>629953996</t>
  </si>
  <si>
    <t>1734509219535.jpg</t>
  </si>
  <si>
    <t>https://kc-eu.kobotoolbox.org/media/original?media_file=burn%2Fattachments%2Ff1d3841d05b747ac894b4b22aad428c2%2Faaf549c8-217e-4ebe-9ae2-de4eb4e4ddad%2F1734509219535.jpg</t>
  </si>
  <si>
    <t>629928440</t>
  </si>
  <si>
    <t>1737354906209.jpg</t>
  </si>
  <si>
    <t>https://kc-eu.kobotoolbox.org/media/original?media_file=burn%2Fattachments%2Ff1d3841d05b747ac894b4b22aad428c2%2F772c21e6-bc7b-4eed-b572-5cc57767ad52%2F1737354906209.jpg</t>
  </si>
  <si>
    <t>1737354995063.jpg</t>
  </si>
  <si>
    <t>https://kc-eu.kobotoolbox.org/media/original?media_file=burn%2Fattachments%2Ff1d3841d05b747ac894b4b22aad428c2%2F772c21e6-bc7b-4eed-b572-5cc57767ad52%2F1737354995063.jpg</t>
  </si>
  <si>
    <t>637958106</t>
  </si>
  <si>
    <t>1737441309556.heic</t>
  </si>
  <si>
    <t>https://kc-eu.kobotoolbox.org/media/original?media_file=burn%2Fattachments%2Ff1d3841d05b747ac894b4b22aad428c2%2F735b91b1-3d62-4610-8914-ea6a265f4fe2%2F1737441309556.heic</t>
  </si>
  <si>
    <t>1737441344353.heic</t>
  </si>
  <si>
    <t>https://kc-eu.kobotoolbox.org/media/original?media_file=burn%2Fattachments%2Ff1d3841d05b747ac894b4b22aad428c2%2F735b91b1-3d62-4610-8914-ea6a265f4fe2%2F1737441344353.heic</t>
  </si>
  <si>
    <t>638224879</t>
  </si>
  <si>
    <t>1737527602171.heic</t>
  </si>
  <si>
    <t>https://kc-eu.kobotoolbox.org/media/original?media_file=burn%2Fattachments%2Ff1d3841d05b747ac894b4b22aad428c2%2Fb1438fdd-291c-49cd-8efa-468b41be5077%2F1737527602171.heic</t>
  </si>
  <si>
    <t>1737527620495.heic</t>
  </si>
  <si>
    <t>https://kc-eu.kobotoolbox.org/media/original?media_file=burn%2Fattachments%2Ff1d3841d05b747ac894b4b22aad428c2%2Fb1438fdd-291c-49cd-8efa-468b41be5077%2F1737527620495.heic</t>
  </si>
  <si>
    <t>638514330</t>
  </si>
  <si>
    <t>1737613919414.heic</t>
  </si>
  <si>
    <t>https://kc-eu.kobotoolbox.org/media/original?media_file=burn%2Fattachments%2Ff1d3841d05b747ac894b4b22aad428c2%2Fec2bd454-d0a5-459f-bc28-d8f2dbc45559%2F1737613919414.heic</t>
  </si>
  <si>
    <t>1737613957435.heic</t>
  </si>
  <si>
    <t>https://kc-eu.kobotoolbox.org/media/original?media_file=burn%2Fattachments%2Ff1d3841d05b747ac894b4b22aad428c2%2Fec2bd454-d0a5-459f-bc28-d8f2dbc45559%2F1737613957435.heic</t>
  </si>
  <si>
    <t>638816240</t>
  </si>
  <si>
    <t>1734252652900.jpg</t>
  </si>
  <si>
    <t>https://kc-eu.kobotoolbox.org/media/original?media_file=burn%2Fattachments%2Ff1d3841d05b747ac894b4b22aad428c2%2F97d938cb-ab3c-47ae-8682-67b842ca57c1%2F1734252652900.jpg</t>
  </si>
  <si>
    <t>629055377</t>
  </si>
  <si>
    <t>1734338874689.jpg</t>
  </si>
  <si>
    <t>https://kc-eu.kobotoolbox.org/media/original?media_file=burn%2Fattachments%2Ff1d3841d05b747ac894b4b22aad428c2%2Fb4d43a05-273d-451b-9e8b-695597206965%2F1734338874689.jpg</t>
  </si>
  <si>
    <t>629291803</t>
  </si>
  <si>
    <t>1734425960026.jpg</t>
  </si>
  <si>
    <t>https://kc-eu.kobotoolbox.org/media/original?media_file=burn%2Fattachments%2Ff1d3841d05b747ac894b4b22aad428c2%2Fbc30721f-d2e2-4ad5-8904-9fbd99a1dd96%2F1734425960026.jpg</t>
  </si>
  <si>
    <t>629921352</t>
  </si>
  <si>
    <t>2.545-11_19_49.jpg</t>
  </si>
  <si>
    <t>https://kc-eu.kobotoolbox.org/media/original?media_file=burn%2Fattachments%2Ff1d3841d05b747ac894b4b22aad428c2%2Fa04c8118-c1aa-4a05-934f-288acb7ae5f6%2F2.545-11_19_49.jpg</t>
  </si>
  <si>
    <t>633041715</t>
  </si>
  <si>
    <t>1734237428919.jpg</t>
  </si>
  <si>
    <t>https://kc-eu.kobotoolbox.org/media/original?media_file=burn%2Fattachments%2Ff1d3841d05b747ac894b4b22aad428c2%2F1f3f8e27-6cfa-41e9-8edc-265fe3cb800a%2F1734237428919.jpg</t>
  </si>
  <si>
    <t>629065729</t>
  </si>
  <si>
    <t>1734323853265.jpg</t>
  </si>
  <si>
    <t>https://kc-eu.kobotoolbox.org/media/original?media_file=burn%2Fattachments%2Ff1d3841d05b747ac894b4b22aad428c2%2F9e8e2634-1732-49a9-aa82-46bfbf7a0b42%2F1734323853265.jpg</t>
  </si>
  <si>
    <t>629309268</t>
  </si>
  <si>
    <t>1734406364564.jpg</t>
  </si>
  <si>
    <t>https://kc-eu.kobotoolbox.org/media/original?media_file=burn%2Fattachments%2Ff1d3841d05b747ac894b4b22aad428c2%2Fbf887b73-3130-4ddc-b4f4-78daeb0d932f%2F1734406364564.jpg</t>
  </si>
  <si>
    <t>629611470</t>
  </si>
  <si>
    <t>1734492728465.jpg</t>
  </si>
  <si>
    <t>https://kc-eu.kobotoolbox.org/media/original?media_file=burn%2Fattachments%2Ff1d3841d05b747ac894b4b22aad428c2%2Fc760d261-4708-4649-90ce-fabef4d8b852%2F1734492728465.jpg</t>
  </si>
  <si>
    <t>629946080</t>
  </si>
  <si>
    <t>1734248556235.jpg</t>
  </si>
  <si>
    <t>https://kc-eu.kobotoolbox.org/media/original?media_file=burn%2Fattachments%2Ff1d3841d05b747ac894b4b22aad428c2%2Fd8524744-9201-4056-a104-18c37a2839bc%2F1734248556235.jpg</t>
  </si>
  <si>
    <t>629040781</t>
  </si>
  <si>
    <t>1734333429062.jpg</t>
  </si>
  <si>
    <t>https://kc-eu.kobotoolbox.org/media/original?media_file=burn%2Fattachments%2Ff1d3841d05b747ac894b4b22aad428c2%2F0b2ee761-eab6-47cc-827a-ca99e1a571f4%2F1734333429062.jpg</t>
  </si>
  <si>
    <t>629266141</t>
  </si>
  <si>
    <t>1734417189309.jpg</t>
  </si>
  <si>
    <t>https://kc-eu.kobotoolbox.org/media/original?media_file=burn%2Fattachments%2Ff1d3841d05b747ac894b4b22aad428c2%2F81885080-3f51-4d99-9ca4-4f1e4661ba13%2F1734417189309.jpg</t>
  </si>
  <si>
    <t>629569565</t>
  </si>
  <si>
    <t>1734501949506.jpg</t>
  </si>
  <si>
    <t>https://kc-eu.kobotoolbox.org/media/original?media_file=burn%2Fattachments%2Ff1d3841d05b747ac894b4b22aad428c2%2F16240998-fc5d-410d-a945-f0ed7fa0403d%2F1734501949506.jpg</t>
  </si>
  <si>
    <t>629926058</t>
  </si>
  <si>
    <t>1735364693896.jpg</t>
  </si>
  <si>
    <t>https://kc-eu.kobotoolbox.org/media/original?media_file=burn%2Fattachments%2Ff1d3841d05b747ac894b4b22aad428c2%2Ff3b7c83e-4094-4e1c-ad89-3ff8f03ce4fd%2F1735364693896.jpg</t>
  </si>
  <si>
    <t>633027607</t>
  </si>
  <si>
    <t>1735448952851.jpg</t>
  </si>
  <si>
    <t>https://kc-eu.kobotoolbox.org/media/original?media_file=burn%2Fattachments%2Ff1d3841d05b747ac894b4b22aad428c2%2Fa9da1830-ddb9-41c2-a9f1-4d03598becc5%2F1735448952851.jpg</t>
  </si>
  <si>
    <t>633183094</t>
  </si>
  <si>
    <t>1735535727170.jpg</t>
  </si>
  <si>
    <t>https://kc-eu.kobotoolbox.org/media/original?media_file=burn%2Fattachments%2Ff1d3841d05b747ac894b4b22aad428c2%2Fbbe0a50e-9e08-436c-b5df-5b9a66e5564a%2F1735535727170.jpg</t>
  </si>
  <si>
    <t>633367235</t>
  </si>
  <si>
    <t>1735622138080.jpg</t>
  </si>
  <si>
    <t>https://kc-eu.kobotoolbox.org/media/original?media_file=burn%2Fattachments%2Ff1d3841d05b747ac894b4b22aad428c2%2F235e4042-50df-483a-9313-818f23612c73%2F1735622138080.jpg</t>
  </si>
  <si>
    <t>633596198</t>
  </si>
  <si>
    <t>1734248399541.jpg</t>
  </si>
  <si>
    <t>https://kc-eu.kobotoolbox.org/media/original?media_file=burn%2Fattachments%2Ff1d3841d05b747ac894b4b22aad428c2%2Faf5e8ef1-eea1-43e4-8fd0-ab8e7d074ee2%2F1734248399541.jpg</t>
  </si>
  <si>
    <t>1734248511525.jpg</t>
  </si>
  <si>
    <t>https://kc-eu.kobotoolbox.org/media/original?media_file=burn%2Fattachments%2Ff1d3841d05b747ac894b4b22aad428c2%2Faf5e8ef1-eea1-43e4-8fd0-ab8e7d074ee2%2F1734248511525.jpg</t>
  </si>
  <si>
    <t>629040449</t>
  </si>
  <si>
    <t>1734334129500.jpg</t>
  </si>
  <si>
    <t>https://kc-eu.kobotoolbox.org/media/original?media_file=burn%2Fattachments%2Ff1d3841d05b747ac894b4b22aad428c2%2F321bd5fa-a5d6-479e-a028-f3d10b98105e%2F1734334129500.jpg</t>
  </si>
  <si>
    <t>1734334284452.jpg</t>
  </si>
  <si>
    <t>https://kc-eu.kobotoolbox.org/media/original?media_file=burn%2Fattachments%2Ff1d3841d05b747ac894b4b22aad428c2%2F321bd5fa-a5d6-479e-a028-f3d10b98105e%2F1734334284452.jpg</t>
  </si>
  <si>
    <t>629270213</t>
  </si>
  <si>
    <t>1734420348808.jpg</t>
  </si>
  <si>
    <t>https://kc-eu.kobotoolbox.org/media/original?media_file=burn%2Fattachments%2Ff1d3841d05b747ac894b4b22aad428c2%2F7089d385-0c6e-4c27-a0e6-5cc6c0801dac%2F1734420348808.jpg</t>
  </si>
  <si>
    <t>1734420459739.jpg</t>
  </si>
  <si>
    <t>https://kc-eu.kobotoolbox.org/media/original?media_file=burn%2Fattachments%2Ff1d3841d05b747ac894b4b22aad428c2%2F7089d385-0c6e-4c27-a0e6-5cc6c0801dac%2F1734420459739.jpg</t>
  </si>
  <si>
    <t>629583254</t>
  </si>
  <si>
    <t>1734507102405.jpg</t>
  </si>
  <si>
    <t>https://kc-eu.kobotoolbox.org/media/original?media_file=burn%2Fattachments%2Ff1d3841d05b747ac894b4b22aad428c2%2F7f687387-c9a5-4944-a3f7-f57e5469cf50%2F1734507102405.jpg</t>
  </si>
  <si>
    <t>1734507290898.jpg</t>
  </si>
  <si>
    <t>https://kc-eu.kobotoolbox.org/media/original?media_file=burn%2Fattachments%2Ff1d3841d05b747ac894b4b22aad428c2%2F7f687387-c9a5-4944-a3f7-f57e5469cf50%2F1734507290898.jpg</t>
  </si>
  <si>
    <t>629918703</t>
  </si>
  <si>
    <t>1734249267339.jpg</t>
  </si>
  <si>
    <t>https://kc-eu.kobotoolbox.org/media/original?media_file=burn%2Fattachments%2Ff1d3841d05b747ac894b4b22aad428c2%2Fe63d1fa4-201a-43bf-8635-ca399b757404%2F1734249267339.jpg</t>
  </si>
  <si>
    <t>629042964</t>
  </si>
  <si>
    <t>1734335208948.jpg</t>
  </si>
  <si>
    <t>https://kc-eu.kobotoolbox.org/media/original?media_file=burn%2Fattachments%2Ff1d3841d05b747ac894b4b22aad428c2%2F6a81e8f4-90fc-4a62-9b78-395f50a08c4f%2F1734335208948.jpg</t>
  </si>
  <si>
    <t>629274475</t>
  </si>
  <si>
    <t>1734420901763.jpg</t>
  </si>
  <si>
    <t>https://kc-eu.kobotoolbox.org/media/original?media_file=burn%2Fattachments%2Ff1d3841d05b747ac894b4b22aad428c2%2F056073f7-cedf-4ed9-939e-8b833d1f4c86%2F1734420901763.jpg</t>
  </si>
  <si>
    <t>629589636</t>
  </si>
  <si>
    <t>1734507419987.jpg</t>
  </si>
  <si>
    <t>https://kc-eu.kobotoolbox.org/media/original?media_file=burn%2Fattachments%2Ff1d3841d05b747ac894b4b22aad428c2%2Fc8e2d88e-19a8-4a93-80bd-31ce048c7642%2F1734507419987.jpg</t>
  </si>
  <si>
    <t>629923439</t>
  </si>
  <si>
    <t>1734246017061.jpg</t>
  </si>
  <si>
    <t>https://kc-eu.kobotoolbox.org/media/original?media_file=burn%2Fattachments%2Ff1d3841d05b747ac894b4b22aad428c2%2Fa3dbc2a3-11e4-4dfa-af1e-213c4cae5719%2F1734246017061.jpg</t>
  </si>
  <si>
    <t>1734246072157.jpg</t>
  </si>
  <si>
    <t>https://kc-eu.kobotoolbox.org/media/original?media_file=burn%2Fattachments%2Ff1d3841d05b747ac894b4b22aad428c2%2Fa3dbc2a3-11e4-4dfa-af1e-213c4cae5719%2F1734246072157.jpg</t>
  </si>
  <si>
    <t>629033873</t>
  </si>
  <si>
    <t>1734332483365.jpg</t>
  </si>
  <si>
    <t>https://kc-eu.kobotoolbox.org/media/original?media_file=burn%2Fattachments%2Ff1d3841d05b747ac894b4b22aad428c2%2F833ab972-d44f-4faa-b180-75ccbcf63834%2F1734332483365.jpg</t>
  </si>
  <si>
    <t>1734332752496.jpg</t>
  </si>
  <si>
    <t>https://kc-eu.kobotoolbox.org/media/original?media_file=burn%2Fattachments%2Ff1d3841d05b747ac894b4b22aad428c2%2F833ab972-d44f-4faa-b180-75ccbcf63834%2F1734332752496.jpg</t>
  </si>
  <si>
    <t>629263519</t>
  </si>
  <si>
    <t>1734418683115.jpg</t>
  </si>
  <si>
    <t>https://kc-eu.kobotoolbox.org/media/original?media_file=burn%2Fattachments%2Ff1d3841d05b747ac894b4b22aad428c2%2Ff500d0e4-c7a5-4cf1-9336-55767cbbcec5%2F1734418683115.jpg</t>
  </si>
  <si>
    <t>1734419516840.jpg</t>
  </si>
  <si>
    <t>https://kc-eu.kobotoolbox.org/media/original?media_file=burn%2Fattachments%2Ff1d3841d05b747ac894b4b22aad428c2%2Ff500d0e4-c7a5-4cf1-9336-55767cbbcec5%2F1734419516840.jpg</t>
  </si>
  <si>
    <t>629579956</t>
  </si>
  <si>
    <t>1734504780066.jpg</t>
  </si>
  <si>
    <t>https://kc-eu.kobotoolbox.org/media/original?media_file=burn%2Fattachments%2Ff1d3841d05b747ac894b4b22aad428c2%2F6516a09f-9663-424a-8444-7ffa33268548%2F1734504780066.jpg</t>
  </si>
  <si>
    <t>1734505401189.jpg</t>
  </si>
  <si>
    <t>https://kc-eu.kobotoolbox.org/media/original?media_file=burn%2Fattachments%2Ff1d3841d05b747ac894b4b22aad428c2%2F6516a09f-9663-424a-8444-7ffa33268548%2F1734505401189.jpg</t>
  </si>
  <si>
    <t>629910708</t>
  </si>
  <si>
    <t>1734251380486.jpg</t>
  </si>
  <si>
    <t>https://kc-eu.kobotoolbox.org/media/original?media_file=burn%2Fattachments%2Ff1d3841d05b747ac894b4b22aad428c2%2Fa017db87-b168-4c75-baa3-5e8fda46a761%2F1734251380486.jpg</t>
  </si>
  <si>
    <t>629050027</t>
  </si>
  <si>
    <t>1734337391600.jpg</t>
  </si>
  <si>
    <t>https://kc-eu.kobotoolbox.org/media/original?media_file=burn%2Fattachments%2Ff1d3841d05b747ac894b4b22aad428c2%2Fae65059c-a670-4e03-8cb3-1fdd0c994afa%2F1734337391600.jpg</t>
  </si>
  <si>
    <t>629283793</t>
  </si>
  <si>
    <t>1734425068744.jpg</t>
  </si>
  <si>
    <t>https://kc-eu.kobotoolbox.org/media/original?media_file=burn%2Fattachments%2Ff1d3841d05b747ac894b4b22aad428c2%2F7c18fb41-96d4-4e13-a7a5-a229a9edc03d%2F1734425068744.jpg</t>
  </si>
  <si>
    <t>629911466</t>
  </si>
  <si>
    <t>1734510375316.jpg</t>
  </si>
  <si>
    <t>https://kc-eu.kobotoolbox.org/media/original?media_file=burn%2Fattachments%2Ff1d3841d05b747ac894b4b22aad428c2%2F07c50929-48b1-46a9-84a4-1deab1952633%2F1734510375316.jpg</t>
  </si>
  <si>
    <t>629935568</t>
  </si>
  <si>
    <t>1734245872513.jpg</t>
  </si>
  <si>
    <t>https://kc-eu.kobotoolbox.org/media/original?media_file=burn%2Fattachments%2Ff1d3841d05b747ac894b4b22aad428c2%2F507365eb-7cba-49b9-a580-a2b8e9bdc37d%2F1734245872513.jpg</t>
  </si>
  <si>
    <t>629032863</t>
  </si>
  <si>
    <t>1734332218310.jpg</t>
  </si>
  <si>
    <t>https://kc-eu.kobotoolbox.org/media/original?media_file=burn%2Fattachments%2Ff1d3841d05b747ac894b4b22aad428c2%2F25453cb1-6687-4596-b73f-2c84bbea09a7%2F1734332218310.jpg</t>
  </si>
  <si>
    <t>629261513</t>
  </si>
  <si>
    <t>1734418561731.jpg</t>
  </si>
  <si>
    <t>https://kc-eu.kobotoolbox.org/media/original?media_file=burn%2Fattachments%2Ff1d3841d05b747ac894b4b22aad428c2%2F174cb002-232d-49dc-82aa-db858a8f3169%2F1734418561731.jpg</t>
  </si>
  <si>
    <t>629574439</t>
  </si>
  <si>
    <t>1734505347348.jpg</t>
  </si>
  <si>
    <t>https://kc-eu.kobotoolbox.org/media/original?media_file=burn%2Fattachments%2Ff1d3841d05b747ac894b4b22aad428c2%2F0e574054-18a5-4d67-8c0c-d055621d4369%2F1734505347348.jpg</t>
  </si>
  <si>
    <t>629908791</t>
  </si>
  <si>
    <t>1734258490323-12_38_1.jpg</t>
  </si>
  <si>
    <t>https://kc-eu.kobotoolbox.org/media/original?media_file=burn%2Fattachments%2Ff1d3841d05b747ac894b4b22aad428c2%2F02a6a6c9-0b13-4e60-ac84-d2d68852a34a%2F1734258490323-12_38_1.jpg</t>
  </si>
  <si>
    <t>1734259109261.jpg</t>
  </si>
  <si>
    <t>https://kc-eu.kobotoolbox.org/media/original?media_file=burn%2Fattachments%2Ff1d3841d05b747ac894b4b22aad428c2%2Faaad1b8d-8d22-4a0d-b82e-f0ae08240e46%2F1734259109261.jpg</t>
  </si>
  <si>
    <t>629157456</t>
  </si>
  <si>
    <t>1734343692953-12_38_58.jpg</t>
  </si>
  <si>
    <t>https://kc-eu.kobotoolbox.org/media/original?media_file=burn%2Fattachments%2Ff1d3841d05b747ac894b4b22aad428c2%2F95ed1d48-28ee-4465-a4c8-a2a7b6213a20%2F1734343692953-12_38_58.jpg</t>
  </si>
  <si>
    <t>1734344459041.jpg</t>
  </si>
  <si>
    <t>https://kc-eu.kobotoolbox.org/media/original?media_file=burn%2Fattachments%2Ff1d3841d05b747ac894b4b22aad428c2%2Fa3be7b03-e13a-4d51-8255-64785493bc48%2F1734344459041.jpg</t>
  </si>
  <si>
    <t>629437637</t>
  </si>
  <si>
    <t>1734514308335-12_39_54.jpg</t>
  </si>
  <si>
    <t>https://kc-eu.kobotoolbox.org/media/original?media_file=burn%2Fattachments%2Ff1d3841d05b747ac894b4b22aad428c2%2F5d44c169-10a5-4934-875a-8f2e9538bfb6%2F1734514308335-12_39_54.jpg</t>
  </si>
  <si>
    <t>1734429857967.jpg</t>
  </si>
  <si>
    <t>https://kc-eu.kobotoolbox.org/media/original?media_file=burn%2Fattachments%2Ff1d3841d05b747ac894b4b22aad428c2%2F6e8767f7-e21a-40e0-b7c7-288a7f7f254c%2F1734429857967.jpg</t>
  </si>
  <si>
    <t>629751693</t>
  </si>
  <si>
    <t>1734428710824-12_41_49.jpg</t>
  </si>
  <si>
    <t>https://kc-eu.kobotoolbox.org/media/original?media_file=burn%2Fattachments%2Ff1d3841d05b747ac894b4b22aad428c2%2F9d27afbd-5573-4af0-9e47-205f49d42798%2F1734428710824-12_41_49.jpg</t>
  </si>
  <si>
    <t>1734515148132.jpg</t>
  </si>
  <si>
    <t>https://kc-eu.kobotoolbox.org/media/original?media_file=burn%2Fattachments%2Ff1d3841d05b747ac894b4b22aad428c2%2Fd541b64d-f553-4d24-bbb9-5c296cf6a26e%2F1734515148132.jpg</t>
  </si>
  <si>
    <t>630079710</t>
  </si>
  <si>
    <t>1734271523400.jpg</t>
  </si>
  <si>
    <t>https://kc-eu.kobotoolbox.org/media/original?media_file=burn%2Fattachments%2Ff1d3841d05b747ac894b4b22aad428c2%2F7fb22626-534e-4a56-99c6-f61be69f36df%2F1734271523400.jpg</t>
  </si>
  <si>
    <t>629136606</t>
  </si>
  <si>
    <t>1734357891616.jpg</t>
  </si>
  <si>
    <t>https://kc-eu.kobotoolbox.org/media/original?media_file=burn%2Fattachments%2Ff1d3841d05b747ac894b4b22aad428c2%2Ffc8a395a-d7e4-49d6-bf5a-3ec3557aea8d%2F1734357891616.jpg</t>
  </si>
  <si>
    <t>629408523</t>
  </si>
  <si>
    <t>1734444307829.jpg</t>
  </si>
  <si>
    <t>https://kc-eu.kobotoolbox.org/media/original?media_file=burn%2Fattachments%2Ff1d3841d05b747ac894b4b22aad428c2%2F4a0f7b17-34e8-4bb4-9768-e8cd09e4f1e9%2F1734444307829.jpg</t>
  </si>
  <si>
    <t>629730746</t>
  </si>
  <si>
    <t>1734530751541.jpg</t>
  </si>
  <si>
    <t>https://kc-eu.kobotoolbox.org/media/original?media_file=burn%2Fattachments%2Ff1d3841d05b747ac894b4b22aad428c2%2F89a72d02-3e18-4e40-a630-5ca240a76518%2F1734530751541.jpg</t>
  </si>
  <si>
    <t>630066504</t>
  </si>
  <si>
    <t>21-Dec-2024</t>
  </si>
  <si>
    <t>1734771168363.jpg</t>
  </si>
  <si>
    <t>https://kc-eu.kobotoolbox.org/media/original?media_file=burn%2Fattachments%2Ff1d3841d05b747ac894b4b22aad428c2%2F11c3da49-8e8d-4dd8-9f25-822f70ea8260%2F1734771168363.jpg</t>
  </si>
  <si>
    <t>630878508</t>
  </si>
  <si>
    <t>1734857181019.jpg</t>
  </si>
  <si>
    <t>https://kc-eu.kobotoolbox.org/media/original?media_file=burn%2Fattachments%2Ff1d3841d05b747ac894b4b22aad428c2%2Fa9a004ff-0553-48ff-be09-8daa7261cc96%2F1734857181019.jpg</t>
  </si>
  <si>
    <t>631091276</t>
  </si>
  <si>
    <t>1734943462054.jpg</t>
  </si>
  <si>
    <t>https://kc-eu.kobotoolbox.org/media/original?media_file=burn%2Fattachments%2Ff1d3841d05b747ac894b4b22aad428c2%2F3555d21b-07db-42c9-8ca0-1246b077debd%2F1734943462054.jpg</t>
  </si>
  <si>
    <t>631292545</t>
  </si>
  <si>
    <t>1735030596554.jpg</t>
  </si>
  <si>
    <t>https://kc-eu.kobotoolbox.org/media/original?media_file=burn%2Fattachments%2Ff1d3841d05b747ac894b4b22aad428c2%2F42b53dab-0e1d-4f3c-9262-fdc3ac5627d7%2F1735030596554.jpg</t>
  </si>
  <si>
    <t>631553311</t>
  </si>
  <si>
    <t>1734776083990.jpg</t>
  </si>
  <si>
    <t>https://kc-eu.kobotoolbox.org/media/original?media_file=burn%2Fattachments%2Ff1d3841d05b747ac894b4b22aad428c2%2F32203227-ac1c-4c2b-9e80-380172cab284%2F1734776083990.jpg</t>
  </si>
  <si>
    <t>630899104</t>
  </si>
  <si>
    <t>1734862494042.jpg</t>
  </si>
  <si>
    <t>https://kc-eu.kobotoolbox.org/media/original?media_file=burn%2Fattachments%2Ff1d3841d05b747ac894b4b22aad428c2%2F21a84559-9372-428f-8604-5d09a8151e17%2F1734862494042.jpg</t>
  </si>
  <si>
    <t>631111311</t>
  </si>
  <si>
    <t>1734948762009.jpg</t>
  </si>
  <si>
    <t>https://kc-eu.kobotoolbox.org/media/original?media_file=burn%2Fattachments%2Ff1d3841d05b747ac894b4b22aad428c2%2Fb8c9917a-3331-42db-a189-714ea4c140e2%2F1734948762009.jpg</t>
  </si>
  <si>
    <t>631329525</t>
  </si>
  <si>
    <t>1735035653395.jpg</t>
  </si>
  <si>
    <t>https://kc-eu.kobotoolbox.org/media/original?media_file=burn%2Fattachments%2Ff1d3841d05b747ac894b4b22aad428c2%2Fd6cfba73-424f-4664-9d05-2ba2e4d67a05%2F1735035653395.jpg</t>
  </si>
  <si>
    <t>631584586</t>
  </si>
  <si>
    <t>1734773671519.jpg</t>
  </si>
  <si>
    <t>https://kc-eu.kobotoolbox.org/media/original?media_file=burn%2Fattachments%2Ff1d3841d05b747ac894b4b22aad428c2%2F7290071e-cad6-48aa-acb9-cfc10b7df7db%2F1734773671519.jpg</t>
  </si>
  <si>
    <t>630888842</t>
  </si>
  <si>
    <t>1734859460802.jpg</t>
  </si>
  <si>
    <t>https://kc-eu.kobotoolbox.org/media/original?media_file=burn%2Fattachments%2Ff1d3841d05b747ac894b4b22aad428c2%2Fdb19ab68-35f1-4261-bfd6-1b2ca76b5f98%2F1734859460802.jpg</t>
  </si>
  <si>
    <t>631099344</t>
  </si>
  <si>
    <t>1734946117411.jpg</t>
  </si>
  <si>
    <t>https://kc-eu.kobotoolbox.org/media/original?media_file=burn%2Fattachments%2Ff1d3841d05b747ac894b4b22aad428c2%2F07488d05-dc16-4800-b53c-12a0b0bed394%2F1734946117411.jpg</t>
  </si>
  <si>
    <t>631312681</t>
  </si>
  <si>
    <t>1735032548863.jpg</t>
  </si>
  <si>
    <t>https://kc-eu.kobotoolbox.org/media/original?media_file=burn%2Fattachments%2Ff1d3841d05b747ac894b4b22aad428c2%2F1ec2d755-d88e-49d0-99f6-f2563570133d%2F1735032548863.jpg</t>
  </si>
  <si>
    <t>631564251</t>
  </si>
  <si>
    <t>1734767130535.jpg</t>
  </si>
  <si>
    <t>https://kc-eu.kobotoolbox.org/media/original?media_file=burn%2Fattachments%2Ff1d3841d05b747ac894b4b22aad428c2%2F17820a5b-8660-476a-8b5e-170955c3b24f%2F1734767130535.jpg</t>
  </si>
  <si>
    <t>630863048</t>
  </si>
  <si>
    <t>1734853982881.jpg</t>
  </si>
  <si>
    <t>https://kc-eu.kobotoolbox.org/media/original?media_file=burn%2Fattachments%2Ff1d3841d05b747ac894b4b22aad428c2%2Fefa0f993-dcdb-45e4-8a13-84e9c0c8ae60%2F1734853982881.jpg</t>
  </si>
  <si>
    <t>631080446</t>
  </si>
  <si>
    <t>1734940499682.jpg</t>
  </si>
  <si>
    <t>https://kc-eu.kobotoolbox.org/media/original?media_file=burn%2Fattachments%2Ff1d3841d05b747ac894b4b22aad428c2%2F3268644d-062d-407e-ba4d-e42e28bc9db8%2F1734940499682.jpg</t>
  </si>
  <si>
    <t>631280658</t>
  </si>
  <si>
    <t>1735025983657.jpg</t>
  </si>
  <si>
    <t>https://kc-eu.kobotoolbox.org/media/original?media_file=burn%2Fattachments%2Ff1d3841d05b747ac894b4b22aad428c2%2Ffab0447e-d6f1-4099-a8ad-accf27d7d8dd%2F1735025983657.jpg</t>
  </si>
  <si>
    <t>631531157</t>
  </si>
  <si>
    <t>1734769372826.jpg</t>
  </si>
  <si>
    <t>https://kc-eu.kobotoolbox.org/media/original?media_file=burn%2Fattachments%2Ff1d3841d05b747ac894b4b22aad428c2%2F58c3189f-b367-41ec-ad32-1d1ed0df4fa9%2F1734769372826.jpg</t>
  </si>
  <si>
    <t>630872290</t>
  </si>
  <si>
    <t>1734855611443.jpg</t>
  </si>
  <si>
    <t>https://kc-eu.kobotoolbox.org/media/original?media_file=burn%2Fattachments%2Ff1d3841d05b747ac894b4b22aad428c2%2Fcd31b986-4746-4d36-9182-8a88b8184829%2F1734855611443.jpg</t>
  </si>
  <si>
    <t>631086723</t>
  </si>
  <si>
    <t>1734942318495.jpg</t>
  </si>
  <si>
    <t>https://kc-eu.kobotoolbox.org/media/original?media_file=burn%2Fattachments%2Ff1d3841d05b747ac894b4b22aad428c2%2Fbce07194-ed27-40fe-ab19-700c5870c8eb%2F1734942318495.jpg</t>
  </si>
  <si>
    <t>631287863</t>
  </si>
  <si>
    <t>1735028990626.jpg</t>
  </si>
  <si>
    <t>https://kc-eu.kobotoolbox.org/media/original?media_file=burn%2Fattachments%2Ff1d3841d05b747ac894b4b22aad428c2%2F2f876183-b4aa-4bd7-a116-f967eac0cd6d%2F1735028990626.jpg</t>
  </si>
  <si>
    <t>631545356</t>
  </si>
  <si>
    <t>1734792390796.jpg</t>
  </si>
  <si>
    <t>https://kc-eu.kobotoolbox.org/media/original?media_file=burn%2Fattachments%2Ff1d3841d05b747ac894b4b22aad428c2%2F112752b1-2ed6-4cd9-ba1e-d693cbe4ed8b%2F1734792390796.jpg</t>
  </si>
  <si>
    <t>630966445</t>
  </si>
  <si>
    <t>1734877330537.jpg</t>
  </si>
  <si>
    <t>https://kc-eu.kobotoolbox.org/media/original?media_file=burn%2Fattachments%2Ff1d3841d05b747ac894b4b22aad428c2%2F587befa2-3507-449c-9fd2-19d7c4dcc943%2F1734877330537.jpg</t>
  </si>
  <si>
    <t>631172151</t>
  </si>
  <si>
    <t>1734965094061.jpg</t>
  </si>
  <si>
    <t>https://kc-eu.kobotoolbox.org/media/original?media_file=burn%2Fattachments%2Ff1d3841d05b747ac894b4b22aad428c2%2F3e7d052b-3a6e-4c82-9efb-a954801dc6f7%2F1734965094061.jpg</t>
  </si>
  <si>
    <t>631410417</t>
  </si>
  <si>
    <t>1735051477584.jpg</t>
  </si>
  <si>
    <t>https://kc-eu.kobotoolbox.org/media/original?media_file=burn%2Fattachments%2Ff1d3841d05b747ac894b4b22aad428c2%2F99e1e3ce-7d6e-45e2-99e5-5dee5c241fac%2F1735051477584.jpg</t>
  </si>
  <si>
    <t>631696216</t>
  </si>
  <si>
    <t>1734767052196.jpg</t>
  </si>
  <si>
    <t>https://kc-eu.kobotoolbox.org/media/original?media_file=burn%2Fattachments%2Ff1d3841d05b747ac894b4b22aad428c2%2F5ede4938-684a-46cf-a0f7-50e8a68458ed%2F1734767052196.jpg</t>
  </si>
  <si>
    <t>630864245</t>
  </si>
  <si>
    <t>1734853696255.jpg</t>
  </si>
  <si>
    <t>https://kc-eu.kobotoolbox.org/media/original?media_file=burn%2Fattachments%2Ff1d3841d05b747ac894b4b22aad428c2%2F2dc034fd-e964-4c15-abad-0396d0fa95e2%2F1734853696255.jpg</t>
  </si>
  <si>
    <t>631080264</t>
  </si>
  <si>
    <t>1734940133947.jpg</t>
  </si>
  <si>
    <t>https://kc-eu.kobotoolbox.org/media/original?media_file=burn%2Fattachments%2Ff1d3841d05b747ac894b4b22aad428c2%2Fb2d3c8b3-aa33-46f5-b46c-0b88b379e2bc%2F1734940133947.jpg</t>
  </si>
  <si>
    <t>631280136</t>
  </si>
  <si>
    <t>1735026544781.jpg</t>
  </si>
  <si>
    <t>https://kc-eu.kobotoolbox.org/media/original?media_file=burn%2Fattachments%2Ff1d3841d05b747ac894b4b22aad428c2%2Fde08ae55-f8d6-40c2-8116-619302b560af%2F1735026544781.jpg</t>
  </si>
  <si>
    <t>631535359</t>
  </si>
  <si>
    <t>1734763423253.jpg</t>
  </si>
  <si>
    <t>https://kc-eu.kobotoolbox.org/media/original?media_file=burn%2Fattachments%2Ff1d3841d05b747ac894b4b22aad428c2%2F07c86d2b-9c61-4bac-a06e-07d944782c52%2F1734763423253.jpg</t>
  </si>
  <si>
    <t>630849056</t>
  </si>
  <si>
    <t>1734850118369.jpg</t>
  </si>
  <si>
    <t>https://kc-eu.kobotoolbox.org/media/original?media_file=burn%2Fattachments%2Ff1d3841d05b747ac894b4b22aad428c2%2Ff0860a28-69f1-4b8e-ab77-7141bcd69e9b%2F1734850118369.jpg</t>
  </si>
  <si>
    <t>631064702</t>
  </si>
  <si>
    <t>1734934730552.jpg</t>
  </si>
  <si>
    <t>https://kc-eu.kobotoolbox.org/media/original?media_file=burn%2Fattachments%2Ff1d3841d05b747ac894b4b22aad428c2%2F36665d76-9607-4e6d-92dd-e68b40e5bfff%2F1734934730552.jpg</t>
  </si>
  <si>
    <t>631264306</t>
  </si>
  <si>
    <t>1735021927062.jpg</t>
  </si>
  <si>
    <t>https://kc-eu.kobotoolbox.org/media/original?media_file=burn%2Fattachments%2Ff1d3841d05b747ac894b4b22aad428c2%2F6ad21aaf-aa00-4167-8a85-66e333e04f76%2F1735021927062.jpg</t>
  </si>
  <si>
    <t>631518092</t>
  </si>
  <si>
    <t>1734765506130.jpg</t>
  </si>
  <si>
    <t>https://kc-eu.kobotoolbox.org/media/original?media_file=burn%2Fattachments%2Ff1d3841d05b747ac894b4b22aad428c2%2F8341e180-31ef-4867-9c18-ae10185f43af%2F1734765506130.jpg</t>
  </si>
  <si>
    <t>630856922</t>
  </si>
  <si>
    <t>1734851375362.jpg</t>
  </si>
  <si>
    <t>https://kc-eu.kobotoolbox.org/media/original?media_file=burn%2Fattachments%2Ff1d3841d05b747ac894b4b22aad428c2%2Ff1858fe1-221a-403b-a8eb-d1725247c5ee%2F1734851375362.jpg</t>
  </si>
  <si>
    <t>631071891</t>
  </si>
  <si>
    <t>1734938051711.jpg</t>
  </si>
  <si>
    <t>https://kc-eu.kobotoolbox.org/media/original?media_file=burn%2Fattachments%2Ff1d3841d05b747ac894b4b22aad428c2%2F8a1c8dd5-c8ca-4586-ad0b-9264f348c2a0%2F1734938051711.jpg</t>
  </si>
  <si>
    <t>631272670</t>
  </si>
  <si>
    <t>1735024329564.jpg</t>
  </si>
  <si>
    <t>https://kc-eu.kobotoolbox.org/media/original?media_file=burn%2Fattachments%2Ff1d3841d05b747ac894b4b22aad428c2%2F5b5be15e-24ed-47fa-964f-f51d3b93412a%2F1735024329564.jpg</t>
  </si>
  <si>
    <t>631526285</t>
  </si>
  <si>
    <t>1734760932411.jpg</t>
  </si>
  <si>
    <t>https://kc-eu.kobotoolbox.org/media/original?media_file=burn%2Fattachments%2Ff1d3841d05b747ac894b4b22aad428c2%2F84bf2b11-3d35-4a01-8d0a-f41b441af626%2F1734760932411.jpg</t>
  </si>
  <si>
    <t>630840554</t>
  </si>
  <si>
    <t>1734847071128.jpg</t>
  </si>
  <si>
    <t>https://kc-eu.kobotoolbox.org/media/original?media_file=burn%2Fattachments%2Ff1d3841d05b747ac894b4b22aad428c2%2F033eb6de-a3e8-4c38-8488-c3d5df45a165%2F1734847071128.jpg</t>
  </si>
  <si>
    <t>631056502</t>
  </si>
  <si>
    <t>1734933223060.jpg</t>
  </si>
  <si>
    <t>https://kc-eu.kobotoolbox.org/media/original?media_file=burn%2Fattachments%2Ff1d3841d05b747ac894b4b22aad428c2%2F7d9f7274-44c4-4638-9698-142fb9f85969%2F1734933223060.jpg</t>
  </si>
  <si>
    <t>631256186</t>
  </si>
  <si>
    <t>4.010-14_43_46.jpg</t>
  </si>
  <si>
    <t>https://kc-eu.kobotoolbox.org/media/original?media_file=burn%2Fattachments%2Ff1d3841d05b747ac894b4b22aad428c2%2F52f2046c-390e-4c25-ad84-8fef4219e407%2F4.010-14_43_46.jpg</t>
  </si>
  <si>
    <t>631519464</t>
  </si>
  <si>
    <t>1734790061907.jpg</t>
  </si>
  <si>
    <t>https://kc-eu.kobotoolbox.org/media/original?media_file=burn%2Fattachments%2Ff1d3841d05b747ac894b4b22aad428c2%2Fdedc5e49-beb1-42e3-8015-1a0034ecb38e%2F1734790061907.jpg</t>
  </si>
  <si>
    <t>630956362</t>
  </si>
  <si>
    <t>1734875149526.jpg</t>
  </si>
  <si>
    <t>https://kc-eu.kobotoolbox.org/media/original?media_file=burn%2Fattachments%2Ff1d3841d05b747ac894b4b22aad428c2%2Fcca959cb-2bc2-427f-a689-997aa1777fba%2F1734875149526.jpg</t>
  </si>
  <si>
    <t>631165374</t>
  </si>
  <si>
    <t>1734962573201.jpg</t>
  </si>
  <si>
    <t>https://kc-eu.kobotoolbox.org/media/original?media_file=burn%2Fattachments%2Ff1d3841d05b747ac894b4b22aad428c2%2Ff4cd3a5f-8163-405f-aa84-fe4e113d05d0%2F1734962573201.jpg</t>
  </si>
  <si>
    <t>631400152</t>
  </si>
  <si>
    <t>1735049230239.jpg</t>
  </si>
  <si>
    <t>https://kc-eu.kobotoolbox.org/media/original?media_file=burn%2Fattachments%2Ff1d3841d05b747ac894b4b22aad428c2%2Fc16e93df-c67a-416f-97c9-57fa9a0e5d1a%2F1735049230239.jpg</t>
  </si>
  <si>
    <t>631686543</t>
  </si>
  <si>
    <t>1734776717589.jpg</t>
  </si>
  <si>
    <t>https://kc-eu.kobotoolbox.org/media/original?media_file=burn%2Fattachments%2Ff1d3841d05b747ac894b4b22aad428c2%2F22d60046-38bf-49a8-a98c-291e82708153%2F1734776717589.jpg</t>
  </si>
  <si>
    <t>630901630</t>
  </si>
  <si>
    <t>1734861074620.jpg</t>
  </si>
  <si>
    <t>https://kc-eu.kobotoolbox.org/media/original?media_file=burn%2Fattachments%2Ff1d3841d05b747ac894b4b22aad428c2%2F207662ac-1052-41b1-b65c-9e3af862c14f%2F1734861074620.jpg</t>
  </si>
  <si>
    <t>631113548</t>
  </si>
  <si>
    <t>1734943152884.jpg</t>
  </si>
  <si>
    <t>https://kc-eu.kobotoolbox.org/media/original?media_file=burn%2Fattachments%2Ff1d3841d05b747ac894b4b22aad428c2%2F1bfdae70-90cb-4ffe-871c-a1d19685258d%2F1734943152884.jpg</t>
  </si>
  <si>
    <t>631332623</t>
  </si>
  <si>
    <t>1735030438560.jpg</t>
  </si>
  <si>
    <t>https://kc-eu.kobotoolbox.org/media/original?media_file=burn%2Fattachments%2Ff1d3841d05b747ac894b4b22aad428c2%2F2683f1e0-1d32-4a39-a0fd-78fe706e61d6%2F1735030438560.jpg</t>
  </si>
  <si>
    <t>631587024</t>
  </si>
  <si>
    <t>1734769024330.jpg</t>
  </si>
  <si>
    <t>https://kc-eu.kobotoolbox.org/media/original?media_file=burn%2Fattachments%2Ff1d3841d05b747ac894b4b22aad428c2%2F47322525-cf2a-4e43-866d-b52ea02fadda%2F1734769024330.jpg</t>
  </si>
  <si>
    <t>1734769109398.jpg</t>
  </si>
  <si>
    <t>https://kc-eu.kobotoolbox.org/media/original?media_file=burn%2Fattachments%2Ff1d3841d05b747ac894b4b22aad428c2%2F47322525-cf2a-4e43-866d-b52ea02fadda%2F1734769109398.jpg</t>
  </si>
  <si>
    <t>630870533</t>
  </si>
  <si>
    <t>1734855227510.jpg</t>
  </si>
  <si>
    <t>https://kc-eu.kobotoolbox.org/media/original?media_file=burn%2Fattachments%2Ff1d3841d05b747ac894b4b22aad428c2%2F809d0889-91f9-4e0d-8253-123f8b558481%2F1734855227510.jpg</t>
  </si>
  <si>
    <t>1734855325665.jpg</t>
  </si>
  <si>
    <t>https://kc-eu.kobotoolbox.org/media/original?media_file=burn%2Fattachments%2Ff1d3841d05b747ac894b4b22aad428c2%2F809d0889-91f9-4e0d-8253-123f8b558481%2F1734855325665.jpg</t>
  </si>
  <si>
    <t>631085775</t>
  </si>
  <si>
    <t>1734941282011.jpg</t>
  </si>
  <si>
    <t>https://kc-eu.kobotoolbox.org/media/original?media_file=burn%2Fattachments%2Ff1d3841d05b747ac894b4b22aad428c2%2Faf75c98a-b848-4eca-b7c8-9f5fb1a7e3e8%2F1734941282011.jpg</t>
  </si>
  <si>
    <t>1734941835122.jpg</t>
  </si>
  <si>
    <t>https://kc-eu.kobotoolbox.org/media/original?media_file=burn%2Fattachments%2Ff1d3841d05b747ac894b4b22aad428c2%2Faf75c98a-b848-4eca-b7c8-9f5fb1a7e3e8%2F1734941835122.jpg</t>
  </si>
  <si>
    <t>631286333</t>
  </si>
  <si>
    <t>1735027229959.jpg</t>
  </si>
  <si>
    <t>https://kc-eu.kobotoolbox.org/media/original?media_file=burn%2Fattachments%2Ff1d3841d05b747ac894b4b22aad428c2%2Fd1e51478-f0cd-4612-b338-e01b35176393%2F1735027229959.jpg</t>
  </si>
  <si>
    <t>1735026801091.jpg</t>
  </si>
  <si>
    <t>https://kc-eu.kobotoolbox.org/media/original?media_file=burn%2Fattachments%2Ff1d3841d05b747ac894b4b22aad428c2%2Fd1e51478-f0cd-4612-b338-e01b35176393%2F1735026801091.jpg</t>
  </si>
  <si>
    <t>631542372</t>
  </si>
  <si>
    <t>1734764817348.jpg</t>
  </si>
  <si>
    <t>https://kc-eu.kobotoolbox.org/media/original?media_file=burn%2Fattachments%2Ff1d3841d05b747ac894b4b22aad428c2%2F221fa705-6637-43d2-80d8-aff20f47d67b%2F1734764817348.jpg</t>
  </si>
  <si>
    <t>630853920</t>
  </si>
  <si>
    <t>1734850671221.jpg</t>
  </si>
  <si>
    <t>https://kc-eu.kobotoolbox.org/media/original?media_file=burn%2Fattachments%2Ff1d3841d05b747ac894b4b22aad428c2%2Feca85ae8-1ed3-4867-81fe-9ea3502bca71%2F1734850671221.jpg</t>
  </si>
  <si>
    <t>631069681</t>
  </si>
  <si>
    <t>1734937231915.jpg</t>
  </si>
  <si>
    <t>https://kc-eu.kobotoolbox.org/media/original?media_file=burn%2Fattachments%2Ff1d3841d05b747ac894b4b22aad428c2%2F2c501fa5-4b9e-489e-90e0-ba40db8761a4%2F1734937231915.jpg</t>
  </si>
  <si>
    <t>631269512</t>
  </si>
  <si>
    <t>3.755-14_42_25.jpg</t>
  </si>
  <si>
    <t>https://kc-eu.kobotoolbox.org/media/original?media_file=burn%2Fattachments%2Ff1d3841d05b747ac894b4b22aad428c2%2F3b498211-6773-4df2-9057-6a96a37278fa%2F3.755-14_42_25.jpg</t>
  </si>
  <si>
    <t>631523785</t>
  </si>
  <si>
    <t>1734788688344.jpg</t>
  </si>
  <si>
    <t>https://kc-eu.kobotoolbox.org/media/original?media_file=burn%2Fattachments%2Ff1d3841d05b747ac894b4b22aad428c2%2F0d8a346a-98bc-4a59-ba72-91e143511461%2F1734788688344.jpg</t>
  </si>
  <si>
    <t>630951130</t>
  </si>
  <si>
    <t>1734875134449.jpg</t>
  </si>
  <si>
    <t>https://kc-eu.kobotoolbox.org/media/original?media_file=burn%2Fattachments%2Ff1d3841d05b747ac894b4b22aad428c2%2Fd36cfb69-5a8f-44bb-bca4-821a3c020804%2F1734875134449.jpg</t>
  </si>
  <si>
    <t>631165130</t>
  </si>
  <si>
    <t>1734961684148.jpg</t>
  </si>
  <si>
    <t>https://kc-eu.kobotoolbox.org/media/original?media_file=burn%2Fattachments%2Ff1d3841d05b747ac894b4b22aad428c2%2F021b1298-a883-46ca-b66a-f3a5082ad198%2F1734961684148.jpg</t>
  </si>
  <si>
    <t>631395019</t>
  </si>
  <si>
    <t>1735047809286.jpg</t>
  </si>
  <si>
    <t>https://kc-eu.kobotoolbox.org/media/original?media_file=burn%2Fattachments%2Ff1d3841d05b747ac894b4b22aad428c2%2F06d5c19a-ecd0-496b-a398-1cc59e6d2a60%2F1735047809286.jpg</t>
  </si>
  <si>
    <t>631670943</t>
  </si>
  <si>
    <t>1734767184888.jpg</t>
  </si>
  <si>
    <t>https://kc-eu.kobotoolbox.org/media/original?media_file=burn%2Fattachments%2Ff1d3841d05b747ac894b4b22aad428c2%2F7f5f2cb9-3ec0-4d1b-914c-61df30041251%2F1734767184888.jpg</t>
  </si>
  <si>
    <t>1734767384430.jpg</t>
  </si>
  <si>
    <t>https://kc-eu.kobotoolbox.org/media/original?media_file=burn%2Fattachments%2Ff1d3841d05b747ac894b4b22aad428c2%2F7f5f2cb9-3ec0-4d1b-914c-61df30041251%2F1734767384430.jpg</t>
  </si>
  <si>
    <t>630863843</t>
  </si>
  <si>
    <t>1734853538462.jpg</t>
  </si>
  <si>
    <t>https://kc-eu.kobotoolbox.org/media/original?media_file=burn%2Fattachments%2Ff1d3841d05b747ac894b4b22aad428c2%2Faf9ff513-bdaa-4dec-a1db-74bfdeda52a9%2F1734853538462.jpg</t>
  </si>
  <si>
    <t>1734853779298-13_20_13.jpg</t>
  </si>
  <si>
    <t>https://kc-eu.kobotoolbox.org/media/original?media_file=burn%2Fattachments%2Ff1d3841d05b747ac894b4b22aad428c2%2Fbf8fcdc5-39c6-425a-ae80-3780948b0c36%2F1734853779298-13_20_13.jpg</t>
  </si>
  <si>
    <t>631079829</t>
  </si>
  <si>
    <t>1734939888651.jpg</t>
  </si>
  <si>
    <t>https://kc-eu.kobotoolbox.org/media/original?media_file=burn%2Fattachments%2Ff1d3841d05b747ac894b4b22aad428c2%2Fcd239e7b-fbfe-4597-b2aa-38ac6d9ecab4%2F1734939888651.jpg</t>
  </si>
  <si>
    <t>1734940218919.jpg</t>
  </si>
  <si>
    <t>https://kc-eu.kobotoolbox.org/media/original?media_file=burn%2Fattachments%2Ff1d3841d05b747ac894b4b22aad428c2%2Fcd239e7b-fbfe-4597-b2aa-38ac6d9ecab4%2F1734940218919.jpg</t>
  </si>
  <si>
    <t>631280025</t>
  </si>
  <si>
    <t>1735026026104.jpg</t>
  </si>
  <si>
    <t>https://kc-eu.kobotoolbox.org/media/original?media_file=burn%2Fattachments%2Ff1d3841d05b747ac894b4b22aad428c2%2Fc0e00308-9275-4d67-b38b-27ccbda457c6%2F1735026026104.jpg</t>
  </si>
  <si>
    <t>1735026305977.jpg</t>
  </si>
  <si>
    <t>https://kc-eu.kobotoolbox.org/media/original?media_file=burn%2Fattachments%2Ff1d3841d05b747ac894b4b22aad428c2%2Fc0e00308-9275-4d67-b38b-27ccbda457c6%2F1735026305977.jpg</t>
  </si>
  <si>
    <t>631534030</t>
  </si>
  <si>
    <t>1734767928694.jpg</t>
  </si>
  <si>
    <t>https://kc-eu.kobotoolbox.org/media/original?media_file=burn%2Fattachments%2Ff1d3841d05b747ac894b4b22aad428c2%2F5353ab32-7a57-416e-a9cf-240253be333e%2F1734767928694.jpg</t>
  </si>
  <si>
    <t>630866418</t>
  </si>
  <si>
    <t>1734852834168.jpg</t>
  </si>
  <si>
    <t>https://kc-eu.kobotoolbox.org/media/original?media_file=burn%2Fattachments%2Ff1d3841d05b747ac894b4b22aad428c2%2F47e78442-84eb-44db-a4c4-26c069e61b23%2F1734852834168.jpg</t>
  </si>
  <si>
    <t>631082142</t>
  </si>
  <si>
    <t>1734939371206.jpg</t>
  </si>
  <si>
    <t>https://kc-eu.kobotoolbox.org/media/original?media_file=burn%2Fattachments%2Ff1d3841d05b747ac894b4b22aad428c2%2F8a36deb7-693a-42b9-bfdd-0fdb3d23ab2b%2F1734939371206.jpg</t>
  </si>
  <si>
    <t>631282371</t>
  </si>
  <si>
    <t>1735026013492.jpg</t>
  </si>
  <si>
    <t>https://kc-eu.kobotoolbox.org/media/original?media_file=burn%2Fattachments%2Ff1d3841d05b747ac894b4b22aad428c2%2F69e5766e-81a2-4be6-b60a-833d0f29cea2%2F1735026013492.jpg</t>
  </si>
  <si>
    <t>631537967</t>
  </si>
  <si>
    <t>1734787093917.jpg</t>
  </si>
  <si>
    <t>https://kc-eu.kobotoolbox.org/media/original?media_file=burn%2Fattachments%2Ff1d3841d05b747ac894b4b22aad428c2%2Fbff7ef33-6eed-46cd-aa5f-704455904753%2F1734787093917.jpg</t>
  </si>
  <si>
    <t>630945440</t>
  </si>
  <si>
    <t>1734871969621.jpg</t>
  </si>
  <si>
    <t>https://kc-eu.kobotoolbox.org/media/original?media_file=burn%2Fattachments%2Ff1d3841d05b747ac894b4b22aad428c2%2Fe5a55aa8-8207-4d86-8cad-934e257a4f60%2F1734871969621.jpg</t>
  </si>
  <si>
    <t>631165369</t>
  </si>
  <si>
    <t>1734960163773.jpg</t>
  </si>
  <si>
    <t>https://kc-eu.kobotoolbox.org/media/original?media_file=burn%2Fattachments%2Ff1d3841d05b747ac894b4b22aad428c2%2Fc5cc7648-100b-48ed-a37b-58998fe64169%2F1734960163773.jpg</t>
  </si>
  <si>
    <t>631387160</t>
  </si>
  <si>
    <t>3.790-15_1_35.jpg</t>
  </si>
  <si>
    <t>https://kc-eu.kobotoolbox.org/media/original?media_file=burn%2Fattachments%2Ff1d3841d05b747ac894b4b22aad428c2%2F6bfdd6b4-859c-4aef-b587-dc1ea6887842%2F3.790-15_1_35.jpg</t>
  </si>
  <si>
    <t>631659736</t>
  </si>
  <si>
    <t>User shall only use blue shaded cells for inout, DO NOT CHANGE ANY OTHER CELL VALUE or FORMULA.</t>
  </si>
  <si>
    <t xml:space="preserve">Step -1 </t>
  </si>
  <si>
    <t>Outlier removal</t>
  </si>
  <si>
    <t>Step -2</t>
  </si>
  <si>
    <t>90/30 assessment</t>
  </si>
  <si>
    <t>Step -3</t>
  </si>
  <si>
    <t xml:space="preserve"> Result</t>
  </si>
  <si>
    <t>Outlier identification</t>
  </si>
  <si>
    <t>No action required.</t>
  </si>
  <si>
    <t>Step 1.1</t>
  </si>
  <si>
    <t xml:space="preserve">Enter the KPT Serial number. The table autoexpands upon entering the serial number. </t>
  </si>
  <si>
    <t>Step 3.1</t>
  </si>
  <si>
    <t xml:space="preserve">Enter the average family size (adult equivalent) from KPT field data sheet. </t>
  </si>
  <si>
    <t>Mean value</t>
  </si>
  <si>
    <t>Sample Mean</t>
  </si>
  <si>
    <t>Lower bound</t>
  </si>
  <si>
    <t>Step 1.2</t>
  </si>
  <si>
    <t xml:space="preserve">Enter the Household ID from the KPT field data sheet. </t>
  </si>
  <si>
    <t>Sample Size (valid count)</t>
  </si>
  <si>
    <t>Step 3.2</t>
  </si>
  <si>
    <t>Select the applicable option from drop down list for fuel consumption value as determined in step-2.</t>
  </si>
  <si>
    <t>Step 1.3</t>
  </si>
  <si>
    <t>Select the baseline fuel type and enter baseline fuel consumption value from KPT field data sheet.</t>
  </si>
  <si>
    <t>Standard error</t>
  </si>
  <si>
    <t>What is the precision attained?</t>
  </si>
  <si>
    <t>Does the result satisfy the 90/30 rule?</t>
  </si>
  <si>
    <t>Substep 3.1</t>
  </si>
  <si>
    <t xml:space="preserve">S.No. </t>
  </si>
  <si>
    <t>Fuel consumption</t>
  </si>
  <si>
    <t>Fuel Type</t>
  </si>
  <si>
    <t>Select option</t>
  </si>
  <si>
    <t>Result</t>
  </si>
  <si>
    <t>kg/per HH/day</t>
  </si>
  <si>
    <t>ton/hh/year</t>
  </si>
  <si>
    <t>A</t>
  </si>
  <si>
    <t>B</t>
  </si>
  <si>
    <t>C</t>
  </si>
  <si>
    <t>D</t>
  </si>
  <si>
    <t>E</t>
  </si>
  <si>
    <t>Select fuel type</t>
  </si>
  <si>
    <t>Fuel</t>
  </si>
  <si>
    <t>Gender and age Fraction of standard adult</t>
  </si>
  <si>
    <t>NCV Charcoal</t>
  </si>
  <si>
    <t>Tj/ton</t>
  </si>
  <si>
    <t>Child: 0-14 years</t>
  </si>
  <si>
    <t>Sunday</t>
  </si>
  <si>
    <t>Exclude</t>
  </si>
  <si>
    <t>NCV LPG</t>
  </si>
  <si>
    <t>Female: 15-59 years</t>
  </si>
  <si>
    <t>Monday</t>
  </si>
  <si>
    <t>NCV Firewood</t>
  </si>
  <si>
    <t>Male: 15-59 years</t>
  </si>
  <si>
    <t>Tuesday</t>
  </si>
  <si>
    <t>NCV kerosene</t>
  </si>
  <si>
    <t>Female: over 59 years</t>
  </si>
  <si>
    <t>Wednesday</t>
  </si>
  <si>
    <t>Coal</t>
  </si>
  <si>
    <t>Male: over 59 years</t>
  </si>
  <si>
    <t>Thursday</t>
  </si>
  <si>
    <t xml:space="preserve">Dung Cake </t>
  </si>
  <si>
    <t>Friday</t>
  </si>
  <si>
    <t xml:space="preserve">Crop residue </t>
  </si>
  <si>
    <t>Saturday</t>
  </si>
  <si>
    <t>Biomass pellets</t>
  </si>
  <si>
    <t>Biogas</t>
  </si>
  <si>
    <t xml:space="preserve">Electricity </t>
  </si>
  <si>
    <t>Ethanol/Alcohol</t>
  </si>
  <si>
    <t>Ethanol Gel</t>
  </si>
  <si>
    <t>Other 1</t>
  </si>
  <si>
    <t>Other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</si>
</sst>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8">
    <numFmt numFmtId="44" formatCode="_(&quot;$&quot;* #,##0.00_);_(&quot;$&quot;* \(#,##0.00\);_(&quot;$&quot;* &quot;-&quot;??_);_(@_)"/>
    <numFmt numFmtId="43" formatCode="_(* #,##0.00_);_(* \(#,##0.00\);_(* &quot;-&quot;??_);_(@_)"/>
    <numFmt numFmtId="164" formatCode="_-* #,##0.00_-;\-* #,##0.00_-;_-* &quot;-&quot;??_-;_-@_-"/>
    <numFmt numFmtId="165" formatCode="0.0%"/>
    <numFmt numFmtId="166" formatCode="0.0"/>
    <numFmt numFmtId="167" formatCode="0.000"/>
    <numFmt numFmtId="168" formatCode="0.0000000"/>
    <numFmt numFmtId="169" formatCode="0.000000"/>
    <numFmt numFmtId="170" formatCode="mm/dd/yyyy\ hh:mm:ss"/>
    <numFmt numFmtId="171" formatCode="[$USD]\ #,##0.00"/>
    <numFmt numFmtId="172" formatCode="dd\-mmm\-yyyy"/>
    <numFmt numFmtId="173" formatCode="yyyy\-mm\-dd\ hh:mm:ss"/>
    <numFmt numFmtId="174" formatCode="_([$$-409]* #,##0.00_);_([$$-409]* \(#,##0.00\);_([$$-409]* &quot;-&quot;??_);_(@_)"/>
    <numFmt numFmtId="175" formatCode="_([$KES]\ * #,##0.00_);_([$KES]\ * \(#,##0.00\);_([$KES]\ * &quot;-&quot;??_);_(@_)"/>
    <numFmt numFmtId="176" formatCode="_([$$-409]* #,##0.000000_);_([$$-409]* \(#,##0.000000\);_([$$-409]* &quot;-&quot;??_);_(@_)"/>
    <numFmt numFmtId="177" formatCode="dd\-mmmm\-yyyy"/>
    <numFmt numFmtId="178" formatCode="_(* #,##0.000000_);_(* \(#,##0.000000\);_(* &quot;-&quot;??_);_(@_)"/>
    <numFmt numFmtId="179" formatCode="h:mm;@"/>
    <numFmt numFmtId="180" formatCode="0.000000000"/>
    <numFmt numFmtId="181" formatCode="_(* #,##0.000_);_(* \(#,##0.000\);_(* &quot;-&quot;??_);_(@_)"/>
    <numFmt numFmtId="182" formatCode="#,##0.0000"/>
    <numFmt numFmtId="183" formatCode="#,##0.000000"/>
    <numFmt numFmtId="184" formatCode="#,##0.00000"/>
    <numFmt numFmtId="185" formatCode="0.0000"/>
    <numFmt numFmtId="186" formatCode="_-* #,##0\ _€_-;\-* #,##0\ _€_-;_-* &quot;-&quot;??\ _€_-;_-@_-"/>
    <numFmt numFmtId="187" formatCode="0.000%"/>
    <numFmt numFmtId="188" formatCode="_-* #,##0_-;\-* #,##0_-;_-* &quot;-&quot;??_-;_-@_-"/>
    <numFmt numFmtId="189" formatCode="0.0000000000000000"/>
  </numFmts>
  <fonts count="57">
    <font>
      <sz val="11"/>
      <color theme="1"/>
      <name val="Calibri"/>
      <family val="2"/>
      <scheme val="minor"/>
    </font>
    <font>
      <sz val="11"/>
      <color theme="1"/>
      <name val="Calibri"/>
      <family val="2"/>
      <scheme val="minor"/>
    </font>
    <font>
      <sz val="11"/>
      <color rgb="FF3F3F76"/>
      <name val="Calibri"/>
      <family val="2"/>
      <scheme val="minor"/>
    </font>
    <font>
      <sz val="11"/>
      <color theme="0"/>
      <name val="Calibri"/>
      <family val="2"/>
      <scheme val="minor"/>
    </font>
    <font>
      <sz val="11"/>
      <color rgb="FF000000"/>
      <name val="Calibri"/>
      <family val="2"/>
      <scheme val="minor"/>
    </font>
    <font>
      <b/>
      <sz val="11"/>
      <color rgb="FF000000"/>
      <name val="Calibri"/>
      <family val="2"/>
      <scheme val="minor"/>
    </font>
    <font>
      <b/>
      <sz val="10"/>
      <color theme="1"/>
      <name val="Avenir-Book"/>
    </font>
    <font>
      <u/>
      <sz val="11"/>
      <color theme="10"/>
      <name val="Calibri"/>
      <family val="2"/>
    </font>
    <font>
      <u/>
      <sz val="11"/>
      <color theme="10"/>
      <name val="Calibri"/>
      <family val="2"/>
      <scheme val="minor"/>
    </font>
    <font>
      <b/>
      <sz val="11"/>
      <color theme="1"/>
      <name val="Calibri"/>
      <family val="2"/>
      <scheme val="minor"/>
    </font>
    <font>
      <b/>
      <sz val="18"/>
      <color theme="1"/>
      <name val="Calibri"/>
      <family val="2"/>
      <scheme val="minor"/>
    </font>
    <font>
      <sz val="10"/>
      <color theme="1"/>
      <name val="Avenir-Book"/>
    </font>
    <font>
      <sz val="10"/>
      <color theme="1"/>
      <name val="Avenir-Book"/>
      <family val="2"/>
    </font>
    <font>
      <b/>
      <sz val="10"/>
      <color rgb="FF000000"/>
      <name val="Calibri"/>
      <family val="2"/>
      <scheme val="minor"/>
    </font>
    <font>
      <sz val="11"/>
      <color theme="1"/>
      <name val="Avenir-Book"/>
      <family val="2"/>
    </font>
    <font>
      <b/>
      <sz val="18"/>
      <color theme="1"/>
      <name val="Avenir-Book"/>
    </font>
    <font>
      <b/>
      <sz val="18"/>
      <color rgb="FF3F3F76"/>
      <name val="Calibri"/>
      <family val="2"/>
      <scheme val="minor"/>
    </font>
    <font>
      <b/>
      <sz val="11"/>
      <color rgb="FFFF0000"/>
      <name val="Avenir-Book"/>
      <family val="2"/>
    </font>
    <font>
      <b/>
      <sz val="12"/>
      <color theme="0"/>
      <name val="Avenir-Book"/>
      <family val="2"/>
    </font>
    <font>
      <b/>
      <sz val="11"/>
      <color theme="0"/>
      <name val="Avenir-Book"/>
      <family val="2"/>
    </font>
    <font>
      <b/>
      <sz val="11"/>
      <color theme="1"/>
      <name val="Avenir-Book"/>
      <family val="2"/>
    </font>
    <font>
      <i/>
      <sz val="11"/>
      <color theme="1"/>
      <name val="Avenir-Book"/>
    </font>
    <font>
      <sz val="11"/>
      <color rgb="FFC00000"/>
      <name val="Avenir-Book"/>
      <family val="2"/>
    </font>
    <font>
      <sz val="11"/>
      <color theme="1"/>
      <name val="Avenir-Book"/>
    </font>
    <font>
      <i/>
      <sz val="11"/>
      <color rgb="FFFF0000"/>
      <name val="Avenir-Book"/>
    </font>
    <font>
      <b/>
      <sz val="11"/>
      <color theme="1"/>
      <name val="Avenir-Book"/>
    </font>
    <font>
      <sz val="12"/>
      <color theme="1"/>
      <name val="Calibri"/>
      <family val="2"/>
      <scheme val="minor"/>
    </font>
    <font>
      <sz val="10"/>
      <name val="Verdana"/>
      <family val="2"/>
    </font>
    <font>
      <b/>
      <sz val="11"/>
      <color rgb="FF000000"/>
      <name val="Times New Roman"/>
      <family val="1"/>
    </font>
    <font>
      <sz val="11"/>
      <color rgb="FF000000"/>
      <name val="Times New Roman"/>
      <family val="1"/>
    </font>
    <font>
      <b/>
      <sz val="10"/>
      <color theme="1"/>
      <name val="Times New Roman"/>
      <family val="1"/>
    </font>
    <font>
      <i/>
      <sz val="10"/>
      <color theme="1"/>
      <name val="Times New Roman"/>
      <family val="1"/>
    </font>
    <font>
      <b/>
      <sz val="10"/>
      <color rgb="FF000000"/>
      <name val="Times New Roman"/>
      <family val="1"/>
    </font>
    <font>
      <sz val="10"/>
      <color rgb="FF000000"/>
      <name val="Times New Roman"/>
      <family val="1"/>
    </font>
    <font>
      <b/>
      <sz val="14"/>
      <color rgb="FF000000"/>
      <name val="Times New Roman"/>
      <family val="1"/>
    </font>
    <font>
      <b/>
      <sz val="11"/>
      <color theme="1"/>
      <name val="Times New Roman"/>
      <family val="1"/>
    </font>
    <font>
      <i/>
      <sz val="11"/>
      <color rgb="FF000000"/>
      <name val="Times New Roman"/>
      <family val="1"/>
    </font>
    <font>
      <sz val="8"/>
      <name val="Calibri"/>
      <family val="2"/>
      <scheme val="minor"/>
    </font>
    <font>
      <sz val="11"/>
      <color rgb="FF000000"/>
      <name val="Calibri"/>
      <family val="2"/>
    </font>
    <font>
      <b/>
      <sz val="11"/>
      <color theme="3" tint="-0.499984740745262"/>
      <name val="Calibri"/>
      <family val="2"/>
      <scheme val="minor"/>
    </font>
    <font>
      <sz val="10"/>
      <color theme="1"/>
      <name val="Times"/>
      <family val="1"/>
    </font>
    <font>
      <vertAlign val="subscript"/>
      <sz val="10"/>
      <color theme="1"/>
      <name val="Times"/>
      <family val="1"/>
    </font>
    <font>
      <vertAlign val="subscript"/>
      <sz val="10"/>
      <color indexed="8"/>
      <name val="Times"/>
      <family val="1"/>
    </font>
    <font>
      <sz val="12"/>
      <color theme="1"/>
      <name val="Times New Roman"/>
      <family val="1"/>
    </font>
    <font>
      <sz val="12"/>
      <name val="Times New Roman"/>
      <family val="1"/>
    </font>
    <font>
      <b/>
      <sz val="12"/>
      <name val="Times New Roman"/>
      <family val="1"/>
    </font>
    <font>
      <b/>
      <sz val="12"/>
      <color theme="1"/>
      <name val="Times New Roman"/>
      <family val="1"/>
    </font>
    <font>
      <sz val="12"/>
      <color rgb="FF000000"/>
      <name val="Times New Roman"/>
      <family val="1"/>
    </font>
    <font>
      <vertAlign val="subscript"/>
      <sz val="12"/>
      <color theme="1"/>
      <name val="Times New Roman"/>
      <family val="1"/>
    </font>
    <font>
      <b/>
      <vertAlign val="subscript"/>
      <sz val="12"/>
      <color theme="1"/>
      <name val="Times New Roman"/>
      <family val="1"/>
    </font>
    <font>
      <b/>
      <sz val="11"/>
      <color theme="1"/>
      <name val="Times"/>
      <family val="1"/>
    </font>
    <font>
      <sz val="11"/>
      <color theme="1"/>
      <name val="Times"/>
      <family val="1"/>
    </font>
    <font>
      <b/>
      <sz val="11"/>
      <name val="Times"/>
      <family val="1"/>
    </font>
    <font>
      <sz val="11"/>
      <name val="Times"/>
      <family val="1"/>
    </font>
    <font>
      <sz val="11"/>
      <color rgb="FF000000"/>
      <name val="Times"/>
      <family val="1"/>
    </font>
    <font>
      <b/>
      <sz val="11"/>
      <color rgb="FF000000"/>
      <name val="Times"/>
      <family val="1"/>
    </font>
    <font>
      <vertAlign val="subscript"/>
      <sz val="12"/>
      <name val="Times New Roman"/>
      <family val="1"/>
    </font>
  </fonts>
  <fills count="33">
    <fill>
      <patternFill patternType="none"/>
    </fill>
    <fill>
      <patternFill patternType="gray125"/>
    </fill>
    <fill>
      <patternFill patternType="solid">
        <fgColor rgb="FFFFCC99"/>
      </patternFill>
    </fill>
    <fill>
      <patternFill patternType="solid">
        <fgColor theme="5"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9" tint="0.79998168889431442"/>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rgb="FFCCC0DA"/>
        <bgColor indexed="64"/>
      </patternFill>
    </fill>
    <fill>
      <patternFill patternType="solid">
        <fgColor rgb="FFF2DCDB"/>
        <bgColor indexed="64"/>
      </patternFill>
    </fill>
    <fill>
      <patternFill patternType="solid">
        <fgColor rgb="FFB8CCE4"/>
        <bgColor indexed="64"/>
      </patternFill>
    </fill>
    <fill>
      <patternFill patternType="solid">
        <fgColor rgb="FFD8E4BC"/>
        <bgColor indexed="64"/>
      </patternFill>
    </fill>
    <fill>
      <patternFill patternType="solid">
        <fgColor rgb="FFE6B8B7"/>
        <bgColor indexed="64"/>
      </patternFill>
    </fill>
    <fill>
      <patternFill patternType="solid">
        <fgColor rgb="FFEBF1DE"/>
        <bgColor indexed="64"/>
      </patternFill>
    </fill>
    <fill>
      <patternFill patternType="solid">
        <fgColor rgb="FFDDD9C4"/>
        <bgColor indexed="64"/>
      </patternFill>
    </fill>
    <fill>
      <patternFill patternType="solid">
        <fgColor theme="3" tint="0.79998168889431442"/>
        <bgColor indexed="64"/>
      </patternFill>
    </fill>
    <fill>
      <patternFill patternType="solid">
        <fgColor theme="1"/>
        <bgColor indexed="64"/>
      </patternFill>
    </fill>
    <fill>
      <patternFill patternType="solid">
        <fgColor theme="0"/>
        <bgColor theme="6"/>
      </patternFill>
    </fill>
    <fill>
      <patternFill patternType="solid">
        <fgColor theme="9" tint="0.39997558519241921"/>
        <bgColor indexed="65"/>
      </patternFill>
    </fill>
    <fill>
      <patternFill patternType="solid">
        <fgColor theme="1"/>
        <bgColor theme="6"/>
      </patternFill>
    </fill>
    <fill>
      <patternFill patternType="solid">
        <fgColor theme="9" tint="0.59999389629810485"/>
        <bgColor indexed="64"/>
      </patternFill>
    </fill>
    <fill>
      <patternFill patternType="solid">
        <fgColor indexed="22"/>
      </patternFill>
    </fill>
    <fill>
      <patternFill patternType="solid">
        <fgColor theme="4" tint="0.59999389629810485"/>
        <bgColor indexed="64"/>
      </patternFill>
    </fill>
    <fill>
      <patternFill patternType="solid">
        <fgColor theme="8" tint="0.39997558519241921"/>
        <bgColor indexed="64"/>
      </patternFill>
    </fill>
    <fill>
      <patternFill patternType="solid">
        <fgColor theme="0" tint="-0.14999847407452621"/>
        <bgColor indexed="64"/>
      </patternFill>
    </fill>
    <fill>
      <patternFill patternType="solid">
        <fgColor rgb="FF92D050"/>
        <bgColor indexed="64"/>
      </patternFill>
    </fill>
    <fill>
      <patternFill patternType="solid">
        <fgColor rgb="FF92D050"/>
        <bgColor rgb="FF000000"/>
      </patternFill>
    </fill>
    <fill>
      <patternFill patternType="solid">
        <fgColor rgb="FFD9D9D9"/>
        <bgColor indexed="64"/>
      </patternFill>
    </fill>
    <fill>
      <patternFill patternType="solid">
        <fgColor theme="8"/>
        <bgColor indexed="64"/>
      </patternFill>
    </fill>
  </fills>
  <borders count="48">
    <border>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top style="thin">
        <color auto="1"/>
      </top>
      <bottom style="thin">
        <color auto="1"/>
      </bottom>
      <diagonal/>
    </border>
    <border>
      <left/>
      <right style="thin">
        <color indexed="64"/>
      </right>
      <top/>
      <bottom/>
      <diagonal/>
    </border>
    <border>
      <left style="hair">
        <color indexed="64"/>
      </left>
      <right style="hair">
        <color indexed="64"/>
      </right>
      <top style="hair">
        <color indexed="64"/>
      </top>
      <bottom style="hair">
        <color indexed="64"/>
      </bottom>
      <diagonal/>
    </border>
    <border>
      <left/>
      <right/>
      <top/>
      <bottom style="thin">
        <color indexed="64"/>
      </bottom>
      <diagonal/>
    </border>
    <border>
      <left/>
      <right/>
      <top style="thin">
        <color theme="3"/>
      </top>
      <bottom/>
      <diagonal/>
    </border>
    <border>
      <left style="thin">
        <color theme="3"/>
      </left>
      <right style="thin">
        <color theme="3"/>
      </right>
      <top style="thin">
        <color theme="3"/>
      </top>
      <bottom style="thin">
        <color theme="3"/>
      </bottom>
      <diagonal/>
    </border>
    <border>
      <left style="medium">
        <color theme="1"/>
      </left>
      <right/>
      <top style="thin">
        <color theme="1"/>
      </top>
      <bottom style="thin">
        <color theme="1"/>
      </bottom>
      <diagonal/>
    </border>
    <border>
      <left/>
      <right style="medium">
        <color theme="1"/>
      </right>
      <top style="thin">
        <color theme="1"/>
      </top>
      <bottom style="thin">
        <color theme="1"/>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bottom/>
      <diagonal/>
    </border>
    <border>
      <left style="thin">
        <color theme="1"/>
      </left>
      <right style="thin">
        <color theme="1"/>
      </right>
      <top style="thin">
        <color theme="1"/>
      </top>
      <bottom style="thin">
        <color theme="1"/>
      </bottom>
      <diagonal/>
    </border>
    <border>
      <left style="thin">
        <color theme="1"/>
      </left>
      <right/>
      <top/>
      <bottom style="thin">
        <color theme="1"/>
      </bottom>
      <diagonal/>
    </border>
    <border>
      <left/>
      <right/>
      <top/>
      <bottom style="thin">
        <color theme="1"/>
      </bottom>
      <diagonal/>
    </border>
    <border>
      <left style="thin">
        <color theme="1"/>
      </left>
      <right/>
      <top style="thin">
        <color theme="1"/>
      </top>
      <bottom style="thin">
        <color theme="1"/>
      </bottom>
      <diagonal/>
    </border>
    <border>
      <left style="thin">
        <color theme="1"/>
      </left>
      <right style="thin">
        <color indexed="64"/>
      </right>
      <top style="thin">
        <color theme="1"/>
      </top>
      <bottom style="thin">
        <color theme="1"/>
      </bottom>
      <diagonal/>
    </border>
    <border>
      <left style="thin">
        <color theme="1"/>
      </left>
      <right style="thin">
        <color indexed="64"/>
      </right>
      <top style="thin">
        <color theme="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auto="1"/>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auto="1"/>
      </left>
      <right style="medium">
        <color auto="1"/>
      </right>
      <top style="medium">
        <color auto="1"/>
      </top>
      <bottom/>
      <diagonal/>
    </border>
    <border>
      <left style="thin">
        <color indexed="64"/>
      </left>
      <right style="thin">
        <color indexed="64"/>
      </right>
      <top/>
      <bottom/>
      <diagonal/>
    </border>
  </borders>
  <cellStyleXfs count="775">
    <xf numFmtId="0" fontId="0" fillId="0" borderId="0"/>
    <xf numFmtId="0" fontId="2" fillId="2" borderId="1" applyNumberFormat="0" applyAlignment="0" applyProtection="0"/>
    <xf numFmtId="0" fontId="4" fillId="0" borderId="0"/>
    <xf numFmtId="9" fontId="4" fillId="0" borderId="0" applyFont="0" applyFill="0" applyBorder="0" applyAlignment="0" applyProtection="0"/>
    <xf numFmtId="0" fontId="4" fillId="0" borderId="0"/>
    <xf numFmtId="44" fontId="4" fillId="0" borderId="0" applyFont="0" applyFill="0" applyBorder="0" applyAlignment="0" applyProtection="0"/>
    <xf numFmtId="0" fontId="1" fillId="0" borderId="0"/>
    <xf numFmtId="0" fontId="7" fillId="0" borderId="0" applyNumberFormat="0" applyFill="0" applyBorder="0" applyAlignment="0" applyProtection="0">
      <alignment vertical="top"/>
      <protection locked="0"/>
    </xf>
    <xf numFmtId="0" fontId="8" fillId="0" borderId="0" applyNumberFormat="0" applyFill="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0" borderId="0"/>
    <xf numFmtId="9" fontId="1" fillId="0" borderId="0" applyFont="0" applyFill="0" applyBorder="0" applyAlignment="0" applyProtection="0"/>
    <xf numFmtId="0" fontId="12" fillId="0" borderId="0"/>
    <xf numFmtId="0" fontId="1" fillId="10" borderId="0" applyNumberFormat="0" applyBorder="0" applyAlignment="0" applyProtection="0"/>
    <xf numFmtId="0" fontId="1" fillId="11" borderId="0" applyNumberFormat="0" applyBorder="0" applyAlignment="0" applyProtection="0"/>
    <xf numFmtId="0" fontId="1" fillId="0" borderId="0"/>
    <xf numFmtId="0" fontId="1" fillId="0" borderId="0"/>
    <xf numFmtId="9" fontId="1" fillId="0" borderId="0" applyFont="0" applyFill="0" applyBorder="0" applyAlignment="0" applyProtection="0"/>
    <xf numFmtId="43" fontId="4" fillId="0" borderId="0" applyFont="0" applyFill="0" applyBorder="0" applyAlignment="0" applyProtection="0"/>
    <xf numFmtId="0" fontId="12" fillId="0" borderId="0"/>
    <xf numFmtId="9" fontId="12" fillId="0" borderId="0" applyFont="0" applyFill="0" applyBorder="0" applyAlignment="0" applyProtection="0"/>
    <xf numFmtId="0" fontId="1" fillId="0" borderId="0"/>
    <xf numFmtId="9" fontId="1"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0" fontId="1" fillId="0" borderId="0"/>
    <xf numFmtId="164" fontId="1" fillId="0" borderId="0" applyFont="0" applyFill="0" applyBorder="0" applyAlignment="0" applyProtection="0"/>
    <xf numFmtId="0" fontId="4" fillId="25" borderId="0">
      <alignment wrapText="1"/>
    </xf>
    <xf numFmtId="0" fontId="4" fillId="0" borderId="0">
      <alignment wrapText="1"/>
    </xf>
    <xf numFmtId="0" fontId="4" fillId="0" borderId="0">
      <alignment wrapText="1"/>
    </xf>
    <xf numFmtId="0" fontId="4" fillId="0" borderId="0">
      <alignment wrapText="1"/>
    </xf>
    <xf numFmtId="170" fontId="4"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22" borderId="0" applyNumberFormat="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2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2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2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2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2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2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2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22" borderId="0" applyNumberFormat="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2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2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2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2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2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2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164" fontId="1" fillId="0" borderId="0" applyFont="0" applyFill="0" applyBorder="0" applyAlignment="0" applyProtection="0"/>
    <xf numFmtId="0" fontId="1" fillId="0" borderId="0"/>
    <xf numFmtId="0" fontId="1" fillId="2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 fillId="0" borderId="0" applyFont="0" applyFill="0" applyBorder="0" applyAlignment="0" applyProtection="0"/>
    <xf numFmtId="0" fontId="1" fillId="0" borderId="0"/>
    <xf numFmtId="0" fontId="1" fillId="2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164" fontId="1" fillId="0" borderId="0" applyFont="0" applyFill="0" applyBorder="0" applyAlignment="0" applyProtection="0"/>
    <xf numFmtId="0" fontId="1" fillId="0" borderId="0"/>
    <xf numFmtId="0" fontId="1" fillId="2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4"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6" fillId="0" borderId="0" applyFont="0" applyFill="0" applyBorder="0" applyAlignment="0" applyProtection="0"/>
    <xf numFmtId="164" fontId="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22" borderId="0" applyNumberFormat="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2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2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2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2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2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2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2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22" borderId="0" applyNumberFormat="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2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2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2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2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2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2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164" fontId="1" fillId="0" borderId="0" applyFont="0" applyFill="0" applyBorder="0" applyAlignment="0" applyProtection="0"/>
    <xf numFmtId="0" fontId="1" fillId="0" borderId="0"/>
    <xf numFmtId="0" fontId="1" fillId="2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 fillId="0" borderId="0" applyFont="0" applyFill="0" applyBorder="0" applyAlignment="0" applyProtection="0"/>
    <xf numFmtId="0" fontId="1" fillId="0" borderId="0"/>
    <xf numFmtId="0" fontId="1" fillId="2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164" fontId="26"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4" fillId="0" borderId="0" applyFont="0" applyFill="0" applyBorder="0" applyAlignment="0" applyProtection="0"/>
  </cellStyleXfs>
  <cellXfs count="484">
    <xf numFmtId="0" fontId="0" fillId="0" borderId="0" xfId="0"/>
    <xf numFmtId="0" fontId="4" fillId="0" borderId="0" xfId="2"/>
    <xf numFmtId="0" fontId="1" fillId="0" borderId="0" xfId="17"/>
    <xf numFmtId="0" fontId="14" fillId="4" borderId="0" xfId="17" applyFont="1" applyFill="1"/>
    <xf numFmtId="1" fontId="1" fillId="0" borderId="0" xfId="17" applyNumberFormat="1"/>
    <xf numFmtId="0" fontId="10" fillId="0" borderId="0" xfId="0" applyFont="1" applyAlignment="1">
      <alignment vertical="center"/>
    </xf>
    <xf numFmtId="0" fontId="9" fillId="0" borderId="12" xfId="0" applyFont="1" applyBorder="1" applyAlignment="1">
      <alignment horizontal="left" vertical="top" wrapText="1"/>
    </xf>
    <xf numFmtId="0" fontId="9" fillId="0" borderId="0" xfId="0" applyFont="1"/>
    <xf numFmtId="0" fontId="15" fillId="15" borderId="2" xfId="12" applyFont="1" applyFill="1" applyBorder="1" applyAlignment="1">
      <alignment horizontal="center" vertical="center"/>
    </xf>
    <xf numFmtId="0" fontId="10" fillId="0" borderId="0" xfId="0" applyFont="1"/>
    <xf numFmtId="0" fontId="17" fillId="19" borderId="0" xfId="23" applyFont="1" applyFill="1" applyAlignment="1">
      <alignment vertical="top"/>
    </xf>
    <xf numFmtId="0" fontId="17" fillId="4" borderId="0" xfId="23" applyFont="1" applyFill="1" applyAlignment="1">
      <alignment horizontal="left" vertical="top" wrapText="1"/>
    </xf>
    <xf numFmtId="0" fontId="1" fillId="4" borderId="0" xfId="23" applyFill="1"/>
    <xf numFmtId="0" fontId="18" fillId="20" borderId="9" xfId="23" applyFont="1" applyFill="1" applyBorder="1"/>
    <xf numFmtId="1" fontId="18" fillId="20" borderId="9" xfId="23" applyNumberFormat="1" applyFont="1" applyFill="1" applyBorder="1"/>
    <xf numFmtId="0" fontId="19" fillId="23" borderId="5" xfId="23" applyFont="1" applyFill="1" applyBorder="1"/>
    <xf numFmtId="0" fontId="19" fillId="23" borderId="9" xfId="23" applyFont="1" applyFill="1" applyBorder="1"/>
    <xf numFmtId="0" fontId="19" fillId="23" borderId="0" xfId="23" applyFont="1" applyFill="1"/>
    <xf numFmtId="0" fontId="18" fillId="20" borderId="0" xfId="23" applyFont="1" applyFill="1"/>
    <xf numFmtId="0" fontId="18" fillId="20" borderId="9" xfId="23" applyFont="1" applyFill="1" applyBorder="1" applyAlignment="1">
      <alignment horizontal="left"/>
    </xf>
    <xf numFmtId="0" fontId="1" fillId="0" borderId="0" xfId="23"/>
    <xf numFmtId="1" fontId="1" fillId="4" borderId="0" xfId="23" applyNumberFormat="1" applyFill="1"/>
    <xf numFmtId="0" fontId="17" fillId="4" borderId="0" xfId="23" applyFont="1" applyFill="1" applyAlignment="1">
      <alignment vertical="top" wrapText="1"/>
    </xf>
    <xf numFmtId="0" fontId="14" fillId="4" borderId="0" xfId="23" applyFont="1" applyFill="1"/>
    <xf numFmtId="0" fontId="14" fillId="4" borderId="5" xfId="23" applyFont="1" applyFill="1" applyBorder="1" applyAlignment="1">
      <alignment horizontal="left" vertical="top"/>
    </xf>
    <xf numFmtId="0" fontId="14" fillId="4" borderId="2" xfId="23" applyFont="1" applyFill="1" applyBorder="1"/>
    <xf numFmtId="0" fontId="14" fillId="4" borderId="2" xfId="23" applyFont="1" applyFill="1" applyBorder="1" applyAlignment="1">
      <alignment horizontal="center"/>
    </xf>
    <xf numFmtId="0" fontId="20" fillId="4" borderId="0" xfId="23" applyFont="1" applyFill="1" applyAlignment="1">
      <alignment vertical="center"/>
    </xf>
    <xf numFmtId="2" fontId="21" fillId="4" borderId="2" xfId="23" applyNumberFormat="1" applyFont="1" applyFill="1" applyBorder="1" applyAlignment="1">
      <alignment vertical="top"/>
    </xf>
    <xf numFmtId="0" fontId="14" fillId="4" borderId="12" xfId="23" applyFont="1" applyFill="1" applyBorder="1" applyAlignment="1">
      <alignment horizontal="left" vertical="top"/>
    </xf>
    <xf numFmtId="0" fontId="21" fillId="21" borderId="2" xfId="23" applyFont="1" applyFill="1" applyBorder="1"/>
    <xf numFmtId="2" fontId="21" fillId="21" borderId="2" xfId="23" applyNumberFormat="1" applyFont="1" applyFill="1" applyBorder="1"/>
    <xf numFmtId="0" fontId="21" fillId="4" borderId="3" xfId="23" applyFont="1" applyFill="1" applyBorder="1" applyAlignment="1">
      <alignment vertical="top"/>
    </xf>
    <xf numFmtId="0" fontId="21" fillId="4" borderId="9" xfId="23" applyFont="1" applyFill="1" applyBorder="1" applyAlignment="1">
      <alignment vertical="top"/>
    </xf>
    <xf numFmtId="0" fontId="14" fillId="4" borderId="9" xfId="23" applyFont="1" applyFill="1" applyBorder="1" applyAlignment="1">
      <alignment horizontal="left" vertical="top"/>
    </xf>
    <xf numFmtId="1" fontId="21" fillId="4" borderId="2" xfId="23" applyNumberFormat="1" applyFont="1" applyFill="1" applyBorder="1" applyAlignment="1">
      <alignment vertical="top"/>
    </xf>
    <xf numFmtId="9" fontId="21" fillId="4" borderId="2" xfId="24" applyFont="1" applyFill="1" applyBorder="1" applyAlignment="1" applyProtection="1">
      <alignment vertical="top"/>
    </xf>
    <xf numFmtId="0" fontId="14" fillId="4" borderId="0" xfId="23" applyFont="1" applyFill="1" applyAlignment="1">
      <alignment horizontal="center" vertical="center"/>
    </xf>
    <xf numFmtId="0" fontId="14" fillId="4" borderId="0" xfId="23" applyFont="1" applyFill="1" applyAlignment="1">
      <alignment vertical="top" wrapText="1"/>
    </xf>
    <xf numFmtId="2" fontId="24" fillId="19" borderId="4" xfId="23" applyNumberFormat="1" applyFont="1" applyFill="1" applyBorder="1" applyAlignment="1">
      <alignment horizontal="right" vertical="top"/>
    </xf>
    <xf numFmtId="0" fontId="21" fillId="21" borderId="0" xfId="23" applyFont="1" applyFill="1" applyAlignment="1">
      <alignment horizontal="center"/>
    </xf>
    <xf numFmtId="0" fontId="20" fillId="21" borderId="0" xfId="23" applyFont="1" applyFill="1" applyAlignment="1">
      <alignment horizontal="center"/>
    </xf>
    <xf numFmtId="1" fontId="20" fillId="21" borderId="0" xfId="23" applyNumberFormat="1" applyFont="1" applyFill="1" applyAlignment="1">
      <alignment horizontal="center" vertical="center"/>
    </xf>
    <xf numFmtId="0" fontId="20" fillId="21" borderId="0" xfId="23" applyFont="1" applyFill="1" applyAlignment="1">
      <alignment horizontal="center" vertical="center"/>
    </xf>
    <xf numFmtId="2" fontId="24" fillId="4" borderId="6" xfId="23" applyNumberFormat="1" applyFont="1" applyFill="1" applyBorder="1" applyAlignment="1">
      <alignment horizontal="center" vertical="top" wrapText="1"/>
    </xf>
    <xf numFmtId="0" fontId="4" fillId="4" borderId="13" xfId="4" applyFill="1" applyBorder="1" applyAlignment="1">
      <alignment horizontal="center" vertical="center"/>
    </xf>
    <xf numFmtId="0" fontId="4" fillId="0" borderId="0" xfId="4"/>
    <xf numFmtId="0" fontId="14" fillId="19" borderId="17" xfId="23" applyFont="1" applyFill="1" applyBorder="1" applyAlignment="1">
      <alignment horizontal="right"/>
    </xf>
    <xf numFmtId="0" fontId="14" fillId="19" borderId="18" xfId="23" applyFont="1" applyFill="1" applyBorder="1" applyAlignment="1">
      <alignment horizontal="right"/>
    </xf>
    <xf numFmtId="0" fontId="14" fillId="4" borderId="0" xfId="23" applyFont="1" applyFill="1" applyAlignment="1">
      <alignment horizontal="center"/>
    </xf>
    <xf numFmtId="1" fontId="14" fillId="4" borderId="0" xfId="23" applyNumberFormat="1" applyFont="1" applyFill="1" applyAlignment="1">
      <alignment horizontal="center" vertical="center"/>
    </xf>
    <xf numFmtId="0" fontId="14" fillId="4" borderId="0" xfId="23" applyFont="1" applyFill="1" applyAlignment="1">
      <alignment horizontal="center" vertical="top"/>
    </xf>
    <xf numFmtId="2" fontId="14" fillId="4" borderId="14" xfId="4" applyNumberFormat="1" applyFont="1" applyFill="1" applyBorder="1" applyAlignment="1">
      <alignment horizontal="left"/>
    </xf>
    <xf numFmtId="0" fontId="22" fillId="19" borderId="3" xfId="4" applyFont="1" applyFill="1" applyBorder="1" applyAlignment="1">
      <alignment horizontal="center"/>
    </xf>
    <xf numFmtId="2" fontId="14" fillId="4" borderId="15" xfId="4" applyNumberFormat="1" applyFont="1" applyFill="1" applyBorder="1" applyAlignment="1">
      <alignment horizontal="center"/>
    </xf>
    <xf numFmtId="0" fontId="4" fillId="4" borderId="16" xfId="4" applyFill="1" applyBorder="1" applyAlignment="1">
      <alignment horizontal="center"/>
    </xf>
    <xf numFmtId="0" fontId="21" fillId="21" borderId="0" xfId="23" applyFont="1" applyFill="1"/>
    <xf numFmtId="2" fontId="21" fillId="21" borderId="0" xfId="23" applyNumberFormat="1" applyFont="1" applyFill="1"/>
    <xf numFmtId="43" fontId="21" fillId="0" borderId="4" xfId="25" applyFont="1" applyFill="1" applyBorder="1" applyAlignment="1">
      <alignment vertical="top"/>
    </xf>
    <xf numFmtId="0" fontId="25" fillId="21" borderId="0" xfId="23" applyFont="1" applyFill="1" applyAlignment="1">
      <alignment vertical="center"/>
    </xf>
    <xf numFmtId="0" fontId="14" fillId="0" borderId="0" xfId="23" applyFont="1"/>
    <xf numFmtId="0" fontId="20" fillId="21" borderId="0" xfId="23" applyFont="1" applyFill="1"/>
    <xf numFmtId="1" fontId="20" fillId="21" borderId="0" xfId="23" applyNumberFormat="1" applyFont="1" applyFill="1"/>
    <xf numFmtId="0" fontId="14" fillId="4" borderId="0" xfId="23" applyFont="1" applyFill="1" applyAlignment="1">
      <alignment vertical="center"/>
    </xf>
    <xf numFmtId="0" fontId="25" fillId="21" borderId="2" xfId="23" applyFont="1" applyFill="1" applyBorder="1" applyAlignment="1">
      <alignment vertical="center"/>
    </xf>
    <xf numFmtId="0" fontId="21" fillId="6" borderId="3" xfId="23" applyFont="1" applyFill="1" applyBorder="1" applyAlignment="1">
      <alignment vertical="top"/>
    </xf>
    <xf numFmtId="0" fontId="14" fillId="19" borderId="0" xfId="23" applyFont="1" applyFill="1" applyAlignment="1">
      <alignment horizontal="center" vertical="center"/>
    </xf>
    <xf numFmtId="0" fontId="23" fillId="21" borderId="8" xfId="23" applyFont="1" applyFill="1" applyBorder="1"/>
    <xf numFmtId="0" fontId="23" fillId="21" borderId="0" xfId="23" applyFont="1" applyFill="1"/>
    <xf numFmtId="0" fontId="23" fillId="21" borderId="10" xfId="23" applyFont="1" applyFill="1" applyBorder="1"/>
    <xf numFmtId="164" fontId="14" fillId="4" borderId="0" xfId="23" applyNumberFormat="1" applyFont="1" applyFill="1"/>
    <xf numFmtId="0" fontId="14" fillId="0" borderId="0" xfId="23" applyFont="1" applyAlignment="1" applyProtection="1">
      <alignment horizontal="center"/>
      <protection locked="0"/>
    </xf>
    <xf numFmtId="1" fontId="14" fillId="0" borderId="0" xfId="23" applyNumberFormat="1" applyFont="1" applyAlignment="1" applyProtection="1">
      <alignment horizontal="center"/>
      <protection locked="0"/>
    </xf>
    <xf numFmtId="0" fontId="14" fillId="0" borderId="19" xfId="23" applyFont="1" applyBorder="1" applyAlignment="1" applyProtection="1">
      <alignment horizontal="center" vertical="center"/>
      <protection locked="0"/>
    </xf>
    <xf numFmtId="0" fontId="14" fillId="0" borderId="0" xfId="23" applyFont="1" applyAlignment="1" applyProtection="1">
      <alignment horizontal="center" vertical="center"/>
      <protection locked="0"/>
    </xf>
    <xf numFmtId="0" fontId="14" fillId="0" borderId="8" xfId="23" applyFont="1" applyBorder="1"/>
    <xf numFmtId="0" fontId="14" fillId="4" borderId="10" xfId="23" applyFont="1" applyFill="1" applyBorder="1"/>
    <xf numFmtId="0" fontId="14" fillId="19" borderId="9" xfId="23" applyFont="1" applyFill="1" applyBorder="1" applyAlignment="1">
      <alignment horizontal="center" vertical="center"/>
    </xf>
    <xf numFmtId="1" fontId="14" fillId="19" borderId="9" xfId="23" applyNumberFormat="1" applyFont="1" applyFill="1" applyBorder="1" applyAlignment="1">
      <alignment horizontal="center"/>
    </xf>
    <xf numFmtId="166" fontId="14" fillId="19" borderId="9" xfId="23" applyNumberFormat="1" applyFont="1" applyFill="1" applyBorder="1" applyAlignment="1">
      <alignment horizontal="center"/>
    </xf>
    <xf numFmtId="2" fontId="14" fillId="0" borderId="8" xfId="23" applyNumberFormat="1" applyFont="1" applyBorder="1" applyAlignment="1">
      <alignment horizontal="center"/>
    </xf>
    <xf numFmtId="2" fontId="14" fillId="0" borderId="0" xfId="23" applyNumberFormat="1" applyFont="1" applyAlignment="1">
      <alignment horizontal="center"/>
    </xf>
    <xf numFmtId="2" fontId="14" fillId="0" borderId="10" xfId="23" applyNumberFormat="1" applyFont="1" applyBorder="1" applyAlignment="1">
      <alignment horizontal="center"/>
    </xf>
    <xf numFmtId="169" fontId="14" fillId="4" borderId="0" xfId="23" applyNumberFormat="1" applyFont="1" applyFill="1"/>
    <xf numFmtId="0" fontId="14" fillId="19" borderId="5" xfId="23" applyFont="1" applyFill="1" applyBorder="1" applyAlignment="1">
      <alignment horizontal="center" vertical="center"/>
    </xf>
    <xf numFmtId="0" fontId="23" fillId="19" borderId="5" xfId="23" applyFont="1" applyFill="1" applyBorder="1" applyAlignment="1">
      <alignment horizontal="center" vertical="center"/>
    </xf>
    <xf numFmtId="1" fontId="14" fillId="0" borderId="0" xfId="23" applyNumberFormat="1" applyFont="1"/>
    <xf numFmtId="1" fontId="1" fillId="0" borderId="0" xfId="23" applyNumberFormat="1"/>
    <xf numFmtId="2" fontId="14" fillId="19" borderId="9" xfId="23" applyNumberFormat="1" applyFont="1" applyFill="1" applyBorder="1" applyAlignment="1">
      <alignment horizontal="center"/>
    </xf>
    <xf numFmtId="0" fontId="0" fillId="12" borderId="0" xfId="0" applyFill="1" applyAlignment="1">
      <alignment horizontal="center" vertical="center"/>
    </xf>
    <xf numFmtId="0" fontId="0" fillId="13" borderId="0" xfId="0" applyFill="1" applyAlignment="1">
      <alignment horizontal="center" vertical="center"/>
    </xf>
    <xf numFmtId="0" fontId="0" fillId="14" borderId="0" xfId="0" applyFill="1" applyAlignment="1">
      <alignment horizontal="center" vertical="center"/>
    </xf>
    <xf numFmtId="0" fontId="0" fillId="15" borderId="0" xfId="0" applyFill="1" applyAlignment="1">
      <alignment horizontal="center" vertical="center"/>
    </xf>
    <xf numFmtId="0" fontId="0" fillId="16" borderId="0" xfId="0" applyFill="1" applyAlignment="1">
      <alignment horizontal="center" vertical="center"/>
    </xf>
    <xf numFmtId="0" fontId="0" fillId="17" borderId="0" xfId="0" applyFill="1" applyAlignment="1">
      <alignment horizontal="center" vertical="center"/>
    </xf>
    <xf numFmtId="14" fontId="11" fillId="18" borderId="0" xfId="12" applyNumberFormat="1" applyFont="1" applyFill="1" applyAlignment="1">
      <alignment horizontal="center" vertical="center"/>
    </xf>
    <xf numFmtId="0" fontId="0" fillId="18" borderId="0" xfId="0" applyFill="1" applyAlignment="1">
      <alignment horizontal="center" vertical="center"/>
    </xf>
    <xf numFmtId="0" fontId="6" fillId="12" borderId="27" xfId="12" applyFont="1" applyFill="1" applyBorder="1" applyAlignment="1">
      <alignment horizontal="center" vertical="center" wrapText="1"/>
    </xf>
    <xf numFmtId="0" fontId="6" fillId="13" borderId="27" xfId="12" applyFont="1" applyFill="1" applyBorder="1" applyAlignment="1">
      <alignment horizontal="center" vertical="center" wrapText="1"/>
    </xf>
    <xf numFmtId="0" fontId="6" fillId="14" borderId="27" xfId="12" applyFont="1" applyFill="1" applyBorder="1" applyAlignment="1">
      <alignment horizontal="center" vertical="center" wrapText="1"/>
    </xf>
    <xf numFmtId="0" fontId="6" fillId="15" borderId="27" xfId="12" applyFont="1" applyFill="1" applyBorder="1" applyAlignment="1">
      <alignment horizontal="center" vertical="center" wrapText="1"/>
    </xf>
    <xf numFmtId="0" fontId="6" fillId="16" borderId="27" xfId="12" applyFont="1" applyFill="1" applyBorder="1" applyAlignment="1">
      <alignment horizontal="center" vertical="center" wrapText="1"/>
    </xf>
    <xf numFmtId="1" fontId="6" fillId="17" borderId="27" xfId="13" applyNumberFormat="1" applyFont="1" applyFill="1" applyBorder="1" applyAlignment="1">
      <alignment horizontal="center" vertical="center" wrapText="1"/>
    </xf>
    <xf numFmtId="2" fontId="13" fillId="15" borderId="27" xfId="14" applyNumberFormat="1" applyFont="1" applyFill="1" applyBorder="1" applyAlignment="1">
      <alignment horizontal="center" vertical="center" wrapText="1"/>
    </xf>
    <xf numFmtId="0" fontId="6" fillId="18" borderId="27" xfId="12" applyFont="1" applyFill="1" applyBorder="1" applyAlignment="1">
      <alignment horizontal="center" vertical="center" wrapText="1"/>
    </xf>
    <xf numFmtId="0" fontId="11" fillId="12" borderId="11" xfId="12" applyFont="1" applyFill="1" applyBorder="1" applyAlignment="1">
      <alignment horizontal="center" vertical="center"/>
    </xf>
    <xf numFmtId="2" fontId="11" fillId="13" borderId="11" xfId="12" applyNumberFormat="1" applyFont="1" applyFill="1" applyBorder="1" applyAlignment="1">
      <alignment horizontal="center" vertical="center"/>
    </xf>
    <xf numFmtId="168" fontId="11" fillId="14" borderId="11" xfId="12" applyNumberFormat="1" applyFont="1" applyFill="1" applyBorder="1" applyAlignment="1">
      <alignment horizontal="center" vertical="center"/>
    </xf>
    <xf numFmtId="169" fontId="11" fillId="15" borderId="11" xfId="12" applyNumberFormat="1" applyFont="1" applyFill="1" applyBorder="1" applyAlignment="1">
      <alignment horizontal="center" vertical="center"/>
    </xf>
    <xf numFmtId="9" fontId="11" fillId="16" borderId="11" xfId="13" applyFont="1" applyFill="1" applyBorder="1" applyAlignment="1">
      <alignment horizontal="center" vertical="center"/>
    </xf>
    <xf numFmtId="1" fontId="11" fillId="17" borderId="11" xfId="13" applyNumberFormat="1" applyFont="1" applyFill="1" applyBorder="1" applyAlignment="1">
      <alignment horizontal="center" vertical="center"/>
    </xf>
    <xf numFmtId="2" fontId="12" fillId="15" borderId="11" xfId="14" applyNumberFormat="1" applyFill="1" applyBorder="1" applyAlignment="1">
      <alignment horizontal="center" vertical="center"/>
    </xf>
    <xf numFmtId="2" fontId="6" fillId="12" borderId="27" xfId="12" applyNumberFormat="1" applyFont="1" applyFill="1" applyBorder="1" applyAlignment="1">
      <alignment horizontal="center" vertical="center" wrapText="1"/>
    </xf>
    <xf numFmtId="2" fontId="11" fillId="12" borderId="11" xfId="12" applyNumberFormat="1" applyFont="1" applyFill="1" applyBorder="1" applyAlignment="1">
      <alignment horizontal="center" vertical="center"/>
    </xf>
    <xf numFmtId="2" fontId="0" fillId="12" borderId="0" xfId="0" applyNumberFormat="1" applyFill="1" applyAlignment="1">
      <alignment horizontal="center" vertical="center"/>
    </xf>
    <xf numFmtId="0" fontId="38" fillId="26" borderId="0" xfId="2" applyFont="1" applyFill="1"/>
    <xf numFmtId="172" fontId="1" fillId="26" borderId="0" xfId="16" applyNumberFormat="1" applyFill="1" applyBorder="1"/>
    <xf numFmtId="0" fontId="4" fillId="26" borderId="0" xfId="2" applyFill="1"/>
    <xf numFmtId="1" fontId="1" fillId="26" borderId="0" xfId="16" applyNumberFormat="1" applyFill="1" applyBorder="1"/>
    <xf numFmtId="0" fontId="1" fillId="26" borderId="0" xfId="16" applyFill="1" applyBorder="1"/>
    <xf numFmtId="1" fontId="5" fillId="26" borderId="0" xfId="4" applyNumberFormat="1" applyFont="1" applyFill="1" applyAlignment="1">
      <alignment vertical="top" wrapText="1"/>
    </xf>
    <xf numFmtId="0" fontId="4" fillId="26" borderId="0" xfId="4" applyFill="1"/>
    <xf numFmtId="0" fontId="8" fillId="26" borderId="0" xfId="8" applyFill="1"/>
    <xf numFmtId="0" fontId="5" fillId="26" borderId="0" xfId="4" applyFont="1" applyFill="1" applyAlignment="1">
      <alignment vertical="top" wrapText="1"/>
    </xf>
    <xf numFmtId="173" fontId="38" fillId="26" borderId="0" xfId="2" applyNumberFormat="1" applyFont="1" applyFill="1"/>
    <xf numFmtId="0" fontId="8" fillId="0" borderId="0" xfId="8" applyFill="1"/>
    <xf numFmtId="1" fontId="1" fillId="5" borderId="0" xfId="9" applyNumberFormat="1" applyFill="1" applyBorder="1"/>
    <xf numFmtId="1" fontId="0" fillId="24" borderId="0" xfId="0" applyNumberFormat="1" applyFill="1"/>
    <xf numFmtId="0" fontId="4" fillId="24" borderId="0" xfId="2" applyFill="1"/>
    <xf numFmtId="0" fontId="4" fillId="5" borderId="0" xfId="2" applyFill="1"/>
    <xf numFmtId="173" fontId="4" fillId="24" borderId="0" xfId="2" applyNumberFormat="1" applyFill="1"/>
    <xf numFmtId="0" fontId="0" fillId="24" borderId="0" xfId="0" applyFill="1"/>
    <xf numFmtId="0" fontId="5" fillId="5" borderId="0" xfId="2" applyFont="1" applyFill="1" applyAlignment="1">
      <alignment vertical="top" wrapText="1"/>
    </xf>
    <xf numFmtId="0" fontId="5" fillId="24" borderId="0" xfId="2" applyFont="1" applyFill="1" applyAlignment="1">
      <alignment horizontal="left" vertical="top" wrapText="1"/>
    </xf>
    <xf numFmtId="1" fontId="1" fillId="24" borderId="0" xfId="11" applyNumberFormat="1" applyFill="1" applyBorder="1"/>
    <xf numFmtId="0" fontId="1" fillId="24" borderId="0" xfId="11" applyFill="1" applyBorder="1"/>
    <xf numFmtId="1" fontId="4" fillId="24" borderId="0" xfId="2" applyNumberFormat="1" applyFill="1"/>
    <xf numFmtId="0" fontId="1" fillId="5" borderId="0" xfId="9" applyFill="1" applyBorder="1"/>
    <xf numFmtId="1" fontId="5" fillId="5" borderId="0" xfId="2" applyNumberFormat="1" applyFont="1" applyFill="1" applyAlignment="1">
      <alignment vertical="top" wrapText="1"/>
    </xf>
    <xf numFmtId="173" fontId="4" fillId="5" borderId="0" xfId="2" applyNumberFormat="1" applyFill="1"/>
    <xf numFmtId="0" fontId="8" fillId="5" borderId="0" xfId="8" applyFill="1"/>
    <xf numFmtId="0" fontId="0" fillId="27" borderId="0" xfId="0" applyFill="1"/>
    <xf numFmtId="0" fontId="4" fillId="27" borderId="0" xfId="2" applyFill="1"/>
    <xf numFmtId="0" fontId="5" fillId="27" borderId="0" xfId="2" applyFont="1" applyFill="1" applyAlignment="1">
      <alignment horizontal="left" vertical="top" wrapText="1"/>
    </xf>
    <xf numFmtId="0" fontId="8" fillId="27" borderId="0" xfId="8" applyFill="1"/>
    <xf numFmtId="0" fontId="7" fillId="27" borderId="0" xfId="7" applyFill="1" applyAlignment="1" applyProtection="1"/>
    <xf numFmtId="1" fontId="0" fillId="27" borderId="0" xfId="0" applyNumberFormat="1" applyFill="1"/>
    <xf numFmtId="0" fontId="1" fillId="27" borderId="0" xfId="10" applyFill="1" applyBorder="1"/>
    <xf numFmtId="1" fontId="1" fillId="27" borderId="0" xfId="10" applyNumberFormat="1" applyFill="1" applyBorder="1"/>
    <xf numFmtId="1" fontId="5" fillId="27" borderId="0" xfId="2" applyNumberFormat="1" applyFont="1" applyFill="1" applyAlignment="1">
      <alignment horizontal="left" vertical="top" wrapText="1"/>
    </xf>
    <xf numFmtId="173" fontId="4" fillId="27" borderId="0" xfId="2" applyNumberFormat="1" applyFill="1"/>
    <xf numFmtId="1" fontId="4" fillId="26" borderId="0" xfId="4" applyNumberFormat="1" applyFill="1"/>
    <xf numFmtId="1" fontId="38" fillId="26" borderId="0" xfId="2" applyNumberFormat="1" applyFont="1" applyFill="1"/>
    <xf numFmtId="1" fontId="4" fillId="5" borderId="0" xfId="2" applyNumberFormat="1" applyFill="1"/>
    <xf numFmtId="1" fontId="4" fillId="27" borderId="0" xfId="2" applyNumberFormat="1" applyFill="1"/>
    <xf numFmtId="0" fontId="4" fillId="5" borderId="0" xfId="2" applyFill="1" applyAlignment="1">
      <alignment wrapText="1"/>
    </xf>
    <xf numFmtId="0" fontId="4" fillId="24" borderId="0" xfId="2" applyFill="1" applyAlignment="1">
      <alignment wrapText="1"/>
    </xf>
    <xf numFmtId="1" fontId="4" fillId="24" borderId="0" xfId="2" applyNumberFormat="1" applyFill="1" applyAlignment="1">
      <alignment wrapText="1"/>
    </xf>
    <xf numFmtId="0" fontId="21" fillId="0" borderId="7" xfId="23" applyFont="1" applyBorder="1" applyAlignment="1">
      <alignment vertical="top"/>
    </xf>
    <xf numFmtId="0" fontId="21" fillId="0" borderId="9" xfId="23" applyFont="1" applyBorder="1" applyAlignment="1">
      <alignment vertical="top"/>
    </xf>
    <xf numFmtId="0" fontId="21" fillId="0" borderId="3" xfId="23" applyFont="1" applyBorder="1" applyAlignment="1">
      <alignment vertical="top"/>
    </xf>
    <xf numFmtId="172" fontId="4" fillId="5" borderId="0" xfId="2" applyNumberFormat="1" applyFill="1"/>
    <xf numFmtId="172" fontId="11" fillId="18" borderId="11" xfId="12" applyNumberFormat="1" applyFont="1" applyFill="1" applyBorder="1" applyAlignment="1">
      <alignment horizontal="center" vertical="center"/>
    </xf>
    <xf numFmtId="0" fontId="8" fillId="24" borderId="0" xfId="8" applyFill="1"/>
    <xf numFmtId="0" fontId="39" fillId="26" borderId="0" xfId="4" applyFont="1" applyFill="1" applyAlignment="1">
      <alignment vertical="top" wrapText="1"/>
    </xf>
    <xf numFmtId="172" fontId="10" fillId="26" borderId="3" xfId="16" applyNumberFormat="1" applyFont="1" applyFill="1" applyBorder="1" applyAlignment="1">
      <alignment horizontal="center" vertical="center"/>
    </xf>
    <xf numFmtId="173" fontId="38" fillId="26" borderId="0" xfId="4" applyNumberFormat="1" applyFont="1" applyFill="1"/>
    <xf numFmtId="173" fontId="38" fillId="5" borderId="0" xfId="2" applyNumberFormat="1" applyFont="1" applyFill="1"/>
    <xf numFmtId="173" fontId="38" fillId="27" borderId="0" xfId="2" applyNumberFormat="1" applyFont="1" applyFill="1"/>
    <xf numFmtId="173" fontId="38" fillId="24" borderId="0" xfId="2" applyNumberFormat="1" applyFont="1" applyFill="1"/>
    <xf numFmtId="177" fontId="5" fillId="26" borderId="0" xfId="4" applyNumberFormat="1" applyFont="1" applyFill="1" applyAlignment="1">
      <alignment vertical="top" wrapText="1"/>
    </xf>
    <xf numFmtId="177" fontId="38" fillId="26" borderId="0" xfId="4" applyNumberFormat="1" applyFont="1" applyFill="1"/>
    <xf numFmtId="177" fontId="38" fillId="26" borderId="0" xfId="2" applyNumberFormat="1" applyFont="1" applyFill="1"/>
    <xf numFmtId="177" fontId="10" fillId="26" borderId="3" xfId="16" applyNumberFormat="1" applyFont="1" applyFill="1" applyBorder="1" applyAlignment="1">
      <alignment horizontal="center" vertical="center"/>
    </xf>
    <xf numFmtId="177" fontId="1" fillId="26" borderId="0" xfId="16" applyNumberFormat="1" applyFill="1" applyBorder="1"/>
    <xf numFmtId="177" fontId="5" fillId="5" borderId="0" xfId="2" applyNumberFormat="1" applyFont="1" applyFill="1" applyAlignment="1">
      <alignment vertical="top" wrapText="1"/>
    </xf>
    <xf numFmtId="177" fontId="38" fillId="5" borderId="0" xfId="2" applyNumberFormat="1" applyFont="1" applyFill="1"/>
    <xf numFmtId="177" fontId="4" fillId="5" borderId="0" xfId="2" applyNumberFormat="1" applyFill="1"/>
    <xf numFmtId="177" fontId="1" fillId="5" borderId="0" xfId="9" applyNumberFormat="1" applyFill="1" applyBorder="1"/>
    <xf numFmtId="177" fontId="5" fillId="27" borderId="0" xfId="2" applyNumberFormat="1" applyFont="1" applyFill="1" applyAlignment="1">
      <alignment horizontal="left" vertical="top" wrapText="1"/>
    </xf>
    <xf numFmtId="177" fontId="38" fillId="27" borderId="0" xfId="2" applyNumberFormat="1" applyFont="1" applyFill="1"/>
    <xf numFmtId="177" fontId="4" fillId="27" borderId="0" xfId="2" applyNumberFormat="1" applyFill="1"/>
    <xf numFmtId="177" fontId="1" fillId="27" borderId="0" xfId="10" applyNumberFormat="1" applyFill="1" applyBorder="1"/>
    <xf numFmtId="177" fontId="0" fillId="27" borderId="0" xfId="0" applyNumberFormat="1" applyFill="1"/>
    <xf numFmtId="178" fontId="21" fillId="0" borderId="4" xfId="25" applyNumberFormat="1" applyFont="1" applyFill="1" applyBorder="1" applyAlignment="1">
      <alignment vertical="top"/>
    </xf>
    <xf numFmtId="2" fontId="5" fillId="5" borderId="0" xfId="2" applyNumberFormat="1" applyFont="1" applyFill="1" applyAlignment="1">
      <alignment vertical="top" wrapText="1"/>
    </xf>
    <xf numFmtId="2" fontId="4" fillId="5" borderId="0" xfId="2" applyNumberFormat="1" applyFill="1"/>
    <xf numFmtId="2" fontId="1" fillId="5" borderId="0" xfId="9" applyNumberFormat="1" applyFill="1" applyBorder="1"/>
    <xf numFmtId="2" fontId="10" fillId="26" borderId="3" xfId="16" applyNumberFormat="1" applyFont="1" applyFill="1" applyBorder="1" applyAlignment="1">
      <alignment horizontal="center" vertical="center"/>
    </xf>
    <xf numFmtId="2" fontId="5" fillId="26" borderId="0" xfId="4" applyNumberFormat="1" applyFont="1" applyFill="1" applyAlignment="1">
      <alignment vertical="top" wrapText="1"/>
    </xf>
    <xf numFmtId="2" fontId="4" fillId="26" borderId="0" xfId="4" applyNumberFormat="1" applyFill="1"/>
    <xf numFmtId="2" fontId="38" fillId="26" borderId="0" xfId="2" applyNumberFormat="1" applyFont="1" applyFill="1"/>
    <xf numFmtId="2" fontId="1" fillId="26" borderId="0" xfId="16" applyNumberFormat="1" applyFill="1" applyBorder="1"/>
    <xf numFmtId="2" fontId="5" fillId="27" borderId="0" xfId="2" applyNumberFormat="1" applyFont="1" applyFill="1" applyAlignment="1">
      <alignment horizontal="left" vertical="top" wrapText="1"/>
    </xf>
    <xf numFmtId="2" fontId="4" fillId="27" borderId="0" xfId="2" applyNumberFormat="1" applyFill="1"/>
    <xf numFmtId="2" fontId="1" fillId="27" borderId="0" xfId="10" applyNumberFormat="1" applyFill="1" applyBorder="1"/>
    <xf numFmtId="2" fontId="0" fillId="27" borderId="0" xfId="0" applyNumberFormat="1" applyFill="1"/>
    <xf numFmtId="2" fontId="4" fillId="24" borderId="0" xfId="2" applyNumberFormat="1" applyFill="1" applyAlignment="1">
      <alignment wrapText="1"/>
    </xf>
    <xf numFmtId="2" fontId="4" fillId="24" borderId="0" xfId="2" applyNumberFormat="1" applyFill="1"/>
    <xf numFmtId="2" fontId="1" fillId="24" borderId="0" xfId="11" applyNumberFormat="1" applyFill="1" applyBorder="1"/>
    <xf numFmtId="2" fontId="0" fillId="24" borderId="0" xfId="0" applyNumberFormat="1" applyFill="1"/>
    <xf numFmtId="1" fontId="4" fillId="0" borderId="0" xfId="2" applyNumberFormat="1"/>
    <xf numFmtId="0" fontId="29" fillId="0" borderId="0" xfId="0" applyFont="1"/>
    <xf numFmtId="0" fontId="3" fillId="0" borderId="0" xfId="0" applyFont="1"/>
    <xf numFmtId="0" fontId="5" fillId="0" borderId="0" xfId="2" applyFont="1" applyAlignment="1">
      <alignment wrapText="1"/>
    </xf>
    <xf numFmtId="1" fontId="5" fillId="0" borderId="0" xfId="2" applyNumberFormat="1" applyFont="1" applyAlignment="1">
      <alignment wrapText="1"/>
    </xf>
    <xf numFmtId="0" fontId="5" fillId="0" borderId="0" xfId="2" applyFont="1" applyAlignment="1">
      <alignment horizontal="left" vertical="top" wrapText="1"/>
    </xf>
    <xf numFmtId="0" fontId="28" fillId="0" borderId="0" xfId="0" applyFont="1"/>
    <xf numFmtId="174" fontId="29" fillId="0" borderId="0" xfId="0" applyNumberFormat="1" applyFont="1"/>
    <xf numFmtId="176" fontId="4" fillId="0" borderId="0" xfId="2" applyNumberFormat="1"/>
    <xf numFmtId="0" fontId="30" fillId="0" borderId="21" xfId="0" applyFont="1" applyBorder="1" applyAlignment="1">
      <alignment vertical="center"/>
    </xf>
    <xf numFmtId="0" fontId="30" fillId="0" borderId="22" xfId="0" applyFont="1" applyBorder="1" applyAlignment="1">
      <alignment vertical="center"/>
    </xf>
    <xf numFmtId="0" fontId="32" fillId="0" borderId="2" xfId="0" applyFont="1" applyBorder="1" applyAlignment="1">
      <alignment horizontal="left"/>
    </xf>
    <xf numFmtId="0" fontId="32" fillId="0" borderId="2" xfId="0" applyFont="1" applyBorder="1" applyAlignment="1">
      <alignment horizontal="center"/>
    </xf>
    <xf numFmtId="0" fontId="31" fillId="0" borderId="23" xfId="0" applyFont="1" applyBorder="1" applyAlignment="1">
      <alignment horizontal="left" vertical="top"/>
    </xf>
    <xf numFmtId="2" fontId="31" fillId="0" borderId="24" xfId="0" applyNumberFormat="1" applyFont="1" applyBorder="1" applyAlignment="1" applyProtection="1">
      <alignment vertical="top"/>
      <protection locked="0"/>
    </xf>
    <xf numFmtId="175" fontId="29" fillId="0" borderId="0" xfId="0" applyNumberFormat="1" applyFont="1"/>
    <xf numFmtId="0" fontId="0" fillId="0" borderId="2" xfId="0" applyBorder="1"/>
    <xf numFmtId="0" fontId="33" fillId="0" borderId="2" xfId="0" applyFont="1" applyBorder="1"/>
    <xf numFmtId="10" fontId="32" fillId="0" borderId="2" xfId="0" applyNumberFormat="1" applyFont="1" applyBorder="1" applyAlignment="1">
      <alignment horizontal="center"/>
    </xf>
    <xf numFmtId="0" fontId="31" fillId="0" borderId="2" xfId="0" applyFont="1" applyBorder="1" applyAlignment="1">
      <alignment vertical="top"/>
    </xf>
    <xf numFmtId="2" fontId="31" fillId="0" borderId="2" xfId="0" applyNumberFormat="1" applyFont="1" applyBorder="1" applyAlignment="1">
      <alignment vertical="top"/>
    </xf>
    <xf numFmtId="0" fontId="31" fillId="0" borderId="20" xfId="0" applyFont="1" applyBorder="1" applyAlignment="1">
      <alignment horizontal="left" vertical="top"/>
    </xf>
    <xf numFmtId="0" fontId="33" fillId="0" borderId="2" xfId="0" applyFont="1" applyBorder="1" applyAlignment="1">
      <alignment wrapText="1"/>
    </xf>
    <xf numFmtId="2" fontId="31" fillId="0" borderId="25" xfId="0" applyNumberFormat="1" applyFont="1" applyBorder="1" applyAlignment="1" applyProtection="1">
      <alignment vertical="top"/>
      <protection locked="0"/>
    </xf>
    <xf numFmtId="0" fontId="28" fillId="0" borderId="12" xfId="0" applyFont="1" applyBorder="1" applyAlignment="1">
      <alignment horizontal="center"/>
    </xf>
    <xf numFmtId="0" fontId="28" fillId="0" borderId="0" xfId="0" applyFont="1" applyAlignment="1">
      <alignment horizontal="center"/>
    </xf>
    <xf numFmtId="2" fontId="31" fillId="0" borderId="2" xfId="0" applyNumberFormat="1" applyFont="1" applyBorder="1" applyAlignment="1" applyProtection="1">
      <alignment vertical="top"/>
      <protection locked="0"/>
    </xf>
    <xf numFmtId="176" fontId="29" fillId="0" borderId="26" xfId="0" applyNumberFormat="1" applyFont="1" applyBorder="1" applyAlignment="1">
      <alignment horizontal="center" vertical="center"/>
    </xf>
    <xf numFmtId="0" fontId="29" fillId="0" borderId="0" xfId="0" applyFont="1" applyAlignment="1">
      <alignment horizontal="center" vertical="center"/>
    </xf>
    <xf numFmtId="0" fontId="28" fillId="0" borderId="2" xfId="0" applyFont="1" applyBorder="1" applyAlignment="1">
      <alignment vertical="center" wrapText="1"/>
    </xf>
    <xf numFmtId="171" fontId="34" fillId="0" borderId="2" xfId="0" applyNumberFormat="1" applyFont="1" applyBorder="1" applyAlignment="1">
      <alignment horizontal="center" vertical="center" wrapText="1"/>
    </xf>
    <xf numFmtId="171" fontId="34" fillId="0" borderId="0" xfId="0" applyNumberFormat="1" applyFont="1" applyAlignment="1">
      <alignment horizontal="center" vertical="center" wrapText="1"/>
    </xf>
    <xf numFmtId="0" fontId="35" fillId="0" borderId="2" xfId="0" applyFont="1" applyBorder="1" applyAlignment="1">
      <alignment vertical="top" wrapText="1"/>
    </xf>
    <xf numFmtId="2" fontId="36" fillId="0" borderId="2" xfId="0" applyNumberFormat="1" applyFont="1" applyBorder="1" applyAlignment="1">
      <alignment horizontal="center" vertical="center"/>
    </xf>
    <xf numFmtId="2" fontId="28" fillId="0" borderId="0" xfId="0" applyNumberFormat="1" applyFont="1" applyAlignment="1">
      <alignment horizontal="center"/>
    </xf>
    <xf numFmtId="15" fontId="4" fillId="0" borderId="0" xfId="2" applyNumberFormat="1"/>
    <xf numFmtId="1" fontId="0" fillId="0" borderId="0" xfId="0" applyNumberFormat="1"/>
    <xf numFmtId="2" fontId="0" fillId="0" borderId="0" xfId="0" applyNumberFormat="1"/>
    <xf numFmtId="2" fontId="34" fillId="0" borderId="2" xfId="0" applyNumberFormat="1" applyFont="1" applyBorder="1" applyAlignment="1">
      <alignment horizontal="center" vertical="center" wrapText="1"/>
    </xf>
    <xf numFmtId="49" fontId="5" fillId="0" borderId="2" xfId="4" applyNumberFormat="1" applyFont="1" applyBorder="1" applyAlignment="1">
      <alignment vertical="top" wrapText="1"/>
    </xf>
    <xf numFmtId="49" fontId="0" fillId="0" borderId="0" xfId="0" applyNumberFormat="1"/>
    <xf numFmtId="171" fontId="5" fillId="0" borderId="4" xfId="4" applyNumberFormat="1" applyFont="1" applyBorder="1" applyAlignment="1">
      <alignment vertical="top" wrapText="1"/>
    </xf>
    <xf numFmtId="171" fontId="0" fillId="0" borderId="0" xfId="0" applyNumberFormat="1"/>
    <xf numFmtId="1" fontId="10" fillId="26" borderId="3" xfId="16" applyNumberFormat="1" applyFont="1" applyFill="1" applyBorder="1" applyAlignment="1">
      <alignment horizontal="center" vertical="center"/>
    </xf>
    <xf numFmtId="1" fontId="4" fillId="26" borderId="0" xfId="2" applyNumberFormat="1" applyFill="1"/>
    <xf numFmtId="165" fontId="21" fillId="4" borderId="2" xfId="24" applyNumberFormat="1" applyFont="1" applyFill="1" applyBorder="1" applyAlignment="1">
      <alignment vertical="top"/>
    </xf>
    <xf numFmtId="172" fontId="5" fillId="26" borderId="0" xfId="4" applyNumberFormat="1" applyFont="1" applyFill="1" applyAlignment="1">
      <alignment vertical="top" wrapText="1"/>
    </xf>
    <xf numFmtId="172" fontId="4" fillId="26" borderId="0" xfId="2" applyNumberFormat="1" applyFill="1"/>
    <xf numFmtId="172" fontId="4" fillId="26" borderId="0" xfId="4" applyNumberFormat="1" applyFill="1"/>
    <xf numFmtId="172" fontId="38" fillId="26" borderId="0" xfId="2" applyNumberFormat="1" applyFont="1" applyFill="1"/>
    <xf numFmtId="172" fontId="5" fillId="5" borderId="0" xfId="2" applyNumberFormat="1" applyFont="1" applyFill="1" applyAlignment="1">
      <alignment vertical="top" wrapText="1"/>
    </xf>
    <xf numFmtId="172" fontId="38" fillId="5" borderId="0" xfId="2" applyNumberFormat="1" applyFont="1" applyFill="1"/>
    <xf numFmtId="172" fontId="1" fillId="5" borderId="0" xfId="9" applyNumberFormat="1" applyFill="1" applyBorder="1"/>
    <xf numFmtId="179" fontId="5" fillId="0" borderId="0" xfId="2" applyNumberFormat="1" applyFont="1" applyAlignment="1">
      <alignment wrapText="1"/>
    </xf>
    <xf numFmtId="179" fontId="4" fillId="0" borderId="0" xfId="2" applyNumberFormat="1"/>
    <xf numFmtId="179" fontId="0" fillId="0" borderId="0" xfId="0" applyNumberFormat="1"/>
    <xf numFmtId="172" fontId="5" fillId="0" borderId="0" xfId="2" applyNumberFormat="1" applyFont="1" applyAlignment="1">
      <alignment wrapText="1"/>
    </xf>
    <xf numFmtId="172" fontId="4" fillId="0" borderId="0" xfId="2" applyNumberFormat="1"/>
    <xf numFmtId="172" fontId="0" fillId="0" borderId="0" xfId="0" applyNumberFormat="1"/>
    <xf numFmtId="15" fontId="5" fillId="5" borderId="0" xfId="2" applyNumberFormat="1" applyFont="1" applyFill="1" applyAlignment="1">
      <alignment vertical="top" wrapText="1"/>
    </xf>
    <xf numFmtId="15" fontId="38" fillId="5" borderId="0" xfId="2" applyNumberFormat="1" applyFont="1" applyFill="1"/>
    <xf numFmtId="15" fontId="4" fillId="5" borderId="0" xfId="2" applyNumberFormat="1" applyFill="1"/>
    <xf numFmtId="15" fontId="1" fillId="5" borderId="0" xfId="9" applyNumberFormat="1" applyFill="1" applyBorder="1"/>
    <xf numFmtId="172" fontId="5" fillId="27" borderId="0" xfId="2" applyNumberFormat="1" applyFont="1" applyFill="1" applyAlignment="1">
      <alignment horizontal="left" vertical="top" wrapText="1"/>
    </xf>
    <xf numFmtId="172" fontId="38" fillId="27" borderId="0" xfId="2" applyNumberFormat="1" applyFont="1" applyFill="1"/>
    <xf numFmtId="172" fontId="4" fillId="27" borderId="0" xfId="2" applyNumberFormat="1" applyFill="1"/>
    <xf numFmtId="172" fontId="1" fillId="27" borderId="0" xfId="10" applyNumberFormat="1" applyFill="1" applyBorder="1"/>
    <xf numFmtId="172" fontId="0" fillId="27" borderId="0" xfId="0" applyNumberFormat="1" applyFill="1"/>
    <xf numFmtId="172" fontId="5" fillId="24" borderId="0" xfId="2" applyNumberFormat="1" applyFont="1" applyFill="1" applyAlignment="1">
      <alignment horizontal="left" vertical="top" wrapText="1"/>
    </xf>
    <xf numFmtId="172" fontId="38" fillId="24" borderId="0" xfId="2" applyNumberFormat="1" applyFont="1" applyFill="1"/>
    <xf numFmtId="172" fontId="4" fillId="24" borderId="0" xfId="2" applyNumberFormat="1" applyFill="1"/>
    <xf numFmtId="172" fontId="1" fillId="24" borderId="0" xfId="11" applyNumberFormat="1" applyFill="1" applyBorder="1"/>
    <xf numFmtId="172" fontId="0" fillId="24" borderId="0" xfId="0" applyNumberFormat="1" applyFill="1"/>
    <xf numFmtId="180" fontId="11" fillId="13" borderId="11" xfId="12" applyNumberFormat="1" applyFont="1" applyFill="1" applyBorder="1" applyAlignment="1">
      <alignment horizontal="center" vertical="center"/>
    </xf>
    <xf numFmtId="2" fontId="14" fillId="4" borderId="0" xfId="23" applyNumberFormat="1" applyFont="1" applyFill="1"/>
    <xf numFmtId="172" fontId="38" fillId="26" borderId="0" xfId="4" applyNumberFormat="1" applyFont="1" applyFill="1"/>
    <xf numFmtId="172" fontId="1" fillId="26" borderId="0" xfId="15" applyNumberFormat="1" applyFill="1" applyBorder="1"/>
    <xf numFmtId="181" fontId="21" fillId="0" borderId="4" xfId="25" applyNumberFormat="1" applyFont="1" applyFill="1" applyBorder="1" applyAlignment="1">
      <alignment vertical="top"/>
    </xf>
    <xf numFmtId="0" fontId="40" fillId="0" borderId="2" xfId="321" applyFont="1" applyBorder="1" applyAlignment="1">
      <alignment vertical="center"/>
    </xf>
    <xf numFmtId="0" fontId="40" fillId="0" borderId="2" xfId="321" applyFont="1" applyBorder="1" applyAlignment="1">
      <alignment horizontal="center" vertical="center"/>
    </xf>
    <xf numFmtId="0" fontId="40" fillId="3" borderId="2" xfId="321" applyFont="1" applyFill="1" applyBorder="1" applyAlignment="1">
      <alignment vertical="center"/>
    </xf>
    <xf numFmtId="0" fontId="40" fillId="0" borderId="2" xfId="321" applyFont="1" applyBorder="1" applyAlignment="1">
      <alignment horizontal="left" vertical="center"/>
    </xf>
    <xf numFmtId="2" fontId="40" fillId="3" borderId="2" xfId="321" applyNumberFormat="1" applyFont="1" applyFill="1" applyBorder="1" applyAlignment="1">
      <alignment vertical="center"/>
    </xf>
    <xf numFmtId="2" fontId="40" fillId="0" borderId="2" xfId="321" applyNumberFormat="1" applyFont="1" applyBorder="1" applyAlignment="1">
      <alignment vertical="center"/>
    </xf>
    <xf numFmtId="0" fontId="40" fillId="0" borderId="2" xfId="321" applyFont="1" applyBorder="1"/>
    <xf numFmtId="182" fontId="40" fillId="3" borderId="2" xfId="321" applyNumberFormat="1" applyFont="1" applyFill="1" applyBorder="1" applyAlignment="1">
      <alignment vertical="center"/>
    </xf>
    <xf numFmtId="183" fontId="40" fillId="3" borderId="2" xfId="321" applyNumberFormat="1" applyFont="1" applyFill="1" applyBorder="1" applyAlignment="1">
      <alignment vertical="center"/>
    </xf>
    <xf numFmtId="184" fontId="40" fillId="3" borderId="2" xfId="321" applyNumberFormat="1" applyFont="1" applyFill="1" applyBorder="1" applyAlignment="1">
      <alignment vertical="center"/>
    </xf>
    <xf numFmtId="2" fontId="40" fillId="8" borderId="2" xfId="274" applyNumberFormat="1" applyFont="1" applyBorder="1"/>
    <xf numFmtId="3" fontId="40" fillId="8" borderId="2" xfId="274" applyNumberFormat="1" applyFont="1" applyBorder="1"/>
    <xf numFmtId="0" fontId="40" fillId="8" borderId="2" xfId="274" applyFont="1" applyBorder="1" applyAlignment="1">
      <alignment horizontal="right"/>
    </xf>
    <xf numFmtId="0" fontId="43" fillId="0" borderId="0" xfId="321" applyFont="1"/>
    <xf numFmtId="0" fontId="44" fillId="28" borderId="28" xfId="0" applyFont="1" applyFill="1" applyBorder="1"/>
    <xf numFmtId="0" fontId="44" fillId="28" borderId="2" xfId="0" applyFont="1" applyFill="1" applyBorder="1"/>
    <xf numFmtId="0" fontId="44" fillId="28" borderId="2" xfId="0" applyFont="1" applyFill="1" applyBorder="1" applyAlignment="1">
      <alignment horizontal="center"/>
    </xf>
    <xf numFmtId="0" fontId="44" fillId="28" borderId="29" xfId="0" applyFont="1" applyFill="1" applyBorder="1"/>
    <xf numFmtId="0" fontId="44" fillId="29" borderId="28" xfId="0" applyFont="1" applyFill="1" applyBorder="1"/>
    <xf numFmtId="0" fontId="44" fillId="29" borderId="2" xfId="0" applyFont="1" applyFill="1" applyBorder="1"/>
    <xf numFmtId="0" fontId="44" fillId="29" borderId="2" xfId="0" applyFont="1" applyFill="1" applyBorder="1" applyAlignment="1">
      <alignment horizontal="right"/>
    </xf>
    <xf numFmtId="0" fontId="44" fillId="29" borderId="29" xfId="0" applyFont="1" applyFill="1" applyBorder="1"/>
    <xf numFmtId="9" fontId="44" fillId="29" borderId="2" xfId="0" applyNumberFormat="1" applyFont="1" applyFill="1" applyBorder="1" applyAlignment="1">
      <alignment horizontal="right"/>
    </xf>
    <xf numFmtId="2" fontId="44" fillId="29" borderId="2" xfId="0" applyNumberFormat="1" applyFont="1" applyFill="1" applyBorder="1"/>
    <xf numFmtId="0" fontId="44" fillId="29" borderId="29" xfId="0" applyFont="1" applyFill="1" applyBorder="1" applyAlignment="1">
      <alignment wrapText="1"/>
    </xf>
    <xf numFmtId="2" fontId="44" fillId="29" borderId="2" xfId="0" applyNumberFormat="1" applyFont="1" applyFill="1" applyBorder="1" applyAlignment="1">
      <alignment horizontal="right"/>
    </xf>
    <xf numFmtId="0" fontId="43" fillId="29" borderId="28" xfId="0" applyFont="1" applyFill="1" applyBorder="1"/>
    <xf numFmtId="0" fontId="43" fillId="29" borderId="2" xfId="0" applyFont="1" applyFill="1" applyBorder="1"/>
    <xf numFmtId="10" fontId="44" fillId="29" borderId="2" xfId="3" applyNumberFormat="1" applyFont="1" applyFill="1" applyBorder="1" applyAlignment="1">
      <alignment horizontal="right"/>
    </xf>
    <xf numFmtId="0" fontId="43" fillId="29" borderId="29" xfId="0" applyFont="1" applyFill="1" applyBorder="1"/>
    <xf numFmtId="185" fontId="44" fillId="29" borderId="2" xfId="0" applyNumberFormat="1" applyFont="1" applyFill="1" applyBorder="1" applyAlignment="1">
      <alignment horizontal="right"/>
    </xf>
    <xf numFmtId="167" fontId="44" fillId="29" borderId="2" xfId="0" applyNumberFormat="1" applyFont="1" applyFill="1" applyBorder="1" applyAlignment="1">
      <alignment horizontal="right"/>
    </xf>
    <xf numFmtId="0" fontId="46" fillId="29" borderId="30" xfId="321" applyFont="1" applyFill="1" applyBorder="1"/>
    <xf numFmtId="0" fontId="46" fillId="29" borderId="30" xfId="321" applyFont="1" applyFill="1" applyBorder="1" applyAlignment="1">
      <alignment horizontal="center" vertical="center" wrapText="1"/>
    </xf>
    <xf numFmtId="0" fontId="43" fillId="29" borderId="30" xfId="321" applyFont="1" applyFill="1" applyBorder="1" applyAlignment="1">
      <alignment horizontal="left"/>
    </xf>
    <xf numFmtId="3" fontId="43" fillId="29" borderId="30" xfId="321" applyNumberFormat="1" applyFont="1" applyFill="1" applyBorder="1" applyAlignment="1">
      <alignment horizontal="center"/>
    </xf>
    <xf numFmtId="9" fontId="43" fillId="29" borderId="30" xfId="3" applyFont="1" applyFill="1" applyBorder="1" applyAlignment="1">
      <alignment horizontal="center"/>
    </xf>
    <xf numFmtId="186" fontId="43" fillId="29" borderId="30" xfId="321" applyNumberFormat="1" applyFont="1" applyFill="1" applyBorder="1"/>
    <xf numFmtId="0" fontId="46" fillId="29" borderId="30" xfId="321" applyFont="1" applyFill="1" applyBorder="1" applyAlignment="1">
      <alignment horizontal="left"/>
    </xf>
    <xf numFmtId="3" fontId="46" fillId="29" borderId="30" xfId="321" applyNumberFormat="1" applyFont="1" applyFill="1" applyBorder="1" applyAlignment="1">
      <alignment horizontal="center"/>
    </xf>
    <xf numFmtId="186" fontId="46" fillId="29" borderId="30" xfId="321" applyNumberFormat="1" applyFont="1" applyFill="1" applyBorder="1"/>
    <xf numFmtId="3" fontId="43" fillId="29" borderId="30" xfId="321" applyNumberFormat="1" applyFont="1" applyFill="1" applyBorder="1" applyAlignment="1">
      <alignment vertical="center"/>
    </xf>
    <xf numFmtId="164" fontId="43" fillId="29" borderId="30" xfId="321" applyNumberFormat="1" applyFont="1" applyFill="1" applyBorder="1"/>
    <xf numFmtId="0" fontId="46" fillId="0" borderId="0" xfId="0" applyFont="1"/>
    <xf numFmtId="0" fontId="43" fillId="0" borderId="0" xfId="0" applyFont="1"/>
    <xf numFmtId="0" fontId="44" fillId="0" borderId="0" xfId="0" applyFont="1" applyAlignment="1">
      <alignment horizontal="right"/>
    </xf>
    <xf numFmtId="2" fontId="44" fillId="0" borderId="0" xfId="0" applyNumberFormat="1" applyFont="1" applyAlignment="1">
      <alignment horizontal="right"/>
    </xf>
    <xf numFmtId="10" fontId="43" fillId="29" borderId="2" xfId="3" applyNumberFormat="1" applyFont="1" applyFill="1" applyBorder="1" applyAlignment="1">
      <alignment horizontal="right"/>
    </xf>
    <xf numFmtId="187" fontId="43" fillId="0" borderId="0" xfId="3" applyNumberFormat="1" applyFont="1" applyFill="1" applyBorder="1" applyAlignment="1">
      <alignment horizontal="right"/>
    </xf>
    <xf numFmtId="167" fontId="45" fillId="0" borderId="0" xfId="0" applyNumberFormat="1" applyFont="1"/>
    <xf numFmtId="2" fontId="45" fillId="0" borderId="0" xfId="0" applyNumberFormat="1" applyFont="1"/>
    <xf numFmtId="0" fontId="44" fillId="0" borderId="0" xfId="0" applyFont="1"/>
    <xf numFmtId="0" fontId="44" fillId="30" borderId="2" xfId="0" applyFont="1" applyFill="1" applyBorder="1"/>
    <xf numFmtId="0" fontId="44" fillId="30" borderId="2" xfId="0" applyFont="1" applyFill="1" applyBorder="1" applyAlignment="1">
      <alignment horizontal="right"/>
    </xf>
    <xf numFmtId="9" fontId="44" fillId="30" borderId="2" xfId="0" applyNumberFormat="1" applyFont="1" applyFill="1" applyBorder="1" applyAlignment="1">
      <alignment horizontal="right"/>
    </xf>
    <xf numFmtId="0" fontId="44" fillId="30" borderId="2" xfId="0" applyFont="1" applyFill="1" applyBorder="1" applyAlignment="1">
      <alignment wrapText="1"/>
    </xf>
    <xf numFmtId="0" fontId="47" fillId="30" borderId="2" xfId="0" applyFont="1" applyFill="1" applyBorder="1"/>
    <xf numFmtId="2" fontId="43" fillId="0" borderId="0" xfId="0" applyNumberFormat="1" applyFont="1"/>
    <xf numFmtId="0" fontId="45" fillId="30" borderId="2" xfId="0" applyFont="1" applyFill="1" applyBorder="1"/>
    <xf numFmtId="2" fontId="45" fillId="30" borderId="2" xfId="0" applyNumberFormat="1" applyFont="1" applyFill="1" applyBorder="1" applyAlignment="1">
      <alignment horizontal="right"/>
    </xf>
    <xf numFmtId="0" fontId="45" fillId="0" borderId="0" xfId="0" applyFont="1"/>
    <xf numFmtId="185" fontId="45" fillId="0" borderId="0" xfId="0" applyNumberFormat="1" applyFont="1" applyAlignment="1">
      <alignment horizontal="right"/>
    </xf>
    <xf numFmtId="0" fontId="44" fillId="29" borderId="2" xfId="0" applyFont="1" applyFill="1" applyBorder="1" applyAlignment="1">
      <alignment wrapText="1"/>
    </xf>
    <xf numFmtId="0" fontId="47" fillId="29" borderId="2" xfId="0" applyFont="1" applyFill="1" applyBorder="1"/>
    <xf numFmtId="0" fontId="45" fillId="29" borderId="2" xfId="0" applyFont="1" applyFill="1" applyBorder="1"/>
    <xf numFmtId="0" fontId="45" fillId="0" borderId="2" xfId="0" applyFont="1" applyBorder="1"/>
    <xf numFmtId="0" fontId="44" fillId="0" borderId="2" xfId="0" applyFont="1" applyBorder="1"/>
    <xf numFmtId="185" fontId="44" fillId="0" borderId="2" xfId="0" applyNumberFormat="1" applyFont="1" applyBorder="1" applyAlignment="1">
      <alignment horizontal="right"/>
    </xf>
    <xf numFmtId="0" fontId="46" fillId="31" borderId="32" xfId="0" applyFont="1" applyFill="1" applyBorder="1" applyAlignment="1">
      <alignment horizontal="center" vertical="center" wrapText="1"/>
    </xf>
    <xf numFmtId="0" fontId="46" fillId="31" borderId="33" xfId="0" applyFont="1" applyFill="1" applyBorder="1" applyAlignment="1">
      <alignment horizontal="center" vertical="center" wrapText="1"/>
    </xf>
    <xf numFmtId="0" fontId="46" fillId="31" borderId="2" xfId="0" applyFont="1" applyFill="1" applyBorder="1" applyAlignment="1">
      <alignment horizontal="center" vertical="center" wrapText="1"/>
    </xf>
    <xf numFmtId="0" fontId="46" fillId="31" borderId="29" xfId="0" applyFont="1" applyFill="1" applyBorder="1" applyAlignment="1">
      <alignment horizontal="center" vertical="center" wrapText="1"/>
    </xf>
    <xf numFmtId="0" fontId="43" fillId="0" borderId="28" xfId="0" applyFont="1" applyBorder="1" applyAlignment="1">
      <alignment horizontal="left"/>
    </xf>
    <xf numFmtId="3" fontId="43" fillId="0" borderId="2" xfId="0" applyNumberFormat="1" applyFont="1" applyBorder="1" applyAlignment="1">
      <alignment horizontal="right" vertical="center" wrapText="1" indent="1"/>
    </xf>
    <xf numFmtId="188" fontId="43" fillId="0" borderId="2" xfId="311" applyNumberFormat="1" applyFont="1" applyFill="1" applyBorder="1" applyAlignment="1">
      <alignment horizontal="justify" vertical="center" wrapText="1"/>
    </xf>
    <xf numFmtId="3" fontId="43" fillId="0" borderId="29" xfId="0" applyNumberFormat="1" applyFont="1" applyBorder="1" applyAlignment="1">
      <alignment horizontal="right" vertical="center" wrapText="1"/>
    </xf>
    <xf numFmtId="0" fontId="46" fillId="31" borderId="28" xfId="0" applyFont="1" applyFill="1" applyBorder="1" applyAlignment="1">
      <alignment horizontal="justify" vertical="center" wrapText="1"/>
    </xf>
    <xf numFmtId="0" fontId="43" fillId="0" borderId="2" xfId="0" applyFont="1" applyBorder="1" applyAlignment="1">
      <alignment horizontal="right" vertical="top" wrapText="1" indent="1"/>
    </xf>
    <xf numFmtId="0" fontId="43" fillId="0" borderId="2" xfId="0" applyFont="1" applyBorder="1" applyAlignment="1">
      <alignment horizontal="left" vertical="top" wrapText="1"/>
    </xf>
    <xf numFmtId="0" fontId="43" fillId="0" borderId="29" xfId="0" applyFont="1" applyBorder="1" applyAlignment="1">
      <alignment horizontal="left" vertical="top" wrapText="1"/>
    </xf>
    <xf numFmtId="0" fontId="46" fillId="0" borderId="34" xfId="0" applyFont="1" applyBorder="1" applyAlignment="1">
      <alignment horizontal="left" vertical="center" wrapText="1"/>
    </xf>
    <xf numFmtId="3" fontId="46" fillId="0" borderId="35" xfId="0" applyNumberFormat="1" applyFont="1" applyBorder="1" applyAlignment="1">
      <alignment horizontal="right" vertical="center" wrapText="1" indent="1"/>
    </xf>
    <xf numFmtId="188" fontId="46" fillId="0" borderId="35" xfId="311" applyNumberFormat="1" applyFont="1" applyFill="1" applyBorder="1" applyAlignment="1">
      <alignment horizontal="justify" vertical="center" wrapText="1"/>
    </xf>
    <xf numFmtId="188" fontId="46" fillId="0" borderId="36" xfId="311" applyNumberFormat="1" applyFont="1" applyFill="1" applyBorder="1" applyAlignment="1">
      <alignment horizontal="left" vertical="top" wrapText="1"/>
    </xf>
    <xf numFmtId="0" fontId="50" fillId="32" borderId="37" xfId="0" applyFont="1" applyFill="1" applyBorder="1"/>
    <xf numFmtId="0" fontId="51" fillId="0" borderId="0" xfId="0" applyFont="1"/>
    <xf numFmtId="0" fontId="52" fillId="32" borderId="38" xfId="0" applyFont="1" applyFill="1" applyBorder="1" applyAlignment="1">
      <alignment vertical="center" wrapText="1"/>
    </xf>
    <xf numFmtId="0" fontId="52" fillId="32" borderId="39" xfId="0" applyFont="1" applyFill="1" applyBorder="1" applyAlignment="1">
      <alignment vertical="center" wrapText="1"/>
    </xf>
    <xf numFmtId="0" fontId="52" fillId="32" borderId="40" xfId="0" applyFont="1" applyFill="1" applyBorder="1" applyAlignment="1">
      <alignment vertical="center" wrapText="1"/>
    </xf>
    <xf numFmtId="0" fontId="53" fillId="0" borderId="28" xfId="0" applyFont="1" applyBorder="1" applyAlignment="1">
      <alignment horizontal="left" vertical="center" wrapText="1"/>
    </xf>
    <xf numFmtId="0" fontId="53" fillId="0" borderId="2" xfId="0" applyFont="1" applyBorder="1" applyAlignment="1">
      <alignment vertical="center" wrapText="1"/>
    </xf>
    <xf numFmtId="43" fontId="53" fillId="0" borderId="2" xfId="20" applyFont="1" applyBorder="1" applyAlignment="1">
      <alignment vertical="center" wrapText="1"/>
    </xf>
    <xf numFmtId="43" fontId="53" fillId="0" borderId="29" xfId="0" applyNumberFormat="1" applyFont="1" applyBorder="1" applyAlignment="1">
      <alignment vertical="center" wrapText="1"/>
    </xf>
    <xf numFmtId="0" fontId="53" fillId="0" borderId="41" xfId="0" applyFont="1" applyBorder="1" applyAlignment="1">
      <alignment horizontal="left" vertical="center" wrapText="1"/>
    </xf>
    <xf numFmtId="0" fontId="53" fillId="0" borderId="27" xfId="0" applyFont="1" applyBorder="1" applyAlignment="1">
      <alignment vertical="center" wrapText="1"/>
    </xf>
    <xf numFmtId="43" fontId="53" fillId="0" borderId="42" xfId="0" applyNumberFormat="1" applyFont="1" applyBorder="1" applyAlignment="1">
      <alignment vertical="center" wrapText="1"/>
    </xf>
    <xf numFmtId="0" fontId="52" fillId="0" borderId="43" xfId="0" applyFont="1" applyBorder="1"/>
    <xf numFmtId="0" fontId="53" fillId="0" borderId="44" xfId="0" applyFont="1" applyBorder="1"/>
    <xf numFmtId="43" fontId="52" fillId="0" borderId="44" xfId="20" applyFont="1" applyBorder="1" applyAlignment="1">
      <alignment vertical="center" wrapText="1"/>
    </xf>
    <xf numFmtId="43" fontId="52" fillId="0" borderId="45" xfId="0" applyNumberFormat="1" applyFont="1" applyBorder="1"/>
    <xf numFmtId="43" fontId="51" fillId="0" borderId="0" xfId="0" applyNumberFormat="1" applyFont="1"/>
    <xf numFmtId="43" fontId="50" fillId="0" borderId="37" xfId="0" applyNumberFormat="1" applyFont="1" applyBorder="1"/>
    <xf numFmtId="0" fontId="54" fillId="0" borderId="0" xfId="0" applyFont="1"/>
    <xf numFmtId="0" fontId="50" fillId="0" borderId="0" xfId="0" applyFont="1"/>
    <xf numFmtId="2" fontId="51" fillId="0" borderId="0" xfId="0" applyNumberFormat="1" applyFont="1"/>
    <xf numFmtId="3" fontId="51" fillId="0" borderId="0" xfId="0" applyNumberFormat="1" applyFont="1"/>
    <xf numFmtId="0" fontId="55" fillId="32" borderId="46" xfId="0" applyFont="1" applyFill="1" applyBorder="1"/>
    <xf numFmtId="0" fontId="55" fillId="32" borderId="31" xfId="0" applyFont="1" applyFill="1" applyBorder="1"/>
    <xf numFmtId="0" fontId="55" fillId="32" borderId="32" xfId="0" applyFont="1" applyFill="1" applyBorder="1"/>
    <xf numFmtId="0" fontId="55" fillId="32" borderId="33" xfId="0" applyFont="1" applyFill="1" applyBorder="1"/>
    <xf numFmtId="2" fontId="54" fillId="0" borderId="2" xfId="0" applyNumberFormat="1" applyFont="1" applyBorder="1"/>
    <xf numFmtId="9" fontId="54" fillId="0" borderId="2" xfId="3" applyFont="1" applyBorder="1"/>
    <xf numFmtId="0" fontId="55" fillId="0" borderId="43" xfId="0" applyFont="1" applyBorder="1"/>
    <xf numFmtId="1" fontId="55" fillId="0" borderId="44" xfId="0" applyNumberFormat="1" applyFont="1" applyBorder="1"/>
    <xf numFmtId="9" fontId="55" fillId="0" borderId="44" xfId="3" applyFont="1" applyBorder="1"/>
    <xf numFmtId="0" fontId="55" fillId="0" borderId="0" xfId="0" applyFont="1"/>
    <xf numFmtId="0" fontId="54" fillId="32" borderId="31" xfId="0" applyFont="1" applyFill="1" applyBorder="1"/>
    <xf numFmtId="0" fontId="54" fillId="32" borderId="32" xfId="0" applyFont="1" applyFill="1" applyBorder="1"/>
    <xf numFmtId="0" fontId="54" fillId="32" borderId="33" xfId="0" applyFont="1" applyFill="1" applyBorder="1"/>
    <xf numFmtId="10" fontId="54" fillId="0" borderId="2" xfId="0" applyNumberFormat="1" applyFont="1" applyBorder="1"/>
    <xf numFmtId="10" fontId="55" fillId="0" borderId="44" xfId="0" applyNumberFormat="1" applyFont="1" applyBorder="1"/>
    <xf numFmtId="0" fontId="54" fillId="0" borderId="2" xfId="0" applyFont="1" applyBorder="1"/>
    <xf numFmtId="0" fontId="54" fillId="0" borderId="27" xfId="0" applyFont="1" applyBorder="1"/>
    <xf numFmtId="0" fontId="55" fillId="0" borderId="44" xfId="0" applyFont="1" applyBorder="1"/>
    <xf numFmtId="0" fontId="55" fillId="32" borderId="43" xfId="0" applyFont="1" applyFill="1" applyBorder="1"/>
    <xf numFmtId="0" fontId="55" fillId="32" borderId="44" xfId="0" applyFont="1" applyFill="1" applyBorder="1"/>
    <xf numFmtId="0" fontId="55" fillId="32" borderId="45" xfId="0" applyFont="1" applyFill="1" applyBorder="1"/>
    <xf numFmtId="1" fontId="54" fillId="0" borderId="39" xfId="0" applyNumberFormat="1" applyFont="1" applyBorder="1"/>
    <xf numFmtId="0" fontId="54" fillId="0" borderId="39" xfId="0" applyFont="1" applyBorder="1"/>
    <xf numFmtId="3" fontId="54" fillId="0" borderId="39" xfId="0" applyNumberFormat="1" applyFont="1" applyBorder="1"/>
    <xf numFmtId="3" fontId="54" fillId="0" borderId="47" xfId="0" applyNumberFormat="1" applyFont="1" applyBorder="1"/>
    <xf numFmtId="0" fontId="55" fillId="0" borderId="37" xfId="0" applyFont="1" applyBorder="1"/>
    <xf numFmtId="3" fontId="55" fillId="0" borderId="37" xfId="0" applyNumberFormat="1" applyFont="1" applyBorder="1"/>
    <xf numFmtId="0" fontId="55" fillId="32" borderId="2" xfId="0" applyFont="1" applyFill="1" applyBorder="1"/>
    <xf numFmtId="0" fontId="44" fillId="29" borderId="35" xfId="0" applyFont="1" applyFill="1" applyBorder="1"/>
    <xf numFmtId="167" fontId="45" fillId="29" borderId="34" xfId="0" applyNumberFormat="1" applyFont="1" applyFill="1" applyBorder="1"/>
    <xf numFmtId="2" fontId="45" fillId="29" borderId="35" xfId="0" applyNumberFormat="1" applyFont="1" applyFill="1" applyBorder="1"/>
    <xf numFmtId="167" fontId="45" fillId="29" borderId="2" xfId="0" applyNumberFormat="1" applyFont="1" applyFill="1" applyBorder="1"/>
    <xf numFmtId="2" fontId="45" fillId="29" borderId="2" xfId="0" applyNumberFormat="1" applyFont="1" applyFill="1" applyBorder="1"/>
    <xf numFmtId="2" fontId="46" fillId="29" borderId="2" xfId="0" applyNumberFormat="1" applyFont="1" applyFill="1" applyBorder="1"/>
    <xf numFmtId="2" fontId="43" fillId="0" borderId="2" xfId="0" applyNumberFormat="1" applyFont="1" applyBorder="1" applyAlignment="1">
      <alignment horizontal="right" vertical="center" wrapText="1"/>
    </xf>
    <xf numFmtId="2" fontId="43" fillId="0" borderId="2" xfId="311" applyNumberFormat="1" applyFont="1" applyFill="1" applyBorder="1" applyAlignment="1">
      <alignment horizontal="right" vertical="center" wrapText="1"/>
    </xf>
    <xf numFmtId="2" fontId="43" fillId="0" borderId="2" xfId="0" applyNumberFormat="1" applyFont="1" applyBorder="1" applyAlignment="1">
      <alignment horizontal="right" vertical="top" wrapText="1"/>
    </xf>
    <xf numFmtId="2" fontId="46" fillId="0" borderId="35" xfId="0" applyNumberFormat="1" applyFont="1" applyBorder="1" applyAlignment="1">
      <alignment horizontal="right" vertical="center" wrapText="1"/>
    </xf>
    <xf numFmtId="189" fontId="44" fillId="29" borderId="2" xfId="0" applyNumberFormat="1" applyFont="1" applyFill="1" applyBorder="1" applyAlignment="1">
      <alignment horizontal="right"/>
    </xf>
    <xf numFmtId="0" fontId="44" fillId="28" borderId="31" xfId="0" applyFont="1" applyFill="1" applyBorder="1" applyAlignment="1">
      <alignment horizontal="center"/>
    </xf>
    <xf numFmtId="0" fontId="44" fillId="28" borderId="32" xfId="0" applyFont="1" applyFill="1" applyBorder="1" applyAlignment="1">
      <alignment horizontal="center"/>
    </xf>
    <xf numFmtId="0" fontId="44" fillId="28" borderId="33" xfId="0" applyFont="1" applyFill="1" applyBorder="1" applyAlignment="1">
      <alignment horizontal="center"/>
    </xf>
    <xf numFmtId="0" fontId="44" fillId="28" borderId="2" xfId="0" applyFont="1" applyFill="1" applyBorder="1" applyAlignment="1">
      <alignment horizontal="center"/>
    </xf>
    <xf numFmtId="0" fontId="46" fillId="31" borderId="31" xfId="0" applyFont="1" applyFill="1" applyBorder="1" applyAlignment="1">
      <alignment horizontal="center" vertical="center" wrapText="1"/>
    </xf>
    <xf numFmtId="0" fontId="46" fillId="31" borderId="28" xfId="0" applyFont="1" applyFill="1" applyBorder="1" applyAlignment="1">
      <alignment horizontal="center" vertical="center" wrapText="1"/>
    </xf>
    <xf numFmtId="0" fontId="50" fillId="0" borderId="0" xfId="0" applyFont="1" applyAlignment="1">
      <alignment horizontal="left"/>
    </xf>
    <xf numFmtId="0" fontId="40" fillId="0" borderId="2" xfId="321" applyFont="1" applyBorder="1" applyAlignment="1">
      <alignment vertical="center"/>
    </xf>
    <xf numFmtId="0" fontId="40" fillId="0" borderId="2" xfId="321" applyFont="1" applyBorder="1" applyAlignment="1">
      <alignment horizontal="center" vertical="center"/>
    </xf>
    <xf numFmtId="0" fontId="40" fillId="3" borderId="2" xfId="321" applyFont="1" applyFill="1" applyBorder="1" applyAlignment="1">
      <alignment vertical="center"/>
    </xf>
    <xf numFmtId="0" fontId="30" fillId="0" borderId="3" xfId="0" applyFont="1" applyBorder="1" applyAlignment="1">
      <alignment horizontal="center" vertical="center" wrapText="1"/>
    </xf>
    <xf numFmtId="0" fontId="30" fillId="0" borderId="4" xfId="0" applyFont="1" applyBorder="1" applyAlignment="1">
      <alignment horizontal="center" vertical="center" wrapText="1"/>
    </xf>
    <xf numFmtId="0" fontId="15" fillId="14" borderId="3" xfId="12" applyFont="1" applyFill="1" applyBorder="1" applyAlignment="1">
      <alignment horizontal="center" vertical="center"/>
    </xf>
    <xf numFmtId="0" fontId="15" fillId="14" borderId="9" xfId="12" applyFont="1" applyFill="1" applyBorder="1" applyAlignment="1">
      <alignment horizontal="center" vertical="center"/>
    </xf>
    <xf numFmtId="0" fontId="15" fillId="14" borderId="4" xfId="12" applyFont="1" applyFill="1" applyBorder="1" applyAlignment="1">
      <alignment horizontal="center" vertical="center"/>
    </xf>
    <xf numFmtId="0" fontId="15" fillId="16" borderId="3" xfId="12" applyFont="1" applyFill="1" applyBorder="1" applyAlignment="1">
      <alignment horizontal="center" vertical="center"/>
    </xf>
    <xf numFmtId="0" fontId="15" fillId="16" borderId="9" xfId="12" applyFont="1" applyFill="1" applyBorder="1" applyAlignment="1">
      <alignment horizontal="center" vertical="center"/>
    </xf>
    <xf numFmtId="0" fontId="15" fillId="16" borderId="4" xfId="12" applyFont="1" applyFill="1" applyBorder="1" applyAlignment="1">
      <alignment horizontal="center" vertical="center"/>
    </xf>
    <xf numFmtId="1" fontId="16" fillId="17" borderId="3" xfId="1" applyNumberFormat="1" applyFont="1" applyFill="1" applyBorder="1" applyAlignment="1">
      <alignment horizontal="center" vertical="center"/>
    </xf>
    <xf numFmtId="1" fontId="16" fillId="17" borderId="9" xfId="1" applyNumberFormat="1" applyFont="1" applyFill="1" applyBorder="1" applyAlignment="1">
      <alignment horizontal="center" vertical="center"/>
    </xf>
    <xf numFmtId="1" fontId="16" fillId="17" borderId="4" xfId="1" applyNumberFormat="1" applyFont="1" applyFill="1" applyBorder="1" applyAlignment="1">
      <alignment horizontal="center" vertical="center"/>
    </xf>
    <xf numFmtId="0" fontId="16" fillId="15" borderId="3" xfId="1" applyFont="1" applyFill="1" applyBorder="1" applyAlignment="1">
      <alignment horizontal="center" vertical="center" wrapText="1"/>
    </xf>
    <xf numFmtId="0" fontId="16" fillId="15" borderId="9" xfId="1" applyFont="1" applyFill="1" applyBorder="1" applyAlignment="1">
      <alignment horizontal="center" vertical="center" wrapText="1"/>
    </xf>
    <xf numFmtId="0" fontId="16" fillId="15" borderId="4" xfId="1" applyFont="1" applyFill="1" applyBorder="1" applyAlignment="1">
      <alignment horizontal="center" vertical="center" wrapText="1"/>
    </xf>
    <xf numFmtId="0" fontId="15" fillId="18" borderId="3" xfId="12" applyFont="1" applyFill="1" applyBorder="1" applyAlignment="1">
      <alignment horizontal="center" vertical="center"/>
    </xf>
    <xf numFmtId="0" fontId="15" fillId="18" borderId="4" xfId="12" applyFont="1" applyFill="1" applyBorder="1" applyAlignment="1">
      <alignment horizontal="center" vertical="center"/>
    </xf>
    <xf numFmtId="0" fontId="10" fillId="5" borderId="3" xfId="9" applyFont="1" applyFill="1" applyBorder="1" applyAlignment="1">
      <alignment horizontal="center" vertical="center"/>
    </xf>
    <xf numFmtId="0" fontId="10" fillId="5" borderId="9" xfId="9" applyFont="1" applyFill="1" applyBorder="1" applyAlignment="1">
      <alignment horizontal="center" vertical="center"/>
    </xf>
    <xf numFmtId="172" fontId="10" fillId="27" borderId="3" xfId="10" applyNumberFormat="1" applyFont="1" applyFill="1" applyBorder="1" applyAlignment="1">
      <alignment horizontal="center" vertical="center"/>
    </xf>
    <xf numFmtId="172" fontId="10" fillId="27" borderId="9" xfId="10" applyNumberFormat="1" applyFont="1" applyFill="1" applyBorder="1" applyAlignment="1">
      <alignment horizontal="center" vertical="center"/>
    </xf>
    <xf numFmtId="172" fontId="10" fillId="24" borderId="3" xfId="11" applyNumberFormat="1" applyFont="1" applyFill="1" applyBorder="1" applyAlignment="1">
      <alignment horizontal="center" vertical="center"/>
    </xf>
    <xf numFmtId="172" fontId="10" fillId="24" borderId="9" xfId="11" applyNumberFormat="1" applyFont="1" applyFill="1" applyBorder="1" applyAlignment="1">
      <alignment horizontal="center" vertical="center"/>
    </xf>
    <xf numFmtId="0" fontId="15" fillId="12" borderId="3" xfId="12" applyFont="1" applyFill="1" applyBorder="1" applyAlignment="1">
      <alignment horizontal="center" vertical="center"/>
    </xf>
    <xf numFmtId="0" fontId="15" fillId="12" borderId="9" xfId="12" applyFont="1" applyFill="1" applyBorder="1" applyAlignment="1">
      <alignment horizontal="center" vertical="center"/>
    </xf>
    <xf numFmtId="0" fontId="15" fillId="12" borderId="4" xfId="12" applyFont="1" applyFill="1" applyBorder="1" applyAlignment="1">
      <alignment horizontal="center" vertical="center"/>
    </xf>
    <xf numFmtId="0" fontId="15" fillId="13" borderId="3" xfId="12" applyFont="1" applyFill="1" applyBorder="1" applyAlignment="1">
      <alignment horizontal="center" vertical="center"/>
    </xf>
    <xf numFmtId="0" fontId="15" fillId="13" borderId="9" xfId="12" applyFont="1" applyFill="1" applyBorder="1" applyAlignment="1">
      <alignment horizontal="center" vertical="center"/>
    </xf>
    <xf numFmtId="0" fontId="15" fillId="13" borderId="4" xfId="12" applyFont="1" applyFill="1" applyBorder="1" applyAlignment="1">
      <alignment horizontal="center" vertical="center"/>
    </xf>
    <xf numFmtId="0" fontId="14" fillId="4" borderId="5" xfId="23" applyFont="1" applyFill="1" applyBorder="1" applyAlignment="1">
      <alignment horizontal="left" vertical="top"/>
    </xf>
    <xf numFmtId="0" fontId="14" fillId="4" borderId="12" xfId="23" applyFont="1" applyFill="1" applyBorder="1" applyAlignment="1">
      <alignment horizontal="left" vertical="top"/>
    </xf>
    <xf numFmtId="0" fontId="14" fillId="4" borderId="5" xfId="23" applyFont="1" applyFill="1" applyBorder="1" applyAlignment="1">
      <alignment horizontal="left" vertical="top" wrapText="1"/>
    </xf>
    <xf numFmtId="0" fontId="14" fillId="4" borderId="12" xfId="23" applyFont="1" applyFill="1" applyBorder="1" applyAlignment="1">
      <alignment horizontal="left" vertical="top" wrapText="1"/>
    </xf>
    <xf numFmtId="0" fontId="21" fillId="4" borderId="7" xfId="23" applyFont="1" applyFill="1" applyBorder="1" applyAlignment="1">
      <alignment horizontal="center" vertical="top" wrapText="1"/>
    </xf>
    <xf numFmtId="0" fontId="21" fillId="4" borderId="5" xfId="23" applyFont="1" applyFill="1" applyBorder="1" applyAlignment="1">
      <alignment horizontal="center" vertical="top" wrapText="1"/>
    </xf>
    <xf numFmtId="0" fontId="17" fillId="4" borderId="0" xfId="23" applyFont="1" applyFill="1" applyAlignment="1">
      <alignment horizontal="left" vertical="top" wrapText="1"/>
    </xf>
    <xf numFmtId="0" fontId="18" fillId="20" borderId="12" xfId="23" applyFont="1" applyFill="1" applyBorder="1" applyAlignment="1">
      <alignment horizontal="left"/>
    </xf>
    <xf numFmtId="0" fontId="14" fillId="4" borderId="12" xfId="23" applyFont="1" applyFill="1" applyBorder="1" applyAlignment="1">
      <alignment horizontal="center"/>
    </xf>
    <xf numFmtId="0" fontId="17" fillId="4" borderId="0" xfId="4" applyFont="1" applyFill="1" applyAlignment="1">
      <alignment horizontal="center" vertical="center"/>
    </xf>
    <xf numFmtId="0" fontId="14" fillId="4" borderId="5" xfId="23" applyFont="1" applyFill="1" applyBorder="1" applyAlignment="1">
      <alignment horizontal="left" vertical="center"/>
    </xf>
    <xf numFmtId="0" fontId="14" fillId="4" borderId="12" xfId="23" applyFont="1" applyFill="1" applyBorder="1" applyAlignment="1">
      <alignment horizontal="left" vertical="center"/>
    </xf>
    <xf numFmtId="0" fontId="14" fillId="4" borderId="5" xfId="23" applyFont="1" applyFill="1" applyBorder="1" applyAlignment="1">
      <alignment horizontal="left" vertical="center" wrapText="1"/>
    </xf>
    <xf numFmtId="0" fontId="14" fillId="4" borderId="0" xfId="23" applyFont="1" applyFill="1" applyAlignment="1">
      <alignment horizontal="left" vertical="center" wrapText="1"/>
    </xf>
    <xf numFmtId="166" fontId="14" fillId="19" borderId="5" xfId="23" applyNumberFormat="1" applyFont="1" applyFill="1" applyBorder="1" applyAlignment="1" applyProtection="1">
      <alignment horizontal="center" vertical="center"/>
      <protection locked="0"/>
    </xf>
    <xf numFmtId="166" fontId="14" fillId="19" borderId="0" xfId="23" applyNumberFormat="1" applyFont="1" applyFill="1" applyAlignment="1" applyProtection="1">
      <alignment horizontal="center" vertical="center"/>
      <protection locked="0"/>
    </xf>
    <xf numFmtId="0" fontId="25" fillId="21" borderId="2" xfId="23" applyFont="1" applyFill="1" applyBorder="1" applyAlignment="1">
      <alignment horizontal="center" vertical="center"/>
    </xf>
    <xf numFmtId="0" fontId="14" fillId="4" borderId="9" xfId="23" applyFont="1" applyFill="1" applyBorder="1" applyAlignment="1">
      <alignment horizontal="left" vertical="top" wrapText="1"/>
    </xf>
    <xf numFmtId="0" fontId="14" fillId="4" borderId="0" xfId="23" applyFont="1" applyFill="1" applyAlignment="1">
      <alignment horizontal="left" vertical="center"/>
    </xf>
    <xf numFmtId="0" fontId="14" fillId="4" borderId="5" xfId="23" applyFont="1" applyFill="1" applyBorder="1" applyAlignment="1">
      <alignment horizontal="left" wrapText="1"/>
    </xf>
    <xf numFmtId="0" fontId="14" fillId="4" borderId="0" xfId="23" applyFont="1" applyFill="1" applyAlignment="1">
      <alignment horizontal="left" wrapText="1"/>
    </xf>
    <xf numFmtId="0" fontId="14" fillId="4" borderId="12" xfId="23" applyFont="1" applyFill="1" applyBorder="1" applyAlignment="1">
      <alignment horizontal="left" wrapText="1"/>
    </xf>
  </cellXfs>
  <cellStyles count="775">
    <cellStyle name="20% - Accent1" xfId="9" builtinId="30"/>
    <cellStyle name="20% - Accent2" xfId="10" builtinId="34"/>
    <cellStyle name="20% - Accent2 2" xfId="274" xr:uid="{A16BAF45-753B-4524-9EB3-0A7B55FC4911}"/>
    <cellStyle name="20% - Accent5" xfId="15" builtinId="46"/>
    <cellStyle name="20% - Accent6" xfId="11" builtinId="50"/>
    <cellStyle name="40% - Accent5" xfId="16" builtinId="47"/>
    <cellStyle name="60% - Accent6 10" xfId="211" xr:uid="{4D5DD83E-9EA9-4E07-83ED-42C88677D590}"/>
    <cellStyle name="60% - Accent6 10 2" xfId="275" xr:uid="{5EDD0420-4D68-4494-9372-A6105B88F908}"/>
    <cellStyle name="60% - Accent6 10 3" xfId="687" xr:uid="{81A8959D-B9AC-44CD-B95D-6DE0C3E459E5}"/>
    <cellStyle name="60% - Accent6 11" xfId="224" xr:uid="{4845363C-6F15-4E76-9FC7-127877E5CC42}"/>
    <cellStyle name="60% - Accent6 11 2" xfId="276" xr:uid="{738D0385-7A93-4CCB-AC38-93EA9F6DD01F}"/>
    <cellStyle name="60% - Accent6 11 3" xfId="700" xr:uid="{A42E59D2-2706-4AC2-B19E-67C8AFFC1EAE}"/>
    <cellStyle name="60% - Accent6 12" xfId="238" xr:uid="{92F2BF51-11D8-4E0B-A82E-1B5E727AA508}"/>
    <cellStyle name="60% - Accent6 12 2" xfId="277" xr:uid="{A65CB509-552E-44C7-A86D-A4DAB50A7D92}"/>
    <cellStyle name="60% - Accent6 12 3" xfId="714" xr:uid="{E33E34F1-3BDA-4F59-9135-42E305105C22}"/>
    <cellStyle name="60% - Accent6 13" xfId="251" xr:uid="{3F865896-291A-4ECA-866B-3EE8E50E636E}"/>
    <cellStyle name="60% - Accent6 2" xfId="40" xr:uid="{63E0CC01-8826-4F98-9845-BFD98042907B}"/>
    <cellStyle name="60% - Accent6 2 2" xfId="136" xr:uid="{F65FEFE6-F8C5-4275-913F-66F7D591848A}"/>
    <cellStyle name="60% - Accent6 2 2 2" xfId="278" xr:uid="{C07D331D-F4C4-4A53-95A5-6621CD245352}"/>
    <cellStyle name="60% - Accent6 2 2 3" xfId="612" xr:uid="{D8A9F3DB-6B7E-44D3-BDFC-9B499A08A82E}"/>
    <cellStyle name="60% - Accent6 2 3" xfId="279" xr:uid="{75090B23-B1FD-4F7B-98F1-F049CE80AFA3}"/>
    <cellStyle name="60% - Accent6 2 4" xfId="516" xr:uid="{95CD1B74-B957-461A-A09A-7ADC4952BC2B}"/>
    <cellStyle name="60% - Accent6 3" xfId="55" xr:uid="{EAA9CFFD-CAD9-4D5E-A272-399B7CE01D20}"/>
    <cellStyle name="60% - Accent6 3 2" xfId="151" xr:uid="{4024D151-384A-4CAC-A5E9-66334B6B5841}"/>
    <cellStyle name="60% - Accent6 3 2 2" xfId="280" xr:uid="{BF6A9FCE-FFD7-4EFF-AF6A-A9538B6B8408}"/>
    <cellStyle name="60% - Accent6 3 2 3" xfId="627" xr:uid="{E02E7E32-A6E2-4863-8DEF-7A0448FAA254}"/>
    <cellStyle name="60% - Accent6 3 3" xfId="281" xr:uid="{0EAFC6D5-E7DC-4DDE-9587-8BB389D1A8FF}"/>
    <cellStyle name="60% - Accent6 3 4" xfId="531" xr:uid="{583F7AB7-2C27-480B-91B5-1D72C26F1DDF}"/>
    <cellStyle name="60% - Accent6 4" xfId="67" xr:uid="{8D9361FA-2CA2-45D8-B9AE-3751E081918A}"/>
    <cellStyle name="60% - Accent6 4 2" xfId="163" xr:uid="{38B47CAB-3097-4A7A-AB5F-49EBB67373B9}"/>
    <cellStyle name="60% - Accent6 4 2 2" xfId="282" xr:uid="{9BEC53BC-CE31-47F8-8915-B55EA030770A}"/>
    <cellStyle name="60% - Accent6 4 2 3" xfId="639" xr:uid="{3F7DC492-8494-40B8-A72B-DC63F4E859F0}"/>
    <cellStyle name="60% - Accent6 4 3" xfId="283" xr:uid="{9804412A-5149-4BB5-B5CE-A717AE4C8525}"/>
    <cellStyle name="60% - Accent6 4 4" xfId="543" xr:uid="{E36AF06A-F41D-4AC0-A146-AC0F2DA47858}"/>
    <cellStyle name="60% - Accent6 5" xfId="79" xr:uid="{55C4BAC4-89B6-4AB6-8585-A2416AE979B3}"/>
    <cellStyle name="60% - Accent6 5 2" xfId="175" xr:uid="{9F0E5C57-3721-44E2-8E8E-091015CBAB20}"/>
    <cellStyle name="60% - Accent6 5 2 2" xfId="284" xr:uid="{CA541F1E-4D88-4910-A4F1-C0803C2038F2}"/>
    <cellStyle name="60% - Accent6 5 2 3" xfId="651" xr:uid="{0BBB3861-A751-4182-A5C4-2DF51F2FEF61}"/>
    <cellStyle name="60% - Accent6 5 3" xfId="285" xr:uid="{AD3381F2-B115-407D-9AEA-C89D801AA23D}"/>
    <cellStyle name="60% - Accent6 5 4" xfId="555" xr:uid="{197E88D8-B349-4966-928E-D099144C907D}"/>
    <cellStyle name="60% - Accent6 6" xfId="91" xr:uid="{26CE22C9-6AF9-434C-A98A-4CFA3CDF91BF}"/>
    <cellStyle name="60% - Accent6 6 2" xfId="187" xr:uid="{99A14B89-29E2-42C4-9323-110D939F88DC}"/>
    <cellStyle name="60% - Accent6 6 2 2" xfId="286" xr:uid="{1F13F576-0E09-4605-A6C4-D39B292BA09F}"/>
    <cellStyle name="60% - Accent6 6 2 3" xfId="663" xr:uid="{781AD9F5-1701-49EC-830B-90D8B3E13A7B}"/>
    <cellStyle name="60% - Accent6 6 3" xfId="287" xr:uid="{0802EB7E-6A6A-4D69-A06B-1560A2596EEB}"/>
    <cellStyle name="60% - Accent6 6 4" xfId="567" xr:uid="{3E969471-BF76-4055-9AA7-A26DE76E7400}"/>
    <cellStyle name="60% - Accent6 7" xfId="103" xr:uid="{8F542850-4514-4358-BAB6-60C888AE80CF}"/>
    <cellStyle name="60% - Accent6 7 2" xfId="199" xr:uid="{53CD2CD1-4543-4257-A85C-22F99B2E7D98}"/>
    <cellStyle name="60% - Accent6 7 2 2" xfId="288" xr:uid="{B1575B13-ECA9-447B-ACFE-92BD06DC9B67}"/>
    <cellStyle name="60% - Accent6 7 2 3" xfId="675" xr:uid="{71AD6E75-9E2C-473B-A2A0-A2A850CF1AF7}"/>
    <cellStyle name="60% - Accent6 7 3" xfId="289" xr:uid="{B2F50DF2-969B-4CD4-BC60-4BAFD7884D91}"/>
    <cellStyle name="60% - Accent6 7 4" xfId="579" xr:uid="{628696C6-20A0-4A40-88E2-D61F0FAD825D}"/>
    <cellStyle name="60% - Accent6 8" xfId="115" xr:uid="{65625741-299C-4F01-9AA1-0D07E8DB3701}"/>
    <cellStyle name="60% - Accent6 8 2" xfId="290" xr:uid="{71867A22-F9C0-45EF-9ED6-08C0C6E05785}"/>
    <cellStyle name="60% - Accent6 8 3" xfId="591" xr:uid="{82FD750E-7F73-4B31-9B59-C0DE1086F075}"/>
    <cellStyle name="60% - Accent6 9" xfId="127" xr:uid="{3A78F30C-7038-4466-8BDB-D631644843A1}"/>
    <cellStyle name="60% - Accent6 9 2" xfId="291" xr:uid="{5A261A02-CE22-434E-B22B-6AC6211D552F}"/>
    <cellStyle name="60% - Accent6 9 3" xfId="603" xr:uid="{BBE63509-3871-4E33-AB03-DD172FFC759E}"/>
    <cellStyle name="Comma 2" xfId="20" xr:uid="{B1E7F928-0069-4217-9FF9-F03FA9C35CEF}"/>
    <cellStyle name="Comma 2 10" xfId="209" xr:uid="{BA0C757F-3D6D-4158-9EB3-A4CCCE60F249}"/>
    <cellStyle name="Comma 2 10 2" xfId="292" xr:uid="{4E530503-086A-4E76-A70E-8E2033586525}"/>
    <cellStyle name="Comma 2 10 2 2" xfId="754" xr:uid="{090467EB-8397-463C-BF33-20368DB596BE}"/>
    <cellStyle name="Comma 2 10 3" xfId="685" xr:uid="{5381E726-E66C-4AC7-9B71-9A9346781172}"/>
    <cellStyle name="Comma 2 10 4" xfId="750" xr:uid="{011336FB-7777-4E23-AAD7-AD3CD460E9DE}"/>
    <cellStyle name="Comma 2 11" xfId="222" xr:uid="{D8CF0909-408A-416E-94ED-F1257C6424CE}"/>
    <cellStyle name="Comma 2 11 2" xfId="293" xr:uid="{59D13665-ECAD-4394-ABE9-79A1C7C64FF3}"/>
    <cellStyle name="Comma 2 11 2 2" xfId="755" xr:uid="{A1753540-6567-4CC8-AB9E-5996BC41A1C4}"/>
    <cellStyle name="Comma 2 11 3" xfId="698" xr:uid="{0F5ED3CD-EA00-4DBF-AB84-3221C3A8CF52}"/>
    <cellStyle name="Comma 2 11 4" xfId="751" xr:uid="{3CD38571-EDFB-4E87-94FA-BECEF7A3D72B}"/>
    <cellStyle name="Comma 2 12" xfId="236" xr:uid="{ACBC3D19-092D-4EFA-A3D4-FDCECBF16429}"/>
    <cellStyle name="Comma 2 12 2" xfId="294" xr:uid="{D04FF687-3892-482F-9234-102841CCBCBC}"/>
    <cellStyle name="Comma 2 12 2 2" xfId="756" xr:uid="{0D8A6154-FB50-4201-8DB5-8B9E3A38863A}"/>
    <cellStyle name="Comma 2 12 3" xfId="712" xr:uid="{E1564E0C-8A23-422C-B4C0-F6C249719EBB}"/>
    <cellStyle name="Comma 2 12 4" xfId="752" xr:uid="{7F3F1594-8E51-49AC-A01F-2CEE9A0D7A51}"/>
    <cellStyle name="Comma 2 13" xfId="25" xr:uid="{8BFD7839-4D69-43AA-8B32-B6BA147B8179}"/>
    <cellStyle name="Comma 2 13 2" xfId="295" xr:uid="{F2EFFECE-EBBA-48ED-8EDE-A38AAEEACA80}"/>
    <cellStyle name="Comma 2 13 2 2" xfId="757" xr:uid="{D5E6BE47-065D-4D6B-BDB1-F6DBB8EE9A01}"/>
    <cellStyle name="Comma 2 13 3" xfId="249" xr:uid="{F0F3A6D8-6AC1-4DB3-BDE5-2870F8BEAA25}"/>
    <cellStyle name="Comma 2 13 4" xfId="753" xr:uid="{AC64DC1C-BB58-4DDF-90E6-7EA6AB40A2AA}"/>
    <cellStyle name="Comma 2 14" xfId="296" xr:uid="{E35BAA2F-AE18-4D9D-A870-D4F786DD14B0}"/>
    <cellStyle name="Comma 2 14 2" xfId="758" xr:uid="{C0B44E3A-5FFD-4E49-8006-BD60AD5FCD7E}"/>
    <cellStyle name="Comma 2 15" xfId="506" xr:uid="{CA9CDE58-8444-4259-8268-FFF85E994D71}"/>
    <cellStyle name="Comma 2 16" xfId="28" xr:uid="{B5AF2347-3C81-4A64-8FA6-FC87F89A3CBA}"/>
    <cellStyle name="Comma 2 17" xfId="735" xr:uid="{A7E3C74D-F2F7-4A4B-87CF-9FE1788B02DA}"/>
    <cellStyle name="Comma 2 2" xfId="41" xr:uid="{6EEA8D65-7B35-44DA-B37C-5C9498212CA4}"/>
    <cellStyle name="Comma 2 2 2" xfId="137" xr:uid="{FA396F8A-9842-4F73-8882-32FCDE1B1B2A}"/>
    <cellStyle name="Comma 2 2 2 2" xfId="297" xr:uid="{00395845-3A86-4D30-A252-DDA679EC4287}"/>
    <cellStyle name="Comma 2 2 2 2 2" xfId="759" xr:uid="{57B627B1-CF66-49BA-B649-20F41359D2AD}"/>
    <cellStyle name="Comma 2 2 2 3" xfId="613" xr:uid="{770135CF-F9C9-4BAE-ACF5-2CAAEA6279F2}"/>
    <cellStyle name="Comma 2 2 2 4" xfId="744" xr:uid="{20BF9CBD-D53E-4F80-93AB-7996FF981E8E}"/>
    <cellStyle name="Comma 2 2 3" xfId="298" xr:uid="{F45F6CE3-19DC-4B58-80E7-C2EC89D5DA9C}"/>
    <cellStyle name="Comma 2 2 3 2" xfId="760" xr:uid="{437C329B-8AC3-42D7-B8B5-12673B3E74A9}"/>
    <cellStyle name="Comma 2 2 4" xfId="517" xr:uid="{6D766801-EB4F-4E17-905C-31963F270D7D}"/>
    <cellStyle name="Comma 2 2 5" xfId="736" xr:uid="{8DB4251C-DE30-4EF1-89F1-670FC3FEAECC}"/>
    <cellStyle name="Comma 2 3" xfId="53" xr:uid="{92A56E66-6A9E-4FA5-AFDC-F62FBA3D9965}"/>
    <cellStyle name="Comma 2 3 2" xfId="149" xr:uid="{0916EFA8-8541-4942-A3B8-98D396F8D709}"/>
    <cellStyle name="Comma 2 3 2 2" xfId="299" xr:uid="{AC811962-2FB3-414F-8288-46EF87FFA3B5}"/>
    <cellStyle name="Comma 2 3 2 2 2" xfId="761" xr:uid="{C0064A20-B236-4BF1-9B10-405BC5968BDE}"/>
    <cellStyle name="Comma 2 3 2 3" xfId="625" xr:uid="{F162C54E-5E6D-4EEA-867C-56341A40EBCB}"/>
    <cellStyle name="Comma 2 3 2 4" xfId="745" xr:uid="{B713A14A-AB9C-46F0-AE03-2BA4EDD0DBE3}"/>
    <cellStyle name="Comma 2 3 3" xfId="300" xr:uid="{834A2339-3149-4063-95DB-4F6455F78047}"/>
    <cellStyle name="Comma 2 3 3 2" xfId="762" xr:uid="{4FFFFB72-62B3-4D3A-8927-5DF3E3948D21}"/>
    <cellStyle name="Comma 2 3 4" xfId="529" xr:uid="{6C94DDDA-957F-4586-AC27-66D98FC0D9DC}"/>
    <cellStyle name="Comma 2 3 5" xfId="737" xr:uid="{8A74D6F7-97F3-461D-BCFD-289802B266A3}"/>
    <cellStyle name="Comma 2 4" xfId="65" xr:uid="{AB1C6E13-5204-485F-8B78-F603FB96F54B}"/>
    <cellStyle name="Comma 2 4 2" xfId="161" xr:uid="{34C949A4-3C0E-4112-89DB-A6A64672E7A3}"/>
    <cellStyle name="Comma 2 4 2 2" xfId="301" xr:uid="{EA2F1996-909F-4ACD-BEC5-A37D3A759B83}"/>
    <cellStyle name="Comma 2 4 2 2 2" xfId="763" xr:uid="{9A4F8540-A686-4AA9-BCB6-F051C61A31B3}"/>
    <cellStyle name="Comma 2 4 2 3" xfId="637" xr:uid="{76FC981A-C1EB-4993-9D9C-402D6A1C657E}"/>
    <cellStyle name="Comma 2 4 2 4" xfId="746" xr:uid="{292B44A4-E114-4137-BBA2-814D3FB3ED6B}"/>
    <cellStyle name="Comma 2 4 3" xfId="302" xr:uid="{F41C26B6-E9BA-4FB0-B0FA-AFEAE4C30312}"/>
    <cellStyle name="Comma 2 4 3 2" xfId="764" xr:uid="{464E014E-48FB-419D-BF6A-80C2EF3C90BC}"/>
    <cellStyle name="Comma 2 4 4" xfId="541" xr:uid="{E3402862-B969-4585-B263-955D1FF0BB95}"/>
    <cellStyle name="Comma 2 4 5" xfId="738" xr:uid="{3E96954F-F62C-48B6-9BE8-6170A184D242}"/>
    <cellStyle name="Comma 2 5" xfId="77" xr:uid="{C3C89C87-02A7-4316-96F0-77150A492CEB}"/>
    <cellStyle name="Comma 2 5 2" xfId="173" xr:uid="{D1A2607E-1961-49CF-8043-743A20EB20DF}"/>
    <cellStyle name="Comma 2 5 2 2" xfId="303" xr:uid="{F89C16B1-BBCF-4CAE-9CEF-029B23DFDE58}"/>
    <cellStyle name="Comma 2 5 2 2 2" xfId="765" xr:uid="{6F228747-8B61-46FB-A84E-4844F3A0F3FB}"/>
    <cellStyle name="Comma 2 5 2 3" xfId="649" xr:uid="{BF2F2090-5B07-4DE9-ACD9-0048E34082CB}"/>
    <cellStyle name="Comma 2 5 2 4" xfId="747" xr:uid="{A4373982-F42B-4057-8DA8-B62A0AFDBFD4}"/>
    <cellStyle name="Comma 2 5 3" xfId="304" xr:uid="{681BB346-92E9-4542-8C04-DF98BA7C2551}"/>
    <cellStyle name="Comma 2 5 3 2" xfId="766" xr:uid="{97A78C8F-FCFD-4589-9D6D-1009FCB0A50A}"/>
    <cellStyle name="Comma 2 5 4" xfId="553" xr:uid="{0E0C0183-76DE-44DD-A1B1-B7AFF228DDEF}"/>
    <cellStyle name="Comma 2 5 5" xfId="739" xr:uid="{DABBE0B9-08D6-44DC-B836-F0EC875C211A}"/>
    <cellStyle name="Comma 2 6" xfId="89" xr:uid="{D098B707-B0FF-4DE8-A518-D256D4CCAE18}"/>
    <cellStyle name="Comma 2 6 2" xfId="185" xr:uid="{41820C6F-18A5-41E2-90F0-1DE6AB3448AA}"/>
    <cellStyle name="Comma 2 6 2 2" xfId="305" xr:uid="{058A9D15-F388-4400-87CF-5F5630365E93}"/>
    <cellStyle name="Comma 2 6 2 2 2" xfId="767" xr:uid="{06682A60-C508-481F-9F6E-D63D5A73B881}"/>
    <cellStyle name="Comma 2 6 2 3" xfId="661" xr:uid="{78A6A23C-7ECF-41AF-AFBF-AD201689FD9D}"/>
    <cellStyle name="Comma 2 6 2 4" xfId="748" xr:uid="{D3259D03-D0E9-4D60-8C01-F918B6F20DE9}"/>
    <cellStyle name="Comma 2 6 3" xfId="306" xr:uid="{4D7D0858-CDAF-4239-A800-29C36AEBC079}"/>
    <cellStyle name="Comma 2 6 3 2" xfId="768" xr:uid="{52F24E00-0851-4ADC-9BB2-08ED1BEB1F71}"/>
    <cellStyle name="Comma 2 6 4" xfId="565" xr:uid="{FAECE0D6-2D42-44E8-BBF7-F95347421501}"/>
    <cellStyle name="Comma 2 6 5" xfId="740" xr:uid="{F29CF365-0AFA-4EE8-8909-E454AA32CD3B}"/>
    <cellStyle name="Comma 2 7" xfId="101" xr:uid="{55613937-DDF1-4B3D-B3E4-09C3F009B3D2}"/>
    <cellStyle name="Comma 2 7 2" xfId="197" xr:uid="{F843783E-12C1-475D-AC87-B0D9DCAE6A3F}"/>
    <cellStyle name="Comma 2 7 2 2" xfId="307" xr:uid="{F8DD19BC-D112-43D4-BC85-8438E7851372}"/>
    <cellStyle name="Comma 2 7 2 2 2" xfId="769" xr:uid="{B5EF794B-5F4B-4D73-B071-22413BF95047}"/>
    <cellStyle name="Comma 2 7 2 3" xfId="673" xr:uid="{BC6D7215-CD7A-4BF3-94A7-5486EA0DF7FB}"/>
    <cellStyle name="Comma 2 7 2 4" xfId="749" xr:uid="{95C048FC-3549-4A5C-A482-1B1ADD5B0E1C}"/>
    <cellStyle name="Comma 2 7 3" xfId="308" xr:uid="{7EE091BD-1387-4DAB-9753-32379A5C7FC7}"/>
    <cellStyle name="Comma 2 7 3 2" xfId="770" xr:uid="{C26D6AE1-CC4D-422F-A335-FBF3509B2C69}"/>
    <cellStyle name="Comma 2 7 4" xfId="577" xr:uid="{6BF6AED0-FE25-44C5-9B30-B2CF633E7426}"/>
    <cellStyle name="Comma 2 7 5" xfId="741" xr:uid="{C5269D20-ACAF-4CE7-BC8B-FAC234B625AB}"/>
    <cellStyle name="Comma 2 8" xfId="113" xr:uid="{1A2184C5-6115-4729-8798-7ADB7921C818}"/>
    <cellStyle name="Comma 2 8 2" xfId="309" xr:uid="{1FCCFDA8-7226-4F6C-A2C6-984CF609350C}"/>
    <cellStyle name="Comma 2 8 2 2" xfId="771" xr:uid="{B8A38E71-E0C9-4128-8BFF-0A54FFEFD585}"/>
    <cellStyle name="Comma 2 8 3" xfId="589" xr:uid="{886A0887-A286-4AB3-95A4-47B98525F4DC}"/>
    <cellStyle name="Comma 2 8 4" xfId="742" xr:uid="{0E5F1BDF-6AFE-4052-A906-482AE662CFFB}"/>
    <cellStyle name="Comma 2 9" xfId="125" xr:uid="{197CF36F-CEA3-41D8-8483-2481E722FDA5}"/>
    <cellStyle name="Comma 2 9 2" xfId="310" xr:uid="{D0CB7B9E-C838-4B88-AB3E-0DE48551BFF0}"/>
    <cellStyle name="Comma 2 9 2 2" xfId="772" xr:uid="{7D85B1B8-84D7-43D4-A8F0-1F0D69FA09A7}"/>
    <cellStyle name="Comma 2 9 3" xfId="601" xr:uid="{97238F82-93E2-46C0-AB36-99BA67C8D669}"/>
    <cellStyle name="Comma 2 9 4" xfId="743" xr:uid="{7B10C17A-056F-479A-8F56-390B083E90A2}"/>
    <cellStyle name="Comma 3" xfId="311" xr:uid="{4B17FE42-1C94-4E07-B47F-79389F828225}"/>
    <cellStyle name="Comma 3 2" xfId="730" xr:uid="{A43B821B-08D8-4B63-8268-11CE439108D2}"/>
    <cellStyle name="Comma 3 3" xfId="773" xr:uid="{E992FAD2-B23E-4333-9A5F-74C0BC1F908B}"/>
    <cellStyle name="Comma 4" xfId="312" xr:uid="{5F30CAD4-489F-4E2E-9325-6CC76C726A9E}"/>
    <cellStyle name="Comma 4 2" xfId="774" xr:uid="{26F45F59-C1F6-4331-B075-7B634D8790F6}"/>
    <cellStyle name="Currency 2" xfId="5" xr:uid="{E18A1647-48DA-4B75-B3D4-E43BBC184AA8}"/>
    <cellStyle name="Hyperlink" xfId="8" builtinId="8"/>
    <cellStyle name="Hyperlink 2" xfId="7" xr:uid="{0935150C-9504-4543-AC11-9EE5ADB8FD06}"/>
    <cellStyle name="Input" xfId="1" builtinId="20"/>
    <cellStyle name="Normal" xfId="0" builtinId="0"/>
    <cellStyle name="Normal 10" xfId="233" xr:uid="{30EB9366-FC83-4EC9-90B3-6295954CE495}"/>
    <cellStyle name="Normal 10 2" xfId="313" xr:uid="{A8F53B72-377D-4580-BBB5-2EF3609CBC78}"/>
    <cellStyle name="Normal 10 3" xfId="709" xr:uid="{2D25EF8E-FAB1-48B0-96D9-8800E6388924}"/>
    <cellStyle name="Normal 11" xfId="234" xr:uid="{5EC3FB63-EBC9-49F0-A04F-54366FAE781A}"/>
    <cellStyle name="Normal 11 2" xfId="314" xr:uid="{38CFBC8E-25E7-494D-AB36-830F84565645}"/>
    <cellStyle name="Normal 11 3" xfId="710" xr:uid="{BC8C41C7-587D-47F5-AE65-A9D9DA9B6A58}"/>
    <cellStyle name="Normal 12" xfId="21" xr:uid="{FCA5967E-324B-4182-94CD-12B057E588D9}"/>
    <cellStyle name="Normal 13" xfId="259" xr:uid="{41063970-1580-4069-AD7E-419FD54D2BCE}"/>
    <cellStyle name="Normal 14" xfId="260" xr:uid="{25F992FA-E9A2-4D1B-A0A6-051283EF53A4}"/>
    <cellStyle name="Normal 15" xfId="261" xr:uid="{98FDB585-990A-4A11-AEE6-1E1970BC5D56}"/>
    <cellStyle name="Normal 16" xfId="262" xr:uid="{5FE9E0C5-A910-4198-A50A-269411A2D0C2}"/>
    <cellStyle name="Normal 17" xfId="263" xr:uid="{95FAE2C9-E86A-4263-A727-2CD2871C0B39}"/>
    <cellStyle name="Normal 18" xfId="264" xr:uid="{DE45FDDE-B5D2-4EAC-A9A7-31496BCB7468}"/>
    <cellStyle name="Normal 19" xfId="265" xr:uid="{204AD6E9-69AA-4446-B679-DA3F507B8BD9}"/>
    <cellStyle name="Normal 2" xfId="2" xr:uid="{40701016-7B32-4A71-9EE6-785CD5A33E8C}"/>
    <cellStyle name="Normal 2 10" xfId="208" xr:uid="{8D6309F2-ACA2-402D-AE3B-11E61AB6EB78}"/>
    <cellStyle name="Normal 2 10 2" xfId="315" xr:uid="{45D27696-B08E-451E-8917-AC9C9635B35E}"/>
    <cellStyle name="Normal 2 10 3" xfId="684" xr:uid="{63E2F1B5-974B-40E6-A4E1-ED1A4BAEDE0B}"/>
    <cellStyle name="Normal 2 11" xfId="221" xr:uid="{F11D96D2-4576-4701-B334-0EC95F43A47D}"/>
    <cellStyle name="Normal 2 11 2" xfId="316" xr:uid="{F786FB81-35B3-45CB-9113-24E359A477D5}"/>
    <cellStyle name="Normal 2 11 3" xfId="697" xr:uid="{1325EE22-F4D3-4B1A-A6ED-CE8CD4E26E9D}"/>
    <cellStyle name="Normal 2 12" xfId="235" xr:uid="{42D039E6-500F-405C-8F96-6AE9CCB4165F}"/>
    <cellStyle name="Normal 2 12 2" xfId="317" xr:uid="{FC156FEB-FF5F-4363-BE50-D40AA67451DB}"/>
    <cellStyle name="Normal 2 12 3" xfId="711" xr:uid="{1C40218F-3AF1-4081-B79B-498AA953B34C}"/>
    <cellStyle name="Normal 2 13" xfId="248" xr:uid="{8F0B3DDA-284D-4336-A107-782A67B4B94E}"/>
    <cellStyle name="Normal 2 13 2" xfId="318" xr:uid="{B0902C28-60C6-4F21-B689-968C154751D7}"/>
    <cellStyle name="Normal 2 14" xfId="4" xr:uid="{30B60F4D-B2C7-4696-A75C-8576E8EBB859}"/>
    <cellStyle name="Normal 2 15" xfId="319" xr:uid="{F9F52E40-94A5-4D09-B8B3-703E007CAEB0}"/>
    <cellStyle name="Normal 2 16" xfId="505" xr:uid="{E0FC28A5-4D12-4CA2-A081-A0AB53D295D3}"/>
    <cellStyle name="Normal 2 17" xfId="27" xr:uid="{FBABE1C5-2055-431D-B6C8-E523B474A6AC}"/>
    <cellStyle name="Normal 2 2" xfId="42" xr:uid="{F52EF9DC-6375-4183-B7C5-32CC3325DBB6}"/>
    <cellStyle name="Normal 2 2 2" xfId="138" xr:uid="{9CABF2A0-11B3-48FC-9BFD-78302562435E}"/>
    <cellStyle name="Normal 2 2 2 2" xfId="320" xr:uid="{D02EED67-76FD-4456-9997-E48862578E0F}"/>
    <cellStyle name="Normal 2 2 2 3" xfId="614" xr:uid="{3BAECECC-BAFA-4B38-BD50-D648E8D611E1}"/>
    <cellStyle name="Normal 2 2 3" xfId="321" xr:uid="{926992CF-1F27-4F9A-BEA9-F8406B5F99BF}"/>
    <cellStyle name="Normal 2 2 4" xfId="322" xr:uid="{45361244-D350-46C8-A277-6619984ACA67}"/>
    <cellStyle name="Normal 2 2 5" xfId="518" xr:uid="{95E2F567-ABF8-404F-9262-D7AE32FEDAB4}"/>
    <cellStyle name="Normal 2 3" xfId="52" xr:uid="{394ADDE1-00D9-45F7-87F4-AC2CB42D421F}"/>
    <cellStyle name="Normal 2 3 2" xfId="148" xr:uid="{1729FB1B-6A3D-41FE-A5BA-7247E114C2C0}"/>
    <cellStyle name="Normal 2 3 2 2" xfId="323" xr:uid="{D9612A14-513F-4D0A-BEB8-7C492B0AA9B5}"/>
    <cellStyle name="Normal 2 3 2 3" xfId="624" xr:uid="{5682FC9F-D2F9-4862-B8DA-D14F393A5234}"/>
    <cellStyle name="Normal 2 3 3" xfId="324" xr:uid="{0C7A4B33-5EE7-4063-82EB-13E4D4CBC232}"/>
    <cellStyle name="Normal 2 3 4" xfId="528" xr:uid="{E64CC191-2045-400C-9CF0-9CB8D75A5B87}"/>
    <cellStyle name="Normal 2 4" xfId="64" xr:uid="{6147A41A-DCB9-4053-8B91-F7C8879CF017}"/>
    <cellStyle name="Normal 2 4 2" xfId="160" xr:uid="{0283A579-ADE4-4157-ACB6-0AB5C90E7E49}"/>
    <cellStyle name="Normal 2 4 2 2" xfId="325" xr:uid="{BAB9213A-83F5-4ABD-8F95-4F2E2618E77E}"/>
    <cellStyle name="Normal 2 4 2 3" xfId="636" xr:uid="{C6D98EF9-07E2-4838-8BA2-83A2C2F75B5A}"/>
    <cellStyle name="Normal 2 4 3" xfId="326" xr:uid="{CD94DA58-3E83-4B63-97F2-90165D594CAD}"/>
    <cellStyle name="Normal 2 4 4" xfId="540" xr:uid="{9CE96D39-5C8E-4B33-88C1-304AF54D87C5}"/>
    <cellStyle name="Normal 2 5" xfId="76" xr:uid="{F727C70D-3A8E-49E4-9B4D-906FFF9A9FC2}"/>
    <cellStyle name="Normal 2 5 2" xfId="172" xr:uid="{0F135D37-2A40-42D8-9CA1-63263CA7F189}"/>
    <cellStyle name="Normal 2 5 2 2" xfId="327" xr:uid="{C4B847BB-5C13-40C5-A2ED-AAD3CCC1DEB4}"/>
    <cellStyle name="Normal 2 5 2 3" xfId="648" xr:uid="{55378276-55C2-4B00-A12E-492283D4E287}"/>
    <cellStyle name="Normal 2 5 3" xfId="328" xr:uid="{5142F989-694D-4612-AC73-1218D2AF8F24}"/>
    <cellStyle name="Normal 2 5 4" xfId="552" xr:uid="{2145B1BA-564E-448A-9A8F-F449C018DE58}"/>
    <cellStyle name="Normal 2 6" xfId="88" xr:uid="{CD48BB36-8DD8-4311-9197-8FFD068F45BB}"/>
    <cellStyle name="Normal 2 6 2" xfId="184" xr:uid="{CDB715FB-B212-4D54-808A-A53308B9DDFE}"/>
    <cellStyle name="Normal 2 6 2 2" xfId="329" xr:uid="{1454FCD0-8A7F-4A9D-9815-89EF190F301C}"/>
    <cellStyle name="Normal 2 6 2 3" xfId="660" xr:uid="{B63AEB02-03CC-47C9-82D4-C5262DF3E97B}"/>
    <cellStyle name="Normal 2 6 3" xfId="330" xr:uid="{B2B27A8B-87C1-4F92-A2A6-8414CECDFCBB}"/>
    <cellStyle name="Normal 2 6 4" xfId="564" xr:uid="{910F6EEE-6F60-4BBD-B811-22BF6BD49C36}"/>
    <cellStyle name="Normal 2 7" xfId="100" xr:uid="{2585C21B-5FF5-4802-95BC-6C5F3B347593}"/>
    <cellStyle name="Normal 2 7 2" xfId="196" xr:uid="{7E3F4465-26B7-488D-9D00-6D6BBA942774}"/>
    <cellStyle name="Normal 2 7 2 2" xfId="331" xr:uid="{9DCECEA6-9C2E-4BB3-A0AD-FD3A51533E0F}"/>
    <cellStyle name="Normal 2 7 2 3" xfId="672" xr:uid="{142ED9FE-4E03-4AC9-8209-722555D6801D}"/>
    <cellStyle name="Normal 2 7 3" xfId="332" xr:uid="{098D85EC-61B6-418A-9C2F-E7732883F5AA}"/>
    <cellStyle name="Normal 2 7 4" xfId="576" xr:uid="{4DF87F12-A743-46E0-BB76-5899C1B0908E}"/>
    <cellStyle name="Normal 2 8" xfId="112" xr:uid="{E3A2A1B6-A3D5-455D-864F-11412A7B4031}"/>
    <cellStyle name="Normal 2 8 2" xfId="333" xr:uid="{D0DAF3C8-E633-4EC0-97E9-51FDE146A7C8}"/>
    <cellStyle name="Normal 2 8 3" xfId="588" xr:uid="{4E5D1DBF-B026-4228-B029-481C1E4EF17A}"/>
    <cellStyle name="Normal 2 9" xfId="124" xr:uid="{D33AB10F-E005-43B7-BB53-BEEF2D650966}"/>
    <cellStyle name="Normal 2 9 2" xfId="334" xr:uid="{CFD9B8B2-DBB5-48AE-AFD1-4826C66AA236}"/>
    <cellStyle name="Normal 2 9 3" xfId="600" xr:uid="{24ABB9A9-723D-41C4-AC09-49557BA2FA18}"/>
    <cellStyle name="Normal 20" xfId="266" xr:uid="{29187862-F26D-4213-815F-2F2C7128CFE8}"/>
    <cellStyle name="Normal 21" xfId="267" xr:uid="{67DC1DD8-496C-49CC-8BE4-55C843FB27D0}"/>
    <cellStyle name="Normal 22" xfId="268" xr:uid="{D1DCFC29-4201-4EDA-8A66-9E65428663EA}"/>
    <cellStyle name="Normal 23" xfId="269" xr:uid="{10A66FF2-E982-4542-9A60-D2FF84EC5EEB}"/>
    <cellStyle name="Normal 24" xfId="270" xr:uid="{5E3CD6B0-F46F-4205-BCBB-CEEF71B9E7CF}"/>
    <cellStyle name="Normal 25" xfId="271" xr:uid="{E0693987-C0C9-4670-A00D-C19B1435604D}"/>
    <cellStyle name="Normal 26" xfId="272" xr:uid="{CE8B6256-17E9-4A42-B576-2337ED64FA5F}"/>
    <cellStyle name="Normal 27" xfId="273" xr:uid="{68619A85-214D-47C6-B60A-865A26EA52F0}"/>
    <cellStyle name="Normal 3" xfId="6" xr:uid="{110A63DC-E7EE-4596-B0DC-29EFCB7F5B1A}"/>
    <cellStyle name="Normal 3 10" xfId="114" xr:uid="{6FBCFC6E-611C-483E-8ADA-FFBC098B547F}"/>
    <cellStyle name="Normal 3 10 2" xfId="335" xr:uid="{E4E5A573-9E4A-40AF-82A7-BCA9736F0E13}"/>
    <cellStyle name="Normal 3 10 3" xfId="590" xr:uid="{54C24AF7-4278-4918-90C6-500A682618F0}"/>
    <cellStyle name="Normal 3 11" xfId="126" xr:uid="{4F677341-C218-4A9C-BEC4-775D4300FCE8}"/>
    <cellStyle name="Normal 3 11 2" xfId="336" xr:uid="{50EB0F41-37AD-4B34-9785-46971C7E6240}"/>
    <cellStyle name="Normal 3 11 3" xfId="602" xr:uid="{5CD8CE3C-3BC0-43A0-8240-C3D200B9B0DF}"/>
    <cellStyle name="Normal 3 12" xfId="210" xr:uid="{A612B444-7488-47BD-ACB1-D556E3752D3D}"/>
    <cellStyle name="Normal 3 12 2" xfId="337" xr:uid="{618FA83F-6D26-4CB2-B552-45CAF8A17288}"/>
    <cellStyle name="Normal 3 12 3" xfId="686" xr:uid="{C9BDDCC2-2F02-43DB-BFE9-99325F004B40}"/>
    <cellStyle name="Normal 3 13" xfId="223" xr:uid="{12367252-6599-48C5-8DCF-D42FABC9A06A}"/>
    <cellStyle name="Normal 3 13 2" xfId="338" xr:uid="{57B3AAC9-24EF-4CBE-AA4D-DF777246BD9B}"/>
    <cellStyle name="Normal 3 13 3" xfId="699" xr:uid="{565A0190-06EB-453A-A9D4-97ED7C54EAC0}"/>
    <cellStyle name="Normal 3 14" xfId="237" xr:uid="{6414C3C5-0F02-4ACA-BA9C-B5E98F46B47D}"/>
    <cellStyle name="Normal 3 14 2" xfId="339" xr:uid="{5341A9BF-DBC6-4883-9075-8BA4F60714DC}"/>
    <cellStyle name="Normal 3 14 3" xfId="713" xr:uid="{B048DC13-65CE-4901-A123-A6FD9FA5C05A}"/>
    <cellStyle name="Normal 3 15" xfId="250" xr:uid="{1F33E480-86F5-4BBC-8D98-C3BB15BC5496}"/>
    <cellStyle name="Normal 3 16" xfId="258" xr:uid="{1EACE6DD-AC95-418B-8879-CEB5828AAC8C}"/>
    <cellStyle name="Normal 3 17" xfId="340" xr:uid="{9F603E93-10C5-4774-AD0F-8379D638B1BC}"/>
    <cellStyle name="Normal 3 18" xfId="507" xr:uid="{12764960-3AF9-4A41-BA7D-20B160A6B1B1}"/>
    <cellStyle name="Normal 3 2" xfId="38" xr:uid="{041FA796-A4B0-4D5C-8B63-5C3D4C3E0BB2}"/>
    <cellStyle name="Normal 3 2 10" xfId="216" xr:uid="{63040959-93F9-413A-B088-6131867543C6}"/>
    <cellStyle name="Normal 3 2 10 2" xfId="341" xr:uid="{515DFF36-632E-4787-8E34-C8A730CC8FBB}"/>
    <cellStyle name="Normal 3 2 10 3" xfId="692" xr:uid="{C271ABF7-6D0F-41B6-8CCE-9C16F4689651}"/>
    <cellStyle name="Normal 3 2 11" xfId="229" xr:uid="{75A27C06-BCA6-40C2-8FEC-5EA19915791B}"/>
    <cellStyle name="Normal 3 2 11 2" xfId="342" xr:uid="{024DDD63-BC25-471B-A481-65B3C3BA9867}"/>
    <cellStyle name="Normal 3 2 11 3" xfId="705" xr:uid="{D89F01F3-5C7F-4B69-AE9E-4746EE1E1F94}"/>
    <cellStyle name="Normal 3 2 12" xfId="243" xr:uid="{6334D147-0669-4989-B26D-A37FDBB7199D}"/>
    <cellStyle name="Normal 3 2 12 2" xfId="343" xr:uid="{53E8742C-F117-4A95-B8E9-90FAF74D955F}"/>
    <cellStyle name="Normal 3 2 12 3" xfId="719" xr:uid="{A9FF4C8E-C7E1-49FC-A14D-5BB01D4820AC}"/>
    <cellStyle name="Normal 3 2 13" xfId="256" xr:uid="{A56F56AB-C028-48EE-995F-0EAB6C516309}"/>
    <cellStyle name="Normal 3 2 14" xfId="344" xr:uid="{EF072CDA-073F-44B0-AF41-0267250B6DE6}"/>
    <cellStyle name="Normal 3 2 15" xfId="512" xr:uid="{5B99E655-651B-4B5F-86F7-946DABE9722F}"/>
    <cellStyle name="Normal 3 2 2" xfId="43" xr:uid="{451C9ECD-CB34-4257-8152-982AA1B4D126}"/>
    <cellStyle name="Normal 3 2 2 2" xfId="139" xr:uid="{0620B982-7F96-41C7-B2C4-6A4F2781B06F}"/>
    <cellStyle name="Normal 3 2 2 2 2" xfId="345" xr:uid="{89C16125-FC71-4AB8-A1A9-1B9398808047}"/>
    <cellStyle name="Normal 3 2 2 2 3" xfId="615" xr:uid="{B46E2ADB-2B9B-4299-A6C1-6ED8432E9D0C}"/>
    <cellStyle name="Normal 3 2 2 3" xfId="346" xr:uid="{0645CBA7-A0B8-43CC-93D0-8B77B1AF8F4E}"/>
    <cellStyle name="Normal 3 2 2 4" xfId="519" xr:uid="{33F50BA6-2478-42AC-B701-6B4B4987670A}"/>
    <cellStyle name="Normal 3 2 3" xfId="60" xr:uid="{C155D990-8477-455D-AFA3-AE395F572FA7}"/>
    <cellStyle name="Normal 3 2 3 2" xfId="156" xr:uid="{221A8B17-DFB6-41ED-8DFB-7A1AFD53116F}"/>
    <cellStyle name="Normal 3 2 3 2 2" xfId="347" xr:uid="{230A19C3-7A2D-4C19-AA6A-A6C428E6F78F}"/>
    <cellStyle name="Normal 3 2 3 2 3" xfId="632" xr:uid="{775CF433-2EA8-4971-B8A6-F330CD9AB606}"/>
    <cellStyle name="Normal 3 2 3 3" xfId="348" xr:uid="{39389CF2-9633-40E8-9661-467D7300FD62}"/>
    <cellStyle name="Normal 3 2 3 4" xfId="536" xr:uid="{623AA484-F2D5-4AE2-9082-73110BAAB12C}"/>
    <cellStyle name="Normal 3 2 4" xfId="72" xr:uid="{01E3556F-15CC-401F-BBB5-74FC4A9444CB}"/>
    <cellStyle name="Normal 3 2 4 2" xfId="168" xr:uid="{1FEF3D48-C31E-432A-900C-DAC0044E02BD}"/>
    <cellStyle name="Normal 3 2 4 2 2" xfId="349" xr:uid="{341BF252-20DD-4C32-BB8F-EA87E60D8000}"/>
    <cellStyle name="Normal 3 2 4 2 3" xfId="644" xr:uid="{A4829E35-9250-441A-AABA-FDE6D159B5A6}"/>
    <cellStyle name="Normal 3 2 4 3" xfId="350" xr:uid="{9620EB58-B26E-4363-A49B-8F5569F66A0E}"/>
    <cellStyle name="Normal 3 2 4 4" xfId="548" xr:uid="{A0485831-21F8-417D-A125-130EC4CB1FC0}"/>
    <cellStyle name="Normal 3 2 5" xfId="84" xr:uid="{DB154A33-8490-4BA3-AD7F-174420FE63F4}"/>
    <cellStyle name="Normal 3 2 5 2" xfId="180" xr:uid="{AECAB623-5F61-4BC6-8511-49DC4678678C}"/>
    <cellStyle name="Normal 3 2 5 2 2" xfId="351" xr:uid="{6ECE57FA-AB7E-4840-AAF8-9C1968D136A7}"/>
    <cellStyle name="Normal 3 2 5 2 3" xfId="656" xr:uid="{7CF5CFBB-17B8-4A9B-A78C-AAEAD042415E}"/>
    <cellStyle name="Normal 3 2 5 3" xfId="352" xr:uid="{6FF7FECA-0867-4BE6-9B7A-E15E96D7344B}"/>
    <cellStyle name="Normal 3 2 5 4" xfId="560" xr:uid="{9712F286-1B12-420E-A8FD-197401A602E2}"/>
    <cellStyle name="Normal 3 2 6" xfId="96" xr:uid="{E14357BD-C5EB-4674-BD53-215F19172878}"/>
    <cellStyle name="Normal 3 2 6 2" xfId="192" xr:uid="{E5C7C888-8D69-4042-A230-53A1C976B9AF}"/>
    <cellStyle name="Normal 3 2 6 2 2" xfId="353" xr:uid="{F5A3C99C-0BD3-49BA-A7C7-F9376339ADD0}"/>
    <cellStyle name="Normal 3 2 6 2 3" xfId="668" xr:uid="{46E5EA1F-2516-4C1D-B2A9-843A2C9C0B3B}"/>
    <cellStyle name="Normal 3 2 6 3" xfId="354" xr:uid="{52DD7636-BD09-4201-A16E-228F78135962}"/>
    <cellStyle name="Normal 3 2 6 4" xfId="572" xr:uid="{108EC907-3648-4756-9268-880037F8B91B}"/>
    <cellStyle name="Normal 3 2 7" xfId="108" xr:uid="{D9F62D37-20DD-44AD-A655-D13C3075BDB1}"/>
    <cellStyle name="Normal 3 2 7 2" xfId="204" xr:uid="{3EF3C5A2-7F12-40DC-9027-2B514331B188}"/>
    <cellStyle name="Normal 3 2 7 2 2" xfId="355" xr:uid="{DCF79590-FF8C-43CE-A1A0-C05A549FF037}"/>
    <cellStyle name="Normal 3 2 7 2 3" xfId="680" xr:uid="{8D79BC34-C0F4-41A2-BB9A-4CC991D9AC21}"/>
    <cellStyle name="Normal 3 2 7 3" xfId="356" xr:uid="{3A78BD97-2CFF-41FC-BCF5-9F9059D8C14C}"/>
    <cellStyle name="Normal 3 2 7 4" xfId="584" xr:uid="{63F90CF5-D90C-434A-979F-D7125C77C21D}"/>
    <cellStyle name="Normal 3 2 8" xfId="120" xr:uid="{3B513F4D-78CE-44FC-A135-28CFCF0E0A52}"/>
    <cellStyle name="Normal 3 2 8 2" xfId="357" xr:uid="{A995F232-8A8D-4468-B688-D42FF0DF5646}"/>
    <cellStyle name="Normal 3 2 8 3" xfId="596" xr:uid="{AF9487DD-E46C-4E1C-820B-E5A0891988E1}"/>
    <cellStyle name="Normal 3 2 9" xfId="132" xr:uid="{BCEBD604-3966-4ECE-AD8C-FE8E7D86D27A}"/>
    <cellStyle name="Normal 3 2 9 2" xfId="358" xr:uid="{053D93C3-5925-45C9-9181-48DFCFD2036F}"/>
    <cellStyle name="Normal 3 2 9 3" xfId="608" xr:uid="{C07483D3-C9B1-4592-8C4A-969CDD203B27}"/>
    <cellStyle name="Normal 3 3" xfId="37" xr:uid="{6FFBBA2F-8D6A-4BCE-923D-B01C41E4A682}"/>
    <cellStyle name="Normal 3 3 10" xfId="215" xr:uid="{0C78C2C3-4BD8-4DCF-AD73-9636BDD8ED6C}"/>
    <cellStyle name="Normal 3 3 10 2" xfId="359" xr:uid="{712AC7AF-D041-47B0-A642-517F820D8EFB}"/>
    <cellStyle name="Normal 3 3 10 3" xfId="691" xr:uid="{BC493A8B-0587-4713-B065-070C5A1DA262}"/>
    <cellStyle name="Normal 3 3 11" xfId="228" xr:uid="{774E3D2A-9A10-4A2F-9CB2-B765E402DE76}"/>
    <cellStyle name="Normal 3 3 11 2" xfId="360" xr:uid="{7BE76F3E-4AB6-4DB2-BE50-D969119D884C}"/>
    <cellStyle name="Normal 3 3 11 3" xfId="704" xr:uid="{E4C83CDB-AB1F-46FF-92A0-C65E6D9A89A8}"/>
    <cellStyle name="Normal 3 3 12" xfId="242" xr:uid="{98B070C1-F55C-4835-9FD0-9CD0333C24B1}"/>
    <cellStyle name="Normal 3 3 12 2" xfId="361" xr:uid="{29C75005-6A3F-460E-9745-817E59B3B450}"/>
    <cellStyle name="Normal 3 3 12 3" xfId="718" xr:uid="{718FC80D-3BC9-4E25-810A-190E11E65C3B}"/>
    <cellStyle name="Normal 3 3 13" xfId="255" xr:uid="{76344602-6C73-46EB-BE27-75CB95D2EEE2}"/>
    <cellStyle name="Normal 3 3 14" xfId="362" xr:uid="{64B71103-875A-4912-BBED-C0401EC196F8}"/>
    <cellStyle name="Normal 3 3 15" xfId="511" xr:uid="{5D4E4EFB-F013-476B-8070-5817C5266A05}"/>
    <cellStyle name="Normal 3 3 2" xfId="44" xr:uid="{3ECEAB33-AE90-4313-9D07-0E236AE45571}"/>
    <cellStyle name="Normal 3 3 2 2" xfId="140" xr:uid="{FACFDF87-5636-4CFC-848E-8D38DCBF02DC}"/>
    <cellStyle name="Normal 3 3 2 2 2" xfId="363" xr:uid="{9E77134B-56B6-4A2B-8288-AD667635C3C7}"/>
    <cellStyle name="Normal 3 3 2 2 3" xfId="616" xr:uid="{A5D47E30-840B-4D43-B69C-A6DC9B5D6088}"/>
    <cellStyle name="Normal 3 3 2 3" xfId="364" xr:uid="{A9257ED8-CEC3-489E-8FDF-04D38E37CA92}"/>
    <cellStyle name="Normal 3 3 2 4" xfId="520" xr:uid="{AB3F9716-44EF-4122-B8FD-BB130A653C70}"/>
    <cellStyle name="Normal 3 3 3" xfId="59" xr:uid="{43E38CD6-B243-435F-81FD-AEE3775A5A6B}"/>
    <cellStyle name="Normal 3 3 3 2" xfId="155" xr:uid="{C5C4B9F3-0376-49CD-BF53-AB177C21B99E}"/>
    <cellStyle name="Normal 3 3 3 2 2" xfId="365" xr:uid="{FF8C2B51-5412-405D-B5AB-4BB7562F7BD2}"/>
    <cellStyle name="Normal 3 3 3 2 3" xfId="631" xr:uid="{80ADC3DD-07D9-48B1-91CD-411D9449377E}"/>
    <cellStyle name="Normal 3 3 3 3" xfId="366" xr:uid="{EE76BF9C-290C-48BA-A94B-A98F12C943EF}"/>
    <cellStyle name="Normal 3 3 3 4" xfId="535" xr:uid="{19FD78E8-7C1E-48E8-B8BC-208F456F8D19}"/>
    <cellStyle name="Normal 3 3 4" xfId="71" xr:uid="{4AD184E2-66AA-40CE-8745-6173029CD82C}"/>
    <cellStyle name="Normal 3 3 4 2" xfId="167" xr:uid="{3F76FCD1-DD07-4366-AD89-4EA0A36CAF19}"/>
    <cellStyle name="Normal 3 3 4 2 2" xfId="367" xr:uid="{A56AA80A-C500-4828-B215-5C3C150D3D56}"/>
    <cellStyle name="Normal 3 3 4 2 3" xfId="643" xr:uid="{A4815082-77F1-441D-B08F-4AF80A489C9D}"/>
    <cellStyle name="Normal 3 3 4 3" xfId="368" xr:uid="{0E1AFBFE-9858-4F0D-89BF-78340CCC7CAD}"/>
    <cellStyle name="Normal 3 3 4 4" xfId="547" xr:uid="{ADF010DE-723E-45B4-B10A-FB8D52CAD7E6}"/>
    <cellStyle name="Normal 3 3 5" xfId="83" xr:uid="{2908B40E-D1E2-48C5-97A6-74F2C1733B3A}"/>
    <cellStyle name="Normal 3 3 5 2" xfId="179" xr:uid="{4AE12C50-AE66-4308-B35C-E3EB41C812F6}"/>
    <cellStyle name="Normal 3 3 5 2 2" xfId="369" xr:uid="{67931236-AA75-4B18-A1D1-9959B801D7C5}"/>
    <cellStyle name="Normal 3 3 5 2 3" xfId="655" xr:uid="{73BDA9A5-2ABF-4F30-8238-09F8C30898FB}"/>
    <cellStyle name="Normal 3 3 5 3" xfId="370" xr:uid="{6A2C99BB-318C-4D5D-9BCD-77D47769069B}"/>
    <cellStyle name="Normal 3 3 5 4" xfId="559" xr:uid="{14373C21-E1F2-4CE0-A8EA-5011BCCE7DCA}"/>
    <cellStyle name="Normal 3 3 6" xfId="95" xr:uid="{B1BB8C7B-BA73-4F6D-8007-D05828BE5964}"/>
    <cellStyle name="Normal 3 3 6 2" xfId="191" xr:uid="{E85BA480-9379-4562-8008-366AE83CC4F4}"/>
    <cellStyle name="Normal 3 3 6 2 2" xfId="371" xr:uid="{D7E391FE-EF04-4A97-8148-F1EB488C8E0C}"/>
    <cellStyle name="Normal 3 3 6 2 3" xfId="667" xr:uid="{036D7B4B-CEC6-421D-A3BC-4A3941E1CF02}"/>
    <cellStyle name="Normal 3 3 6 3" xfId="372" xr:uid="{909BEB6F-B962-4295-8621-2F9FABA6F950}"/>
    <cellStyle name="Normal 3 3 6 4" xfId="571" xr:uid="{B0A3EBCC-E09D-49D0-B11B-91B7AD63EE61}"/>
    <cellStyle name="Normal 3 3 7" xfId="107" xr:uid="{27ABBDAB-089F-4296-A804-A97E28E6F117}"/>
    <cellStyle name="Normal 3 3 7 2" xfId="203" xr:uid="{6770ED0C-B908-4170-8A40-377DE805B415}"/>
    <cellStyle name="Normal 3 3 7 2 2" xfId="373" xr:uid="{77272107-C091-4FFE-B68E-92F84DCE3AF0}"/>
    <cellStyle name="Normal 3 3 7 2 3" xfId="679" xr:uid="{0EFC5358-AEC4-4AEF-ADDF-98B2B7EC89AA}"/>
    <cellStyle name="Normal 3 3 7 3" xfId="374" xr:uid="{DC5328FE-9A91-4D64-B351-55B5F4AA0924}"/>
    <cellStyle name="Normal 3 3 7 4" xfId="583" xr:uid="{94A042C9-F49D-46A7-A6DE-97B811C6A35B}"/>
    <cellStyle name="Normal 3 3 8" xfId="119" xr:uid="{83678612-1CC6-42BB-8442-34BEDED12E6B}"/>
    <cellStyle name="Normal 3 3 8 2" xfId="375" xr:uid="{105E0B6E-9CF8-4FC9-BA44-E7178AC88DEE}"/>
    <cellStyle name="Normal 3 3 8 3" xfId="595" xr:uid="{0EB32309-B1B3-4178-A45B-80C1EE5AEA3F}"/>
    <cellStyle name="Normal 3 3 9" xfId="131" xr:uid="{059BABBA-1742-4812-B87D-3E5A17CEB906}"/>
    <cellStyle name="Normal 3 3 9 2" xfId="376" xr:uid="{A49B1C83-2EBE-4347-8720-8AB0AC8ACEB2}"/>
    <cellStyle name="Normal 3 3 9 3" xfId="607" xr:uid="{E2C4B112-8D71-4727-AD15-F87BFE24E870}"/>
    <cellStyle name="Normal 3 4" xfId="45" xr:uid="{463D7370-B3A9-467E-BC39-D36C9DAA8703}"/>
    <cellStyle name="Normal 3 4 2" xfId="141" xr:uid="{113B2B6E-A90C-4EB9-B7EE-258D1FA4319F}"/>
    <cellStyle name="Normal 3 4 2 2" xfId="377" xr:uid="{5495C9F8-DB74-4E73-BDE6-CD18B7EC19A9}"/>
    <cellStyle name="Normal 3 4 2 3" xfId="617" xr:uid="{DBAD0ED2-794A-4108-A4D4-B5DE8C8F2B65}"/>
    <cellStyle name="Normal 3 4 3" xfId="12" xr:uid="{59EA2D5A-082E-4149-96A8-AFB6400BF1F8}"/>
    <cellStyle name="Normal 3 4 3 2" xfId="378" xr:uid="{F75D9641-B1BE-46E7-89CC-61B7EC98C56E}"/>
    <cellStyle name="Normal 3 4 3 2 2" xfId="731" xr:uid="{841FA96A-0A5E-4CDF-ACBB-D57CC03B6FE9}"/>
    <cellStyle name="Normal 3 4 3 3" xfId="724" xr:uid="{7963C714-B672-4BA3-8A9A-99ADCE389214}"/>
    <cellStyle name="Normal 3 4 4" xfId="379" xr:uid="{4F2AAEFF-94B4-4E15-BBDE-3A0F08D30363}"/>
    <cellStyle name="Normal 3 4 5" xfId="521" xr:uid="{B2B981D8-31BA-4809-B675-4775CBC83ABE}"/>
    <cellStyle name="Normal 3 5" xfId="54" xr:uid="{DF371A70-ABD4-4589-AF0E-AE0FBB54C798}"/>
    <cellStyle name="Normal 3 5 2" xfId="150" xr:uid="{6E9CD92A-4BBE-405C-A0D1-1976D395B5F7}"/>
    <cellStyle name="Normal 3 5 2 2" xfId="380" xr:uid="{7227E40D-B31E-482B-98ED-914282EB6A77}"/>
    <cellStyle name="Normal 3 5 2 3" xfId="626" xr:uid="{7EA00F27-3EA8-4117-964F-D2D9F688E165}"/>
    <cellStyle name="Normal 3 5 3" xfId="381" xr:uid="{53B1E9B7-367E-4B7F-9E85-C0E1F5AC657E}"/>
    <cellStyle name="Normal 3 5 4" xfId="530" xr:uid="{D4B72C93-AAA6-4CCF-AA8E-1925DEDE7FB0}"/>
    <cellStyle name="Normal 3 6" xfId="66" xr:uid="{3121FB1C-BFE8-45A9-B029-B1E6574AEBEF}"/>
    <cellStyle name="Normal 3 6 2" xfId="162" xr:uid="{24F87E98-C492-4F56-8225-B0E736E375DA}"/>
    <cellStyle name="Normal 3 6 2 2" xfId="382" xr:uid="{CF1094A6-0EBB-491B-926A-F57180EB1B1D}"/>
    <cellStyle name="Normal 3 6 2 3" xfId="638" xr:uid="{61FD4D95-CE6E-4ED0-8E6D-2266EB2A54F4}"/>
    <cellStyle name="Normal 3 6 3" xfId="383" xr:uid="{524B253B-07C1-4DF4-900F-04F255ED1A63}"/>
    <cellStyle name="Normal 3 6 4" xfId="542" xr:uid="{64152AFA-CE4C-41CB-BB92-4D27402A15E4}"/>
    <cellStyle name="Normal 3 7" xfId="78" xr:uid="{FC6197DF-73FB-4BB7-A27A-2931F15F5A2A}"/>
    <cellStyle name="Normal 3 7 2" xfId="174" xr:uid="{E828975A-A1A9-4F4C-BF04-B038FF62D049}"/>
    <cellStyle name="Normal 3 7 2 2" xfId="384" xr:uid="{242F6020-4EE3-4A7B-A05C-2D81AC118ADB}"/>
    <cellStyle name="Normal 3 7 2 3" xfId="650" xr:uid="{15C3FE48-8752-4E32-8C13-6351EABE2FC1}"/>
    <cellStyle name="Normal 3 7 3" xfId="385" xr:uid="{0568E661-0D84-4BE1-BF1F-BC095CD74596}"/>
    <cellStyle name="Normal 3 7 4" xfId="554" xr:uid="{BF527929-7A4E-41B1-BDA8-66D0F51EA3AE}"/>
    <cellStyle name="Normal 3 8" xfId="90" xr:uid="{2A4E7876-5A7B-49F2-B97D-FBF026285402}"/>
    <cellStyle name="Normal 3 8 2" xfId="186" xr:uid="{3DC1AD2E-042A-48E4-B008-546F8F216634}"/>
    <cellStyle name="Normal 3 8 2 2" xfId="386" xr:uid="{E3D951CF-6AC0-4515-B63D-E2A6A4699373}"/>
    <cellStyle name="Normal 3 8 2 3" xfId="662" xr:uid="{0A580EE4-8453-4DAC-8830-ECE69E9298C4}"/>
    <cellStyle name="Normal 3 8 3" xfId="387" xr:uid="{9C3FABDA-2014-4F03-9FF9-8B7451C14853}"/>
    <cellStyle name="Normal 3 8 4" xfId="566" xr:uid="{73400BC7-FE30-4087-B991-4EE81D78E495}"/>
    <cellStyle name="Normal 3 9" xfId="102" xr:uid="{B868ED08-E704-49CB-87DC-72EC5009EC20}"/>
    <cellStyle name="Normal 3 9 2" xfId="198" xr:uid="{4A972FB7-1DEF-432C-ACDC-52AEBDAF74B3}"/>
    <cellStyle name="Normal 3 9 2 2" xfId="388" xr:uid="{079123DF-4BED-4D39-B70B-31ABD59836FE}"/>
    <cellStyle name="Normal 3 9 2 3" xfId="674" xr:uid="{2D42833F-1F31-4578-A881-B22541BD8E37}"/>
    <cellStyle name="Normal 3 9 3" xfId="389" xr:uid="{4E1F043A-9BD9-4DEC-A358-3DD88CA523D0}"/>
    <cellStyle name="Normal 3 9 4" xfId="578" xr:uid="{1E04A932-9275-4176-BE3E-B7B9DC581E61}"/>
    <cellStyle name="Normal 4" xfId="34" xr:uid="{4CF00898-7C2C-4323-8A08-C5E1EC94726D}"/>
    <cellStyle name="Normal 4 10" xfId="212" xr:uid="{EB3BEA86-E46E-4DF8-86B4-D9136B4C1E01}"/>
    <cellStyle name="Normal 4 10 2" xfId="390" xr:uid="{2D0193CE-0EB3-4FEE-B259-AFA0F545BD6B}"/>
    <cellStyle name="Normal 4 10 3" xfId="688" xr:uid="{69598610-91B3-4E8A-98DA-18B4CD734213}"/>
    <cellStyle name="Normal 4 11" xfId="225" xr:uid="{02B624C2-641C-4D9F-940F-6E3A799720EA}"/>
    <cellStyle name="Normal 4 11 2" xfId="391" xr:uid="{A9E044AD-A410-465F-882C-2C2A21DD286F}"/>
    <cellStyle name="Normal 4 11 3" xfId="701" xr:uid="{7FC9E0C1-5140-46BD-BC31-7CFE6D4201D1}"/>
    <cellStyle name="Normal 4 12" xfId="239" xr:uid="{325651E6-59A0-4A00-A591-1EA877081DCD}"/>
    <cellStyle name="Normal 4 12 2" xfId="392" xr:uid="{CE16722A-A4E4-4108-AE1E-4210E3E96508}"/>
    <cellStyle name="Normal 4 12 3" xfId="715" xr:uid="{A2C09516-1378-4F39-87D5-83ABDC49FD13}"/>
    <cellStyle name="Normal 4 13" xfId="252" xr:uid="{1FAFB8B9-C554-4FE2-91C3-9D77811C7806}"/>
    <cellStyle name="Normal 4 14" xfId="393" xr:uid="{A5D30466-9356-40AF-8D0D-049D24B04E77}"/>
    <cellStyle name="Normal 4 15" xfId="508" xr:uid="{D1D6626F-8DEA-4FE6-B7FA-8F479C330FA8}"/>
    <cellStyle name="Normal 4 2" xfId="46" xr:uid="{EF2D6DD9-17C1-4E70-9077-131F28B969CD}"/>
    <cellStyle name="Normal 4 2 2" xfId="142" xr:uid="{8BC8A6A4-B117-4508-BA36-84370EA5F261}"/>
    <cellStyle name="Normal 4 2 2 2" xfId="394" xr:uid="{77B10B8A-BCB8-4299-AF71-22F0BC5EE170}"/>
    <cellStyle name="Normal 4 2 2 3" xfId="618" xr:uid="{430A305D-E314-4FCD-BB96-52B2782187C8}"/>
    <cellStyle name="Normal 4 2 3" xfId="395" xr:uid="{A36914D8-02A1-44E9-B5D0-E8B49FEE72A8}"/>
    <cellStyle name="Normal 4 2 4" xfId="522" xr:uid="{C62DBB1B-808C-4CA8-B52D-D17E8509ABC8}"/>
    <cellStyle name="Normal 4 3" xfId="56" xr:uid="{1BEA20A0-D30C-40D7-8A24-AC4DB3B26252}"/>
    <cellStyle name="Normal 4 3 2" xfId="152" xr:uid="{C3F8A20B-A8CB-4227-9D33-A30DCBFF9376}"/>
    <cellStyle name="Normal 4 3 2 2" xfId="396" xr:uid="{82032251-995C-4293-8DF8-142B33F2B7C8}"/>
    <cellStyle name="Normal 4 3 2 3" xfId="628" xr:uid="{8B5C5371-E75A-4E70-AA9D-DA05ACF3A766}"/>
    <cellStyle name="Normal 4 3 3" xfId="397" xr:uid="{9AA2103E-05F7-4078-A9CE-790D1BB29F31}"/>
    <cellStyle name="Normal 4 3 4" xfId="532" xr:uid="{D216500C-232C-4886-8317-84FFE669C241}"/>
    <cellStyle name="Normal 4 4" xfId="68" xr:uid="{37D78782-D416-4C2D-8BE1-4A0C03204D28}"/>
    <cellStyle name="Normal 4 4 2" xfId="164" xr:uid="{1059CD6D-38CC-4C88-B200-7F0067C3FB6B}"/>
    <cellStyle name="Normal 4 4 2 2" xfId="398" xr:uid="{78ACA90B-1547-4470-B439-CB7800C0AE72}"/>
    <cellStyle name="Normal 4 4 2 3" xfId="640" xr:uid="{8AB4A120-997A-429E-80C1-D263BC1812BE}"/>
    <cellStyle name="Normal 4 4 3" xfId="399" xr:uid="{DB6BAE5F-0DAF-4080-B5E7-74D7B26D021E}"/>
    <cellStyle name="Normal 4 4 4" xfId="544" xr:uid="{958A7D04-8EFA-4616-A1FB-9200633EB911}"/>
    <cellStyle name="Normal 4 5" xfId="80" xr:uid="{3DF1599E-7E6C-4E9C-A310-9236436669D4}"/>
    <cellStyle name="Normal 4 5 2" xfId="176" xr:uid="{1966169F-687E-4311-A89B-4B6337DB1B6F}"/>
    <cellStyle name="Normal 4 5 2 2" xfId="400" xr:uid="{79944C6C-788C-4540-B3A0-476152327148}"/>
    <cellStyle name="Normal 4 5 2 3" xfId="652" xr:uid="{B4C976F1-262F-4F72-A5DD-C9B8C878F565}"/>
    <cellStyle name="Normal 4 5 3" xfId="401" xr:uid="{E5FFE531-5788-47D6-9227-53B7A557805F}"/>
    <cellStyle name="Normal 4 5 4" xfId="556" xr:uid="{F0BC22EF-EA59-4BE7-A2D4-7153F5FF731A}"/>
    <cellStyle name="Normal 4 6" xfId="92" xr:uid="{AF46762F-5D72-44C1-AACC-AD9D9F1359E5}"/>
    <cellStyle name="Normal 4 6 2" xfId="188" xr:uid="{BA6B29D6-3BF2-444E-A39F-85BD57B90BCC}"/>
    <cellStyle name="Normal 4 6 2 2" xfId="402" xr:uid="{61BF58D1-566B-4789-8397-8CDFE2D98C83}"/>
    <cellStyle name="Normal 4 6 2 3" xfId="664" xr:uid="{9EA1C893-67D0-496C-8420-6ACA2A7CE6FF}"/>
    <cellStyle name="Normal 4 6 3" xfId="403" xr:uid="{2E8E9978-A483-4CEE-95F5-B8E25D43FCAA}"/>
    <cellStyle name="Normal 4 6 4" xfId="568" xr:uid="{3C6396BA-C2ED-43FE-86B4-A218F96DD47E}"/>
    <cellStyle name="Normal 4 7" xfId="104" xr:uid="{3185604F-AD65-43A1-93A8-A15EF34B738F}"/>
    <cellStyle name="Normal 4 7 2" xfId="200" xr:uid="{74746201-09BA-44A0-A8BF-B2E9CEA3A7A9}"/>
    <cellStyle name="Normal 4 7 2 2" xfId="404" xr:uid="{60420798-4626-4F63-8602-1C6FF174FA24}"/>
    <cellStyle name="Normal 4 7 2 3" xfId="676" xr:uid="{B7AE9862-27C8-435D-B41A-9DADC05E553A}"/>
    <cellStyle name="Normal 4 7 3" xfId="405" xr:uid="{2DDB340B-676E-40F7-9798-E47F850EC7AA}"/>
    <cellStyle name="Normal 4 7 4" xfId="580" xr:uid="{6576F6BD-738A-4BAE-A97C-C1314DB4D836}"/>
    <cellStyle name="Normal 4 8" xfId="116" xr:uid="{431B7E20-1248-4D68-B4EE-254EF1409FC8}"/>
    <cellStyle name="Normal 4 8 2" xfId="406" xr:uid="{6BF15F05-B086-4039-892F-BE5577505074}"/>
    <cellStyle name="Normal 4 8 3" xfId="592" xr:uid="{D50C6AB6-C8A9-44B2-9FE3-ABF775117F55}"/>
    <cellStyle name="Normal 4 9" xfId="128" xr:uid="{D314CF02-524D-486E-9D2A-434D6B7858C3}"/>
    <cellStyle name="Normal 4 9 2" xfId="407" xr:uid="{4F60819E-6E8B-4A70-9CDD-1FE87BDEF756}"/>
    <cellStyle name="Normal 4 9 3" xfId="604" xr:uid="{862EF4FF-9170-4522-ABB5-D059FBA76F02}"/>
    <cellStyle name="Normal 5" xfId="35" xr:uid="{8B037349-3A36-4CE7-A42F-2BF8A2DBA8A6}"/>
    <cellStyle name="Normal 5 10" xfId="213" xr:uid="{B7E3BDEC-232B-42A4-859F-382D0E68E9CB}"/>
    <cellStyle name="Normal 5 10 2" xfId="408" xr:uid="{A16B794A-DCE6-4AB2-84CC-640DDD5A231E}"/>
    <cellStyle name="Normal 5 10 3" xfId="689" xr:uid="{21199474-6FAC-48A8-95ED-EA31B0B5FA4B}"/>
    <cellStyle name="Normal 5 11" xfId="226" xr:uid="{40054427-01FD-4358-8D7E-620EE81256B7}"/>
    <cellStyle name="Normal 5 11 2" xfId="409" xr:uid="{1F07CC4F-BA54-4D10-9327-A4907AD8FD54}"/>
    <cellStyle name="Normal 5 11 3" xfId="702" xr:uid="{9713FA61-7EFF-42E4-B9BC-8420EE7E6214}"/>
    <cellStyle name="Normal 5 12" xfId="240" xr:uid="{64180EF6-F84F-4FEB-ABB5-B3EBC23AB7AC}"/>
    <cellStyle name="Normal 5 12 2" xfId="410" xr:uid="{E1C28EA5-3307-471B-B727-595A00A4FB0A}"/>
    <cellStyle name="Normal 5 12 3" xfId="716" xr:uid="{66A3F3DF-A896-4962-BEF7-CA88080DF005}"/>
    <cellStyle name="Normal 5 13" xfId="253" xr:uid="{12E58115-5709-4E7C-9188-C946A9495660}"/>
    <cellStyle name="Normal 5 14" xfId="411" xr:uid="{E5FD180E-586F-4339-858D-1145118BC56C}"/>
    <cellStyle name="Normal 5 15" xfId="509" xr:uid="{31649F35-59FA-4E66-8423-9A6F1C0DE164}"/>
    <cellStyle name="Normal 5 2" xfId="47" xr:uid="{60707D6A-DFE5-4E71-8F7D-9A6719AC7226}"/>
    <cellStyle name="Normal 5 2 2" xfId="143" xr:uid="{0EDA9648-ADD8-42FF-BE1F-9701FA8B3E15}"/>
    <cellStyle name="Normal 5 2 2 2" xfId="412" xr:uid="{6918068F-5F8D-4E39-9CDF-0B6C18CD8B5A}"/>
    <cellStyle name="Normal 5 2 2 3" xfId="619" xr:uid="{777A271C-370D-4BC2-BDF5-6DA837AB3244}"/>
    <cellStyle name="Normal 5 2 3" xfId="413" xr:uid="{53719F57-094D-4CD2-B635-A12EE26F9758}"/>
    <cellStyle name="Normal 5 2 4" xfId="523" xr:uid="{14C20F3E-87E2-4E07-9CC8-0793820997C8}"/>
    <cellStyle name="Normal 5 3" xfId="57" xr:uid="{0C65EA70-018F-47CF-94A7-E7162CFF5D28}"/>
    <cellStyle name="Normal 5 3 2" xfId="153" xr:uid="{C023E1C4-6489-4DC3-AD45-F631B1AD64A0}"/>
    <cellStyle name="Normal 5 3 2 2" xfId="414" xr:uid="{74D566B2-53D1-4CED-A0CE-7AF3F0D36D73}"/>
    <cellStyle name="Normal 5 3 2 3" xfId="629" xr:uid="{656FEB37-C5B6-40DC-BEEE-FB0BE5CAD6C3}"/>
    <cellStyle name="Normal 5 3 3" xfId="415" xr:uid="{B7FE8828-7D84-4E2A-845C-4284003B7CB7}"/>
    <cellStyle name="Normal 5 3 4" xfId="533" xr:uid="{DC3C8F39-E538-4425-923A-3A0C4224B36E}"/>
    <cellStyle name="Normal 5 4" xfId="69" xr:uid="{E8822D5B-A165-40CF-AC8C-0AEDEBD1BDE3}"/>
    <cellStyle name="Normal 5 4 2" xfId="165" xr:uid="{FF3DDF32-F7A1-499D-A3B9-4F25D80A0C04}"/>
    <cellStyle name="Normal 5 4 2 2" xfId="416" xr:uid="{05FAEDD7-9F74-431E-9C6F-7832F1DE36FC}"/>
    <cellStyle name="Normal 5 4 2 3" xfId="641" xr:uid="{03FCA482-223B-41E9-9211-D193E8212C1C}"/>
    <cellStyle name="Normal 5 4 3" xfId="417" xr:uid="{E294841A-97F8-460C-BD64-8B5C31A84C82}"/>
    <cellStyle name="Normal 5 4 4" xfId="545" xr:uid="{69984442-04BF-4B1F-A588-345021ECCD89}"/>
    <cellStyle name="Normal 5 5" xfId="81" xr:uid="{65F482A7-CD8E-44D6-ADF4-42FF10681AF7}"/>
    <cellStyle name="Normal 5 5 2" xfId="177" xr:uid="{0313257C-7816-4EE4-9FE9-E25344920545}"/>
    <cellStyle name="Normal 5 5 2 2" xfId="418" xr:uid="{1B204349-C12E-4395-AA3E-347388FA14A1}"/>
    <cellStyle name="Normal 5 5 2 3" xfId="653" xr:uid="{9D5356A3-41BC-4B6C-943A-CF9A098AD053}"/>
    <cellStyle name="Normal 5 5 3" xfId="419" xr:uid="{60312B4B-7A01-4487-9146-E148E8B5A675}"/>
    <cellStyle name="Normal 5 5 4" xfId="557" xr:uid="{637416A1-AB60-4EAB-BEF6-7F0FDD17E22C}"/>
    <cellStyle name="Normal 5 6" xfId="93" xr:uid="{7E14F7DE-A60C-4D03-BF17-7D501ADCD60E}"/>
    <cellStyle name="Normal 5 6 2" xfId="189" xr:uid="{3A198BA2-470B-4BBB-AFFB-8966AA7D4B61}"/>
    <cellStyle name="Normal 5 6 2 2" xfId="420" xr:uid="{C3458C6C-F09E-4427-B8F6-DA5783D687C9}"/>
    <cellStyle name="Normal 5 6 2 3" xfId="665" xr:uid="{2A3A127C-DB99-43A7-BBEE-2C8B7B17603C}"/>
    <cellStyle name="Normal 5 6 3" xfId="421" xr:uid="{CAA63480-DE08-4B62-883B-F7B7681FA784}"/>
    <cellStyle name="Normal 5 6 4" xfId="569" xr:uid="{F501C137-B6C9-42D1-80E9-36CF00804A50}"/>
    <cellStyle name="Normal 5 7" xfId="105" xr:uid="{E8A6EE7B-9297-4F59-BE9F-073CE89AA77E}"/>
    <cellStyle name="Normal 5 7 2" xfId="201" xr:uid="{7255673E-B186-4CF7-8EA5-508FE1E3C32E}"/>
    <cellStyle name="Normal 5 7 2 2" xfId="422" xr:uid="{39B37C18-3882-45C0-9B54-6B8E30DC187A}"/>
    <cellStyle name="Normal 5 7 2 3" xfId="677" xr:uid="{D33E2A7E-2277-4325-87E7-CD2EA407050E}"/>
    <cellStyle name="Normal 5 7 3" xfId="423" xr:uid="{58884B64-AF29-4661-849B-5C2E034F98E1}"/>
    <cellStyle name="Normal 5 7 4" xfId="581" xr:uid="{720EB099-E255-4677-B12C-A73348A9E4E9}"/>
    <cellStyle name="Normal 5 8" xfId="117" xr:uid="{C68AF2B8-261E-4FB5-9FC8-ECC30713C07C}"/>
    <cellStyle name="Normal 5 8 2" xfId="424" xr:uid="{DDC9DB1C-EECA-4943-81CF-D0B7C6217756}"/>
    <cellStyle name="Normal 5 8 3" xfId="593" xr:uid="{3F231A93-DACA-493C-83CF-12ECB4A3DA3D}"/>
    <cellStyle name="Normal 5 9" xfId="129" xr:uid="{8B7F9076-5F63-4B83-8BBE-6D7A033B6850}"/>
    <cellStyle name="Normal 5 9 2" xfId="425" xr:uid="{CF2BF560-5AE8-4D87-A8D8-B6834A090DC7}"/>
    <cellStyle name="Normal 5 9 3" xfId="605" xr:uid="{C24ED5CA-9D82-45A1-9EB9-F01C2AA55B78}"/>
    <cellStyle name="Normal 6" xfId="36" xr:uid="{FD2CCADB-F548-4976-92E7-9DE98874257F}"/>
    <cellStyle name="Normal 6 10" xfId="214" xr:uid="{037118B8-D012-4E53-88F0-B3938A4BEB2D}"/>
    <cellStyle name="Normal 6 10 2" xfId="426" xr:uid="{F2D67525-C88C-4E49-A65A-13A32BFCA6CE}"/>
    <cellStyle name="Normal 6 10 3" xfId="690" xr:uid="{40AAAEF6-AD6E-434F-8DF8-AD373BB7AF00}"/>
    <cellStyle name="Normal 6 11" xfId="227" xr:uid="{8B9D7622-C4DC-4799-874B-48897B192277}"/>
    <cellStyle name="Normal 6 11 2" xfId="427" xr:uid="{4EC43461-AC05-4939-9AB1-092C0422CF19}"/>
    <cellStyle name="Normal 6 11 3" xfId="703" xr:uid="{8FBABF21-FB5A-4E00-A119-95B604252D35}"/>
    <cellStyle name="Normal 6 12" xfId="241" xr:uid="{4ECB8713-9DD6-4F71-AB2D-2BDC85798DE1}"/>
    <cellStyle name="Normal 6 12 2" xfId="428" xr:uid="{19996D70-E08D-422F-8653-15C71ABBE94D}"/>
    <cellStyle name="Normal 6 12 3" xfId="717" xr:uid="{3C5B5C58-631B-44EE-B352-1F0B8101A9C6}"/>
    <cellStyle name="Normal 6 13" xfId="254" xr:uid="{0F0029A7-AD06-48F9-B3BE-BCCDC1AC31B7}"/>
    <cellStyle name="Normal 6 14" xfId="429" xr:uid="{AB57C4F7-2520-4C9C-ABBA-5F6658F135CB}"/>
    <cellStyle name="Normal 6 15" xfId="510" xr:uid="{3E0B11B3-5115-4045-B06C-59C8106146EA}"/>
    <cellStyle name="Normal 6 2" xfId="48" xr:uid="{953861FF-0844-4486-85DF-1B3AF075BFEB}"/>
    <cellStyle name="Normal 6 2 2" xfId="144" xr:uid="{570B17D1-AB20-48FC-AB23-6DFCEEBCA67E}"/>
    <cellStyle name="Normal 6 2 2 2" xfId="430" xr:uid="{2D481FD1-8890-4D67-BBC1-1777C0FFBB16}"/>
    <cellStyle name="Normal 6 2 2 3" xfId="620" xr:uid="{1045FACC-FC51-4419-AAFA-CBC39E3A5407}"/>
    <cellStyle name="Normal 6 2 3" xfId="431" xr:uid="{E964BB06-C4F0-49B2-AD06-5F6940BFBE29}"/>
    <cellStyle name="Normal 6 2 4" xfId="524" xr:uid="{0695DC05-15FA-45FF-BBB8-64024261509B}"/>
    <cellStyle name="Normal 6 3" xfId="58" xr:uid="{B0494FD7-458D-4ABC-9159-DD8D84B3E172}"/>
    <cellStyle name="Normal 6 3 2" xfId="154" xr:uid="{31AAD3C3-FA50-4B72-B43F-0F0860F4AF90}"/>
    <cellStyle name="Normal 6 3 2 2" xfId="432" xr:uid="{938533B6-C2BB-404C-9F4C-7AB64192C2C9}"/>
    <cellStyle name="Normal 6 3 2 3" xfId="630" xr:uid="{DFD60FF2-E52E-43B7-A9E8-778F00712D00}"/>
    <cellStyle name="Normal 6 3 3" xfId="433" xr:uid="{A1F1481B-C4AC-4108-9C74-EE0DF288D6A6}"/>
    <cellStyle name="Normal 6 3 4" xfId="534" xr:uid="{96EA017B-A75C-4A42-8F90-AA5F092546D1}"/>
    <cellStyle name="Normal 6 4" xfId="70" xr:uid="{3B3AFF49-A6E5-41FD-96DE-F0D6D3977BCE}"/>
    <cellStyle name="Normal 6 4 2" xfId="166" xr:uid="{327B6451-9585-4405-BB47-E6809B17C0B9}"/>
    <cellStyle name="Normal 6 4 2 2" xfId="434" xr:uid="{7F279DD8-056C-4350-AD59-1B43C703F4AC}"/>
    <cellStyle name="Normal 6 4 2 3" xfId="642" xr:uid="{76D1FDA3-3E2A-4EC2-A97B-B8B1B56F4B3B}"/>
    <cellStyle name="Normal 6 4 3" xfId="435" xr:uid="{0F682125-D642-4ACE-AB0A-E9BB442ECC65}"/>
    <cellStyle name="Normal 6 4 4" xfId="546" xr:uid="{BC5922A4-AF3D-409F-BDB9-E553398FCA0B}"/>
    <cellStyle name="Normal 6 5" xfId="82" xr:uid="{EA3897C2-4DAC-43C3-A9F7-E800993F0660}"/>
    <cellStyle name="Normal 6 5 2" xfId="178" xr:uid="{BA79CFFD-E316-4D29-B7D8-0ACF573521CD}"/>
    <cellStyle name="Normal 6 5 2 2" xfId="436" xr:uid="{E1195EAD-928E-4EC8-8459-F07A651D5205}"/>
    <cellStyle name="Normal 6 5 2 3" xfId="654" xr:uid="{B5129F62-6573-43AD-9D90-D0943D6C1A34}"/>
    <cellStyle name="Normal 6 5 3" xfId="437" xr:uid="{72B131E5-3EB8-4D48-94B2-5139E1CD588D}"/>
    <cellStyle name="Normal 6 5 4" xfId="558" xr:uid="{125427AA-54FF-423B-94C2-CA40A25A8F64}"/>
    <cellStyle name="Normal 6 6" xfId="94" xr:uid="{387D227B-7B1E-48F3-AEFC-B32C2ECDCC5E}"/>
    <cellStyle name="Normal 6 6 2" xfId="190" xr:uid="{28FA48CE-57FA-4E1C-B719-F79395351654}"/>
    <cellStyle name="Normal 6 6 2 2" xfId="438" xr:uid="{A24B6624-A970-4152-A28C-DFFA5D23BCAE}"/>
    <cellStyle name="Normal 6 6 2 3" xfId="666" xr:uid="{17FB91F5-CF5B-469E-B530-5C9A04D30876}"/>
    <cellStyle name="Normal 6 6 3" xfId="439" xr:uid="{786A20F4-2976-435B-8ACE-4EA6DC405CFB}"/>
    <cellStyle name="Normal 6 6 4" xfId="570" xr:uid="{621F8374-5363-4B11-A66C-35490CE39892}"/>
    <cellStyle name="Normal 6 7" xfId="106" xr:uid="{D33F9AE8-92C5-43C6-8EF6-C1FAA16CDEAB}"/>
    <cellStyle name="Normal 6 7 2" xfId="202" xr:uid="{2EB356A6-AD2D-4EAF-9959-32ECE1CBD134}"/>
    <cellStyle name="Normal 6 7 2 2" xfId="440" xr:uid="{C193604F-5004-46A2-90F8-7977C82EDDEC}"/>
    <cellStyle name="Normal 6 7 2 3" xfId="678" xr:uid="{FB7FDC7A-440C-4E8B-82F5-FF2B486CA87D}"/>
    <cellStyle name="Normal 6 7 3" xfId="441" xr:uid="{473EAA79-513B-484A-A264-E6A64D0A201B}"/>
    <cellStyle name="Normal 6 7 4" xfId="582" xr:uid="{F9F29B3F-CF29-44B7-8634-DB057B406BB9}"/>
    <cellStyle name="Normal 6 8" xfId="118" xr:uid="{45D5B800-1FF3-4A6C-9A36-D56174F68D3B}"/>
    <cellStyle name="Normal 6 8 2" xfId="442" xr:uid="{D31929FD-520C-489D-88F5-89E34F048BFC}"/>
    <cellStyle name="Normal 6 8 3" xfId="594" xr:uid="{21BA5E63-A1FF-4CE0-85F4-B943F92707D6}"/>
    <cellStyle name="Normal 6 9" xfId="130" xr:uid="{60762418-6E78-4A16-B922-F3F200CDF60F}"/>
    <cellStyle name="Normal 6 9 2" xfId="443" xr:uid="{92C6B5B0-9B89-43F7-895D-9AF874D62231}"/>
    <cellStyle name="Normal 6 9 3" xfId="606" xr:uid="{8DE1529F-084D-4EB5-9DCC-ED06CECD8CB7}"/>
    <cellStyle name="Normal 7" xfId="17" xr:uid="{A0FABAE5-10FA-4DE9-9BE4-A58050C1BB57}"/>
    <cellStyle name="Normal 7 10" xfId="217" xr:uid="{3A734B81-A55D-406E-B67A-BFA6A0C2A58C}"/>
    <cellStyle name="Normal 7 10 2" xfId="444" xr:uid="{6175431B-FDED-444C-BE83-0637AFF9A5F2}"/>
    <cellStyle name="Normal 7 10 3" xfId="693" xr:uid="{D1C4E0CC-DF43-4FBE-BBE7-DA84E8BC8201}"/>
    <cellStyle name="Normal 7 11" xfId="230" xr:uid="{8E5C8BA8-0DAA-463D-AC85-D0D2FA9E9102}"/>
    <cellStyle name="Normal 7 11 2" xfId="445" xr:uid="{6E8DCC4E-AE0E-4B1D-8A21-C0BEB9E7C5A0}"/>
    <cellStyle name="Normal 7 11 3" xfId="706" xr:uid="{7123A1F6-47BE-4FFD-B654-ED12CCFACEC9}"/>
    <cellStyle name="Normal 7 12" xfId="244" xr:uid="{92414012-E3D8-408E-9E5B-03C887E46CA3}"/>
    <cellStyle name="Normal 7 12 2" xfId="446" xr:uid="{86293A0A-0821-400A-9550-26BCE87B0F9A}"/>
    <cellStyle name="Normal 7 12 3" xfId="720" xr:uid="{9A575E40-A1BF-4449-9541-A61AC5CBBC6B}"/>
    <cellStyle name="Normal 7 13" xfId="18" xr:uid="{1D3F04F0-F9B5-408D-B682-1C5B55F98CE8}"/>
    <cellStyle name="Normal 7 13 2" xfId="447" xr:uid="{28555E55-5099-4ED4-BB84-39EBF145C38A}"/>
    <cellStyle name="Normal 7 13 2 2" xfId="728" xr:uid="{84D82247-8112-406F-B73A-1464CA795FB4}"/>
    <cellStyle name="Normal 7 13 3" xfId="23" xr:uid="{47AA2116-2379-4D42-B9B5-B8F1F03963B1}"/>
    <cellStyle name="Normal 7 13 3 2" xfId="733" xr:uid="{6C1C03F2-EB89-4244-B01D-3C75B7897F71}"/>
    <cellStyle name="Normal 7 13 4" xfId="448" xr:uid="{68F8EE2C-8D92-4B6B-93EF-51D03EB52F17}"/>
    <cellStyle name="Normal 7 13 5" xfId="726" xr:uid="{4F8733B2-BAA1-4019-916A-C691989827EE}"/>
    <cellStyle name="Normal 7 14" xfId="449" xr:uid="{3D360251-AFFB-44BE-BBC7-022F009FCD5F}"/>
    <cellStyle name="Normal 7 15" xfId="513" xr:uid="{9B48AAFD-9376-4993-BAFD-A397B2EB0BA5}"/>
    <cellStyle name="Normal 7 2" xfId="49" xr:uid="{C02C4157-1AB5-4E9E-B249-A94F631900C6}"/>
    <cellStyle name="Normal 7 2 2" xfId="145" xr:uid="{6DF432D6-9664-47EB-9E69-0CD0EDD2B7DC}"/>
    <cellStyle name="Normal 7 2 2 2" xfId="450" xr:uid="{C7B3507E-827A-4D10-91B1-C94B7D95B2F3}"/>
    <cellStyle name="Normal 7 2 2 3" xfId="621" xr:uid="{BAD6EA42-E53D-4EB1-B2DE-DFAEE018FFEA}"/>
    <cellStyle name="Normal 7 2 3" xfId="451" xr:uid="{D6A54361-9C0E-4247-9F4A-75F1E8980B8E}"/>
    <cellStyle name="Normal 7 2 4" xfId="525" xr:uid="{EF5DC886-92BF-473B-BDF1-25859EB867E5}"/>
    <cellStyle name="Normal 7 3" xfId="61" xr:uid="{9E2D93DA-46B0-4378-9728-12BDE7D82831}"/>
    <cellStyle name="Normal 7 3 2" xfId="157" xr:uid="{7C4B2D2F-8BD5-4F95-9EB8-5E61CCCC1E8E}"/>
    <cellStyle name="Normal 7 3 2 2" xfId="452" xr:uid="{6603C783-7F6A-4207-8345-A3A6B87FB12A}"/>
    <cellStyle name="Normal 7 3 2 3" xfId="633" xr:uid="{9DD6A94A-9FD2-4E40-9B46-79E34462A35E}"/>
    <cellStyle name="Normal 7 3 3" xfId="453" xr:uid="{E07DC587-D4B4-4261-AC03-A1C516749221}"/>
    <cellStyle name="Normal 7 3 4" xfId="537" xr:uid="{C612E34C-4E2F-467D-86CE-FDD13B6E7C17}"/>
    <cellStyle name="Normal 7 4" xfId="73" xr:uid="{54C7447A-A8E9-4494-A65B-0A95E9D694C5}"/>
    <cellStyle name="Normal 7 4 2" xfId="169" xr:uid="{9EF7CE3A-C8D3-4F88-B3C3-84A9C3DD0FF5}"/>
    <cellStyle name="Normal 7 4 2 2" xfId="454" xr:uid="{9C8C637E-F94C-4091-8E89-84CF33662C52}"/>
    <cellStyle name="Normal 7 4 2 3" xfId="645" xr:uid="{22D6D569-4076-4E59-B4DB-642FD7656ABF}"/>
    <cellStyle name="Normal 7 4 3" xfId="455" xr:uid="{6B5D7B89-83BB-48EC-A6EF-2E851B5C335C}"/>
    <cellStyle name="Normal 7 4 4" xfId="549" xr:uid="{39439B80-F0BE-46A8-AB25-2A724D33229C}"/>
    <cellStyle name="Normal 7 5" xfId="85" xr:uid="{2BFFBEC6-136C-4AFC-8274-CB3F3925C619}"/>
    <cellStyle name="Normal 7 5 2" xfId="181" xr:uid="{DD2E3664-3516-4D55-9141-C1E4A5C81765}"/>
    <cellStyle name="Normal 7 5 2 2" xfId="456" xr:uid="{62DEBFC1-B553-4B27-BC7E-A37D811EA2DA}"/>
    <cellStyle name="Normal 7 5 2 3" xfId="657" xr:uid="{16F4BF60-C864-43C0-BA40-A79F0AD4A4EE}"/>
    <cellStyle name="Normal 7 5 3" xfId="457" xr:uid="{CAAF26BE-85ED-47DD-9720-0C88A98AF6FF}"/>
    <cellStyle name="Normal 7 5 4" xfId="561" xr:uid="{0D2CC119-E87C-447F-A891-C690F6B635C8}"/>
    <cellStyle name="Normal 7 6" xfId="97" xr:uid="{DA37B9FF-5839-4101-9B50-43AB52839434}"/>
    <cellStyle name="Normal 7 6 2" xfId="193" xr:uid="{D5281454-07E9-455C-8D52-01347128BC0A}"/>
    <cellStyle name="Normal 7 6 2 2" xfId="458" xr:uid="{9D1ADE1A-DE5A-49E1-98EC-866B952FF6CC}"/>
    <cellStyle name="Normal 7 6 2 3" xfId="669" xr:uid="{85BFEE32-01B9-4553-93CA-29EDD396EDC7}"/>
    <cellStyle name="Normal 7 6 3" xfId="459" xr:uid="{C20F906B-9B31-4BB9-8389-F913D77E5A6C}"/>
    <cellStyle name="Normal 7 6 4" xfId="573" xr:uid="{9C383A41-68B2-49AF-92BD-9D62126C93A6}"/>
    <cellStyle name="Normal 7 7" xfId="109" xr:uid="{A7A7CA26-9282-44BE-BCB2-C01BE37B17D6}"/>
    <cellStyle name="Normal 7 7 2" xfId="205" xr:uid="{4AFB47B7-63D9-427A-86DE-FCAB926BE556}"/>
    <cellStyle name="Normal 7 7 2 2" xfId="460" xr:uid="{11584C81-2438-4AEF-9706-25EBFD18C452}"/>
    <cellStyle name="Normal 7 7 2 3" xfId="681" xr:uid="{5063E08A-7A57-4D9A-98C1-3ABB236ACF80}"/>
    <cellStyle name="Normal 7 7 3" xfId="461" xr:uid="{B9277A00-F9D4-46FD-8375-43D63790C74D}"/>
    <cellStyle name="Normal 7 7 4" xfId="585" xr:uid="{D3CA5262-3F6F-48EE-AB23-713D6862B7BB}"/>
    <cellStyle name="Normal 7 8" xfId="121" xr:uid="{0A668F32-96DC-4D64-87FF-FEE42289661B}"/>
    <cellStyle name="Normal 7 8 2" xfId="462" xr:uid="{BDFDA5D1-3B2A-413F-BB51-1838B2359F34}"/>
    <cellStyle name="Normal 7 8 3" xfId="597" xr:uid="{54576E9A-7FC3-4B61-84C0-25406C11C29A}"/>
    <cellStyle name="Normal 7 9" xfId="133" xr:uid="{132352AF-C806-4DC6-8971-9A2E16CAD633}"/>
    <cellStyle name="Normal 7 9 2" xfId="463" xr:uid="{1957E70C-DF48-45C1-8C03-D77F21A25325}"/>
    <cellStyle name="Normal 7 9 3" xfId="609" xr:uid="{3BAC38E8-8E78-40BE-BF18-8246DA741D4C}"/>
    <cellStyle name="Normal 8" xfId="39" xr:uid="{0BF546EB-9D95-49FA-9E28-DC53ECDFE10F}"/>
    <cellStyle name="Normal 8 10" xfId="219" xr:uid="{FA15CAED-91FA-43FC-83B0-CFDCC1204FC4}"/>
    <cellStyle name="Normal 8 10 2" xfId="464" xr:uid="{73D206D1-347C-44B1-890B-349D4B7F936A}"/>
    <cellStyle name="Normal 8 10 3" xfId="695" xr:uid="{2AC95B82-14CD-481C-AEB0-AD1AA0FC88C5}"/>
    <cellStyle name="Normal 8 11" xfId="232" xr:uid="{12F78C27-0E8C-4E2C-A5B7-BE845872640A}"/>
    <cellStyle name="Normal 8 11 2" xfId="465" xr:uid="{91331F34-CE57-4E4C-817F-148F4E5B01EB}"/>
    <cellStyle name="Normal 8 11 3" xfId="708" xr:uid="{EC4D5A59-0405-4E08-B4D1-F02C20E5B1C6}"/>
    <cellStyle name="Normal 8 12" xfId="246" xr:uid="{571ED100-356C-458B-BC12-5390041FAEEC}"/>
    <cellStyle name="Normal 8 12 2" xfId="466" xr:uid="{4595FC97-C993-44BF-A2C9-9A900B88986F}"/>
    <cellStyle name="Normal 8 12 3" xfId="722" xr:uid="{6A93FEE3-1577-4E13-BFDC-35E2BFACB787}"/>
    <cellStyle name="Normal 8 13" xfId="257" xr:uid="{C0069A44-3152-40F8-8C79-652ABA95CF39}"/>
    <cellStyle name="Normal 8 14" xfId="467" xr:uid="{2BA11846-445B-4AC3-8A90-94B2A4D7993A}"/>
    <cellStyle name="Normal 8 15" xfId="515" xr:uid="{C41ACCD4-DD95-4F98-932D-AE38D5B14E88}"/>
    <cellStyle name="Normal 8 2" xfId="50" xr:uid="{B6A07DAB-184A-431A-B318-E2A9AFB28541}"/>
    <cellStyle name="Normal 8 2 2" xfId="146" xr:uid="{0D130C2F-94EA-41FB-BBC1-7DE3598C3A36}"/>
    <cellStyle name="Normal 8 2 2 2" xfId="468" xr:uid="{5C965001-757A-401E-B6F0-2253F91A0DF7}"/>
    <cellStyle name="Normal 8 2 2 3" xfId="622" xr:uid="{27C0EEA2-5E2E-4419-B050-13FFC7033E1E}"/>
    <cellStyle name="Normal 8 2 3" xfId="469" xr:uid="{74FECBA8-4D31-4D5D-9408-C3F72A659854}"/>
    <cellStyle name="Normal 8 2 4" xfId="526" xr:uid="{2999FFCC-2746-46C4-AEE5-9D6F3560C0BB}"/>
    <cellStyle name="Normal 8 3" xfId="63" xr:uid="{358DB639-9203-48CB-9037-D736864F2503}"/>
    <cellStyle name="Normal 8 3 2" xfId="159" xr:uid="{1EC0EBA9-802C-43D3-9993-9DCE9CC9F4F5}"/>
    <cellStyle name="Normal 8 3 2 2" xfId="470" xr:uid="{F82AC61F-A4BB-471C-A27E-F6807B6BDACA}"/>
    <cellStyle name="Normal 8 3 2 3" xfId="635" xr:uid="{4249E4A7-EBB8-48BF-AD6F-3A6D3B56B4CE}"/>
    <cellStyle name="Normal 8 3 3" xfId="471" xr:uid="{661EF139-89CD-4C61-8629-64B24C9E386A}"/>
    <cellStyle name="Normal 8 3 4" xfId="539" xr:uid="{F831B2F1-90B4-4590-812C-0BC9256DEB17}"/>
    <cellStyle name="Normal 8 4" xfId="75" xr:uid="{5EE7D22D-F711-477D-9EA7-6B4414E8B39D}"/>
    <cellStyle name="Normal 8 4 2" xfId="171" xr:uid="{87BEFFC4-50B4-4973-AB4F-451486E1EC4E}"/>
    <cellStyle name="Normal 8 4 2 2" xfId="472" xr:uid="{1FC8EB0D-3DE6-4088-940F-092A3C221DB2}"/>
    <cellStyle name="Normal 8 4 2 3" xfId="647" xr:uid="{A666400B-96DB-4CA0-BCC6-20AB91BF0DC3}"/>
    <cellStyle name="Normal 8 4 3" xfId="473" xr:uid="{CDF3ED07-DF39-42E1-861F-F74ADE5934A5}"/>
    <cellStyle name="Normal 8 4 4" xfId="551" xr:uid="{68E33A35-B6E7-4F4E-BF47-FD7282920E88}"/>
    <cellStyle name="Normal 8 5" xfId="87" xr:uid="{97850824-4860-47EB-A530-B0A92EF69BFE}"/>
    <cellStyle name="Normal 8 5 2" xfId="183" xr:uid="{F1A5451B-288F-416A-B659-3F691E4A64E6}"/>
    <cellStyle name="Normal 8 5 2 2" xfId="474" xr:uid="{2B8AEA9F-8A32-494B-8297-86C1BCACCE9C}"/>
    <cellStyle name="Normal 8 5 2 3" xfId="659" xr:uid="{2EEA093A-7AF5-4610-9AC7-E1F084999443}"/>
    <cellStyle name="Normal 8 5 3" xfId="475" xr:uid="{D92405C7-8EED-4F85-B2E3-3270E51EDF9B}"/>
    <cellStyle name="Normal 8 5 4" xfId="563" xr:uid="{D10AAD19-4B56-49FA-AEFC-BAAAB6BD0BCD}"/>
    <cellStyle name="Normal 8 6" xfId="99" xr:uid="{62D0ADC3-644A-474A-8CD3-94D1D5120BE0}"/>
    <cellStyle name="Normal 8 6 2" xfId="195" xr:uid="{571A597E-9DD2-4F00-8056-44CFAABC090D}"/>
    <cellStyle name="Normal 8 6 2 2" xfId="476" xr:uid="{9FC29C63-A378-49D3-8FF9-B566795DD3DE}"/>
    <cellStyle name="Normal 8 6 2 3" xfId="671" xr:uid="{2CA0C9C3-3770-45F5-ACD0-7C26B1E152CC}"/>
    <cellStyle name="Normal 8 6 3" xfId="477" xr:uid="{42BE40D5-9F46-423C-8BDB-208B552EB433}"/>
    <cellStyle name="Normal 8 6 4" xfId="575" xr:uid="{802E7E62-4AF1-4279-A0EC-A28CD1BCA8CD}"/>
    <cellStyle name="Normal 8 7" xfId="111" xr:uid="{EDCC7DE4-A670-4B35-8676-494CCDF29FC9}"/>
    <cellStyle name="Normal 8 7 2" xfId="207" xr:uid="{21E59A24-8CF7-4E58-8BB1-E993E11147A7}"/>
    <cellStyle name="Normal 8 7 2 2" xfId="478" xr:uid="{95F0E50C-C611-4115-8B10-3AA14B3B25C1}"/>
    <cellStyle name="Normal 8 7 2 3" xfId="683" xr:uid="{906FD4C1-930F-47B3-A0C5-0BA8EC26A9AD}"/>
    <cellStyle name="Normal 8 7 3" xfId="479" xr:uid="{B3E269AB-FE8F-4668-B8E6-8BCAD574C457}"/>
    <cellStyle name="Normal 8 7 4" xfId="587" xr:uid="{3D956C0E-71B9-4E29-87FC-AC147C43AEBA}"/>
    <cellStyle name="Normal 8 8" xfId="123" xr:uid="{CE3515C4-211D-4898-803D-E857AE18B92A}"/>
    <cellStyle name="Normal 8 8 2" xfId="480" xr:uid="{3C74EBA7-C782-4B13-BC83-E4BCA66BF7B3}"/>
    <cellStyle name="Normal 8 8 3" xfId="599" xr:uid="{95188485-5A4A-40EA-9C93-342A75058A5C}"/>
    <cellStyle name="Normal 8 9" xfId="135" xr:uid="{9EE64EF8-FE64-4E15-A04A-52D1E60F1129}"/>
    <cellStyle name="Normal 8 9 2" xfId="481" xr:uid="{A9849BEA-2573-4DC7-9448-96F77D2A076A}"/>
    <cellStyle name="Normal 8 9 3" xfId="611" xr:uid="{3797CAE5-F3C6-4F25-883B-FE133525E168}"/>
    <cellStyle name="Normal 9" xfId="220" xr:uid="{4E68E9C5-6155-4E7F-B17E-13DA57A2B1E9}"/>
    <cellStyle name="Normal 9 2" xfId="247" xr:uid="{201C2369-6F7F-4682-BC8E-BF39D157186F}"/>
    <cellStyle name="Normal 9 2 2" xfId="482" xr:uid="{E74E0B07-C405-4D3C-88BA-B80E0C09E694}"/>
    <cellStyle name="Normal 9 2 3" xfId="723" xr:uid="{0183C10A-F368-4078-A39F-9D58EB3967A1}"/>
    <cellStyle name="Normal 9 3" xfId="14" xr:uid="{DEE7626E-8282-496A-96CC-26493D6F9512}"/>
    <cellStyle name="Normal 9 4" xfId="483" xr:uid="{FE117A14-7F6A-46BE-8E7B-D22D0AE6A143}"/>
    <cellStyle name="Normal 9 5" xfId="696" xr:uid="{BAF625DC-1020-4B9D-A72F-68DA8B26CE6E}"/>
    <cellStyle name="Percent 2" xfId="3" xr:uid="{35B8AA18-F6FE-4CDE-AD5B-7E07BED82AF9}"/>
    <cellStyle name="Percent 2 10" xfId="218" xr:uid="{C993BBD7-4034-40C8-B823-2C4CB9057745}"/>
    <cellStyle name="Percent 2 10 2" xfId="484" xr:uid="{223FF2BA-0C0C-465E-B93F-A63DFF221F4C}"/>
    <cellStyle name="Percent 2 10 3" xfId="694" xr:uid="{4A52CAE7-0A36-45FA-9D69-9DC57B5FA461}"/>
    <cellStyle name="Percent 2 11" xfId="231" xr:uid="{86C888AC-585C-4C4A-8AD2-B41C39F2D000}"/>
    <cellStyle name="Percent 2 11 2" xfId="485" xr:uid="{089326B6-5BBD-4841-B9A8-59117D1E996E}"/>
    <cellStyle name="Percent 2 11 3" xfId="707" xr:uid="{0986E777-1073-49A9-87A5-DC9C1D2D5DB5}"/>
    <cellStyle name="Percent 2 12" xfId="245" xr:uid="{BEC1C636-E9D0-4DBD-904D-9D5A0E8EDE51}"/>
    <cellStyle name="Percent 2 12 2" xfId="486" xr:uid="{31342787-01C5-4C77-9F90-AD402D521C36}"/>
    <cellStyle name="Percent 2 12 3" xfId="721" xr:uid="{1E8AA3FC-28D1-4A7D-B3E8-E7AAABEC3334}"/>
    <cellStyle name="Percent 2 13" xfId="19" xr:uid="{F029D613-CB5C-46F1-ABB3-CF150536F682}"/>
    <cellStyle name="Percent 2 13 2" xfId="487" xr:uid="{3ECF046F-38CB-4220-AC81-D70F6C5EFDB4}"/>
    <cellStyle name="Percent 2 13 2 2" xfId="729" xr:uid="{5B1220CF-A547-4584-8199-46D3DE1D0413}"/>
    <cellStyle name="Percent 2 13 3" xfId="24" xr:uid="{315B2430-1171-428F-8EBE-9239786E3A3E}"/>
    <cellStyle name="Percent 2 13 3 2" xfId="734" xr:uid="{926F9411-192C-4D74-9681-43CC594B8CA3}"/>
    <cellStyle name="Percent 2 13 4" xfId="488" xr:uid="{C0F41AB3-80B3-4D23-AF63-108D7B6237A5}"/>
    <cellStyle name="Percent 2 13 5" xfId="727" xr:uid="{5178DDD0-4A5E-4A1E-8282-D62DA516FFFA}"/>
    <cellStyle name="Percent 2 14" xfId="26" xr:uid="{A1E71198-D806-46A4-8723-1576AB1A39F3}"/>
    <cellStyle name="Percent 2 15" xfId="489" xr:uid="{01CBA348-1374-4596-B99C-03A5F8B5D501}"/>
    <cellStyle name="Percent 2 16" xfId="514" xr:uid="{AA8286E8-85D1-4AE3-A6A4-31322136823A}"/>
    <cellStyle name="Percent 2 2" xfId="51" xr:uid="{08B190CA-B34A-4E51-B5A0-1F55B65335FD}"/>
    <cellStyle name="Percent 2 2 2" xfId="147" xr:uid="{9D99932F-B09C-45AB-BE74-F7475606CADE}"/>
    <cellStyle name="Percent 2 2 2 2" xfId="490" xr:uid="{DE8326C1-A46D-4581-AF61-B02E60D3F06E}"/>
    <cellStyle name="Percent 2 2 2 3" xfId="623" xr:uid="{4E2B4D91-A58A-4B8D-A474-B2EC6468D699}"/>
    <cellStyle name="Percent 2 2 3" xfId="13" xr:uid="{22EE4726-33E8-47DA-84A6-E044E9F83D2A}"/>
    <cellStyle name="Percent 2 2 3 2" xfId="491" xr:uid="{B5945F8A-23BE-4A45-BF8B-666C7BD7E50A}"/>
    <cellStyle name="Percent 2 2 3 2 2" xfId="732" xr:uid="{2F5CF82F-63FC-4450-AE08-86850698F5EF}"/>
    <cellStyle name="Percent 2 2 3 3" xfId="725" xr:uid="{474BFED1-FCAA-4663-A7B5-368AB7AE81D6}"/>
    <cellStyle name="Percent 2 2 4" xfId="492" xr:uid="{AED026F2-69C9-4732-9B12-27801447A32B}"/>
    <cellStyle name="Percent 2 2 5" xfId="527" xr:uid="{7E218224-7605-4D9E-B103-49B09B418071}"/>
    <cellStyle name="Percent 2 3" xfId="62" xr:uid="{E6FE0A31-864C-4E5A-85EF-70BC1831D5F3}"/>
    <cellStyle name="Percent 2 3 2" xfId="158" xr:uid="{1F4B8A03-CFDB-46A3-B133-7CF052A00511}"/>
    <cellStyle name="Percent 2 3 2 2" xfId="493" xr:uid="{975CAFE8-ACD0-4B0A-A19F-62615146B216}"/>
    <cellStyle name="Percent 2 3 2 3" xfId="634" xr:uid="{2F0A807E-5BFF-40A6-BDBE-7501E0C8A674}"/>
    <cellStyle name="Percent 2 3 3" xfId="494" xr:uid="{C4A88B75-5EB5-407B-8D13-B462F837A349}"/>
    <cellStyle name="Percent 2 3 4" xfId="538" xr:uid="{AF523FA0-BF9E-4FB0-AE4A-086E16A157A2}"/>
    <cellStyle name="Percent 2 4" xfId="74" xr:uid="{EE57F8B3-2440-4BFA-A592-E306D724F480}"/>
    <cellStyle name="Percent 2 4 2" xfId="170" xr:uid="{DB091860-9FA3-4636-AF15-5FD20CFC20DF}"/>
    <cellStyle name="Percent 2 4 2 2" xfId="495" xr:uid="{2691DA5C-8631-4BE7-953B-39877FB9A18D}"/>
    <cellStyle name="Percent 2 4 2 3" xfId="646" xr:uid="{3CE6C633-9204-4718-8B36-5E54A5C590D6}"/>
    <cellStyle name="Percent 2 4 3" xfId="496" xr:uid="{4F26DF02-CAFD-405F-ADCE-CB7572F6E768}"/>
    <cellStyle name="Percent 2 4 4" xfId="550" xr:uid="{D07B5FF5-BA78-4AF4-A4C2-877A7D16E8C8}"/>
    <cellStyle name="Percent 2 5" xfId="86" xr:uid="{8D3000C2-FB0E-48C6-AB00-7046F672C31C}"/>
    <cellStyle name="Percent 2 5 2" xfId="182" xr:uid="{20E4DCBE-3C09-4981-B5F5-778F3BA0D441}"/>
    <cellStyle name="Percent 2 5 2 2" xfId="497" xr:uid="{D5BA7345-7DE2-433D-9BC4-0418216ED371}"/>
    <cellStyle name="Percent 2 5 2 3" xfId="658" xr:uid="{CF62819F-2DEF-456C-838F-372036E15D77}"/>
    <cellStyle name="Percent 2 5 3" xfId="498" xr:uid="{97A58AB0-ADCB-465F-A4A5-84018278235A}"/>
    <cellStyle name="Percent 2 5 4" xfId="562" xr:uid="{81E4E789-A5A6-4C48-9884-7D01C35DC502}"/>
    <cellStyle name="Percent 2 6" xfId="98" xr:uid="{A35B9B7D-7AE5-460A-B4DA-9CD74CE334D0}"/>
    <cellStyle name="Percent 2 6 2" xfId="194" xr:uid="{8896630A-4CF8-4271-883F-267EF7E4CAC6}"/>
    <cellStyle name="Percent 2 6 2 2" xfId="499" xr:uid="{6F7FF1DC-C68E-496D-A381-1B8D2CDDE0FD}"/>
    <cellStyle name="Percent 2 6 2 3" xfId="670" xr:uid="{604B7AD0-8C90-4261-A579-821B1363A3E1}"/>
    <cellStyle name="Percent 2 6 3" xfId="500" xr:uid="{19FBA98F-E2E2-4D82-B5C5-4390773FF5A1}"/>
    <cellStyle name="Percent 2 6 4" xfId="574" xr:uid="{18B846CF-2C67-4619-AA88-64837DD5DC92}"/>
    <cellStyle name="Percent 2 7" xfId="110" xr:uid="{3EB0EA85-A5E1-4519-A587-F0274339D920}"/>
    <cellStyle name="Percent 2 7 2" xfId="206" xr:uid="{CBAC88EB-0A5A-4543-8721-97E1492A5EB2}"/>
    <cellStyle name="Percent 2 7 2 2" xfId="501" xr:uid="{BC7D2ADD-380F-447B-BC80-A9FB48288B64}"/>
    <cellStyle name="Percent 2 7 2 3" xfId="682" xr:uid="{FF123E13-F29B-40BD-BB23-B7EAE56B75BA}"/>
    <cellStyle name="Percent 2 7 3" xfId="502" xr:uid="{A4E5C079-CB97-4A34-AA04-262921805CF0}"/>
    <cellStyle name="Percent 2 7 4" xfId="586" xr:uid="{8249D3D5-0CCA-4EEB-A7AE-FCDBFC344902}"/>
    <cellStyle name="Percent 2 8" xfId="122" xr:uid="{CC3199C8-371A-4DE3-A35D-439F5AB4C75B}"/>
    <cellStyle name="Percent 2 8 2" xfId="503" xr:uid="{CAF20C4B-5849-43BF-BC0A-23F5D7071A4A}"/>
    <cellStyle name="Percent 2 8 3" xfId="598" xr:uid="{9AF77D3B-F0DC-4209-946C-DACD39BF129D}"/>
    <cellStyle name="Percent 2 9" xfId="134" xr:uid="{5B9D9CB0-C96B-4695-B8AE-9A189BEED0C2}"/>
    <cellStyle name="Percent 2 9 2" xfId="504" xr:uid="{769C108E-0A58-47CB-8C6B-3CE2D26B10DB}"/>
    <cellStyle name="Percent 2 9 3" xfId="610" xr:uid="{4D0D42B6-C20C-4382-8E64-EDD1000F0D88}"/>
    <cellStyle name="Percent 3" xfId="22" xr:uid="{1F78F1E0-8C62-4004-BA47-9A5949664C92}"/>
    <cellStyle name="XLConnect.Boolean" xfId="32" xr:uid="{EA36FCC6-A4A3-47F0-BE56-12E1D9978642}"/>
    <cellStyle name="XLConnect.DateTime" xfId="33" xr:uid="{F029C1A7-F1CF-436F-95C3-AA8548A6DA80}"/>
    <cellStyle name="XLConnect.Header" xfId="29" xr:uid="{F3E65ADF-D422-41ED-950A-F729EFBDE7C0}"/>
    <cellStyle name="XLConnect.Numeric" xfId="31" xr:uid="{AD7E2EBE-2936-40AF-B9CF-313D0EA791F0}"/>
    <cellStyle name="XLConnect.String" xfId="30" xr:uid="{3E0066DA-6372-41D7-821C-20B071FB7FD9}"/>
  </cellStyles>
  <dxfs count="2">
    <dxf>
      <fill>
        <patternFill>
          <bgColor rgb="FFFFC7CE"/>
        </patternFill>
      </fill>
    </dxf>
    <dxf>
      <fill>
        <patternFill>
          <bgColor rgb="FFFFC7CE"/>
        </patternFill>
      </fill>
    </dxf>
  </dxfs>
  <tableStyles count="1" defaultTableStyle="TableStyleMedium2" defaultPivotStyle="PivotStyleLight16">
    <tableStyle name="Invisible" pivot="0" table="0" count="0" xr9:uid="{841ED70D-5557-4927-9814-26BB75A3F6C5}"/>
  </tableStyles>
  <colors>
    <mruColors>
      <color rgb="FFE2EFDA"/>
      <color rgb="FFFFF2CC"/>
      <color rgb="FFFDE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2.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theme" Target="theme/theme1.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1</xdr:colOff>
      <xdr:row>11</xdr:row>
      <xdr:rowOff>38100</xdr:rowOff>
    </xdr:from>
    <xdr:to>
      <xdr:col>1</xdr:col>
      <xdr:colOff>76201</xdr:colOff>
      <xdr:row>15</xdr:row>
      <xdr:rowOff>161925</xdr:rowOff>
    </xdr:to>
    <xdr:sp macro="" textlink="">
      <xdr:nvSpPr>
        <xdr:cNvPr id="2" name="Down Arrow Callout 1">
          <a:extLst>
            <a:ext uri="{FF2B5EF4-FFF2-40B4-BE49-F238E27FC236}">
              <a16:creationId xmlns:a16="http://schemas.microsoft.com/office/drawing/2014/main" id="{7D920FB4-A166-499F-BC27-CFC72CCECD91}"/>
            </a:ext>
          </a:extLst>
        </xdr:cNvPr>
        <xdr:cNvSpPr/>
      </xdr:nvSpPr>
      <xdr:spPr>
        <a:xfrm>
          <a:off x="1" y="2362200"/>
          <a:ext cx="800100" cy="885825"/>
        </a:xfrm>
        <a:prstGeom prst="downArrowCallou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0" i="0">
              <a:solidFill>
                <a:schemeClr val="tx1"/>
              </a:solidFill>
              <a:latin typeface="Avenir Book" charset="0"/>
              <a:ea typeface="Avenir Book" charset="0"/>
              <a:cs typeface="Avenir Book" charset="0"/>
            </a:rPr>
            <a:t>Serial No.</a:t>
          </a:r>
        </a:p>
        <a:p>
          <a:pPr algn="l"/>
          <a:r>
            <a:rPr lang="en-US" sz="1200" b="0" i="0">
              <a:solidFill>
                <a:schemeClr val="tx1"/>
              </a:solidFill>
              <a:latin typeface="Avenir Book" charset="0"/>
              <a:ea typeface="Avenir Book" charset="0"/>
              <a:cs typeface="Avenir Book" charset="0"/>
            </a:rPr>
            <a:t>Step 1.1 </a:t>
          </a:r>
        </a:p>
      </xdr:txBody>
    </xdr:sp>
    <xdr:clientData/>
  </xdr:twoCellAnchor>
  <xdr:twoCellAnchor>
    <xdr:from>
      <xdr:col>1</xdr:col>
      <xdr:colOff>146050</xdr:colOff>
      <xdr:row>11</xdr:row>
      <xdr:rowOff>19050</xdr:rowOff>
    </xdr:from>
    <xdr:to>
      <xdr:col>2</xdr:col>
      <xdr:colOff>180975</xdr:colOff>
      <xdr:row>17</xdr:row>
      <xdr:rowOff>48259</xdr:rowOff>
    </xdr:to>
    <xdr:sp macro="" textlink="">
      <xdr:nvSpPr>
        <xdr:cNvPr id="3" name="Down Arrow Callout 7">
          <a:extLst>
            <a:ext uri="{FF2B5EF4-FFF2-40B4-BE49-F238E27FC236}">
              <a16:creationId xmlns:a16="http://schemas.microsoft.com/office/drawing/2014/main" id="{CBB3021D-E0A7-4B6D-9DFB-A245C255E541}"/>
            </a:ext>
          </a:extLst>
        </xdr:cNvPr>
        <xdr:cNvSpPr/>
      </xdr:nvSpPr>
      <xdr:spPr>
        <a:xfrm>
          <a:off x="869950" y="2343150"/>
          <a:ext cx="1358900" cy="981709"/>
        </a:xfrm>
        <a:prstGeom prst="downArrowCallou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0" i="0">
              <a:solidFill>
                <a:schemeClr val="tx1"/>
              </a:solidFill>
              <a:latin typeface="Avenir Book" charset="0"/>
              <a:ea typeface="Avenir Book" charset="0"/>
              <a:cs typeface="Avenir Book" charset="0"/>
            </a:rPr>
            <a:t>Household ID</a:t>
          </a:r>
        </a:p>
        <a:p>
          <a:pPr algn="ctr"/>
          <a:r>
            <a:rPr lang="en-US" sz="1200" b="0" i="0">
              <a:solidFill>
                <a:schemeClr val="tx1"/>
              </a:solidFill>
              <a:latin typeface="Avenir Book" charset="0"/>
              <a:ea typeface="Avenir Book" charset="0"/>
              <a:cs typeface="Avenir Book" charset="0"/>
            </a:rPr>
            <a:t>Step</a:t>
          </a:r>
          <a:r>
            <a:rPr lang="en-US" sz="1200" b="0" i="0" baseline="0">
              <a:solidFill>
                <a:schemeClr val="tx1"/>
              </a:solidFill>
              <a:latin typeface="Avenir Book" charset="0"/>
              <a:ea typeface="Avenir Book" charset="0"/>
              <a:cs typeface="Avenir Book" charset="0"/>
            </a:rPr>
            <a:t> 1.2</a:t>
          </a:r>
          <a:endParaRPr lang="en-US" sz="1200" b="0" i="0">
            <a:solidFill>
              <a:schemeClr val="tx1"/>
            </a:solidFill>
            <a:latin typeface="Avenir Book" charset="0"/>
            <a:ea typeface="Avenir Book" charset="0"/>
            <a:cs typeface="Avenir Book" charset="0"/>
          </a:endParaRPr>
        </a:p>
      </xdr:txBody>
    </xdr:sp>
    <xdr:clientData/>
  </xdr:twoCellAnchor>
  <xdr:twoCellAnchor>
    <xdr:from>
      <xdr:col>2</xdr:col>
      <xdr:colOff>276225</xdr:colOff>
      <xdr:row>11</xdr:row>
      <xdr:rowOff>28575</xdr:rowOff>
    </xdr:from>
    <xdr:to>
      <xdr:col>2</xdr:col>
      <xdr:colOff>2238374</xdr:colOff>
      <xdr:row>17</xdr:row>
      <xdr:rowOff>10159</xdr:rowOff>
    </xdr:to>
    <xdr:sp macro="" textlink="">
      <xdr:nvSpPr>
        <xdr:cNvPr id="4" name="Down Arrow Callout 8">
          <a:extLst>
            <a:ext uri="{FF2B5EF4-FFF2-40B4-BE49-F238E27FC236}">
              <a16:creationId xmlns:a16="http://schemas.microsoft.com/office/drawing/2014/main" id="{89E1EA64-804B-49EC-9741-78008916479E}"/>
            </a:ext>
          </a:extLst>
        </xdr:cNvPr>
        <xdr:cNvSpPr/>
      </xdr:nvSpPr>
      <xdr:spPr>
        <a:xfrm>
          <a:off x="2324100" y="2352675"/>
          <a:ext cx="1962149" cy="934084"/>
        </a:xfrm>
        <a:prstGeom prst="downArrowCallou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200" b="0" i="0">
              <a:solidFill>
                <a:schemeClr val="tx1"/>
              </a:solidFill>
              <a:latin typeface="Avenir Book" charset="0"/>
              <a:ea typeface="Avenir Book" charset="0"/>
              <a:cs typeface="Avenir Book" charset="0"/>
            </a:rPr>
            <a:t>Fuel conusumption</a:t>
          </a:r>
        </a:p>
        <a:p>
          <a:pPr algn="ctr"/>
          <a:r>
            <a:rPr lang="en-US" sz="1200" b="0" i="0">
              <a:solidFill>
                <a:schemeClr val="tx1"/>
              </a:solidFill>
              <a:latin typeface="Avenir Book" charset="0"/>
              <a:ea typeface="Avenir Book" charset="0"/>
              <a:cs typeface="Avenir Book" charset="0"/>
            </a:rPr>
            <a:t>Step 1.3</a:t>
          </a:r>
        </a:p>
      </xdr:txBody>
    </xdr:sp>
    <xdr:clientData/>
  </xdr:twoCellAnchor>
  <xdr:twoCellAnchor>
    <xdr:from>
      <xdr:col>16</xdr:col>
      <xdr:colOff>0</xdr:colOff>
      <xdr:row>8</xdr:row>
      <xdr:rowOff>19049</xdr:rowOff>
    </xdr:from>
    <xdr:to>
      <xdr:col>17</xdr:col>
      <xdr:colOff>44824</xdr:colOff>
      <xdr:row>10</xdr:row>
      <xdr:rowOff>347382</xdr:rowOff>
    </xdr:to>
    <xdr:sp macro="" textlink="">
      <xdr:nvSpPr>
        <xdr:cNvPr id="5" name="Down Arrow Callout 9">
          <a:extLst>
            <a:ext uri="{FF2B5EF4-FFF2-40B4-BE49-F238E27FC236}">
              <a16:creationId xmlns:a16="http://schemas.microsoft.com/office/drawing/2014/main" id="{C8A232AF-65A5-4360-8B19-073C3883C54E}"/>
            </a:ext>
          </a:extLst>
        </xdr:cNvPr>
        <xdr:cNvSpPr/>
      </xdr:nvSpPr>
      <xdr:spPr>
        <a:xfrm>
          <a:off x="16402050" y="1600199"/>
          <a:ext cx="1235449" cy="709333"/>
        </a:xfrm>
        <a:prstGeom prst="downArrowCallou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0" i="0">
              <a:solidFill>
                <a:schemeClr val="tx1"/>
              </a:solidFill>
              <a:latin typeface="Avenir Book" charset="0"/>
              <a:ea typeface="Avenir Book" charset="0"/>
              <a:cs typeface="Avenir Book" charset="0"/>
            </a:rPr>
            <a:t>Family Size</a:t>
          </a:r>
        </a:p>
        <a:p>
          <a:pPr algn="ctr"/>
          <a:r>
            <a:rPr lang="en-US" sz="1200" b="0" i="0">
              <a:solidFill>
                <a:schemeClr val="tx1"/>
              </a:solidFill>
              <a:latin typeface="Avenir Book" charset="0"/>
              <a:ea typeface="Avenir Book" charset="0"/>
              <a:cs typeface="Avenir Book" charset="0"/>
            </a:rPr>
            <a:t>Step 3.1 </a:t>
          </a:r>
        </a:p>
      </xdr:txBody>
    </xdr:sp>
    <xdr:clientData/>
  </xdr:twoCellAnchor>
  <xdr:twoCellAnchor>
    <xdr:from>
      <xdr:col>17</xdr:col>
      <xdr:colOff>997324</xdr:colOff>
      <xdr:row>7</xdr:row>
      <xdr:rowOff>179294</xdr:rowOff>
    </xdr:from>
    <xdr:to>
      <xdr:col>19</xdr:col>
      <xdr:colOff>22413</xdr:colOff>
      <xdr:row>11</xdr:row>
      <xdr:rowOff>0</xdr:rowOff>
    </xdr:to>
    <xdr:sp macro="" textlink="">
      <xdr:nvSpPr>
        <xdr:cNvPr id="6" name="Down Arrow Callout 10">
          <a:extLst>
            <a:ext uri="{FF2B5EF4-FFF2-40B4-BE49-F238E27FC236}">
              <a16:creationId xmlns:a16="http://schemas.microsoft.com/office/drawing/2014/main" id="{3EE95C72-EC4F-43F8-BA2A-1CDB5AF79E93}"/>
            </a:ext>
          </a:extLst>
        </xdr:cNvPr>
        <xdr:cNvSpPr/>
      </xdr:nvSpPr>
      <xdr:spPr>
        <a:xfrm>
          <a:off x="18589999" y="1569944"/>
          <a:ext cx="1282514" cy="754156"/>
        </a:xfrm>
        <a:prstGeom prst="downArrowCallou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0" i="0">
              <a:solidFill>
                <a:schemeClr val="tx1"/>
              </a:solidFill>
              <a:latin typeface="Avenir Book" charset="0"/>
              <a:ea typeface="Avenir Book" charset="0"/>
              <a:cs typeface="Avenir Book" charset="0"/>
            </a:rPr>
            <a:t>Optio</a:t>
          </a:r>
          <a:r>
            <a:rPr lang="en-US" sz="1200" b="0" i="0" baseline="0">
              <a:solidFill>
                <a:schemeClr val="tx1"/>
              </a:solidFill>
              <a:latin typeface="Avenir Book" charset="0"/>
              <a:ea typeface="Avenir Book" charset="0"/>
              <a:cs typeface="Avenir Book" charset="0"/>
            </a:rPr>
            <a:t>n</a:t>
          </a:r>
        </a:p>
        <a:p>
          <a:pPr algn="ctr"/>
          <a:r>
            <a:rPr lang="en-US" sz="1200" b="0" i="0" baseline="0">
              <a:solidFill>
                <a:schemeClr val="tx1"/>
              </a:solidFill>
              <a:latin typeface="Avenir Book" charset="0"/>
              <a:ea typeface="Avenir Book" charset="0"/>
              <a:cs typeface="Avenir Book" charset="0"/>
            </a:rPr>
            <a:t>step 3.2</a:t>
          </a:r>
          <a:endParaRPr lang="en-US" sz="1200" b="0" i="0">
            <a:solidFill>
              <a:schemeClr val="tx1"/>
            </a:solidFill>
            <a:latin typeface="Avenir Book" charset="0"/>
            <a:ea typeface="Avenir Book" charset="0"/>
            <a:cs typeface="Avenir Book"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thegoldstandard1.sharepoint.com/192.168.1.50/Projects/A/Clients/PLN/PLN%20Budget/PLN%20budget%20forms/Lk200312-02-03-04"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thegoldstandard1.sharepoint.com/192.168.1.50/Projects/Volumes/NURUL%20JOE/LKSEM2001PJ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nexuscarbonfordevelopme.sharepoint.com/Working_HH/_KfW/_CEDAC/Final%20Report/CashFlow012001Anggaran"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thegoldstandard1.sharepoint.com/technical/Guests%20%20Technical/Tracker/TPDDTEC%20V4.0/_TPDDTEC%20V4.0_Survey%20Questionnaires_V1.0_20210919.xlsm"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https://burn.sharepoint.com/carbon/Shared%20Documents/BURN%20PoAs/4.%20GS%20Africa%20PoA/2.%20Somalia/1.%20VPA%2001%20Somalia%20-%20Jikokoa/CP2/1.%20VPA%20DD/2.%20Ex%20Ante%20ER%20Calculations/Archive/26JUL2024_GS10789_VPA%2001_Somalia_RCP_Ex%20Ante%20ER%20calculations.xlsx" TargetMode="External"/><Relationship Id="rId1" Type="http://schemas.openxmlformats.org/officeDocument/2006/relationships/externalLinkPath" Target="/carbon/Shared%20Documents/BURN%20PoAs/4.%20GS%20Africa%20PoA/27.%20Earthood%20Data%20Room/Somalia/VPA%2001/RCP/Round%201/Archive/26JUL2024_GS10789_VPA%2001_Somalia_RCP_Ex%20Ante%20ER%20calculation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kRp"/>
      <sheetName val="PkVal"/>
      <sheetName val="PkJtRp"/>
      <sheetName val="PkJtVal"/>
      <sheetName val="ByDkpRp"/>
      <sheetName val="ByDkpVal"/>
      <sheetName val="ByDkpJtRp"/>
      <sheetName val="ByDkpJtVal"/>
      <sheetName val="ByPinjRp"/>
      <sheetName val="ByPinjV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_23"/>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shDeb00"/>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sterQ"/>
      <sheetName val="Cover"/>
    </sheetNames>
    <sheetDataSet>
      <sheetData sheetId="0" refreshError="1"/>
      <sheetData sheetId="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Rs ICS TPDDTEC"/>
      <sheetName val="Baseline and Project Emissions"/>
      <sheetName val="SDG Calculations"/>
      <sheetName val="Energy savings"/>
      <sheetName val="Baseline Surveys"/>
      <sheetName val="Baseline Survey_KPT"/>
      <sheetName val="Multi Fuel Independent Sampling"/>
      <sheetName val="Parameters"/>
    </sheetNames>
    <sheetDataSet>
      <sheetData sheetId="0">
        <row r="12">
          <cell r="D12">
            <v>0.37180508474576268</v>
          </cell>
        </row>
        <row r="27">
          <cell r="E27">
            <v>116078.55</v>
          </cell>
        </row>
        <row r="28">
          <cell r="E28">
            <v>113347.29</v>
          </cell>
        </row>
        <row r="29">
          <cell r="E29">
            <v>110616.03000000001</v>
          </cell>
        </row>
        <row r="30">
          <cell r="E30">
            <v>107884.77</v>
          </cell>
        </row>
        <row r="31">
          <cell r="E31">
            <v>105153.51000000001</v>
          </cell>
        </row>
      </sheetData>
      <sheetData sheetId="1"/>
      <sheetData sheetId="2" refreshError="1"/>
      <sheetData sheetId="3" refreshError="1"/>
      <sheetData sheetId="4">
        <row r="12">
          <cell r="HD12">
            <v>147.96774193548387</v>
          </cell>
        </row>
      </sheetData>
      <sheetData sheetId="5" refreshError="1"/>
      <sheetData sheetId="6">
        <row r="14">
          <cell r="T14">
            <v>0</v>
          </cell>
        </row>
      </sheetData>
      <sheetData sheetId="7" refreshError="1"/>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62B64B7F-305E-4DF9-94DD-990D9BAE1B7A}"/>
  <namedSheetView name="View2" id="{FBDF16C1-1D32-46DD-98BD-3CE787EA96F1}"/>
</namedSheetView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DDBD120-E3C0-4DA7-AFCB-343960EEEA96}" name="Table14" displayName="Table14" ref="A1:A17" totalsRowShown="0">
  <autoFilter ref="A1:A17" xr:uid="{8CEC8710-397D-4E34-A149-B09DAF8A5650}"/>
  <tableColumns count="1">
    <tableColumn id="1" xr3:uid="{E77645B3-B5C2-40EF-B6AF-3268E198D6CC}" name="Select fuel type"/>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17" Type="http://schemas.openxmlformats.org/officeDocument/2006/relationships/hyperlink" Target="https://kc-eu.kobotoolbox.org/media/original?media_file=burn%2Fattachments%2Fb0c209b5bcd3432f97e83b110808d41c%2F7d0201ed-47ac-4fb9-b3f2-1e6ca63c8837%2F1714997317159.jpg" TargetMode="External"/><Relationship Id="rId21" Type="http://schemas.openxmlformats.org/officeDocument/2006/relationships/hyperlink" Target="https://kc-eu.kobotoolbox.org/media/original?media_file=burn%2Fattachments%2Fb0c209b5bcd3432f97e83b110808d41c%2F87ccc0fa-16fb-4542-b843-b5ff4ec895b3%2F1716796258208.jpg" TargetMode="External"/><Relationship Id="rId42" Type="http://schemas.openxmlformats.org/officeDocument/2006/relationships/hyperlink" Target="https://kc-eu.kobotoolbox.org/media/original?media_file=burn%2Fattachments%2Fb0c209b5bcd3432f97e83b110808d41c%2F883cf81d-b93d-4640-93aa-ae41f2c19004%2F1716801751874.jpg" TargetMode="External"/><Relationship Id="rId47" Type="http://schemas.openxmlformats.org/officeDocument/2006/relationships/hyperlink" Target="https://kc-eu.kobotoolbox.org/media/original?media_file=burn%2Fattachments%2Fb0c209b5bcd3432f97e83b110808d41c%2F1bd2be51-9a12-4f36-badf-9fa300f5872f%2F1716312219967.jpg" TargetMode="External"/><Relationship Id="rId63" Type="http://schemas.openxmlformats.org/officeDocument/2006/relationships/hyperlink" Target="https://kc-eu.kobotoolbox.org/media/original?media_file=burn%2Fattachments%2Fb0c209b5bcd3432f97e83b110808d41c%2Fbb545081-3e26-4340-b458-129c1c1dbd0e%2F1716198560830.jpg" TargetMode="External"/><Relationship Id="rId68" Type="http://schemas.openxmlformats.org/officeDocument/2006/relationships/hyperlink" Target="https://kc-eu.kobotoolbox.org/media/original?media_file=burn%2Fattachments%2Fb0c209b5bcd3432f97e83b110808d41c%2F5432fdab-4611-4044-badc-28fcfbfe08b4%2F1715696153994.jpg" TargetMode="External"/><Relationship Id="rId84" Type="http://schemas.openxmlformats.org/officeDocument/2006/relationships/hyperlink" Target="https://kc-eu.kobotoolbox.org/media/original?media_file=burn%2Fattachments%2Fb0c209b5bcd3432f97e83b110808d41c%2F3b2edd3d-48c8-4637-967e-3d718f4f5b88%2F1715672458577.jpg" TargetMode="External"/><Relationship Id="rId89" Type="http://schemas.openxmlformats.org/officeDocument/2006/relationships/hyperlink" Target="https://kc-eu.kobotoolbox.org/media/original?media_file=burn%2Fattachments%2Fb0c209b5bcd3432f97e83b110808d41c%2F53c2e777-b59f-4f60-a335-855f2512185e%2F1715675574317.jpg" TargetMode="External"/><Relationship Id="rId112" Type="http://schemas.openxmlformats.org/officeDocument/2006/relationships/hyperlink" Target="https://kc-eu.kobotoolbox.org/media/original?media_file=burn%2Fattachments%2Fb0c209b5bcd3432f97e83b110808d41c%2Fe65217a9-7015-4885-93d4-e1fdd8b365af%2FPicture4-8_17_1.png" TargetMode="External"/><Relationship Id="rId16" Type="http://schemas.openxmlformats.org/officeDocument/2006/relationships/hyperlink" Target="https://kc-eu.kobotoolbox.org/media/original?media_file=burn%2Fattachments%2Fb0c209b5bcd3432f97e83b110808d41c%2F0f706bad-7bb3-4a0b-91cc-c8fc742d3910%2F1716897096881.jpg" TargetMode="External"/><Relationship Id="rId107" Type="http://schemas.openxmlformats.org/officeDocument/2006/relationships/hyperlink" Target="https://kc-eu.kobotoolbox.org/media/original?media_file=burn%2Fattachments%2Fb0c209b5bcd3432f97e83b110808d41c%2Ff80ebce3-6e11-4bcf-aeaa-b58dc8f22f95%2F1715015358762.jpg" TargetMode="External"/><Relationship Id="rId11" Type="http://schemas.openxmlformats.org/officeDocument/2006/relationships/hyperlink" Target="https://kc-eu.kobotoolbox.org/media/original?media_file=burn%2Fattachments%2Fafd0b1883394478dba2e3f50fe674c1d%2F2bd0b54e-0a08-41df-80bf-fc00e84d7dc0%2F1713777311939.jpg" TargetMode="External"/><Relationship Id="rId32" Type="http://schemas.openxmlformats.org/officeDocument/2006/relationships/hyperlink" Target="https://kc-eu.kobotoolbox.org/media/original?media_file=burn%2Fattachments%2Fb0c209b5bcd3432f97e83b110808d41c%2Fddf95194-354c-4f95-b34f-2775711d301b%2F1716808583178.jpg" TargetMode="External"/><Relationship Id="rId37" Type="http://schemas.openxmlformats.org/officeDocument/2006/relationships/hyperlink" Target="https://kc-eu.kobotoolbox.org/media/original?media_file=burn%2Fattachments%2Fb0c209b5bcd3432f97e83b110808d41c%2Fbd8b3dbc-bd25-4eaa-a8ab-3ce17363c7e1%2F1716803869984.jpg" TargetMode="External"/><Relationship Id="rId53" Type="http://schemas.openxmlformats.org/officeDocument/2006/relationships/hyperlink" Target="https://kc-eu.kobotoolbox.org/media/original?media_file=burn%2Fattachments%2Fb0c209b5bcd3432f97e83b110808d41c%2F53974710-f265-4b7a-a3b6-0dac36c45fd2%2F1716306354599.jpg" TargetMode="External"/><Relationship Id="rId58" Type="http://schemas.openxmlformats.org/officeDocument/2006/relationships/hyperlink" Target="https://kc-eu.kobotoolbox.org/media/original?media_file=burn%2Fattachments%2Fb0c209b5bcd3432f97e83b110808d41c%2F76f79921-2f13-4072-9302-823a77fbf182%2F1716287556685.jpg" TargetMode="External"/><Relationship Id="rId74" Type="http://schemas.openxmlformats.org/officeDocument/2006/relationships/hyperlink" Target="https://kc-eu.kobotoolbox.org/media/original?media_file=burn%2Fattachments%2Fb0c209b5bcd3432f97e83b110808d41c%2F0e539dec-4f00-4e77-88c0-12e9d3210fd4%2FPicture11-8_45_36.png" TargetMode="External"/><Relationship Id="rId79" Type="http://schemas.openxmlformats.org/officeDocument/2006/relationships/hyperlink" Target="https://kc-eu.kobotoolbox.org/media/original?media_file=burn%2Fattachments%2Fb0c209b5bcd3432f97e83b110808d41c%2Fbad10cc0-d0dd-4484-abab-b9e68e8c57f4%2F1715674703205.jpg" TargetMode="External"/><Relationship Id="rId102" Type="http://schemas.openxmlformats.org/officeDocument/2006/relationships/hyperlink" Target="https://kc-eu.kobotoolbox.org/media/original?media_file=burn%2Fattachments%2Fb0c209b5bcd3432f97e83b110808d41c%2Fe2d8151b-a3b5-47a6-80e5-8aa900cc5209%2F1715078305661.jpg" TargetMode="External"/><Relationship Id="rId123" Type="http://schemas.openxmlformats.org/officeDocument/2006/relationships/hyperlink" Target="https://kc-eu.kobotoolbox.org/media/original?media_file=burn%2Fattachments%2Fb0c209b5bcd3432f97e83b110808d41c%2Fb42da8cf-8bce-4fae-972d-d776e3700f63%2F1714989826812.jpg" TargetMode="External"/><Relationship Id="rId128" Type="http://schemas.openxmlformats.org/officeDocument/2006/relationships/hyperlink" Target="https://kc-eu.kobotoolbox.org/media/original?media_file=burn%2Fattachments%2Fafd0b1883394478dba2e3f50fe674c1d%2F5d2f6d76-173c-47dc-a69e-79b9bab573dd%2F1713887682417.jpg" TargetMode="External"/><Relationship Id="rId5" Type="http://schemas.openxmlformats.org/officeDocument/2006/relationships/hyperlink" Target="https://kc-eu.kobotoolbox.org/media/original?media_file=burn%2Fattachments%2Fb0c209b5bcd3432f97e83b110808d41c%2F0efc5485-4dd8-43a6-ad32-58619844ac04%2F1716278909374.jpg" TargetMode="External"/><Relationship Id="rId90" Type="http://schemas.openxmlformats.org/officeDocument/2006/relationships/hyperlink" Target="https://kc-eu.kobotoolbox.org/media/original?media_file=burn%2Fattachments%2Fb0c209b5bcd3432f97e83b110808d41c%2F7e97eb9e-dcfa-479c-a718-bf23481ae831%2F1715671550369.jpg" TargetMode="External"/><Relationship Id="rId95" Type="http://schemas.openxmlformats.org/officeDocument/2006/relationships/hyperlink" Target="https://kc-eu.kobotoolbox.org/media/original?media_file=burn%2Fattachments%2Fb0c209b5bcd3432f97e83b110808d41c%2Fa82eeb06-5c4c-4e43-b25b-44e3bf656314%2F1715101492642.jpg" TargetMode="External"/><Relationship Id="rId22" Type="http://schemas.openxmlformats.org/officeDocument/2006/relationships/hyperlink" Target="https://kc-eu.kobotoolbox.org/media/original?media_file=burn%2Fattachments%2Fb0c209b5bcd3432f97e83b110808d41c%2F441b5ebe-8dc5-4b86-902e-14bc26cb2871%2F1716791990185.jpg" TargetMode="External"/><Relationship Id="rId27" Type="http://schemas.openxmlformats.org/officeDocument/2006/relationships/hyperlink" Target="https://kc-eu.kobotoolbox.org/media/original?media_file=burn%2Fattachments%2Fb0c209b5bcd3432f97e83b110808d41c%2F0a8a5b52-c3ff-4321-acf3-dda7efc87367%2F1716807327209.jpg" TargetMode="External"/><Relationship Id="rId43" Type="http://schemas.openxmlformats.org/officeDocument/2006/relationships/hyperlink" Target="https://kc-eu.kobotoolbox.org/media/original?media_file=burn%2Fattachments%2Fb0c209b5bcd3432f97e83b110808d41c%2Ffcae4c81-969a-4735-9e86-47be78a24ad9%2F1716313596043.jpg" TargetMode="External"/><Relationship Id="rId48" Type="http://schemas.openxmlformats.org/officeDocument/2006/relationships/hyperlink" Target="https://kc-eu.kobotoolbox.org/media/original?media_file=burn%2Fattachments%2Fb0c209b5bcd3432f97e83b110808d41c%2Fe8225c16-a80d-4995-a1c4-25b1f5406312%2F1716196004305.jpg" TargetMode="External"/><Relationship Id="rId64" Type="http://schemas.openxmlformats.org/officeDocument/2006/relationships/hyperlink" Target="https://kc-eu.kobotoolbox.org/media/original?media_file=burn%2Fattachments%2Fb0c209b5bcd3432f97e83b110808d41c%2F486d3275-8f3e-4075-ba56-e51b80b55468%2F1716204923986.jpg" TargetMode="External"/><Relationship Id="rId69" Type="http://schemas.openxmlformats.org/officeDocument/2006/relationships/hyperlink" Target="https://kc-eu.kobotoolbox.org/media/original?media_file=burn%2Fattachments%2Fb0c209b5bcd3432f97e83b110808d41c%2F6ef6a860-8fbf-4692-93f1-247dda530b9c%2F1715709820869.jpg" TargetMode="External"/><Relationship Id="rId113" Type="http://schemas.openxmlformats.org/officeDocument/2006/relationships/hyperlink" Target="https://kc-eu.kobotoolbox.org/media/original?media_file=burn%2Fattachments%2Fb0c209b5bcd3432f97e83b110808d41c%2F7806ad95-4072-46d5-bda7-6b0d9e3cb039%2FPicture3-8_14_35.png" TargetMode="External"/><Relationship Id="rId118" Type="http://schemas.openxmlformats.org/officeDocument/2006/relationships/hyperlink" Target="https://kc-eu.kobotoolbox.org/media/original?media_file=burn%2Fattachments%2Fb0c209b5bcd3432f97e83b110808d41c%2F72e4d11d-709e-4680-a5a9-1e66cfd27c99%2F1714997066900.jpg" TargetMode="External"/><Relationship Id="rId80" Type="http://schemas.openxmlformats.org/officeDocument/2006/relationships/hyperlink" Target="https://kc-eu.kobotoolbox.org/media/original?media_file=burn%2Fattachments%2Fb0c209b5bcd3432f97e83b110808d41c%2F7ff91740-5145-48c9-a709-2209ef361f0c%2F1715687608130.jpg" TargetMode="External"/><Relationship Id="rId85" Type="http://schemas.openxmlformats.org/officeDocument/2006/relationships/hyperlink" Target="https://kc-eu.kobotoolbox.org/media/original?media_file=burn%2Fattachments%2Fb0c209b5bcd3432f97e83b110808d41c%2F5b1f2cbc-db2d-40bf-99f9-7f5026285c2a%2F1715681097355.jpg" TargetMode="External"/><Relationship Id="rId12" Type="http://schemas.openxmlformats.org/officeDocument/2006/relationships/hyperlink" Target="https://kc-eu.kobotoolbox.org/media/original?media_file=burn%2Fattachments%2Fafd0b1883394478dba2e3f50fe674c1d%2F4c673240-a2f1-474e-b1e6-4581af36d864%2F1713790252297.jpg" TargetMode="External"/><Relationship Id="rId17" Type="http://schemas.openxmlformats.org/officeDocument/2006/relationships/hyperlink" Target="https://kc-eu.kobotoolbox.org/media/original?media_file=burn%2Fattachments%2Fb0c209b5bcd3432f97e83b110808d41c%2F80a46fb4-b609-473b-b732-33ccade0eedb%2F1716897055337.jpg" TargetMode="External"/><Relationship Id="rId33" Type="http://schemas.openxmlformats.org/officeDocument/2006/relationships/hyperlink" Target="https://kc-eu.kobotoolbox.org/media/original?media_file=burn%2Fattachments%2Fb0c209b5bcd3432f97e83b110808d41c%2F79a2985b-92d0-42fe-a5dc-60e905439cec%2F1716807969658.jpg" TargetMode="External"/><Relationship Id="rId38" Type="http://schemas.openxmlformats.org/officeDocument/2006/relationships/hyperlink" Target="https://kc-eu.kobotoolbox.org/media/original?media_file=burn%2Fattachments%2Fb0c209b5bcd3432f97e83b110808d41c%2F60f7c046-d0bc-478e-bbb6-2e2c6849b79a%2F1716472851680.jpg" TargetMode="External"/><Relationship Id="rId59" Type="http://schemas.openxmlformats.org/officeDocument/2006/relationships/hyperlink" Target="https://kc-eu.kobotoolbox.org/media/original?media_file=burn%2Fattachments%2Fb0c209b5bcd3432f97e83b110808d41c%2F5f521449-fd48-4d57-a70e-f7f595e3646d%2F1716281850792.jpg" TargetMode="External"/><Relationship Id="rId103" Type="http://schemas.openxmlformats.org/officeDocument/2006/relationships/hyperlink" Target="https://kc-eu.kobotoolbox.org/media/original?media_file=burn%2Fattachments%2Fb0c209b5bcd3432f97e83b110808d41c%2F566c1f54-463e-450b-b380-a301b625284e%2F1715066798118.jpg" TargetMode="External"/><Relationship Id="rId108" Type="http://schemas.openxmlformats.org/officeDocument/2006/relationships/hyperlink" Target="https://kc-eu.kobotoolbox.org/media/original?media_file=burn%2Fattachments%2Fb0c209b5bcd3432f97e83b110808d41c%2F023d1645-71c8-4e82-bea4-02592e6cd8fc%2F1715005017922.jpg" TargetMode="External"/><Relationship Id="rId124" Type="http://schemas.openxmlformats.org/officeDocument/2006/relationships/hyperlink" Target="https://kc-eu.kobotoolbox.org/media/original?media_file=burn%2Fattachments%2Fafd0b1883394478dba2e3f50fe674c1d%2Fc7eaac27-e24e-4635-aae5-4a356ada8a27%2F1713892174343.jpg" TargetMode="External"/><Relationship Id="rId129" Type="http://schemas.openxmlformats.org/officeDocument/2006/relationships/printerSettings" Target="../printerSettings/printerSettings2.bin"/><Relationship Id="rId54" Type="http://schemas.openxmlformats.org/officeDocument/2006/relationships/hyperlink" Target="https://kc-eu.kobotoolbox.org/media/original?media_file=burn%2Fattachments%2Fb0c209b5bcd3432f97e83b110808d41c%2Fcd410d27-e5c3-46aa-9d93-dfba47e3f25e%2F1716278764900.jpg" TargetMode="External"/><Relationship Id="rId70" Type="http://schemas.openxmlformats.org/officeDocument/2006/relationships/hyperlink" Target="https://kc-eu.kobotoolbox.org/media/original?media_file=burn%2Fattachments%2Fb0c209b5bcd3432f97e83b110808d41c%2Fe7dda728-4d7f-40e8-b41a-e57cadeeb0f1%2F1715712110209.jpg" TargetMode="External"/><Relationship Id="rId75" Type="http://schemas.openxmlformats.org/officeDocument/2006/relationships/hyperlink" Target="https://kc-eu.kobotoolbox.org/media/original?media_file=burn%2Fattachments%2Fb0c209b5bcd3432f97e83b110808d41c%2F6d73bfc9-7be9-44ca-a5d4-54ee39372049%2F1715701227725.jpg" TargetMode="External"/><Relationship Id="rId91" Type="http://schemas.openxmlformats.org/officeDocument/2006/relationships/hyperlink" Target="https://kc-eu.kobotoolbox.org/media/original?media_file=burn%2Fattachments%2Fb0c209b5bcd3432f97e83b110808d41c%2Fffb88578-7234-482e-9059-950f2a149f5f%2F1715672195287.jpg" TargetMode="External"/><Relationship Id="rId96" Type="http://schemas.openxmlformats.org/officeDocument/2006/relationships/hyperlink" Target="https://kc-eu.kobotoolbox.org/media/original?media_file=burn%2Fattachments%2Fb0c209b5bcd3432f97e83b110808d41c%2Fc4e93f1a-e188-42fb-bbe8-603631e8095c%2F1715095550758.jpg" TargetMode="External"/><Relationship Id="rId1" Type="http://schemas.openxmlformats.org/officeDocument/2006/relationships/hyperlink" Target="https://kc-eu.kobotoolbox.org/media/original?media_file=burn%2Fattachments%2Fafd0b1883394478dba2e3f50fe674c1d%2Ffb08ed09-74b2-4734-b7ea-a7c181d1a714%2F1713787335894.jpg" TargetMode="External"/><Relationship Id="rId6" Type="http://schemas.openxmlformats.org/officeDocument/2006/relationships/hyperlink" Target="https://kc-eu.kobotoolbox.org/media/original?media_file=burn%2Fattachments%2Fb0c209b5bcd3432f97e83b110808d41c%2Fbcf3efc6-1fff-44dd-b11e-3b565d4622f1%2F1716279827760.jpg" TargetMode="External"/><Relationship Id="rId23" Type="http://schemas.openxmlformats.org/officeDocument/2006/relationships/hyperlink" Target="https://kc-eu.kobotoolbox.org/media/original?media_file=burn%2Fattachments%2Fb0c209b5bcd3432f97e83b110808d41c%2Fcc53e4e6-6068-4567-a138-e4f46698af21%2F1716811982352.jpg" TargetMode="External"/><Relationship Id="rId28" Type="http://schemas.openxmlformats.org/officeDocument/2006/relationships/hyperlink" Target="https://kc-eu.kobotoolbox.org/media/original?media_file=burn%2Fattachments%2Fb0c209b5bcd3432f97e83b110808d41c%2Faf200083-1889-4063-ae8d-87345d526360%2F1716823961947.jpg" TargetMode="External"/><Relationship Id="rId49" Type="http://schemas.openxmlformats.org/officeDocument/2006/relationships/hyperlink" Target="https://kc-eu.kobotoolbox.org/media/original?media_file=burn%2Fattachments%2Fb0c209b5bcd3432f97e83b110808d41c%2F4ddf0d81-0bb9-4674-9bd9-0477ba1f0a32%2F1716310576824.jpg" TargetMode="External"/><Relationship Id="rId114" Type="http://schemas.openxmlformats.org/officeDocument/2006/relationships/hyperlink" Target="https://kc-eu.kobotoolbox.org/media/original?media_file=burn%2Fattachments%2Fb0c209b5bcd3432f97e83b110808d41c%2F3a00e4d3-a27f-4d56-b218-f74fe39da130%2F1714990024202.jpg" TargetMode="External"/><Relationship Id="rId119" Type="http://schemas.openxmlformats.org/officeDocument/2006/relationships/hyperlink" Target="https://kc-eu.kobotoolbox.org/media/original?media_file=burn%2Fattachments%2Fb0c209b5bcd3432f97e83b110808d41c%2F36f0f41e-0941-4622-a009-554dabb46edf%2F1714991240657.jpg" TargetMode="External"/><Relationship Id="rId44" Type="http://schemas.openxmlformats.org/officeDocument/2006/relationships/hyperlink" Target="https://kc-eu.kobotoolbox.org/media/original?media_file=burn%2Fattachments%2Fb0c209b5bcd3432f97e83b110808d41c%2F23c951e1-5d1b-431d-868c-76efc6a52c51%2F1716314856906.jpg" TargetMode="External"/><Relationship Id="rId60" Type="http://schemas.openxmlformats.org/officeDocument/2006/relationships/hyperlink" Target="https://kc-eu.kobotoolbox.org/media/original?media_file=burn%2Fattachments%2Fb0c209b5bcd3432f97e83b110808d41c%2F6b91fea6-8877-40cc-b20f-c71d78f3d864%2F1716227314694.jpg" TargetMode="External"/><Relationship Id="rId65" Type="http://schemas.openxmlformats.org/officeDocument/2006/relationships/hyperlink" Target="https://kc-eu.kobotoolbox.org/media/original?media_file=burn%2Fattachments%2Fb0c209b5bcd3432f97e83b110808d41c%2Ff3758c48-381a-4e61-ad1c-56fe856a5353%2F1716204003398.jpg" TargetMode="External"/><Relationship Id="rId81" Type="http://schemas.openxmlformats.org/officeDocument/2006/relationships/hyperlink" Target="https://kc-eu.kobotoolbox.org/media/original?media_file=burn%2Fattachments%2Fb0c209b5bcd3432f97e83b110808d41c%2F0f74349a-64f4-4af4-98f4-3d7f349d1bc5%2F1715687778364.jpg" TargetMode="External"/><Relationship Id="rId86" Type="http://schemas.openxmlformats.org/officeDocument/2006/relationships/hyperlink" Target="https://kc-eu.kobotoolbox.org/media/original?media_file=burn%2Fattachments%2Fb0c209b5bcd3432f97e83b110808d41c%2F2ce46f7b-98a1-4791-89cc-3d2a208ec612%2F1715679510290.jpg" TargetMode="External"/><Relationship Id="rId130" Type="http://schemas.microsoft.com/office/2019/04/relationships/namedSheetView" Target="../namedSheetViews/namedSheetView1.xml"/><Relationship Id="rId13" Type="http://schemas.openxmlformats.org/officeDocument/2006/relationships/hyperlink" Target="https://kc-eu.kobotoolbox.org/media/original?media_file=burn%2Fattachments%2Fafd0b1883394478dba2e3f50fe674c1d%2F137dd1b2-b217-4b02-8506-4e56a4971c42%2F1713867574327.jpg" TargetMode="External"/><Relationship Id="rId18" Type="http://schemas.openxmlformats.org/officeDocument/2006/relationships/hyperlink" Target="https://kc-eu.kobotoolbox.org/media/original?media_file=burn%2Fattachments%2Fb0c209b5bcd3432f97e83b110808d41c%2F3dd1c2fd-94ee-4ab7-a825-e9e2943dce91%2F1716893110068.jpg" TargetMode="External"/><Relationship Id="rId39" Type="http://schemas.openxmlformats.org/officeDocument/2006/relationships/hyperlink" Target="https://kc-eu.kobotoolbox.org/media/original?media_file=burn%2Fattachments%2Fb0c209b5bcd3432f97e83b110808d41c%2F4b829f3e-1959-4d22-ac9c-4a41deeecf5b%2F1716388540534.jpg" TargetMode="External"/><Relationship Id="rId109" Type="http://schemas.openxmlformats.org/officeDocument/2006/relationships/hyperlink" Target="https://kc-eu.kobotoolbox.org/media/original?media_file=burn%2Fattachments%2Fb0c209b5bcd3432f97e83b110808d41c%2F3e8e0b1d-e979-4b9e-ada3-e57825a434df%2FPicture5-8_18_51.png" TargetMode="External"/><Relationship Id="rId34" Type="http://schemas.openxmlformats.org/officeDocument/2006/relationships/hyperlink" Target="https://kc-eu.kobotoolbox.org/media/original?media_file=burn%2Fattachments%2Fb0c209b5bcd3432f97e83b110808d41c%2F92fdd7a6-727a-44c0-8c59-526e002fd06b%2F1716808113340.jpg" TargetMode="External"/><Relationship Id="rId50" Type="http://schemas.openxmlformats.org/officeDocument/2006/relationships/hyperlink" Target="https://kc-eu.kobotoolbox.org/media/original?media_file=burn%2Fattachments%2Fb0c209b5bcd3432f97e83b110808d41c%2F9fa82af1-7372-483f-8ef6-bd698ab03f01%2F1716304298608.jpg" TargetMode="External"/><Relationship Id="rId55" Type="http://schemas.openxmlformats.org/officeDocument/2006/relationships/hyperlink" Target="https://kc-eu.kobotoolbox.org/media/original?media_file=burn%2Fattachments%2Fb0c209b5bcd3432f97e83b110808d41c%2F330769e2-bac0-4ba1-bce4-d21b1ec36dd8%2F1716213210410.jpg" TargetMode="External"/><Relationship Id="rId76" Type="http://schemas.openxmlformats.org/officeDocument/2006/relationships/hyperlink" Target="https://kc-eu.kobotoolbox.org/media/original?media_file=burn%2Fattachments%2Fb0c209b5bcd3432f97e83b110808d41c%2F84ab21fd-5515-4c4b-8f84-bc6edc8c61d5%2F1715698945374.jpg" TargetMode="External"/><Relationship Id="rId97" Type="http://schemas.openxmlformats.org/officeDocument/2006/relationships/hyperlink" Target="https://kc-eu.kobotoolbox.org/media/original?media_file=burn%2Fattachments%2Fb0c209b5bcd3432f97e83b110808d41c%2F9d8130ef-a506-461e-88a4-a9e6e20671e4%2F1715092619394.jpg" TargetMode="External"/><Relationship Id="rId104" Type="http://schemas.openxmlformats.org/officeDocument/2006/relationships/hyperlink" Target="https://kc-eu.kobotoolbox.org/media/original?media_file=burn%2Fattachments%2Fb0c209b5bcd3432f97e83b110808d41c%2Fc00adcf5-0135-4316-a857-a397a4519131%2F1715068922010.jpg" TargetMode="External"/><Relationship Id="rId120" Type="http://schemas.openxmlformats.org/officeDocument/2006/relationships/hyperlink" Target="https://kc-eu.kobotoolbox.org/media/original?media_file=burn%2Fattachments%2Fb0c209b5bcd3432f97e83b110808d41c%2Fc6aa8415-9ada-4eb1-b59c-06e5c9b4d2b5%2F1714995081642.jpg" TargetMode="External"/><Relationship Id="rId125" Type="http://schemas.openxmlformats.org/officeDocument/2006/relationships/hyperlink" Target="https://kc-eu.kobotoolbox.org/media/original?media_file=burn%2Fattachments%2Fb0c209b5bcd3432f97e83b110808d41c%2Fd4bb3092-284d-4e8e-b6da-4b09211b2d44%2F1714989939438.jpg" TargetMode="External"/><Relationship Id="rId7" Type="http://schemas.openxmlformats.org/officeDocument/2006/relationships/hyperlink" Target="https://kc-eu.kobotoolbox.org/media/original?media_file=burn%2Fattachments%2Fb0c209b5bcd3432f97e83b110808d41c%2F91e8f930-59fb-407e-8c71-a793896164e4%2F1716282055804.jpg" TargetMode="External"/><Relationship Id="rId71" Type="http://schemas.openxmlformats.org/officeDocument/2006/relationships/hyperlink" Target="https://kc-eu.kobotoolbox.org/media/original?media_file=burn%2Fattachments%2Fb0c209b5bcd3432f97e83b110808d41c%2F0dc313dc-5abc-4aa4-950c-972dbacfd5e6%2F1715708139777.jpg" TargetMode="External"/><Relationship Id="rId92" Type="http://schemas.openxmlformats.org/officeDocument/2006/relationships/hyperlink" Target="https://kc-eu.kobotoolbox.org/media/original?media_file=burn%2Fattachments%2Fb0c209b5bcd3432f97e83b110808d41c%2F71e964c9-18af-473b-88ca-6fcdbb2b1739%2F1715329063889.jpg" TargetMode="External"/><Relationship Id="rId2" Type="http://schemas.openxmlformats.org/officeDocument/2006/relationships/hyperlink" Target="https://kc-eu.kobotoolbox.org/media/original?media_file=burn%2Fattachments%2Fafd0b1883394478dba2e3f50fe674c1d%2Fbef39f35-53ca-40a0-ae50-edbe5ca1c1d1%2F1713780234122.jpg" TargetMode="External"/><Relationship Id="rId29" Type="http://schemas.openxmlformats.org/officeDocument/2006/relationships/hyperlink" Target="https://kc-eu.kobotoolbox.org/media/original?media_file=burn%2Fattachments%2Fb0c209b5bcd3432f97e83b110808d41c%2F2ecbe6ea-cde7-4a20-846a-b75f61e17f85%2F1716808815938.jpg" TargetMode="External"/><Relationship Id="rId24" Type="http://schemas.openxmlformats.org/officeDocument/2006/relationships/hyperlink" Target="https://kc-eu.kobotoolbox.org/media/original?media_file=burn%2Fattachments%2Fb0c209b5bcd3432f97e83b110808d41c%2F8b7d2cf8-558c-4bc8-baa3-174c7ed37f3c%2F1716828216168.jpg" TargetMode="External"/><Relationship Id="rId40" Type="http://schemas.openxmlformats.org/officeDocument/2006/relationships/hyperlink" Target="https://kc-eu.kobotoolbox.org/media/original?media_file=burn%2Fattachments%2Fb0c209b5bcd3432f97e83b110808d41c%2Fa6823665-a921-4e17-967f-bdf23e6641e3%2F1716384387612.jpg" TargetMode="External"/><Relationship Id="rId45" Type="http://schemas.openxmlformats.org/officeDocument/2006/relationships/hyperlink" Target="https://kc-eu.kobotoolbox.org/media/original?media_file=burn%2Fattachments%2Fb0c209b5bcd3432f97e83b110808d41c%2F6fb6d33b-2df6-4b49-b15e-44105272ec78%2F1716315877991.jpg" TargetMode="External"/><Relationship Id="rId66" Type="http://schemas.openxmlformats.org/officeDocument/2006/relationships/hyperlink" Target="https://kc-eu.kobotoolbox.org/media/original?media_file=burn%2Fattachments%2Fb0c209b5bcd3432f97e83b110808d41c%2Fa100365c-ce3a-48cc-a398-8cb5bb4ca0d8%2F1716197982539.jpg" TargetMode="External"/><Relationship Id="rId87" Type="http://schemas.openxmlformats.org/officeDocument/2006/relationships/hyperlink" Target="https://kc-eu.kobotoolbox.org/media/original?media_file=burn%2Fattachments%2Fb0c209b5bcd3432f97e83b110808d41c%2F932320e1-fe6d-40b0-8ec0-f7ed689fe4ef%2F1715677957350.jpg" TargetMode="External"/><Relationship Id="rId110" Type="http://schemas.openxmlformats.org/officeDocument/2006/relationships/hyperlink" Target="https://kc-eu.kobotoolbox.org/media/original?media_file=burn%2Fattachments%2Fb0c209b5bcd3432f97e83b110808d41c%2F21630101-e7af-4715-a454-b9061431cc29%2F1714999077260.jpg" TargetMode="External"/><Relationship Id="rId115" Type="http://schemas.openxmlformats.org/officeDocument/2006/relationships/hyperlink" Target="https://kc-eu.kobotoolbox.org/media/original?media_file=burn%2Fattachments%2Fb0c209b5bcd3432f97e83b110808d41c%2F01fd28e7-0592-40e8-9b28-a60d44d2334c%2F1714998614540.jpg" TargetMode="External"/><Relationship Id="rId61" Type="http://schemas.openxmlformats.org/officeDocument/2006/relationships/hyperlink" Target="https://kc-eu.kobotoolbox.org/media/original?media_file=burn%2Fattachments%2Fb0c209b5bcd3432f97e83b110808d41c%2F2ae87d09-df0b-422a-9dff-0cd1607eb513%2F1716226535311.jpg" TargetMode="External"/><Relationship Id="rId82" Type="http://schemas.openxmlformats.org/officeDocument/2006/relationships/hyperlink" Target="https://kc-eu.kobotoolbox.org/media/original?media_file=burn%2Fattachments%2Fb0c209b5bcd3432f97e83b110808d41c%2Fa792da4a-105d-40e5-a3e2-3d854a463cbe%2F1715685447829.jpg" TargetMode="External"/><Relationship Id="rId19" Type="http://schemas.openxmlformats.org/officeDocument/2006/relationships/hyperlink" Target="https://kc-eu.kobotoolbox.org/media/original?media_file=burn%2Fattachments%2Fb0c209b5bcd3432f97e83b110808d41c%2Fcb5ff93a-dd5c-4fc1-ae88-52c536a49866%2F1716890291086.jpg" TargetMode="External"/><Relationship Id="rId14" Type="http://schemas.openxmlformats.org/officeDocument/2006/relationships/hyperlink" Target="https://kc-eu.kobotoolbox.org/media/original?media_file=burn%2Fattachments%2Fb0c209b5bcd3432f97e83b110808d41c%2Ff1c7b45b-e5a1-4092-a5cd-192e0101cf7e%2F1716211308003.jpg" TargetMode="External"/><Relationship Id="rId30" Type="http://schemas.openxmlformats.org/officeDocument/2006/relationships/hyperlink" Target="https://kc-eu.kobotoolbox.org/media/original?media_file=burn%2Fattachments%2Fb0c209b5bcd3432f97e83b110808d41c%2F412891a7-d38e-46c4-854c-16fd88ce4fe4%2F1716812089046.jpg" TargetMode="External"/><Relationship Id="rId35" Type="http://schemas.openxmlformats.org/officeDocument/2006/relationships/hyperlink" Target="https://kc-eu.kobotoolbox.org/media/original?media_file=burn%2Fattachments%2Fb0c209b5bcd3432f97e83b110808d41c%2F4cd2c26f-0aa2-478a-9afd-9bb28cda87d6%2F1716807092714.jpg" TargetMode="External"/><Relationship Id="rId56" Type="http://schemas.openxmlformats.org/officeDocument/2006/relationships/hyperlink" Target="https://kc-eu.kobotoolbox.org/media/original?media_file=burn%2Fattachments%2Fb0c209b5bcd3432f97e83b110808d41c%2F30916c21-f607-4441-aee3-1d5d62d01936%2F1716296108466.jpg" TargetMode="External"/><Relationship Id="rId77" Type="http://schemas.openxmlformats.org/officeDocument/2006/relationships/hyperlink" Target="https://kc-eu.kobotoolbox.org/media/original?media_file=burn%2Fattachments%2Fb0c209b5bcd3432f97e83b110808d41c%2F299bc5d4-c03e-44b7-8015-ed3d975f5347%2F1715695770009.jpg" TargetMode="External"/><Relationship Id="rId100" Type="http://schemas.openxmlformats.org/officeDocument/2006/relationships/hyperlink" Target="https://kc-eu.kobotoolbox.org/media/original?media_file=burn%2Fattachments%2Fb0c209b5bcd3432f97e83b110808d41c%2F893dd20d-ba9a-44cd-b044-fc00a26010aa%2F1715084889143.jpg" TargetMode="External"/><Relationship Id="rId105" Type="http://schemas.openxmlformats.org/officeDocument/2006/relationships/hyperlink" Target="https://kc-eu.kobotoolbox.org/media/original?media_file=burn%2Fattachments%2Fb0c209b5bcd3432f97e83b110808d41c%2F0d440b43-0d56-4e3c-8617-92749b326a06%2F1715012985119.jpg" TargetMode="External"/><Relationship Id="rId126" Type="http://schemas.openxmlformats.org/officeDocument/2006/relationships/hyperlink" Target="https://kc-eu.kobotoolbox.org/media/original?media_file=burn%2Fattachments%2Fafd0b1883394478dba2e3f50fe674c1d%2F27585421-9a43-4289-b07e-04e5a435b2a6%2F1713891707652.jpg" TargetMode="External"/><Relationship Id="rId8" Type="http://schemas.openxmlformats.org/officeDocument/2006/relationships/hyperlink" Target="https://kc-eu.kobotoolbox.org/media/original?media_file=burn%2Fattachments%2Fb0c209b5bcd3432f97e83b110808d41c%2F047d4a8f-4b2b-411a-82b5-8fb5c7343f97%2F1716281934180.jpg" TargetMode="External"/><Relationship Id="rId51" Type="http://schemas.openxmlformats.org/officeDocument/2006/relationships/hyperlink" Target="https://kc-eu.kobotoolbox.org/media/original?media_file=burn%2Fattachments%2Fb0c209b5bcd3432f97e83b110808d41c%2F5fbce9f1-b758-40bd-b49e-b0d095de7e0e%2F1716310471370.jpg" TargetMode="External"/><Relationship Id="rId72" Type="http://schemas.openxmlformats.org/officeDocument/2006/relationships/hyperlink" Target="https://kc-eu.kobotoolbox.org/media/original?media_file=burn%2Fattachments%2Fb0c209b5bcd3432f97e83b110808d41c%2Fb7a0b93f-b10d-4333-a687-5a7db1a0f673%2FPicture12-8_47_19.png" TargetMode="External"/><Relationship Id="rId93" Type="http://schemas.openxmlformats.org/officeDocument/2006/relationships/hyperlink" Target="https://kc-eu.kobotoolbox.org/media/original?media_file=burn%2Fattachments%2Fb0c209b5bcd3432f97e83b110808d41c%2F8d0a5425-ff4b-4e9f-99e6-61bb39d963fc%2F1715103209486.jpg" TargetMode="External"/><Relationship Id="rId98" Type="http://schemas.openxmlformats.org/officeDocument/2006/relationships/hyperlink" Target="https://kc-eu.kobotoolbox.org/media/original?media_file=burn%2Fattachments%2Fb0c209b5bcd3432f97e83b110808d41c%2F30ec4546-8e70-4606-80d1-167c126b3eea%2F1715089585074.jpg" TargetMode="External"/><Relationship Id="rId121" Type="http://schemas.openxmlformats.org/officeDocument/2006/relationships/hyperlink" Target="https://kc-eu.kobotoolbox.org/media/original?media_file=burn%2Fattachments%2Fb0c209b5bcd3432f97e83b110808d41c%2F1904734e-9745-403c-a444-7f699bdb3e0d%2F1714994463664.jpg" TargetMode="External"/><Relationship Id="rId3" Type="http://schemas.openxmlformats.org/officeDocument/2006/relationships/hyperlink" Target="https://kc-eu.kobotoolbox.org/media/original?media_file=burn%2Fattachments%2Fb0c209b5bcd3432f97e83b110808d41c%2Fee8687a7-c3f6-423d-ac1e-3147577be130%2F1715074938524.jpg" TargetMode="External"/><Relationship Id="rId25" Type="http://schemas.openxmlformats.org/officeDocument/2006/relationships/hyperlink" Target="https://kc-eu.kobotoolbox.org/media/original?media_file=burn%2Fattachments%2Fb0c209b5bcd3432f97e83b110808d41c%2F08e095e9-6e1f-42af-afe4-578e2fd732e0%2F1716819543469.jpg" TargetMode="External"/><Relationship Id="rId46" Type="http://schemas.openxmlformats.org/officeDocument/2006/relationships/hyperlink" Target="https://kc-eu.kobotoolbox.org/media/original?media_file=burn%2Fattachments%2Fb0c209b5bcd3432f97e83b110808d41c%2F6c0c999e-6e91-4439-9e23-353780931d35%2F1716315466518.jpg" TargetMode="External"/><Relationship Id="rId67" Type="http://schemas.openxmlformats.org/officeDocument/2006/relationships/hyperlink" Target="https://kc-eu.kobotoolbox.org/media/original?media_file=burn%2Fattachments%2Fb0c209b5bcd3432f97e83b110808d41c%2Fb211f2bd-a1c5-4b46-8fe0-b868c642a5cb%2F1716191540355.jpg" TargetMode="External"/><Relationship Id="rId116" Type="http://schemas.openxmlformats.org/officeDocument/2006/relationships/hyperlink" Target="https://kc-eu.kobotoolbox.org/media/original?media_file=burn%2Fattachments%2Fb0c209b5bcd3432f97e83b110808d41c%2F7a8a997a-a42a-46a1-9adf-02e90fe9c1fb%2F1714994532927.jpg" TargetMode="External"/><Relationship Id="rId20" Type="http://schemas.openxmlformats.org/officeDocument/2006/relationships/hyperlink" Target="https://kc-eu.kobotoolbox.org/media/original?media_file=burn%2Fattachments%2Fb0c209b5bcd3432f97e83b110808d41c%2Fe8b41b35-b9ac-4669-8507-23d2035c24d6%2F1716888735297.jpg" TargetMode="External"/><Relationship Id="rId41" Type="http://schemas.openxmlformats.org/officeDocument/2006/relationships/hyperlink" Target="https://kc-eu.kobotoolbox.org/media/original?media_file=burn%2Fattachments%2Fb0c209b5bcd3432f97e83b110808d41c%2Fa5ca5758-4ebe-450f-b213-2613e6406270%2F1716229946923.jpg" TargetMode="External"/><Relationship Id="rId62" Type="http://schemas.openxmlformats.org/officeDocument/2006/relationships/hyperlink" Target="https://kc-eu.kobotoolbox.org/media/original?media_file=burn%2Fattachments%2Fb0c209b5bcd3432f97e83b110808d41c%2F3ee17ba2-a8ca-43d5-bc74-1bde0037499f%2F1716208523957.jpg" TargetMode="External"/><Relationship Id="rId83" Type="http://schemas.openxmlformats.org/officeDocument/2006/relationships/hyperlink" Target="https://kc-eu.kobotoolbox.org/media/original?media_file=burn%2Fattachments%2Fb0c209b5bcd3432f97e83b110808d41c%2Fddcb4cce-a47b-42d6-bc59-89c2798da83c%2F1715685576715.jpg" TargetMode="External"/><Relationship Id="rId88" Type="http://schemas.openxmlformats.org/officeDocument/2006/relationships/hyperlink" Target="https://kc-eu.kobotoolbox.org/media/original?media_file=burn%2Fattachments%2Fb0c209b5bcd3432f97e83b110808d41c%2F1726dee9-0d01-4873-ab08-21f63acd5803%2F1715674904670.jpg" TargetMode="External"/><Relationship Id="rId111" Type="http://schemas.openxmlformats.org/officeDocument/2006/relationships/hyperlink" Target="https://kc-eu.kobotoolbox.org/media/original?media_file=burn%2Fattachments%2Fb0c209b5bcd3432f97e83b110808d41c%2F6ae29011-eecb-493b-8ba0-7fbc22a7cd98%2F1714998868591.jpg" TargetMode="External"/><Relationship Id="rId15" Type="http://schemas.openxmlformats.org/officeDocument/2006/relationships/hyperlink" Target="https://kc-eu.kobotoolbox.org/media/original?media_file=burn%2Fattachments%2Fb0c209b5bcd3432f97e83b110808d41c%2Fecc5fedd-18cd-4139-b13d-2ad596684909%2F1716878851994.jpg" TargetMode="External"/><Relationship Id="rId36" Type="http://schemas.openxmlformats.org/officeDocument/2006/relationships/hyperlink" Target="https://kc-eu.kobotoolbox.org/media/original?media_file=burn%2Fattachments%2Fb0c209b5bcd3432f97e83b110808d41c%2F0992e4e9-f953-4b3e-b4ae-c82527c906dd%2F1716804402526.jpg" TargetMode="External"/><Relationship Id="rId57" Type="http://schemas.openxmlformats.org/officeDocument/2006/relationships/hyperlink" Target="https://kc-eu.kobotoolbox.org/media/original?media_file=burn%2Fattachments%2Fb0c209b5bcd3432f97e83b110808d41c%2Fefdd4aa3-b704-4103-a500-1159381899fd%2F1716293162275.jpg" TargetMode="External"/><Relationship Id="rId106" Type="http://schemas.openxmlformats.org/officeDocument/2006/relationships/hyperlink" Target="https://kc-eu.kobotoolbox.org/media/original?media_file=burn%2Fattachments%2Fb0c209b5bcd3432f97e83b110808d41c%2Ffc22419b-4818-4ab4-88c4-8a5b3c80be30%2F1714999444535.jpg" TargetMode="External"/><Relationship Id="rId127" Type="http://schemas.openxmlformats.org/officeDocument/2006/relationships/hyperlink" Target="https://kc-eu.kobotoolbox.org/media/original?media_file=burn%2Fattachments%2Fafd0b1883394478dba2e3f50fe674c1d%2F635a8412-2c11-4a62-9a43-0c3ad4fdc247%2F1713885955839.jpg" TargetMode="External"/><Relationship Id="rId10" Type="http://schemas.openxmlformats.org/officeDocument/2006/relationships/hyperlink" Target="https://kc-eu.kobotoolbox.org/media/original?media_file=burn%2Fattachments%2Fb0c209b5bcd3432f97e83b110808d41c%2Fabab6610-c52c-4eb3-bc3d-4869a7d25cd6%2F1715164332037.jpg" TargetMode="External"/><Relationship Id="rId31" Type="http://schemas.openxmlformats.org/officeDocument/2006/relationships/hyperlink" Target="https://kc-eu.kobotoolbox.org/media/original?media_file=burn%2Fattachments%2Fb0c209b5bcd3432f97e83b110808d41c%2F7245138e-3c62-4b3e-92e1-99cec8a62388%2F1716808321710.jpg" TargetMode="External"/><Relationship Id="rId52" Type="http://schemas.openxmlformats.org/officeDocument/2006/relationships/hyperlink" Target="https://kc-eu.kobotoolbox.org/media/original?media_file=burn%2Fattachments%2Fb0c209b5bcd3432f97e83b110808d41c%2F1f7cd911-6aa0-4fb7-8420-e58167499cad%2F1716206220813.jpg" TargetMode="External"/><Relationship Id="rId73" Type="http://schemas.openxmlformats.org/officeDocument/2006/relationships/hyperlink" Target="https://kc-eu.kobotoolbox.org/media/original?media_file=burn%2Fattachments%2Fb0c209b5bcd3432f97e83b110808d41c%2F2372269d-7da7-497d-ac86-bd80cb9c0162%2F1715705009657.jpg" TargetMode="External"/><Relationship Id="rId78" Type="http://schemas.openxmlformats.org/officeDocument/2006/relationships/hyperlink" Target="https://kc-eu.kobotoolbox.org/media/original?media_file=burn%2Fattachments%2Fb0c209b5bcd3432f97e83b110808d41c%2F220acabd-6f25-4ec2-98e0-7dcc4662d716%2F1715675048497.jpg" TargetMode="External"/><Relationship Id="rId94" Type="http://schemas.openxmlformats.org/officeDocument/2006/relationships/hyperlink" Target="https://kc-eu.kobotoolbox.org/media/original?media_file=burn%2Fattachments%2Fb0c209b5bcd3432f97e83b110808d41c%2F30466725-d9bb-4e48-9f1a-67ca8e15df18%2F1715104264805.jpg" TargetMode="External"/><Relationship Id="rId99" Type="http://schemas.openxmlformats.org/officeDocument/2006/relationships/hyperlink" Target="https://kc-eu.kobotoolbox.org/media/original?media_file=burn%2Fattachments%2Fb0c209b5bcd3432f97e83b110808d41c%2F99bc1abb-aa3b-43fb-8f99-463a6fed0ce5%2F1715083255515.jpg" TargetMode="External"/><Relationship Id="rId101" Type="http://schemas.openxmlformats.org/officeDocument/2006/relationships/hyperlink" Target="https://kc-eu.kobotoolbox.org/media/original?media_file=burn%2Fattachments%2Fb0c209b5bcd3432f97e83b110808d41c%2F0eb360e8-c05f-4c00-9989-0944cfe9ad70%2F1715080978701.jpg" TargetMode="External"/><Relationship Id="rId122" Type="http://schemas.openxmlformats.org/officeDocument/2006/relationships/hyperlink" Target="https://kc-eu.kobotoolbox.org/media/original?media_file=burn%2Fattachments%2Fb0c209b5bcd3432f97e83b110808d41c%2F8fdc0f74-c158-46f9-8192-b42915fbd5ac%2F1714993926332.jpg" TargetMode="External"/><Relationship Id="rId4" Type="http://schemas.openxmlformats.org/officeDocument/2006/relationships/hyperlink" Target="https://kc-eu.kobotoolbox.org/media/original?media_file=burn%2Fattachments%2Fb0c209b5bcd3432f97e83b110808d41c%2F0ae6ea04-2084-4344-8a1b-0059d04df911%2FPicture9-8_41_53.png" TargetMode="External"/><Relationship Id="rId9" Type="http://schemas.openxmlformats.org/officeDocument/2006/relationships/hyperlink" Target="https://kc-eu.kobotoolbox.org/media/original?media_file=burn%2Fattachments%2Fb0c209b5bcd3432f97e83b110808d41c%2Fd1aa3eed-4560-419e-80df-ea0ba0a5f4d7%2F1716285368754.jpg" TargetMode="External"/><Relationship Id="rId26" Type="http://schemas.openxmlformats.org/officeDocument/2006/relationships/hyperlink" Target="https://kc-eu.kobotoolbox.org/media/original?media_file=burn%2Fattachments%2Fb0c209b5bcd3432f97e83b110808d41c%2F695e3e2a-c421-460f-8ee5-ce86d299193b%2F1716808853863.jpg" TargetMode="External"/></Relationships>
</file>

<file path=xl/worksheets/_rels/sheet6.xml.rels><?xml version="1.0" encoding="UTF-8" standalone="yes"?>
<Relationships xmlns="http://schemas.openxmlformats.org/package/2006/relationships"><Relationship Id="rId21" Type="http://schemas.openxmlformats.org/officeDocument/2006/relationships/hyperlink" Target="https://kc-eu.kobotoolbox.org/media/original?media_file=burn%2Fattachments%2Fc1c948857db74e9b99c35b6ab2eabe04%2F7540bd27-cdfe-48c7-b264-80db12d0491a%2F1715503868794.jpg" TargetMode="External"/><Relationship Id="rId170" Type="http://schemas.openxmlformats.org/officeDocument/2006/relationships/hyperlink" Target="https://kc-eu.kobotoolbox.org/media/original?media_file=burn%2Fattachments%2Fc1c948857db74e9b99c35b6ab2eabe04%2Fa2c236d1-b4ce-46b2-b4a3-876c66649b18%2F1715074532186.jpg" TargetMode="External"/><Relationship Id="rId268" Type="http://schemas.openxmlformats.org/officeDocument/2006/relationships/hyperlink" Target="https://kc-eu.kobotoolbox.org/media/original?media_file=burn%2Fattachments%2Fc1c948857db74e9b99c35b6ab2eabe04%2F7d4d8b6a-435d-42b9-b200-223f126b2ec2%2F1717417367923.jpg" TargetMode="External"/><Relationship Id="rId475" Type="http://schemas.openxmlformats.org/officeDocument/2006/relationships/hyperlink" Target="https://kc-eu.kobotoolbox.org/media/original?media_file=burn%2Fattachments%2Fc1c948857db74e9b99c35b6ab2eabe04%2Fa7abd32d-e723-4dc9-9049-2b073731a7a4%2F1717253478036.jpg" TargetMode="External"/><Relationship Id="rId682" Type="http://schemas.openxmlformats.org/officeDocument/2006/relationships/hyperlink" Target="https://kc-eu.kobotoolbox.org/media/original?media_file=burn%2Fattachments%2Ff1d3841d05b747ac894b4b22aad428c2%2F7fb22626-534e-4a56-99c6-f61be69f36df%2F1734271523400.jpg" TargetMode="External"/><Relationship Id="rId128" Type="http://schemas.openxmlformats.org/officeDocument/2006/relationships/hyperlink" Target="https://kc-eu.kobotoolbox.org/media/original?media_file=burn%2Fattachments%2Fc1c948857db74e9b99c35b6ab2eabe04%2F7c7ac070-809a-4bb4-80d9-77941db33d50%2F1715588093980.jpg" TargetMode="External"/><Relationship Id="rId335" Type="http://schemas.openxmlformats.org/officeDocument/2006/relationships/hyperlink" Target="https://kc-eu.kobotoolbox.org/media/original?media_file=burn%2Fattachments%2Fc1c948857db74e9b99c35b6ab2eabe04%2F7309c601-efc8-4b42-954e-3ce6e520f48b%2F2.465-14_19_54.jpg" TargetMode="External"/><Relationship Id="rId542" Type="http://schemas.openxmlformats.org/officeDocument/2006/relationships/hyperlink" Target="https://kc-eu.kobotoolbox.org/media/original?media_file=burn%2Fattachments%2F30c99f1c95014a8b9f3e3202f588b877%2F6680b13f-7523-4b2c-a325-a17ed9d3d792%2F1715104551487.jpg" TargetMode="External"/><Relationship Id="rId987" Type="http://schemas.openxmlformats.org/officeDocument/2006/relationships/hyperlink" Target="https://kc-eu.kobotoolbox.org/media/original?media_file=burn%2Fattachments%2Ff1d3841d05b747ac894b4b22aad428c2%2F183cb220-8bf4-4bd9-a57c-d8702ad5b96a%2F1734418267979.jpg" TargetMode="External"/><Relationship Id="rId402" Type="http://schemas.openxmlformats.org/officeDocument/2006/relationships/hyperlink" Target="https://kc-eu.kobotoolbox.org/media/original?media_file=burn%2Fattachments%2Fc1c948857db74e9b99c35b6ab2eabe04%2F387b4bc0-fd53-4d9d-8af2-a750ca8bd480%2F1717486752404.jpg" TargetMode="External"/><Relationship Id="rId847" Type="http://schemas.openxmlformats.org/officeDocument/2006/relationships/hyperlink" Target="https://kc-eu.kobotoolbox.org/media/original?media_file=burn%2Fattachments%2Ff1d3841d05b747ac894b4b22aad428c2%2Fe2d73486-5110-4bb1-8221-ad671db8a16e%2F1734342320880.jpg" TargetMode="External"/><Relationship Id="rId1032" Type="http://schemas.openxmlformats.org/officeDocument/2006/relationships/hyperlink" Target="https://kc-eu.kobotoolbox.org/media/original?media_file=burn%2Fattachments%2Ff1d3841d05b747ac894b4b22aad428c2%2Fac9cce20-0cbd-48e1-aff5-d0debfd4516e%2F1735104166768.jpg" TargetMode="External"/><Relationship Id="rId707" Type="http://schemas.openxmlformats.org/officeDocument/2006/relationships/hyperlink" Target="https://kc-eu.kobotoolbox.org/media/original?media_file=burn%2Fattachments%2Ff1d3841d05b747ac894b4b22aad428c2%2F6fd6ccf1-fa81-4467-8ab5-ff7621abd49b%2F1734252143827.jpg" TargetMode="External"/><Relationship Id="rId914" Type="http://schemas.openxmlformats.org/officeDocument/2006/relationships/hyperlink" Target="https://kc-eu.kobotoolbox.org/media/original?media_file=burn%2Fattachments%2Ff1d3841d05b747ac894b4b22aad428c2%2F1203d901-90c1-4d95-baea-7aa86724c3bb%2F1734428499253.jpg" TargetMode="External"/><Relationship Id="rId43" Type="http://schemas.openxmlformats.org/officeDocument/2006/relationships/hyperlink" Target="https://kc-eu.kobotoolbox.org/media/original?media_file=burn%2Fattachments%2Fc1c948857db74e9b99c35b6ab2eabe04%2Fd71bdd20-93dd-44d2-82b5-1749d3cbf950%2F1714985134859.jpg" TargetMode="External"/><Relationship Id="rId192" Type="http://schemas.openxmlformats.org/officeDocument/2006/relationships/hyperlink" Target="https://kc-eu.kobotoolbox.org/media/original?media_file=burn%2Fattachments%2Fc1c948857db74e9b99c35b6ab2eabe04%2Fdf1c7634-f0fd-4566-86b3-e88726f99956%2F1715671056242.jpg" TargetMode="External"/><Relationship Id="rId497" Type="http://schemas.openxmlformats.org/officeDocument/2006/relationships/hyperlink" Target="https://kc-eu.kobotoolbox.org/media/original?media_file=burn%2Fattachments%2Fc1c948857db74e9b99c35b6ab2eabe04%2F78ffe054-8448-4437-892d-6a4283a556d4%2F22.40-12_29_41.jpg" TargetMode="External"/><Relationship Id="rId357" Type="http://schemas.openxmlformats.org/officeDocument/2006/relationships/hyperlink" Target="https://kc-eu.kobotoolbox.org/media/original?media_file=burn%2Fattachments%2Fc1c948857db74e9b99c35b6ab2eabe04%2Fa65930da-7c6f-44b5-8ddf-8fb302f98e59%2F1715672440798.jpg" TargetMode="External"/><Relationship Id="rId217" Type="http://schemas.openxmlformats.org/officeDocument/2006/relationships/hyperlink" Target="https://kc-eu.kobotoolbox.org/media/original?media_file=burn%2Fattachments%2Fc1c948857db74e9b99c35b6ab2eabe04%2Ff419140b-4df5-4f5e-a544-1a56c852aaeb%2F11.11-12_14_33.jpg" TargetMode="External"/><Relationship Id="rId564" Type="http://schemas.openxmlformats.org/officeDocument/2006/relationships/hyperlink" Target="https://kc-eu.kobotoolbox.org/media/original?media_file=burn%2Fattachments%2F49665373d7014e83b3ac055799a21718%2F586edd7b-a97f-4333-816f-fc77f9e232d7%2F1713783676770.jpg" TargetMode="External"/><Relationship Id="rId771" Type="http://schemas.openxmlformats.org/officeDocument/2006/relationships/hyperlink" Target="https://kc-eu.kobotoolbox.org/media/original?media_file=burn%2Fattachments%2Ff1d3841d05b747ac894b4b22aad428c2%2Fdc72a1cf-fecd-4ed8-8125-c35fda11d3f8%2F1734945238480.jpg" TargetMode="External"/><Relationship Id="rId869" Type="http://schemas.openxmlformats.org/officeDocument/2006/relationships/hyperlink" Target="https://kc-eu.kobotoolbox.org/media/original?media_file=burn%2Fattachments%2Ff1d3841d05b747ac894b4b22aad428c2%2F5cc5d5f4-8c27-4919-89fd-c32504d8904e%2F1735547594690.jpg" TargetMode="External"/><Relationship Id="rId424" Type="http://schemas.openxmlformats.org/officeDocument/2006/relationships/hyperlink" Target="https://kc-eu.kobotoolbox.org/media/original?media_file=burn%2Fattachments%2Fc1c948857db74e9b99c35b6ab2eabe04%2F1180c61c-f106-4e7a-91bc-88263cd5401f%2F1714198300679.jpg" TargetMode="External"/><Relationship Id="rId631" Type="http://schemas.openxmlformats.org/officeDocument/2006/relationships/hyperlink" Target="https://kc-eu.kobotoolbox.org/media/original?media_file=burn%2Fattachments%2Ff1d3841d05b747ac894b4b22aad428c2%2Fc7b6eda2-a3e8-4d25-86e4-96d7c2382a2b%2F1735375548481.jpg" TargetMode="External"/><Relationship Id="rId729" Type="http://schemas.openxmlformats.org/officeDocument/2006/relationships/hyperlink" Target="https://kc-eu.kobotoolbox.org/media/original?media_file=burn%2Fattachments%2Ff1d3841d05b747ac894b4b22aad428c2%2F0941f19b-cd6b-404e-affb-e003dd730961%2F1735460549637.jpg" TargetMode="External"/><Relationship Id="rId1054" Type="http://schemas.openxmlformats.org/officeDocument/2006/relationships/hyperlink" Target="https://kc-eu.kobotoolbox.org/media/original?media_file=burn%2Fattachments%2Ff1d3841d05b747ac894b4b22aad428c2%2F57d0fd73-5ac7-44fc-8afb-5c2571aeac19%2F1735203728561.jpg" TargetMode="External"/><Relationship Id="rId936" Type="http://schemas.openxmlformats.org/officeDocument/2006/relationships/hyperlink" Target="https://kc-eu.kobotoolbox.org/media/original?media_file=burn%2Fattachments%2Ff1d3841d05b747ac894b4b22aad428c2%2Fed3a1fd8-bb44-4783-91e2-65a8b436a77f%2F1736235955305.jpg" TargetMode="External"/><Relationship Id="rId1121" Type="http://schemas.openxmlformats.org/officeDocument/2006/relationships/hyperlink" Target="https://kc-eu.kobotoolbox.org/media/original?media_file=burn%2Fattachments%2Ff1d3841d05b747ac894b4b22aad428c2%2F2683f1e0-1d32-4a39-a0fd-78fe706e61d6%2F1735030438560.jpg" TargetMode="External"/><Relationship Id="rId65" Type="http://schemas.openxmlformats.org/officeDocument/2006/relationships/hyperlink" Target="https://kc-eu.kobotoolbox.org/media/original?media_file=burn%2Fattachments%2Fc1c948857db74e9b99c35b6ab2eabe04%2F1d498917-2fcf-45ae-a542-64bfd3689507%2F1715586432369.jpg" TargetMode="External"/><Relationship Id="rId281" Type="http://schemas.openxmlformats.org/officeDocument/2006/relationships/hyperlink" Target="https://kc-eu.kobotoolbox.org/media/original?media_file=burn%2Fattachments%2Fc1c948857db74e9b99c35b6ab2eabe04%2F355a15f3-52f1-4c67-8517-667f501ae459%2F1715153046109.jpg" TargetMode="External"/><Relationship Id="rId141" Type="http://schemas.openxmlformats.org/officeDocument/2006/relationships/hyperlink" Target="https://kc-eu.kobotoolbox.org/media/original?media_file=burn%2Fattachments%2Fc1c948857db74e9b99c35b6ab2eabe04%2F092b3cf1-1c3c-496e-afb1-b1566e6df504%2F1717331808949.jpg" TargetMode="External"/><Relationship Id="rId379" Type="http://schemas.openxmlformats.org/officeDocument/2006/relationships/hyperlink" Target="https://kc-eu.kobotoolbox.org/media/original?media_file=burn%2Fattachments%2Fc1c948857db74e9b99c35b6ab2eabe04%2Fed151671-5767-4a5b-8ba7-24f441144d14%2F1714467823283.jpg" TargetMode="External"/><Relationship Id="rId586" Type="http://schemas.openxmlformats.org/officeDocument/2006/relationships/hyperlink" Target="https://kc-eu.kobotoolbox.org/media/original?media_file=burn%2Fattachments%2Ff1d3841d05b747ac894b4b22aad428c2%2F7a3f4bed-82d7-4d00-9fba-f5a4955a6ba3%2F1735372734733.jpg" TargetMode="External"/><Relationship Id="rId793" Type="http://schemas.openxmlformats.org/officeDocument/2006/relationships/hyperlink" Target="https://kc-eu.kobotoolbox.org/media/original?media_file=burn%2Fattachments%2Ff1d3841d05b747ac894b4b22aad428c2%2F2487249b-a279-45fa-b581-3283ecbd2b29%2F1734334045428-9_11_47.jpg" TargetMode="External"/><Relationship Id="rId7" Type="http://schemas.openxmlformats.org/officeDocument/2006/relationships/hyperlink" Target="https://kc-eu.kobotoolbox.org/media/original?media_file=burn%2Fattachments%2F30c99f1c95014a8b9f3e3202f588b877%2F683e464a-b0b5-40a5-8aa2-1cfa8d42f0a0%2F1715157934520.jpg" TargetMode="External"/><Relationship Id="rId239" Type="http://schemas.openxmlformats.org/officeDocument/2006/relationships/hyperlink" Target="https://kc-eu.kobotoolbox.org/media/original?media_file=burn%2Fattachments%2Fc1c948857db74e9b99c35b6ab2eabe04%2F448cf630-0202-4893-992c-3c03d89c46bc%2F1714379346373.jpg" TargetMode="External"/><Relationship Id="rId446" Type="http://schemas.openxmlformats.org/officeDocument/2006/relationships/hyperlink" Target="https://kc-eu.kobotoolbox.org/media/original?media_file=burn%2Fattachments%2Fc1c948857db74e9b99c35b6ab2eabe04%2F3adb8b10-1119-4712-87fb-aa33b96dfdce%2F1715497206551.jpg" TargetMode="External"/><Relationship Id="rId653" Type="http://schemas.openxmlformats.org/officeDocument/2006/relationships/hyperlink" Target="https://kc-eu.kobotoolbox.org/media/original?media_file=burn%2Fattachments%2Ff1d3841d05b747ac894b4b22aad428c2%2F63afeac0-805b-4390-bf75-8a7be3855500%2F1734846212171.jpg" TargetMode="External"/><Relationship Id="rId1076" Type="http://schemas.openxmlformats.org/officeDocument/2006/relationships/hyperlink" Target="https://kc-eu.kobotoolbox.org/media/original?media_file=burn%2Fattachments%2Ff1d3841d05b747ac894b4b22aad428c2%2F78de3a19-425d-4b13-b2a6-5b04824356e0%2F1735636435330.jpg" TargetMode="External"/><Relationship Id="rId306" Type="http://schemas.openxmlformats.org/officeDocument/2006/relationships/hyperlink" Target="https://kc-eu.kobotoolbox.org/media/original?media_file=burn%2Fattachments%2Fc1c948857db74e9b99c35b6ab2eabe04%2Fe7ad3308-dac5-4156-89fd-8425d22a15c0%2F1717486575723.jpg" TargetMode="External"/><Relationship Id="rId860" Type="http://schemas.openxmlformats.org/officeDocument/2006/relationships/hyperlink" Target="https://kc-eu.kobotoolbox.org/media/original?media_file=burn%2Fattachments%2Ff1d3841d05b747ac894b4b22aad428c2%2Ffa015567-de19-419a-9616-66ea37aa5c65%2F1735543834672.jpg" TargetMode="External"/><Relationship Id="rId958" Type="http://schemas.openxmlformats.org/officeDocument/2006/relationships/hyperlink" Target="https://kc-eu.kobotoolbox.org/media/original?media_file=burn%2Fattachments%2Ff1d3841d05b747ac894b4b22aad428c2%2F81885080-3f51-4d99-9ca4-4f1e4661ba13%2F1734417189309.jpg" TargetMode="External"/><Relationship Id="rId1143" Type="http://schemas.openxmlformats.org/officeDocument/2006/relationships/hyperlink" Target="https://kc-eu.kobotoolbox.org/media/original?media_file=burn%2Fattachments%2Ff1d3841d05b747ac894b4b22aad428c2%2F373e9691-4a43-4b5d-9bc8-68f54a27c52e%2F1734432920975-11_45_2.jpg" TargetMode="External"/><Relationship Id="rId87" Type="http://schemas.openxmlformats.org/officeDocument/2006/relationships/hyperlink" Target="https://kc-eu.kobotoolbox.org/media/original?media_file=burn%2Fattachments%2Fc1c948857db74e9b99c35b6ab2eabe04%2F5a7a9535-1dc4-49e0-8cfd-23b140ef199c%2F1715519209906.jpg" TargetMode="External"/><Relationship Id="rId513" Type="http://schemas.openxmlformats.org/officeDocument/2006/relationships/hyperlink" Target="https://kc-eu.kobotoolbox.org/media/original?media_file=burn%2Fattachments%2Fc1c948857db74e9b99c35b6ab2eabe04%2Fb4465b77-c2f0-4088-8152-4a47139f7364%2F1717249152888.jpg" TargetMode="External"/><Relationship Id="rId720" Type="http://schemas.openxmlformats.org/officeDocument/2006/relationships/hyperlink" Target="https://kc-eu.kobotoolbox.org/media/original?media_file=burn%2Fattachments%2Ff1d3841d05b747ac894b4b22aad428c2%2Fa23289a5-718c-488f-9dc4-0ccbfa50e105%2F1735024156986.jpg" TargetMode="External"/><Relationship Id="rId818" Type="http://schemas.openxmlformats.org/officeDocument/2006/relationships/hyperlink" Target="https://kc-eu.kobotoolbox.org/media/original?media_file=burn%2Fattachments%2Ff1d3841d05b747ac894b4b22aad428c2%2Fa9da1830-ddb9-41c2-a9f1-4d03598becc5%2F1735448952851.jpg" TargetMode="External"/><Relationship Id="rId1003" Type="http://schemas.openxmlformats.org/officeDocument/2006/relationships/hyperlink" Target="https://kc-eu.kobotoolbox.org/media/original?media_file=burn%2Fattachments%2Ff1d3841d05b747ac894b4b22aad428c2%2Fb288f362-3979-4372-bde7-baf8a6158fd0%2F1735201625087.jpg" TargetMode="External"/><Relationship Id="rId14" Type="http://schemas.openxmlformats.org/officeDocument/2006/relationships/hyperlink" Target="https://kc-eu.kobotoolbox.org/media/original?media_file=burn%2Fattachments%2F30c99f1c95014a8b9f3e3202f588b877%2F81b74658-b433-4835-ba48-27c0d9467b5a%2F1715163845718.jpg" TargetMode="External"/><Relationship Id="rId163" Type="http://schemas.openxmlformats.org/officeDocument/2006/relationships/hyperlink" Target="https://kc-eu.kobotoolbox.org/media/original?media_file=burn%2Fattachments%2Fc1c948857db74e9b99c35b6ab2eabe04%2F9aa321b7-bb04-4fd9-8fd8-d48d4a17a163%2F1715672104737.jpg" TargetMode="External"/><Relationship Id="rId370" Type="http://schemas.openxmlformats.org/officeDocument/2006/relationships/hyperlink" Target="https://kc-eu.kobotoolbox.org/media/original?media_file=burn%2Fattachments%2Fc1c948857db74e9b99c35b6ab2eabe04%2Fedc672ed-46c3-4ee8-9291-54eb7cc905b6%2F1714486445586.jpg" TargetMode="External"/><Relationship Id="rId230" Type="http://schemas.openxmlformats.org/officeDocument/2006/relationships/hyperlink" Target="https://kc-eu.kobotoolbox.org/media/original?media_file=burn%2Fattachments%2Fc1c948857db74e9b99c35b6ab2eabe04%2F0690eb8e-d1f2-4548-b921-9013cc6e302b%2F1717425135639.jpg" TargetMode="External"/><Relationship Id="rId468" Type="http://schemas.openxmlformats.org/officeDocument/2006/relationships/hyperlink" Target="https://kc-eu.kobotoolbox.org/media/original?media_file=burn%2Fattachments%2Fc1c948857db74e9b99c35b6ab2eabe04%2Fc5e148bd-f447-47ad-bfa7-e4ed4aae4508%2F1717253750626.jpg" TargetMode="External"/><Relationship Id="rId675" Type="http://schemas.openxmlformats.org/officeDocument/2006/relationships/hyperlink" Target="https://kc-eu.kobotoolbox.org/media/original?media_file=burn%2Fattachments%2Ff1d3841d05b747ac894b4b22aad428c2%2Ff3b7c83e-4094-4e1c-ad89-3ff8f03ce4fd%2F1735364693896.jpg" TargetMode="External"/><Relationship Id="rId882" Type="http://schemas.openxmlformats.org/officeDocument/2006/relationships/hyperlink" Target="https://kc-eu.kobotoolbox.org/media/original?media_file=burn%2Fattachments%2Ff1d3841d05b747ac894b4b22aad428c2%2F6d784e0e-a1b5-4361-8e92-d3f4a01f0652%2F1734417997106.jpg" TargetMode="External"/><Relationship Id="rId1098" Type="http://schemas.openxmlformats.org/officeDocument/2006/relationships/hyperlink" Target="https://kc-eu.kobotoolbox.org/media/original?media_file=burn%2Fattachments%2Ff1d3841d05b747ac894b4b22aad428c2%2Fec2bd454-d0a5-459f-bc28-d8f2dbc45559%2F1737613919414.heic" TargetMode="External"/><Relationship Id="rId328" Type="http://schemas.openxmlformats.org/officeDocument/2006/relationships/hyperlink" Target="https://kc-eu.kobotoolbox.org/media/original?media_file=burn%2Fattachments%2Fc1c948857db74e9b99c35b6ab2eabe04%2F2101a24f-085f-45eb-9730-5c596a5c1c86%2F1715164537941.jpg" TargetMode="External"/><Relationship Id="rId535" Type="http://schemas.openxmlformats.org/officeDocument/2006/relationships/hyperlink" Target="https://kc-eu.kobotoolbox.org/media/original?media_file=burn%2Fattachments%2F30c99f1c95014a8b9f3e3202f588b877%2F2ec93d1e-78c6-45a1-b2aa-f5594f127f94%2F1715099141280.jpg" TargetMode="External"/><Relationship Id="rId742" Type="http://schemas.openxmlformats.org/officeDocument/2006/relationships/hyperlink" Target="https://kc-eu.kobotoolbox.org/media/original?media_file=burn%2Fattachments%2Ff1d3841d05b747ac894b4b22aad428c2%2F683c9eb7-1391-402e-877b-1e3768339c8e%2F1736151485895.jpg" TargetMode="External"/><Relationship Id="rId602" Type="http://schemas.openxmlformats.org/officeDocument/2006/relationships/hyperlink" Target="https://kc-eu.kobotoolbox.org/media/original?media_file=burn%2Fattachments%2Ff1d3841d05b747ac894b4b22aad428c2%2F71a5325c-52ec-4de2-8d89-318615ab5b48%2F1734944575115.jpg" TargetMode="External"/><Relationship Id="rId1025" Type="http://schemas.openxmlformats.org/officeDocument/2006/relationships/hyperlink" Target="https://kc-eu.kobotoolbox.org/media/original?media_file=burn%2Fattachments%2Ff1d3841d05b747ac894b4b22aad428c2%2Fd0c0e518-c7c0-47ad-adb2-11cc4831544e%2F1735630942418.jpg" TargetMode="External"/><Relationship Id="rId907" Type="http://schemas.openxmlformats.org/officeDocument/2006/relationships/hyperlink" Target="https://kc-eu.kobotoolbox.org/media/original?media_file=burn%2Fattachments%2Ff1d3841d05b747ac894b4b22aad428c2%2F9a73d530-a342-4fc2-aa4d-334c9e0b5a6e%2F1734421785360.jpg" TargetMode="External"/><Relationship Id="rId36" Type="http://schemas.openxmlformats.org/officeDocument/2006/relationships/hyperlink" Target="https://kc-eu.kobotoolbox.org/media/original?media_file=burn%2Fattachments%2Fc1c948857db74e9b99c35b6ab2eabe04%2Fe4be2c51-a878-4b63-aa49-dc18b4e2249a%2F1717314043928.jpg" TargetMode="External"/><Relationship Id="rId101" Type="http://schemas.openxmlformats.org/officeDocument/2006/relationships/hyperlink" Target="https://kc-eu.kobotoolbox.org/media/original?media_file=burn%2Fattachments%2Fc1c948857db74e9b99c35b6ab2eabe04%2Fc21dc7d4-8480-4bf3-b755-993883b1162d%2F1717318938728.jpg" TargetMode="External"/><Relationship Id="rId185" Type="http://schemas.openxmlformats.org/officeDocument/2006/relationships/hyperlink" Target="https://kc-eu.kobotoolbox.org/media/original?media_file=burn%2Fattachments%2Fc1c948857db74e9b99c35b6ab2eabe04%2Faf0f435d-2ba3-4513-b16b-22012447c03b%2F1715585922656.jpg" TargetMode="External"/><Relationship Id="rId406" Type="http://schemas.openxmlformats.org/officeDocument/2006/relationships/hyperlink" Target="https://kc-eu.kobotoolbox.org/media/original?media_file=burn%2Fattachments%2Fc1c948857db74e9b99c35b6ab2eabe04%2F6ead9628-1893-463b-b37b-7379cd09fe77%2F1717241043831.jpg" TargetMode="External"/><Relationship Id="rId960" Type="http://schemas.openxmlformats.org/officeDocument/2006/relationships/hyperlink" Target="https://kc-eu.kobotoolbox.org/media/original?media_file=burn%2Fattachments%2Ff1d3841d05b747ac894b4b22aad428c2%2F7089d385-0c6e-4c27-a0e6-5cc6c0801dac%2F1734420348808.jpg" TargetMode="External"/><Relationship Id="rId1036" Type="http://schemas.openxmlformats.org/officeDocument/2006/relationships/hyperlink" Target="https://kc-eu.kobotoolbox.org/media/original?media_file=burn%2Fattachments%2Ff1d3841d05b747ac894b4b22aad428c2%2F55c4db14-532a-4551-9842-c910f609b9f5%2F1735638680267.jpg" TargetMode="External"/><Relationship Id="rId392" Type="http://schemas.openxmlformats.org/officeDocument/2006/relationships/hyperlink" Target="https://kc-eu.kobotoolbox.org/media/original?media_file=burn%2Fattachments%2Fc1c948857db74e9b99c35b6ab2eabe04%2F598523dc-c6a0-45c6-8b6f-eb28bfc737f7%2F1717524951450.jpg" TargetMode="External"/><Relationship Id="rId613" Type="http://schemas.openxmlformats.org/officeDocument/2006/relationships/hyperlink" Target="https://kc-eu.kobotoolbox.org/media/original?media_file=burn%2Fattachments%2Ff1d3841d05b747ac894b4b22aad428c2%2Fafa162a6-55d0-4b10-8078-ac05cbbada19%2F1734934769460.jpg" TargetMode="External"/><Relationship Id="rId697" Type="http://schemas.openxmlformats.org/officeDocument/2006/relationships/hyperlink" Target="https://kc-eu.kobotoolbox.org/media/original?media_file=burn%2Fattachments%2Ff1d3841d05b747ac894b4b22aad428c2%2F0d8a346a-98bc-4a59-ba72-91e143511461%2F1734788688344.jpg" TargetMode="External"/><Relationship Id="rId820" Type="http://schemas.openxmlformats.org/officeDocument/2006/relationships/hyperlink" Target="https://kc-eu.kobotoolbox.org/media/original?media_file=burn%2Fattachments%2Ff1d3841d05b747ac894b4b22aad428c2%2F6a81e8f4-90fc-4a62-9b78-395f50a08c4f%2F1734335208948.jpg" TargetMode="External"/><Relationship Id="rId918" Type="http://schemas.openxmlformats.org/officeDocument/2006/relationships/hyperlink" Target="https://kc-eu.kobotoolbox.org/media/original?media_file=burn%2Fattachments%2Ff1d3841d05b747ac894b4b22aad428c2%2Ff23c008c-8927-4bb9-80bb-e10b6a857e9a%2F1735539167763.jpg" TargetMode="External"/><Relationship Id="rId252" Type="http://schemas.openxmlformats.org/officeDocument/2006/relationships/hyperlink" Target="https://kc-eu.kobotoolbox.org/media/original?media_file=burn%2Fattachments%2Fc1c948857db74e9b99c35b6ab2eabe04%2Fb3d8133b-864f-4815-85c2-5a39550800d8%2F1714395914091.jpg" TargetMode="External"/><Relationship Id="rId1103" Type="http://schemas.openxmlformats.org/officeDocument/2006/relationships/hyperlink" Target="https://kc-eu.kobotoolbox.org/media/original?media_file=burn%2Fattachments%2Ff1d3841d05b747ac894b4b22aad428c2%2F7f687387-c9a5-4944-a3f7-f57e5469cf50%2F1734507102405.jpg" TargetMode="External"/><Relationship Id="rId47" Type="http://schemas.openxmlformats.org/officeDocument/2006/relationships/hyperlink" Target="https://kc-eu.kobotoolbox.org/media/original?media_file=burn%2Fattachments%2Fc1c948857db74e9b99c35b6ab2eabe04%2F46c6f6c6-064c-4839-b80e-c1f642ecbf58%2F1714986326725.jpg" TargetMode="External"/><Relationship Id="rId112" Type="http://schemas.openxmlformats.org/officeDocument/2006/relationships/hyperlink" Target="https://kc-eu.kobotoolbox.org/media/original?media_file=burn%2Fattachments%2Fc1c948857db74e9b99c35b6ab2eabe04%2F1613e51e-d35e-4656-97f4-1c89e4027366%2F1714293796677.jpg" TargetMode="External"/><Relationship Id="rId557" Type="http://schemas.openxmlformats.org/officeDocument/2006/relationships/hyperlink" Target="https://kc-eu.kobotoolbox.org/media/original?media_file=burn%2Fattachments%2F49665373d7014e83b3ac055799a21718%2F390b2645-1ce8-479f-bf22-ea51eabf4aa6%2F1713781672358.jpg" TargetMode="External"/><Relationship Id="rId764" Type="http://schemas.openxmlformats.org/officeDocument/2006/relationships/hyperlink" Target="https://kc-eu.kobotoolbox.org/media/original?media_file=burn%2Fattachments%2Ff1d3841d05b747ac894b4b22aad428c2%2F5ebb001c-80ab-4ef1-9734-d516fedb5684%2F1736146107234.jpg" TargetMode="External"/><Relationship Id="rId971" Type="http://schemas.openxmlformats.org/officeDocument/2006/relationships/hyperlink" Target="https://kc-eu.kobotoolbox.org/media/original?media_file=burn%2Fattachments%2Ff1d3841d05b747ac894b4b22aad428c2%2Fb2d3c8b3-aa33-46f5-b46c-0b88b379e2bc%2F1734940133947.jpg" TargetMode="External"/><Relationship Id="rId196" Type="http://schemas.openxmlformats.org/officeDocument/2006/relationships/hyperlink" Target="https://kc-eu.kobotoolbox.org/media/original?media_file=burn%2Fattachments%2Fc1c948857db74e9b99c35b6ab2eabe04%2Fad045d83-1c8e-46a8-9b91-d1ef73d0983f%2F1717411711351.jpg" TargetMode="External"/><Relationship Id="rId417" Type="http://schemas.openxmlformats.org/officeDocument/2006/relationships/hyperlink" Target="https://kc-eu.kobotoolbox.org/media/original?media_file=burn%2Fattachments%2Fc1c948857db74e9b99c35b6ab2eabe04%2F07e5d3df-160f-45f3-bac4-ece85f99bff2%2F1717242693410.jpg" TargetMode="External"/><Relationship Id="rId624" Type="http://schemas.openxmlformats.org/officeDocument/2006/relationships/hyperlink" Target="https://kc-eu.kobotoolbox.org/media/original?media_file=burn%2Fattachments%2Ff1d3841d05b747ac894b4b22aad428c2%2F3b899fbc-ecb6-492a-988b-bde7ef3a8e3f%2F1734941969888.jpg" TargetMode="External"/><Relationship Id="rId831" Type="http://schemas.openxmlformats.org/officeDocument/2006/relationships/hyperlink" Target="https://kc-eu.kobotoolbox.org/media/original?media_file=burn%2Fattachments%2Ff1d3841d05b747ac894b4b22aad428c2%2F587befa2-3507-449c-9fd2-19d7c4dcc943%2F1734877330537.jpg" TargetMode="External"/><Relationship Id="rId1047" Type="http://schemas.openxmlformats.org/officeDocument/2006/relationships/hyperlink" Target="https://kc-eu.kobotoolbox.org/media/original?media_file=burn%2Fattachments%2Ff1d3841d05b747ac894b4b22aad428c2%2F01390c12-ff34-457f-9376-276371a77832%2F1735628230752.jpg" TargetMode="External"/><Relationship Id="rId263" Type="http://schemas.openxmlformats.org/officeDocument/2006/relationships/hyperlink" Target="https://kc-eu.kobotoolbox.org/media/original?media_file=burn%2Fattachments%2Fc1c948857db74e9b99c35b6ab2eabe04%2F8e3bd175-3eac-42fc-a265-08f8a83efd00%2F1717421110881.jpg" TargetMode="External"/><Relationship Id="rId470" Type="http://schemas.openxmlformats.org/officeDocument/2006/relationships/hyperlink" Target="https://kc-eu.kobotoolbox.org/media/original?media_file=burn%2Fattachments%2Fc1c948857db74e9b99c35b6ab2eabe04%2F516cdbce-1e81-41aa-b897-8d9820ff8f9f%2F1714905297361.jpg" TargetMode="External"/><Relationship Id="rId929" Type="http://schemas.openxmlformats.org/officeDocument/2006/relationships/hyperlink" Target="https://kc-eu.kobotoolbox.org/media/original?media_file=burn%2Fattachments%2Ff1d3841d05b747ac894b4b22aad428c2%2F50423f5d-7bd8-4d5a-8a60-a334e3d9dd98%2F1735036789033.jpg" TargetMode="External"/><Relationship Id="rId1114" Type="http://schemas.openxmlformats.org/officeDocument/2006/relationships/hyperlink" Target="https://kc-eu.kobotoolbox.org/media/original?media_file=burn%2Fattachments%2Ff1d3841d05b747ac894b4b22aad428c2%2F2f876183-b4aa-4bd7-a116-f967eac0cd6d%2F1735028990626.jpg" TargetMode="External"/><Relationship Id="rId58" Type="http://schemas.openxmlformats.org/officeDocument/2006/relationships/hyperlink" Target="https://kc-eu.kobotoolbox.org/media/original?media_file=burn%2Fattachments%2Fc1c948857db74e9b99c35b6ab2eabe04%2F09a84cf9-6644-4975-8ae9-3d10108ea3e8%2F1715499117855.jpg" TargetMode="External"/><Relationship Id="rId123" Type="http://schemas.openxmlformats.org/officeDocument/2006/relationships/hyperlink" Target="https://kc-eu.kobotoolbox.org/media/original?media_file=burn%2Fattachments%2Fc1c948857db74e9b99c35b6ab2eabe04%2Fec41c075-f963-4cfd-b438-41855028f810%2F1714287607534.jpg" TargetMode="External"/><Relationship Id="rId330" Type="http://schemas.openxmlformats.org/officeDocument/2006/relationships/hyperlink" Target="https://kc-eu.kobotoolbox.org/media/original?media_file=burn%2Fattachments%2Fc1c948857db74e9b99c35b6ab2eabe04%2Fca7ed83a-5d8e-4a3e-981f-c602a1a347fe%2F1717490080852.jpg" TargetMode="External"/><Relationship Id="rId568" Type="http://schemas.openxmlformats.org/officeDocument/2006/relationships/hyperlink" Target="https://kc-eu.kobotoolbox.org/media/original?media_file=burn%2Fattachments%2F49665373d7014e83b3ac055799a21718%2F3676dc5a-c85d-4c79-aa1f-bddb03c60c70%2F1713777989904.jpg" TargetMode="External"/><Relationship Id="rId775" Type="http://schemas.openxmlformats.org/officeDocument/2006/relationships/hyperlink" Target="https://kc-eu.kobotoolbox.org/media/original?media_file=burn%2Fattachments%2Ff1d3841d05b747ac894b4b22aad428c2%2F6465c04a-6f23-4fc7-a5bc-1a4c2fd71194%2F1735462259838.jpg" TargetMode="External"/><Relationship Id="rId982" Type="http://schemas.openxmlformats.org/officeDocument/2006/relationships/hyperlink" Target="https://kc-eu.kobotoolbox.org/media/original?media_file=burn%2Fattachments%2Ff1d3841d05b747ac894b4b22aad428c2%2F1bfdae70-90cb-4ffe-871c-a1d19685258d%2F1734943152884.jpg" TargetMode="External"/><Relationship Id="rId428" Type="http://schemas.openxmlformats.org/officeDocument/2006/relationships/hyperlink" Target="https://kc-eu.kobotoolbox.org/media/original?media_file=burn%2Fattachments%2Fc1c948857db74e9b99c35b6ab2eabe04%2F58be8aeb-9ed5-4172-a28b-d1fb4d42ed47%2F1714207981423.jpg" TargetMode="External"/><Relationship Id="rId635" Type="http://schemas.openxmlformats.org/officeDocument/2006/relationships/hyperlink" Target="https://kc-eu.kobotoolbox.org/media/original?media_file=burn%2Fattachments%2Ff1d3841d05b747ac894b4b22aad428c2%2Fe3c31323-233c-4d0c-8fa8-8e98897a82ee%2F1734853036715.jpg" TargetMode="External"/><Relationship Id="rId842" Type="http://schemas.openxmlformats.org/officeDocument/2006/relationships/hyperlink" Target="https://kc-eu.kobotoolbox.org/media/original?media_file=burn%2Fattachments%2Ff1d3841d05b747ac894b4b22aad428c2%2F47e78442-84eb-44db-a4c4-26c069e61b23%2F1734852834168.jpg" TargetMode="External"/><Relationship Id="rId1058" Type="http://schemas.openxmlformats.org/officeDocument/2006/relationships/hyperlink" Target="https://kc-eu.kobotoolbox.org/media/original?media_file=burn%2Fattachments%2Ff1d3841d05b747ac894b4b22aad428c2%2F8909769a-4505-4900-920a-eecb12454969%2F1735635075029.jpg" TargetMode="External"/><Relationship Id="rId274" Type="http://schemas.openxmlformats.org/officeDocument/2006/relationships/hyperlink" Target="https://kc-eu.kobotoolbox.org/media/original?media_file=burn%2Fattachments%2Fc1c948857db74e9b99c35b6ab2eabe04%2F6d703cbb-41e4-4173-8072-b9e5ad42ed73%2F1715670587279.jpg" TargetMode="External"/><Relationship Id="rId481" Type="http://schemas.openxmlformats.org/officeDocument/2006/relationships/hyperlink" Target="https://kc-eu.kobotoolbox.org/media/original?media_file=burn%2Fattachments%2Fc1c948857db74e9b99c35b6ab2eabe04%2Ff0f22c6b-8aae-472d-9ab6-320640848763%2F1717251234359.jpg" TargetMode="External"/><Relationship Id="rId702" Type="http://schemas.openxmlformats.org/officeDocument/2006/relationships/hyperlink" Target="https://kc-eu.kobotoolbox.org/media/original?media_file=burn%2Fattachments%2Ff1d3841d05b747ac894b4b22aad428c2%2F47322525-cf2a-4e43-866d-b52ea02fadda%2F1734769109398.jpg" TargetMode="External"/><Relationship Id="rId1125" Type="http://schemas.openxmlformats.org/officeDocument/2006/relationships/hyperlink" Target="https://kc-eu.kobotoolbox.org/media/original?media_file=burn%2Fattachments%2Ff1d3841d05b747ac894b4b22aad428c2%2Fc0e00308-9275-4d67-b38b-27ccbda457c6%2F1735026026104.jpg" TargetMode="External"/><Relationship Id="rId69" Type="http://schemas.openxmlformats.org/officeDocument/2006/relationships/hyperlink" Target="https://kc-eu.kobotoolbox.org/media/original?media_file=burn%2Fattachments%2Fc1c948857db74e9b99c35b6ab2eabe04%2F18abafe1-9fb4-4b6d-b49f-cad7ab485906%2F1717319363427.jpg" TargetMode="External"/><Relationship Id="rId134" Type="http://schemas.openxmlformats.org/officeDocument/2006/relationships/hyperlink" Target="https://kc-eu.kobotoolbox.org/media/original?media_file=burn%2Fattachments%2Fc1c948857db74e9b99c35b6ab2eabe04%2F62eee968-60bd-45ad-b88c-023f99451e0a%2F1707633571255-21_37_57.jpg" TargetMode="External"/><Relationship Id="rId579" Type="http://schemas.openxmlformats.org/officeDocument/2006/relationships/hyperlink" Target="https://kc-eu.kobotoolbox.org/media/original?media_file=burn%2Fattachments%2Ff1d3841d05b747ac894b4b22aad428c2%2F5074197a-4a8c-4842-ae14-107506ad829f%2F1734244949342-12_26_56.jpg" TargetMode="External"/><Relationship Id="rId786" Type="http://schemas.openxmlformats.org/officeDocument/2006/relationships/hyperlink" Target="https://kc-eu.kobotoolbox.org/media/original?media_file=burn%2Fattachments%2Ff1d3841d05b747ac894b4b22aad428c2%2F0d0647f7-b2d5-4f69-bf8e-ec94aa6c1834%2F1735027020651.jpg" TargetMode="External"/><Relationship Id="rId993" Type="http://schemas.openxmlformats.org/officeDocument/2006/relationships/hyperlink" Target="https://kc-eu.kobotoolbox.org/media/original?media_file=burn%2Fattachments%2Ff1d3841d05b747ac894b4b22aad428c2%2Fb1438fdd-291c-49cd-8efa-468b41be5077%2F1737527620495.heic" TargetMode="External"/><Relationship Id="rId341" Type="http://schemas.openxmlformats.org/officeDocument/2006/relationships/hyperlink" Target="https://kc-eu.kobotoolbox.org/media/original?media_file=burn%2Fattachments%2Fc1c948857db74e9b99c35b6ab2eabe04%2F1f23bf65-283b-4fbf-96ff-12438c9a445a%2F6.410-13_50_52.jpg" TargetMode="External"/><Relationship Id="rId439" Type="http://schemas.openxmlformats.org/officeDocument/2006/relationships/hyperlink" Target="https://kc-eu.kobotoolbox.org/media/original?media_file=burn%2Fattachments%2Fc1c948857db74e9b99c35b6ab2eabe04%2Ffcc2de09-4fd0-4e76-a483-3dffed98bf22%2F1714207363408.jpg" TargetMode="External"/><Relationship Id="rId646" Type="http://schemas.openxmlformats.org/officeDocument/2006/relationships/hyperlink" Target="https://kc-eu.kobotoolbox.org/media/original?media_file=burn%2Fattachments%2Ff1d3841d05b747ac894b4b22aad428c2%2Fb18d9253-2577-4f7f-9968-7f59ae5c92c1%2F1735373802193.jpg" TargetMode="External"/><Relationship Id="rId1069" Type="http://schemas.openxmlformats.org/officeDocument/2006/relationships/hyperlink" Target="https://kc-eu.kobotoolbox.org/media/original?media_file=burn%2Fattachments%2Ff1d3841d05b747ac894b4b22aad428c2%2Fecab6013-a078-4a7d-b490-a3f2fe46d385%2F1735626804715.jpg" TargetMode="External"/><Relationship Id="rId201" Type="http://schemas.openxmlformats.org/officeDocument/2006/relationships/hyperlink" Target="https://kc-eu.kobotoolbox.org/media/original?media_file=burn%2Fattachments%2Fc1c948857db74e9b99c35b6ab2eabe04%2F311e43e4-397c-479b-83a0-b9dbde01a8ad%2F1715597933906.jpg" TargetMode="External"/><Relationship Id="rId285" Type="http://schemas.openxmlformats.org/officeDocument/2006/relationships/hyperlink" Target="https://kc-eu.kobotoolbox.org/media/original?media_file=burn%2Fattachments%2Fc1c948857db74e9b99c35b6ab2eabe04%2Fdc69891d-59fc-4e86-8598-2f5b67ce5be4%2F1715679737948.jpg" TargetMode="External"/><Relationship Id="rId506" Type="http://schemas.openxmlformats.org/officeDocument/2006/relationships/hyperlink" Target="https://kc-eu.kobotoolbox.org/media/original?media_file=burn%2Fattachments%2Fc1c948857db74e9b99c35b6ab2eabe04%2F56b417fe-0c5c-4420-a073-2f2bece89aca%2F1714898959391.jpg" TargetMode="External"/><Relationship Id="rId853" Type="http://schemas.openxmlformats.org/officeDocument/2006/relationships/hyperlink" Target="https://kc-eu.kobotoolbox.org/media/original?media_file=burn%2Fattachments%2Ff1d3841d05b747ac894b4b22aad428c2%2F735b91b1-3d62-4610-8914-ea6a265f4fe2%2F1737441344353.heic" TargetMode="External"/><Relationship Id="rId1136" Type="http://schemas.openxmlformats.org/officeDocument/2006/relationships/hyperlink" Target="https://kc-eu.kobotoolbox.org/media/original?media_file=burn%2Fattachments%2Ff1d3841d05b747ac894b4b22aad428c2%2F460ef83e-f020-4366-8188-b582e20c0949%2F1737617597234.jpg" TargetMode="External"/><Relationship Id="rId492" Type="http://schemas.openxmlformats.org/officeDocument/2006/relationships/hyperlink" Target="https://kc-eu.kobotoolbox.org/media/original?media_file=burn%2Fattachments%2Fc1c948857db74e9b99c35b6ab2eabe04%2F171c7e0f-e180-4ef1-ba35-6272959c9b73%2F1715417296020.jpg" TargetMode="External"/><Relationship Id="rId713" Type="http://schemas.openxmlformats.org/officeDocument/2006/relationships/hyperlink" Target="https://kc-eu.kobotoolbox.org/media/original?media_file=burn%2Fattachments%2Ff1d3841d05b747ac894b4b22aad428c2%2Fd972bf79-bfff-473b-b66c-ca45790b4631%2F1734246159521.jpg" TargetMode="External"/><Relationship Id="rId797" Type="http://schemas.openxmlformats.org/officeDocument/2006/relationships/hyperlink" Target="https://kc-eu.kobotoolbox.org/media/original?media_file=burn%2Fattachments%2Ff1d3841d05b747ac894b4b22aad428c2%2Fe08bf9f8-3703-46d7-ae19-36c7911d1f92%2F1735459692989.jpg" TargetMode="External"/><Relationship Id="rId920" Type="http://schemas.openxmlformats.org/officeDocument/2006/relationships/hyperlink" Target="https://kc-eu.kobotoolbox.org/media/original?media_file=burn%2Fattachments%2Ff1d3841d05b747ac894b4b22aad428c2%2Ff3ce7aca-6012-46bf-9a8b-d029b330dd2e%2F1735015962991.jpg" TargetMode="External"/><Relationship Id="rId145" Type="http://schemas.openxmlformats.org/officeDocument/2006/relationships/hyperlink" Target="https://kc-eu.kobotoolbox.org/media/original?media_file=burn%2Fattachments%2Fc1c948857db74e9b99c35b6ab2eabe04%2Fe88b75f0-f0fc-4a6b-bfd6-fedf49be1ac8%2F1717312260476.jpg" TargetMode="External"/><Relationship Id="rId352" Type="http://schemas.openxmlformats.org/officeDocument/2006/relationships/hyperlink" Target="https://kc-eu.kobotoolbox.org/media/original?media_file=burn%2Fattachments%2Fc1c948857db74e9b99c35b6ab2eabe04%2F873a897a-4d3b-4a59-bd4d-cbb889533f37%2F1715170456853.jpg" TargetMode="External"/><Relationship Id="rId212" Type="http://schemas.openxmlformats.org/officeDocument/2006/relationships/hyperlink" Target="https://kc-eu.kobotoolbox.org/media/original?media_file=burn%2Fattachments%2Fc1c948857db74e9b99c35b6ab2eabe04%2Ffb9d31df-51ca-4330-847c-9896dc42860d%2F1717410873756.jpg" TargetMode="External"/><Relationship Id="rId657" Type="http://schemas.openxmlformats.org/officeDocument/2006/relationships/hyperlink" Target="https://kc-eu.kobotoolbox.org/media/original?media_file=burn%2Fattachments%2Ff1d3841d05b747ac894b4b22aad428c2%2F21e92da9-dcf3-4f8d-b6f7-e5afe0e4979e%2F1736068496954.heic" TargetMode="External"/><Relationship Id="rId864" Type="http://schemas.openxmlformats.org/officeDocument/2006/relationships/hyperlink" Target="https://kc-eu.kobotoolbox.org/media/original?media_file=burn%2Fattachments%2Ff1d3841d05b747ac894b4b22aad428c2%2Fbd13b945-07ae-421b-8afb-3e097c78b6c5%2F1735554405199.jpg" TargetMode="External"/><Relationship Id="rId296" Type="http://schemas.openxmlformats.org/officeDocument/2006/relationships/hyperlink" Target="https://kc-eu.kobotoolbox.org/media/original?media_file=burn%2Fattachments%2Fc1c948857db74e9b99c35b6ab2eabe04%2F82ae429b-e6b5-441a-9e74-c29bbe92ed05%2F1717501479260.jpg" TargetMode="External"/><Relationship Id="rId517" Type="http://schemas.openxmlformats.org/officeDocument/2006/relationships/hyperlink" Target="https://kc-eu.kobotoolbox.org/media/original?media_file=burn%2Fattachments%2Fc1c948857db74e9b99c35b6ab2eabe04%2F45781da2-81dd-425b-8c3c-1d801904634c%2F1715414953168.jpg" TargetMode="External"/><Relationship Id="rId724" Type="http://schemas.openxmlformats.org/officeDocument/2006/relationships/hyperlink" Target="https://kc-eu.kobotoolbox.org/media/original?media_file=burn%2Fattachments%2Ff1d3841d05b747ac894b4b22aad428c2%2F6429a11a-c913-4095-aef0-79164d4a5b6f%2F1734950453932.jpg" TargetMode="External"/><Relationship Id="rId931" Type="http://schemas.openxmlformats.org/officeDocument/2006/relationships/hyperlink" Target="https://kc-eu.kobotoolbox.org/media/original?media_file=burn%2Fattachments%2Ff1d3841d05b747ac894b4b22aad428c2%2F29b73294-85da-4f02-b056-c5da7f17f60f%2F1735044839948.jpg" TargetMode="External"/><Relationship Id="rId60" Type="http://schemas.openxmlformats.org/officeDocument/2006/relationships/hyperlink" Target="https://kc-eu.kobotoolbox.org/media/original?media_file=burn%2Fattachments%2Fc1c948857db74e9b99c35b6ab2eabe04%2F250cbcdd-8260-4a50-8da9-857ff965f1af%2F1717314345965.jpg" TargetMode="External"/><Relationship Id="rId156" Type="http://schemas.openxmlformats.org/officeDocument/2006/relationships/hyperlink" Target="https://kc-eu.kobotoolbox.org/media/original?media_file=burn%2Fattachments%2Fc1c948857db74e9b99c35b6ab2eabe04%2Fb7b93c61-ac13-4d76-87b6-bf58fb37b068%2F1715067776273.jpg" TargetMode="External"/><Relationship Id="rId363" Type="http://schemas.openxmlformats.org/officeDocument/2006/relationships/hyperlink" Target="https://kc-eu.kobotoolbox.org/media/original?media_file=burn%2Fattachments%2Fc1c948857db74e9b99c35b6ab2eabe04%2F6383e79c-d2c4-43e1-b003-939909589085%2F1715755797985.jpg" TargetMode="External"/><Relationship Id="rId570" Type="http://schemas.openxmlformats.org/officeDocument/2006/relationships/hyperlink" Target="https://kc-eu.kobotoolbox.org/media/original?media_file=burn%2Fattachments%2F49665373d7014e83b3ac055799a21718%2Fd8e8176f-f09a-4560-906b-00bbdeb43b12%2F1713787228440.jpg" TargetMode="External"/><Relationship Id="rId1007" Type="http://schemas.openxmlformats.org/officeDocument/2006/relationships/hyperlink" Target="https://kc-eu.kobotoolbox.org/media/original?media_file=burn%2Fattachments%2Ff1d3841d05b747ac894b4b22aad428c2%2Fdea50fe6-09ea-47b8-bd98-d62bedc6b0a6%2F1734504096295-12_29_20.jpg" TargetMode="External"/><Relationship Id="rId223" Type="http://schemas.openxmlformats.org/officeDocument/2006/relationships/hyperlink" Target="https://kc-eu.kobotoolbox.org/media/original?media_file=burn%2Fattachments%2Fc1c948857db74e9b99c35b6ab2eabe04%2F62571adc-73b0-4410-acbb-49c4f8058581%2F1715073244840.jpg" TargetMode="External"/><Relationship Id="rId430" Type="http://schemas.openxmlformats.org/officeDocument/2006/relationships/hyperlink" Target="https://kc-eu.kobotoolbox.org/media/original?media_file=burn%2Fattachments%2Fc1c948857db74e9b99c35b6ab2eabe04%2Fd70e1922-9957-443c-8f5b-04a164dda0fb%2F1714205236357.jpg" TargetMode="External"/><Relationship Id="rId668" Type="http://schemas.openxmlformats.org/officeDocument/2006/relationships/hyperlink" Target="https://kc-eu.kobotoolbox.org/media/original?media_file=burn%2Fattachments%2Ff1d3841d05b747ac894b4b22aad428c2%2F49b81c38-cc1a-4bcd-a950-34cb4cc8f4a0%2F1734233751750.jpg" TargetMode="External"/><Relationship Id="rId875" Type="http://schemas.openxmlformats.org/officeDocument/2006/relationships/hyperlink" Target="https://kc-eu.kobotoolbox.org/media/original?media_file=burn%2Fattachments%2Ff1d3841d05b747ac894b4b22aad428c2%2Fae67b254-e72e-4193-9332-5002bd9347fe%2F1736231056159.jpg" TargetMode="External"/><Relationship Id="rId1060" Type="http://schemas.openxmlformats.org/officeDocument/2006/relationships/hyperlink" Target="https://kc-eu.kobotoolbox.org/media/original?media_file=burn%2Fattachments%2Ff1d3841d05b747ac894b4b22aad428c2%2F7b2df75d-6684-483b-adc4-eecd2e72dd3f%2F1734511547302.jpg" TargetMode="External"/><Relationship Id="rId18" Type="http://schemas.openxmlformats.org/officeDocument/2006/relationships/hyperlink" Target="https://kc-eu.kobotoolbox.org/media/original?media_file=burn%2Fattachments%2F30c99f1c95014a8b9f3e3202f588b877%2Fb659799b-2025-4d49-9920-cd3ccf3b82a1%2F1716397311552.jpg" TargetMode="External"/><Relationship Id="rId528" Type="http://schemas.openxmlformats.org/officeDocument/2006/relationships/hyperlink" Target="https://kc-eu.kobotoolbox.org/media/original?media_file=burn%2Fattachments%2Fc1c948857db74e9b99c35b6ab2eabe04%2F425feb02-f14b-451e-86ed-a0c33a1db636%2F1715417836803.jpg" TargetMode="External"/><Relationship Id="rId735" Type="http://schemas.openxmlformats.org/officeDocument/2006/relationships/hyperlink" Target="https://kc-eu.kobotoolbox.org/media/original?media_file=burn%2Fattachments%2Ff1d3841d05b747ac894b4b22aad428c2%2F57d53fb1-a0e9-49f4-8350-7f0d5ef5ce90%2F1735028236604.jpg" TargetMode="External"/><Relationship Id="rId942" Type="http://schemas.openxmlformats.org/officeDocument/2006/relationships/hyperlink" Target="https://kc-eu.kobotoolbox.org/media/original?media_file=burn%2Fattachments%2Ff1d3841d05b747ac894b4b22aad428c2%2F2668bd7c-1198-41ba-8e7d-0ce6681b0c71%2F1735034819630.jpg" TargetMode="External"/><Relationship Id="rId167" Type="http://schemas.openxmlformats.org/officeDocument/2006/relationships/hyperlink" Target="https://kc-eu.kobotoolbox.org/media/original?media_file=burn%2Fattachments%2Fc1c948857db74e9b99c35b6ab2eabe04%2F4e4d97f3-b667-4aad-9cd9-4815963df52f%2F1717423788195.jpg" TargetMode="External"/><Relationship Id="rId374" Type="http://schemas.openxmlformats.org/officeDocument/2006/relationships/hyperlink" Target="https://kc-eu.kobotoolbox.org/media/original?media_file=burn%2Fattachments%2Fc1c948857db74e9b99c35b6ab2eabe04%2Fbb88152f-41b1-4903-b3f3-1c6738fbe2af%2F1714481732218.jpg" TargetMode="External"/><Relationship Id="rId581" Type="http://schemas.openxmlformats.org/officeDocument/2006/relationships/hyperlink" Target="https://kc-eu.kobotoolbox.org/media/original?media_file=burn%2Fattachments%2Ff1d3841d05b747ac894b4b22aad428c2%2Ff57d25f2-3d16-48cb-ab4f-e2aa1a425ce2%2F1735374632706.jpg" TargetMode="External"/><Relationship Id="rId1018" Type="http://schemas.openxmlformats.org/officeDocument/2006/relationships/hyperlink" Target="https://kc-eu.kobotoolbox.org/media/original?media_file=burn%2Fattachments%2Ff1d3841d05b747ac894b4b22aad428c2%2F6be57dad-4143-4870-ac5e-fc5bdea82898%2F1735623032414.jpg" TargetMode="External"/><Relationship Id="rId71" Type="http://schemas.openxmlformats.org/officeDocument/2006/relationships/hyperlink" Target="https://kc-eu.kobotoolbox.org/media/original?media_file=burn%2Fattachments%2Fc1c948857db74e9b99c35b6ab2eabe04%2Fcd48d924-e05f-4d4f-88d7-f0fffd02be7f%2F1714991768644.jpg" TargetMode="External"/><Relationship Id="rId234" Type="http://schemas.openxmlformats.org/officeDocument/2006/relationships/hyperlink" Target="https://kc-eu.kobotoolbox.org/media/original?media_file=burn%2Fattachments%2Fc1c948857db74e9b99c35b6ab2eabe04%2F44098f22-9a29-4d38-982d-7a2607dd4096%2F1714375224576.jpg" TargetMode="External"/><Relationship Id="rId679" Type="http://schemas.openxmlformats.org/officeDocument/2006/relationships/hyperlink" Target="https://kc-eu.kobotoolbox.org/media/original?media_file=burn%2Fattachments%2Ff1d3841d05b747ac894b4b22aad428c2%2Fa017db87-b168-4c75-baa3-5e8fda46a761%2F1734251380486.jpg" TargetMode="External"/><Relationship Id="rId802" Type="http://schemas.openxmlformats.org/officeDocument/2006/relationships/hyperlink" Target="https://kc-eu.kobotoolbox.org/media/original?media_file=burn%2Fattachments%2Ff1d3841d05b747ac894b4b22aad428c2%2F2fed4d00-01dd-49ab-86a4-48919fadd552%2F1735461460138.jpg" TargetMode="External"/><Relationship Id="rId886" Type="http://schemas.openxmlformats.org/officeDocument/2006/relationships/hyperlink" Target="https://kc-eu.kobotoolbox.org/media/original?media_file=burn%2Fattachments%2Ff1d3841d05b747ac894b4b22aad428c2%2F8f67952f-fd08-4b5b-af86-2bce1997d1f6%2F1735552365189.jpg" TargetMode="External"/><Relationship Id="rId2" Type="http://schemas.openxmlformats.org/officeDocument/2006/relationships/hyperlink" Target="https://kc-eu.kobotoolbox.org/media/original?media_file=burn%2Fattachments%2F30c99f1c95014a8b9f3e3202f588b877%2F68e90348-69df-4412-995a-addc80a5f97a%2F1715177538565.jpg" TargetMode="External"/><Relationship Id="rId29" Type="http://schemas.openxmlformats.org/officeDocument/2006/relationships/hyperlink" Target="https://kc-eu.kobotoolbox.org/media/original?media_file=burn%2Fattachments%2Fc1c948857db74e9b99c35b6ab2eabe04%2Fca72ed60-6bec-4255-8dd1-47242a2f666d%2F1715519870922.jpg" TargetMode="External"/><Relationship Id="rId441" Type="http://schemas.openxmlformats.org/officeDocument/2006/relationships/hyperlink" Target="https://kc-eu.kobotoolbox.org/media/original?media_file=burn%2Fattachments%2Fc1c948857db74e9b99c35b6ab2eabe04%2F58ec6e6b-6c84-4457-972a-646ba5961526%2F1714204511951.jpg" TargetMode="External"/><Relationship Id="rId539" Type="http://schemas.openxmlformats.org/officeDocument/2006/relationships/hyperlink" Target="https://kc-eu.kobotoolbox.org/media/original?media_file=burn%2Fattachments%2F30c99f1c95014a8b9f3e3202f588b877%2F3fecb75e-2b13-4f1e-94f1-7259ee8094ba%2F1715104600611.jpg" TargetMode="External"/><Relationship Id="rId746" Type="http://schemas.openxmlformats.org/officeDocument/2006/relationships/hyperlink" Target="https://kc-eu.kobotoolbox.org/media/original?media_file=burn%2Fattachments%2Ff1d3841d05b747ac894b4b22aad428c2%2Ffecc861e-eb10-40d8-a33e-f45c79492bea%2F1734341211284.jpg" TargetMode="External"/><Relationship Id="rId1071" Type="http://schemas.openxmlformats.org/officeDocument/2006/relationships/hyperlink" Target="https://kc-eu.kobotoolbox.org/media/original?media_file=burn%2Fattachments%2Ff1d3841d05b747ac894b4b22aad428c2%2Fe940b42d-ddb5-48f6-90f7-f2c4d85eb52a%2F1735630814586.jpg" TargetMode="External"/><Relationship Id="rId178" Type="http://schemas.openxmlformats.org/officeDocument/2006/relationships/hyperlink" Target="https://kc-eu.kobotoolbox.org/media/original?media_file=burn%2Fattachments%2Fc1c948857db74e9b99c35b6ab2eabe04%2F1c458236-6328-4499-9134-969f06ee0611%2F10.07-11_20_45.jpg" TargetMode="External"/><Relationship Id="rId301" Type="http://schemas.openxmlformats.org/officeDocument/2006/relationships/hyperlink" Target="https://kc-eu.kobotoolbox.org/media/original?media_file=burn%2Fattachments%2Fc1c948857db74e9b99c35b6ab2eabe04%2Fb09d29ef-79f6-41a9-99c1-e3e15da24656%2F1717489270205.jpg" TargetMode="External"/><Relationship Id="rId953" Type="http://schemas.openxmlformats.org/officeDocument/2006/relationships/hyperlink" Target="https://kc-eu.kobotoolbox.org/media/original?media_file=burn%2Fattachments%2Ff1d3841d05b747ac894b4b22aad428c2%2F7e68be06-0a90-4d55-805a-0bfefe89865c%2F1737534591827.heic" TargetMode="External"/><Relationship Id="rId1029" Type="http://schemas.openxmlformats.org/officeDocument/2006/relationships/hyperlink" Target="https://kc-eu.kobotoolbox.org/media/original?media_file=burn%2Fattachments%2Ff1d3841d05b747ac894b4b22aad428c2%2Fef113ad9-46db-49b6-a37b-fabc013eb188%2F1735203716110.jpg" TargetMode="External"/><Relationship Id="rId82" Type="http://schemas.openxmlformats.org/officeDocument/2006/relationships/hyperlink" Target="https://kc-eu.kobotoolbox.org/media/original?media_file=burn%2Fattachments%2Fc1c948857db74e9b99c35b6ab2eabe04%2F35050162-e0e9-4014-bd5b-f8886e91f3f5%2F1717319212062.jpg" TargetMode="External"/><Relationship Id="rId385" Type="http://schemas.openxmlformats.org/officeDocument/2006/relationships/hyperlink" Target="https://kc-eu.kobotoolbox.org/media/original?media_file=burn%2Fattachments%2Fc1c948857db74e9b99c35b6ab2eabe04%2F51f892c8-a3d9-418d-afd2-7d94fbc5f1a0%2F1715756365862.jpg" TargetMode="External"/><Relationship Id="rId592" Type="http://schemas.openxmlformats.org/officeDocument/2006/relationships/hyperlink" Target="https://kc-eu.kobotoolbox.org/media/original?media_file=burn%2Fattachments%2Ff1d3841d05b747ac894b4b22aad428c2%2F2351c5ba-4ff8-42c7-88de-1b8d0c276b9c%2F1734865661622.jpg" TargetMode="External"/><Relationship Id="rId606" Type="http://schemas.openxmlformats.org/officeDocument/2006/relationships/hyperlink" Target="https://kc-eu.kobotoolbox.org/media/original?media_file=burn%2Fattachments%2Ff1d3841d05b747ac894b4b22aad428c2%2F3178bf68-1f0c-4ab4-ab49-55c3ff1e91dc%2F1734844653557.jpg" TargetMode="External"/><Relationship Id="rId813" Type="http://schemas.openxmlformats.org/officeDocument/2006/relationships/hyperlink" Target="https://kc-eu.kobotoolbox.org/media/original?media_file=burn%2Fattachments%2Ff1d3841d05b747ac894b4b22aad428c2%2Fe2e40521-cf91-4ce8-a693-d9561de25880%2F1734336059020.jpg" TargetMode="External"/><Relationship Id="rId245" Type="http://schemas.openxmlformats.org/officeDocument/2006/relationships/hyperlink" Target="https://kc-eu.kobotoolbox.org/media/original?media_file=burn%2Fattachments%2Fc1c948857db74e9b99c35b6ab2eabe04%2F9dd43372-d6a1-4c46-ba3e-c5b1f0210c16%2F1714372431540.jpg" TargetMode="External"/><Relationship Id="rId452" Type="http://schemas.openxmlformats.org/officeDocument/2006/relationships/hyperlink" Target="https://kc-eu.kobotoolbox.org/media/original?media_file=burn%2Fattachments%2Fc1c948857db74e9b99c35b6ab2eabe04%2Fe6e78755-34ed-4d23-b3b2-f011fbd047ac%2F1714901456989.jpg" TargetMode="External"/><Relationship Id="rId897" Type="http://schemas.openxmlformats.org/officeDocument/2006/relationships/hyperlink" Target="https://kc-eu.kobotoolbox.org/media/original?media_file=burn%2Fattachments%2Ff1d3841d05b747ac894b4b22aad428c2%2Fcee578a1-622c-4b91-99b9-9fbdcaffe6d0%2F1735108409997.jpg" TargetMode="External"/><Relationship Id="rId1082" Type="http://schemas.openxmlformats.org/officeDocument/2006/relationships/hyperlink" Target="https://kc-eu.kobotoolbox.org/media/original?media_file=burn%2Fattachments%2Ff1d3841d05b747ac894b4b22aad428c2%2F6314f61a-f321-461f-9cc1-b2c16fe52397%2F1735628751323.jpg" TargetMode="External"/><Relationship Id="rId105" Type="http://schemas.openxmlformats.org/officeDocument/2006/relationships/hyperlink" Target="https://kc-eu.kobotoolbox.org/media/original?media_file=burn%2Fattachments%2Fc1c948857db74e9b99c35b6ab2eabe04%2F976b84ad-8f7d-44f5-b69d-26355d15afe8%2F1717313878093.jpg" TargetMode="External"/><Relationship Id="rId312" Type="http://schemas.openxmlformats.org/officeDocument/2006/relationships/hyperlink" Target="https://kc-eu.kobotoolbox.org/media/original?media_file=burn%2Fattachments%2Fc1c948857db74e9b99c35b6ab2eabe04%2Fcd72f2ee-7964-4ac0-8927-a72d62a7decb%2F1717487000785.jpg" TargetMode="External"/><Relationship Id="rId757" Type="http://schemas.openxmlformats.org/officeDocument/2006/relationships/hyperlink" Target="https://kc-eu.kobotoolbox.org/media/original?media_file=burn%2Fattachments%2Ff1d3841d05b747ac894b4b22aad428c2%2F412d8ca3-4135-49d2-b763-fac078b16a16%2F1734335608174.jpg" TargetMode="External"/><Relationship Id="rId964" Type="http://schemas.openxmlformats.org/officeDocument/2006/relationships/hyperlink" Target="https://kc-eu.kobotoolbox.org/media/original?media_file=burn%2Fattachments%2Ff1d3841d05b747ac894b4b22aad428c2%2F174cb002-232d-49dc-82aa-db858a8f3169%2F1734418561731.jpg" TargetMode="External"/><Relationship Id="rId93" Type="http://schemas.openxmlformats.org/officeDocument/2006/relationships/hyperlink" Target="https://kc-eu.kobotoolbox.org/media/original?media_file=burn%2Fattachments%2Fc1c948857db74e9b99c35b6ab2eabe04%2Fac5b0458-cf96-45d8-aaba-a9749257835c%2F1717323020611.jpg" TargetMode="External"/><Relationship Id="rId189" Type="http://schemas.openxmlformats.org/officeDocument/2006/relationships/hyperlink" Target="https://kc-eu.kobotoolbox.org/media/original?media_file=burn%2Fattachments%2Fc1c948857db74e9b99c35b6ab2eabe04%2F89d9df53-9254-469b-ae4c-83303efccee3%2F1715071594106.jpg" TargetMode="External"/><Relationship Id="rId396" Type="http://schemas.openxmlformats.org/officeDocument/2006/relationships/hyperlink" Target="https://kc-eu.kobotoolbox.org/media/original?media_file=burn%2Fattachments%2Fc1c948857db74e9b99c35b6ab2eabe04%2F87bb0926-c5bc-4c66-8b1f-f7a7711c77b7%2F1717505079240.jpg" TargetMode="External"/><Relationship Id="rId617" Type="http://schemas.openxmlformats.org/officeDocument/2006/relationships/hyperlink" Target="https://kc-eu.kobotoolbox.org/media/original?media_file=burn%2Fattachments%2Ff1d3841d05b747ac894b4b22aad428c2%2F357c283d-e7da-4237-a43a-18b1822bf907%2F1734939550315.jpg" TargetMode="External"/><Relationship Id="rId824" Type="http://schemas.openxmlformats.org/officeDocument/2006/relationships/hyperlink" Target="https://kc-eu.kobotoolbox.org/media/original?media_file=burn%2Fattachments%2Ff1d3841d05b747ac894b4b22aad428c2%2F95ed1d48-28ee-4465-a4c8-a2a7b6213a20%2F1734343692953-12_38_58.jpg" TargetMode="External"/><Relationship Id="rId256" Type="http://schemas.openxmlformats.org/officeDocument/2006/relationships/hyperlink" Target="https://kc-eu.kobotoolbox.org/media/original?media_file=burn%2Fattachments%2Fc1c948857db74e9b99c35b6ab2eabe04%2Ff1cf23de-5d87-4499-b70f-2e2b54e9dc12%2F7.485-10_22_40.jpg" TargetMode="External"/><Relationship Id="rId463" Type="http://schemas.openxmlformats.org/officeDocument/2006/relationships/hyperlink" Target="https://kc-eu.kobotoolbox.org/media/original?media_file=burn%2Fattachments%2Fc1c948857db74e9b99c35b6ab2eabe04%2Ff87cbf58-4ef3-42c5-894e-a9165827fc19%2F1715418954237.jpg" TargetMode="External"/><Relationship Id="rId670" Type="http://schemas.openxmlformats.org/officeDocument/2006/relationships/hyperlink" Target="https://kc-eu.kobotoolbox.org/media/original?media_file=burn%2Fattachments%2Ff1d3841d05b747ac894b4b22aad428c2%2Fca12c947-4ec8-49d3-a731-7f3f0e9d5f2d%2F1734249901751.jpg" TargetMode="External"/><Relationship Id="rId1093" Type="http://schemas.openxmlformats.org/officeDocument/2006/relationships/hyperlink" Target="https://kc-eu.kobotoolbox.org/media/original?media_file=burn%2Fattachments%2Ff1d3841d05b747ac894b4b22aad428c2%2Fb7dc9be5-3d64-4930-b68c-2d706fea9934%2F1734511459800.jpg" TargetMode="External"/><Relationship Id="rId1107" Type="http://schemas.openxmlformats.org/officeDocument/2006/relationships/hyperlink" Target="https://kc-eu.kobotoolbox.org/media/original?media_file=burn%2Fattachments%2Ff1d3841d05b747ac894b4b22aad428c2%2F0e574054-18a5-4d67-8c0c-d055621d4369%2F1734505347348.jpg" TargetMode="External"/><Relationship Id="rId116" Type="http://schemas.openxmlformats.org/officeDocument/2006/relationships/hyperlink" Target="https://kc-eu.kobotoolbox.org/media/original?media_file=burn%2Fattachments%2Fc1c948857db74e9b99c35b6ab2eabe04%2F2919d61a-192e-458e-a9c1-7f4de2cc5559%2F1714306773704.jpg" TargetMode="External"/><Relationship Id="rId323" Type="http://schemas.openxmlformats.org/officeDocument/2006/relationships/hyperlink" Target="https://kc-eu.kobotoolbox.org/media/original?media_file=burn%2Fattachments%2Fc1c948857db74e9b99c35b6ab2eabe04%2Fe36428dd-6dac-43ea-bdc2-f9cb815b8104%2F1715672889262.jpg" TargetMode="External"/><Relationship Id="rId530" Type="http://schemas.openxmlformats.org/officeDocument/2006/relationships/hyperlink" Target="https://kc-eu.kobotoolbox.org/media/original?media_file=burn%2Fattachments%2Fc1c948857db74e9b99c35b6ab2eabe04%2Fb01bc64e-b5fd-4838-a0e4-efca2566e9b4%2F1714905620729.jpg" TargetMode="External"/><Relationship Id="rId768" Type="http://schemas.openxmlformats.org/officeDocument/2006/relationships/hyperlink" Target="https://kc-eu.kobotoolbox.org/media/original?media_file=burn%2Fattachments%2Ff1d3841d05b747ac894b4b22aad428c2%2F4d0650d4-3053-4fe6-aed7-8205b5093592%2F1734951359729.jpg" TargetMode="External"/><Relationship Id="rId975" Type="http://schemas.openxmlformats.org/officeDocument/2006/relationships/hyperlink" Target="https://kc-eu.kobotoolbox.org/media/original?media_file=burn%2Fattachments%2Ff1d3841d05b747ac894b4b22aad428c2%2F3e7d052b-3a6e-4c82-9efb-a954801dc6f7%2F1734965094061.jpg" TargetMode="External"/><Relationship Id="rId20" Type="http://schemas.openxmlformats.org/officeDocument/2006/relationships/hyperlink" Target="https://kc-eu.kobotoolbox.org/media/original?media_file=burn%2Fattachments%2Fc1c948857db74e9b99c35b6ab2eabe04%2F08bf79be-83ef-4b9f-bd1a-ce1b43e40e44%2F13.74-11_51_12.jpg" TargetMode="External"/><Relationship Id="rId628" Type="http://schemas.openxmlformats.org/officeDocument/2006/relationships/hyperlink" Target="https://kc-eu.kobotoolbox.org/media/original?media_file=burn%2Fattachments%2Ff1d3841d05b747ac894b4b22aad428c2%2Fdf128f20-0b24-4f4c-b084-c39df84f9617%2F1734859171286.jpg" TargetMode="External"/><Relationship Id="rId835" Type="http://schemas.openxmlformats.org/officeDocument/2006/relationships/hyperlink" Target="https://kc-eu.kobotoolbox.org/media/original?media_file=burn%2Fattachments%2Ff1d3841d05b747ac894b4b22aad428c2%2F033eb6de-a3e8-4c38-8488-c3d5df45a165%2F1734847071128.jpg" TargetMode="External"/><Relationship Id="rId267" Type="http://schemas.openxmlformats.org/officeDocument/2006/relationships/hyperlink" Target="https://kc-eu.kobotoolbox.org/media/original?media_file=burn%2Fattachments%2Fc1c948857db74e9b99c35b6ab2eabe04%2F9b76f139-b131-4905-9721-a3c4d6e08ce6%2F1717409871127.jpg" TargetMode="External"/><Relationship Id="rId474" Type="http://schemas.openxmlformats.org/officeDocument/2006/relationships/hyperlink" Target="https://kc-eu.kobotoolbox.org/media/original?media_file=burn%2Fattachments%2Fc1c948857db74e9b99c35b6ab2eabe04%2F6e9627cf-e985-4f29-b66e-cf8807dbc887%2F1715412659238.jpg" TargetMode="External"/><Relationship Id="rId1020" Type="http://schemas.openxmlformats.org/officeDocument/2006/relationships/hyperlink" Target="https://kc-eu.kobotoolbox.org/media/original?media_file=burn%2Fattachments%2Ff1d3841d05b747ac894b4b22aad428c2%2Fb62611a3-b511-4ef7-9965-dcb049f5aebf%2F1735200037856.jpg" TargetMode="External"/><Relationship Id="rId1118" Type="http://schemas.openxmlformats.org/officeDocument/2006/relationships/hyperlink" Target="https://kc-eu.kobotoolbox.org/media/original?media_file=burn%2Fattachments%2Ff1d3841d05b747ac894b4b22aad428c2%2F5b5be15e-24ed-47fa-964f-f51d3b93412a%2F1735024329564.jpg" TargetMode="External"/><Relationship Id="rId127" Type="http://schemas.openxmlformats.org/officeDocument/2006/relationships/hyperlink" Target="https://kc-eu.kobotoolbox.org/media/original?media_file=burn%2Fattachments%2Fc1c948857db74e9b99c35b6ab2eabe04%2Fc4f5d24a-567b-46c4-862c-6c349befd931%2F1715588309595.jpg" TargetMode="External"/><Relationship Id="rId681" Type="http://schemas.openxmlformats.org/officeDocument/2006/relationships/hyperlink" Target="https://kc-eu.kobotoolbox.org/media/original?media_file=burn%2Fattachments%2Ff1d3841d05b747ac894b4b22aad428c2%2F02a6a6c9-0b13-4e60-ac84-d2d68852a34a%2F1734258490323-12_38_1.jpg" TargetMode="External"/><Relationship Id="rId779" Type="http://schemas.openxmlformats.org/officeDocument/2006/relationships/hyperlink" Target="https://kc-eu.kobotoolbox.org/media/original?media_file=burn%2Fattachments%2Ff1d3841d05b747ac894b4b22aad428c2%2F4cb78a30-7ac1-4ad7-8b11-27af65a0316e%2F1734929203753.jpg" TargetMode="External"/><Relationship Id="rId902" Type="http://schemas.openxmlformats.org/officeDocument/2006/relationships/hyperlink" Target="https://kc-eu.kobotoolbox.org/media/original?media_file=burn%2Fattachments%2Ff1d3841d05b747ac894b4b22aad428c2%2F37e0fec1-2b64-42cc-8216-3979baf8a81c%2F1737531576635.jpg" TargetMode="External"/><Relationship Id="rId986" Type="http://schemas.openxmlformats.org/officeDocument/2006/relationships/hyperlink" Target="https://kc-eu.kobotoolbox.org/media/original?media_file=burn%2Fattachments%2Ff1d3841d05b747ac894b4b22aad428c2%2F5217853f-706a-4f61-afa0-e8655949670f%2F1735562200453.jpg" TargetMode="External"/><Relationship Id="rId31" Type="http://schemas.openxmlformats.org/officeDocument/2006/relationships/hyperlink" Target="https://kc-eu.kobotoolbox.org/media/original?media_file=burn%2Fattachments%2Fc1c948857db74e9b99c35b6ab2eabe04%2F99bdf505-07cb-4ac3-a33b-bef799e9f89f%2F1717322614372.jpg" TargetMode="External"/><Relationship Id="rId334" Type="http://schemas.openxmlformats.org/officeDocument/2006/relationships/hyperlink" Target="https://kc-eu.kobotoolbox.org/media/original?media_file=burn%2Fattachments%2Fc1c948857db74e9b99c35b6ab2eabe04%2F1aeb6e12-34f9-47dd-b66a-7b6b88dee618%2F1715675039170.jpg" TargetMode="External"/><Relationship Id="rId541" Type="http://schemas.openxmlformats.org/officeDocument/2006/relationships/hyperlink" Target="https://kc-eu.kobotoolbox.org/media/original?media_file=burn%2Fattachments%2F30c99f1c95014a8b9f3e3202f588b877%2F3fecb75e-2b13-4f1e-94f1-7259ee8094ba%2F1715104397873.jpg" TargetMode="External"/><Relationship Id="rId639" Type="http://schemas.openxmlformats.org/officeDocument/2006/relationships/hyperlink" Target="https://kc-eu.kobotoolbox.org/media/original?media_file=burn%2Fattachments%2Ff1d3841d05b747ac894b4b22aad428c2%2F18dde70f-d623-4a70-8387-17c42af0b3e3%2F1734255401033.jpg" TargetMode="External"/><Relationship Id="rId180" Type="http://schemas.openxmlformats.org/officeDocument/2006/relationships/hyperlink" Target="https://kc-eu.kobotoolbox.org/media/original?media_file=burn%2Fattachments%2Fc1c948857db74e9b99c35b6ab2eabe04%2Fcc8601f9-aee1-458c-9b59-d0c0f94a9f60%2F1715583335357.jpg" TargetMode="External"/><Relationship Id="rId278" Type="http://schemas.openxmlformats.org/officeDocument/2006/relationships/hyperlink" Target="https://kc-eu.kobotoolbox.org/media/original?media_file=burn%2Fattachments%2Fc1c948857db74e9b99c35b6ab2eabe04%2F2eae8e01-54f4-4719-9c9e-6b08373f6dba%2F1715677833575.jpg" TargetMode="External"/><Relationship Id="rId401" Type="http://schemas.openxmlformats.org/officeDocument/2006/relationships/hyperlink" Target="https://kc-eu.kobotoolbox.org/media/original?media_file=burn%2Fattachments%2Fc1c948857db74e9b99c35b6ab2eabe04%2F9054971d-533d-4b51-91be-be67909e85c5%2F1717500265566.jpg" TargetMode="External"/><Relationship Id="rId846" Type="http://schemas.openxmlformats.org/officeDocument/2006/relationships/hyperlink" Target="https://kc-eu.kobotoolbox.org/media/original?media_file=burn%2Fattachments%2Ff1d3841d05b747ac894b4b22aad428c2%2F7de956e4-a02b-410c-b202-ad7e71f603a9%2F1734331236606.jpg" TargetMode="External"/><Relationship Id="rId1031" Type="http://schemas.openxmlformats.org/officeDocument/2006/relationships/hyperlink" Target="https://kc-eu.kobotoolbox.org/media/original?media_file=burn%2Fattachments%2Ff1d3841d05b747ac894b4b22aad428c2%2F3ae5d567-4581-48db-9f3e-689bf13f3c0a%2F1734522137368.jpg" TargetMode="External"/><Relationship Id="rId1129" Type="http://schemas.openxmlformats.org/officeDocument/2006/relationships/hyperlink" Target="https://kc-eu.kobotoolbox.org/media/original?media_file=burn%2Fattachments%2Ff1d3841d05b747ac894b4b22aad428c2%2Fca07ab85-6234-4252-a804-5ab68f0cdbdc%2F1735649491105.jpg" TargetMode="External"/><Relationship Id="rId485" Type="http://schemas.openxmlformats.org/officeDocument/2006/relationships/hyperlink" Target="https://kc-eu.kobotoolbox.org/media/original?media_file=burn%2Fattachments%2Fc1c948857db74e9b99c35b6ab2eabe04%2F845edcac-881f-4b57-9e34-19abf5c7fd61%2F1717252117342.jpg" TargetMode="External"/><Relationship Id="rId692" Type="http://schemas.openxmlformats.org/officeDocument/2006/relationships/hyperlink" Target="https://kc-eu.kobotoolbox.org/media/original?media_file=burn%2Fattachments%2Ff1d3841d05b747ac894b4b22aad428c2%2F84bf2b11-3d35-4a01-8d0a-f41b441af626%2F1734760932411.jpg" TargetMode="External"/><Relationship Id="rId706" Type="http://schemas.openxmlformats.org/officeDocument/2006/relationships/hyperlink" Target="https://kc-eu.kobotoolbox.org/media/original?media_file=burn%2Fattachments%2Ff1d3841d05b747ac894b4b22aad428c2%2F772c21e6-bc7b-4eed-b572-5cc57767ad52%2F1737354995063.jpg" TargetMode="External"/><Relationship Id="rId913" Type="http://schemas.openxmlformats.org/officeDocument/2006/relationships/hyperlink" Target="https://kc-eu.kobotoolbox.org/media/original?media_file=burn%2Fattachments%2Ff1d3841d05b747ac894b4b22aad428c2%2F8cf86a72-81cd-426b-bf7f-58ad323cc3ed%2F1735109952117.jpg" TargetMode="External"/><Relationship Id="rId42" Type="http://schemas.openxmlformats.org/officeDocument/2006/relationships/hyperlink" Target="https://kc-eu.kobotoolbox.org/media/original?media_file=burn%2Fattachments%2Fc1c948857db74e9b99c35b6ab2eabe04%2Fdcfefc70-5f70-441b-8c26-d5e6e65d85e5%2F1715515091772.jpg" TargetMode="External"/><Relationship Id="rId138" Type="http://schemas.openxmlformats.org/officeDocument/2006/relationships/hyperlink" Target="https://kc-eu.kobotoolbox.org/media/original?media_file=burn%2Fattachments%2Fc1c948857db74e9b99c35b6ab2eabe04%2F27abd1e8-0d86-4ee9-8cf3-37f58f1a78bd%2F15.01-10_52_6.jpg" TargetMode="External"/><Relationship Id="rId345" Type="http://schemas.openxmlformats.org/officeDocument/2006/relationships/hyperlink" Target="https://kc-eu.kobotoolbox.org/media/original?media_file=burn%2Fattachments%2Fc1c948857db74e9b99c35b6ab2eabe04%2F6b502a47-86d2-4043-9629-fd24e238550d%2F1717487167363.jpg" TargetMode="External"/><Relationship Id="rId552" Type="http://schemas.openxmlformats.org/officeDocument/2006/relationships/hyperlink" Target="https://kc-eu.kobotoolbox.org/media/original?media_file=burn%2Fattachments%2F30c99f1c95014a8b9f3e3202f588b877%2F8363ed65-80c3-45a9-9a3b-66ba4bdaea94%2F1714984761760.jpg" TargetMode="External"/><Relationship Id="rId997" Type="http://schemas.openxmlformats.org/officeDocument/2006/relationships/hyperlink" Target="https://kc-eu.kobotoolbox.org/media/original?media_file=burn%2Fattachments%2Ff1d3841d05b747ac894b4b22aad428c2%2Faf75c98a-b848-4eca-b7c8-9f5fb1a7e3e8%2F1734941835122.jpg" TargetMode="External"/><Relationship Id="rId191" Type="http://schemas.openxmlformats.org/officeDocument/2006/relationships/hyperlink" Target="https://kc-eu.kobotoolbox.org/media/original?media_file=burn%2Fattachments%2Fc1c948857db74e9b99c35b6ab2eabe04%2F4cdd8e00-8cba-4e25-9ecd-0499f9f79b94%2F1717423162621.jpg" TargetMode="External"/><Relationship Id="rId205" Type="http://schemas.openxmlformats.org/officeDocument/2006/relationships/hyperlink" Target="https://kc-eu.kobotoolbox.org/media/original?media_file=burn%2Fattachments%2Fc1c948857db74e9b99c35b6ab2eabe04%2F0df7e152-6ecd-4937-a3c5-191ba833a36e%2F5.980-14_19_23.jpg" TargetMode="External"/><Relationship Id="rId412" Type="http://schemas.openxmlformats.org/officeDocument/2006/relationships/hyperlink" Target="https://kc-eu.kobotoolbox.org/media/original?media_file=burn%2Fattachments%2Fc1c948857db74e9b99c35b6ab2eabe04%2Ffb8caaa6-8ad3-4017-8024-70a318cd070c%2F20.05-10_51_31.jpg" TargetMode="External"/><Relationship Id="rId857" Type="http://schemas.openxmlformats.org/officeDocument/2006/relationships/hyperlink" Target="https://kc-eu.kobotoolbox.org/media/original?media_file=burn%2Fattachments%2Ff1d3841d05b747ac894b4b22aad428c2%2F809d0889-91f9-4e0d-8253-123f8b558481%2F1734855325665.jpg" TargetMode="External"/><Relationship Id="rId1042" Type="http://schemas.openxmlformats.org/officeDocument/2006/relationships/hyperlink" Target="https://kc-eu.kobotoolbox.org/media/original?media_file=burn%2Fattachments%2Ff1d3841d05b747ac894b4b22aad428c2%2F9770c450-4871-4cc4-9cc2-6349ffe72daf%2F1735201501315.jpg" TargetMode="External"/><Relationship Id="rId289" Type="http://schemas.openxmlformats.org/officeDocument/2006/relationships/hyperlink" Target="https://kc-eu.kobotoolbox.org/media/original?media_file=burn%2Fattachments%2Fc1c948857db74e9b99c35b6ab2eabe04%2Fa5877cc5-4ab3-416e-8466-5e3a290d21ab%2F1715672342418.jpg" TargetMode="External"/><Relationship Id="rId496" Type="http://schemas.openxmlformats.org/officeDocument/2006/relationships/hyperlink" Target="https://kc-eu.kobotoolbox.org/media/original?media_file=burn%2Fattachments%2Fc1c948857db74e9b99c35b6ab2eabe04%2F571269ec-ddcd-49b7-b8b2-7b9a9a75e4ab%2F1715408538911.jpg" TargetMode="External"/><Relationship Id="rId717" Type="http://schemas.openxmlformats.org/officeDocument/2006/relationships/hyperlink" Target="https://kc-eu.kobotoolbox.org/media/original?media_file=burn%2Fattachments%2Ff1d3841d05b747ac894b4b22aad428c2%2F1d1c7f21-2fa4-426d-8153-6fc94a7b081c%2F1735458164485.jpg" TargetMode="External"/><Relationship Id="rId924" Type="http://schemas.openxmlformats.org/officeDocument/2006/relationships/hyperlink" Target="https://kc-eu.kobotoolbox.org/media/original?media_file=burn%2Fattachments%2Ff1d3841d05b747ac894b4b22aad428c2%2F90db51b1-444e-4baf-a00d-965e662d5742%2F1735110091958.jpg" TargetMode="External"/><Relationship Id="rId53" Type="http://schemas.openxmlformats.org/officeDocument/2006/relationships/hyperlink" Target="https://kc-eu.kobotoolbox.org/media/original?media_file=burn%2Fattachments%2Fc1c948857db74e9b99c35b6ab2eabe04%2Ff0c92f74-76bd-40e7-8154-c73c7b6b4acb%2F1715496387667.jpg" TargetMode="External"/><Relationship Id="rId149" Type="http://schemas.openxmlformats.org/officeDocument/2006/relationships/hyperlink" Target="https://kc-eu.kobotoolbox.org/media/original?media_file=burn%2Fattachments%2Fc1c948857db74e9b99c35b6ab2eabe04%2F80d2a5b0-39e6-4154-a3c6-9679a115f2c5%2F9.240-11_51_48.jpg" TargetMode="External"/><Relationship Id="rId356" Type="http://schemas.openxmlformats.org/officeDocument/2006/relationships/hyperlink" Target="https://kc-eu.kobotoolbox.org/media/original?media_file=burn%2Fattachments%2Fc1c948857db74e9b99c35b6ab2eabe04%2Fa37d0b64-4ca8-4f1d-8ea5-23e338072dee%2F1715677519803.jpg" TargetMode="External"/><Relationship Id="rId563" Type="http://schemas.openxmlformats.org/officeDocument/2006/relationships/hyperlink" Target="https://kc-eu.kobotoolbox.org/media/original?media_file=burn%2Fattachments%2F49665373d7014e83b3ac055799a21718%2F390b2645-1ce8-479f-bf22-ea51eabf4aa6%2F1713783412922.jpg" TargetMode="External"/><Relationship Id="rId770" Type="http://schemas.openxmlformats.org/officeDocument/2006/relationships/hyperlink" Target="https://kc-eu.kobotoolbox.org/media/original?media_file=burn%2Fattachments%2Ff1d3841d05b747ac894b4b22aad428c2%2Faecef6d1-936b-4e91-b640-9e026cf6dd5d%2F1735030856984.jpg" TargetMode="External"/><Relationship Id="rId216" Type="http://schemas.openxmlformats.org/officeDocument/2006/relationships/hyperlink" Target="https://kc-eu.kobotoolbox.org/media/original?media_file=burn%2Fattachments%2Fc1c948857db74e9b99c35b6ab2eabe04%2F85f5fc6b-0581-4e43-b376-203df4270644%2F1715671338634.jpg" TargetMode="External"/><Relationship Id="rId423" Type="http://schemas.openxmlformats.org/officeDocument/2006/relationships/hyperlink" Target="https://kc-eu.kobotoolbox.org/media/original?media_file=burn%2Fattachments%2Fc1c948857db74e9b99c35b6ab2eabe04%2Fd5b48400-af86-4da6-a4ee-c1a76db6a608%2F1715504389594.jpg" TargetMode="External"/><Relationship Id="rId868" Type="http://schemas.openxmlformats.org/officeDocument/2006/relationships/hyperlink" Target="https://kc-eu.kobotoolbox.org/media/original?media_file=burn%2Fattachments%2Ff1d3841d05b747ac894b4b22aad428c2%2Ff015d73b-d023-4d4f-b09c-a56016e01ade%2F1734425462744-9_27_38.jpg" TargetMode="External"/><Relationship Id="rId1053" Type="http://schemas.openxmlformats.org/officeDocument/2006/relationships/hyperlink" Target="https://kc-eu.kobotoolbox.org/media/original?media_file=burn%2Fattachments%2Ff1d3841d05b747ac894b4b22aad428c2%2F1305fb05-190f-4f4d-ba9b-6b9c9a63dcb8%2F1735642532603.jpg" TargetMode="External"/><Relationship Id="rId630" Type="http://schemas.openxmlformats.org/officeDocument/2006/relationships/hyperlink" Target="https://kc-eu.kobotoolbox.org/media/original?media_file=burn%2Fattachments%2Ff1d3841d05b747ac894b4b22aad428c2%2Fbe20f336-8f70-4865-b0d2-630bd9f39c45%2F1734255594177.jpg" TargetMode="External"/><Relationship Id="rId728" Type="http://schemas.openxmlformats.org/officeDocument/2006/relationships/hyperlink" Target="https://kc-eu.kobotoolbox.org/media/original?media_file=burn%2Fattachments%2Ff1d3841d05b747ac894b4b22aad428c2%2F2b323572-f459-4c48-8a44-3dd5b1a16ca7%2F1735458129182.jpg" TargetMode="External"/><Relationship Id="rId935" Type="http://schemas.openxmlformats.org/officeDocument/2006/relationships/hyperlink" Target="https://kc-eu.kobotoolbox.org/media/original?media_file=burn%2Fattachments%2Ff1d3841d05b747ac894b4b22aad428c2%2F921bde02-84bf-4879-a584-ac7f499b5cc3%2F1735539212218.jpg" TargetMode="External"/><Relationship Id="rId64" Type="http://schemas.openxmlformats.org/officeDocument/2006/relationships/hyperlink" Target="https://kc-eu.kobotoolbox.org/media/original?media_file=burn%2Fattachments%2Fc1c948857db74e9b99c35b6ab2eabe04%2Fc1ae6942-7397-4304-813c-a6968ddb813d%2F1717336692645.jpg" TargetMode="External"/><Relationship Id="rId367" Type="http://schemas.openxmlformats.org/officeDocument/2006/relationships/hyperlink" Target="https://kc-eu.kobotoolbox.org/media/original?media_file=burn%2Fattachments%2Fc1c948857db74e9b99c35b6ab2eabe04%2F9da2e9cc-e144-459d-baf6-e78bb46a931a%2F1714489989085.jpg" TargetMode="External"/><Relationship Id="rId574" Type="http://schemas.openxmlformats.org/officeDocument/2006/relationships/hyperlink" Target="https://kc-eu.kobotoolbox.org/media/original?media_file=burn%2Fattachments%2Ff1d3841d05b747ac894b4b22aad428c2%2F41e62305-dff4-4add-8ece-79618d99565c%2F1735372061246.jpg" TargetMode="External"/><Relationship Id="rId1120" Type="http://schemas.openxmlformats.org/officeDocument/2006/relationships/hyperlink" Target="https://kc-eu.kobotoolbox.org/media/original?media_file=burn%2Fattachments%2Ff1d3841d05b747ac894b4b22aad428c2%2Fc16e93df-c67a-416f-97c9-57fa9a0e5d1a%2F1735049230239.jpg" TargetMode="External"/><Relationship Id="rId227" Type="http://schemas.openxmlformats.org/officeDocument/2006/relationships/hyperlink" Target="https://kc-eu.kobotoolbox.org/media/original?media_file=burn%2Fattachments%2Fc1c948857db74e9b99c35b6ab2eabe04%2F5db70483-9f6b-46f2-b2bc-7f626d2fa289%2F1715584552418.jpg" TargetMode="External"/><Relationship Id="rId781" Type="http://schemas.openxmlformats.org/officeDocument/2006/relationships/hyperlink" Target="https://kc-eu.kobotoolbox.org/media/original?media_file=burn%2Fattachments%2Ff1d3841d05b747ac894b4b22aad428c2%2F7d7a26ab-0107-4fbc-aa0f-99f73396cd2f%2F1736152085097.jpg" TargetMode="External"/><Relationship Id="rId879" Type="http://schemas.openxmlformats.org/officeDocument/2006/relationships/hyperlink" Target="https://kc-eu.kobotoolbox.org/media/original?media_file=burn%2Fattachments%2Ff1d3841d05b747ac894b4b22aad428c2%2F65b2e119-165d-4fdd-a200-0526d7ef8508%2F8.465-12_41_22.jpg" TargetMode="External"/><Relationship Id="rId434" Type="http://schemas.openxmlformats.org/officeDocument/2006/relationships/hyperlink" Target="https://kc-eu.kobotoolbox.org/media/original?media_file=burn%2Fattachments%2Fc1c948857db74e9b99c35b6ab2eabe04%2F46112d6b-b714-4da4-8266-cab7222f3d5c%2F1714217287983.jpg" TargetMode="External"/><Relationship Id="rId641" Type="http://schemas.openxmlformats.org/officeDocument/2006/relationships/hyperlink" Target="https://kc-eu.kobotoolbox.org/media/original?media_file=burn%2Fattachments%2Ff1d3841d05b747ac894b4b22aad428c2%2F1c2d48e7-df9f-4fa3-a3e7-a611c71c8e5f%2F1736068257680.jpg" TargetMode="External"/><Relationship Id="rId739" Type="http://schemas.openxmlformats.org/officeDocument/2006/relationships/hyperlink" Target="https://kc-eu.kobotoolbox.org/media/original?media_file=burn%2Fattachments%2Ff1d3841d05b747ac894b4b22aad428c2%2F3d4a0d71-cd11-469f-bbf3-e3c602b819b1%2F1734338135292.jpg" TargetMode="External"/><Relationship Id="rId1064" Type="http://schemas.openxmlformats.org/officeDocument/2006/relationships/hyperlink" Target="https://kc-eu.kobotoolbox.org/media/original?media_file=burn%2Fattachments%2Ff1d3841d05b747ac894b4b22aad428c2%2Fd0c940e9-99d2-4724-99dc-fedff50581ea%2F1736319291583.jpg" TargetMode="External"/><Relationship Id="rId280" Type="http://schemas.openxmlformats.org/officeDocument/2006/relationships/hyperlink" Target="https://kc-eu.kobotoolbox.org/media/original?media_file=burn%2Fattachments%2Fc1c948857db74e9b99c35b6ab2eabe04%2F21382d01-774a-46d0-8548-0b636fc3564f%2F1715673629783.jpg" TargetMode="External"/><Relationship Id="rId501" Type="http://schemas.openxmlformats.org/officeDocument/2006/relationships/hyperlink" Target="https://kc-eu.kobotoolbox.org/media/original?media_file=burn%2Fattachments%2Fc1c948857db74e9b99c35b6ab2eabe04%2F0ba9e45e-5360-4d11-9513-86edf3af855d%2F14.83-11_36_29.jpg" TargetMode="External"/><Relationship Id="rId946" Type="http://schemas.openxmlformats.org/officeDocument/2006/relationships/hyperlink" Target="https://kc-eu.kobotoolbox.org/media/original?media_file=burn%2Fattachments%2Ff1d3841d05b747ac894b4b22aad428c2%2F4727721f-6385-4015-9596-1e170ff2ac39%2F1735112337360.jpg" TargetMode="External"/><Relationship Id="rId1131" Type="http://schemas.openxmlformats.org/officeDocument/2006/relationships/hyperlink" Target="https://kc-eu.kobotoolbox.org/media/original?media_file=burn%2Fattachments%2Ff1d3841d05b747ac894b4b22aad428c2%2Fa7889585-e19c-4246-8a71-a7fe96a01b2d%2F1734514983133.jpg" TargetMode="External"/><Relationship Id="rId75" Type="http://schemas.openxmlformats.org/officeDocument/2006/relationships/hyperlink" Target="https://kc-eu.kobotoolbox.org/media/original?media_file=burn%2Fattachments%2Fc1c948857db74e9b99c35b6ab2eabe04%2F233f5744-760d-400d-9044-d775df84df35%2F1717319059085.jpg" TargetMode="External"/><Relationship Id="rId140" Type="http://schemas.openxmlformats.org/officeDocument/2006/relationships/hyperlink" Target="https://kc-eu.kobotoolbox.org/media/original?media_file=burn%2Fattachments%2Fc1c948857db74e9b99c35b6ab2eabe04%2F8163ecd6-4277-43a2-afe4-e9849e9454c8%2F1717327000434.jpg" TargetMode="External"/><Relationship Id="rId378" Type="http://schemas.openxmlformats.org/officeDocument/2006/relationships/hyperlink" Target="https://kc-eu.kobotoolbox.org/media/original?media_file=burn%2Fattachments%2Fc1c948857db74e9b99c35b6ab2eabe04%2F4c74c4c4-ca34-46f2-9371-cc0a365c4a4b%2F1714483957629.jpg" TargetMode="External"/><Relationship Id="rId585" Type="http://schemas.openxmlformats.org/officeDocument/2006/relationships/hyperlink" Target="https://kc-eu.kobotoolbox.org/media/original?media_file=burn%2Fattachments%2Ff1d3841d05b747ac894b4b22aad428c2%2F1533f619-a0f8-4a4b-89cf-cb93011c66a6%2F1735372140630.jpg" TargetMode="External"/><Relationship Id="rId792" Type="http://schemas.openxmlformats.org/officeDocument/2006/relationships/hyperlink" Target="https://kc-eu.kobotoolbox.org/media/original?media_file=burn%2Fattachments%2Ff1d3841d05b747ac894b4b22aad428c2%2F65e38cbd-1e94-45e7-9d8f-001809ec64c6%2F1735463655297.jpg" TargetMode="External"/><Relationship Id="rId806" Type="http://schemas.openxmlformats.org/officeDocument/2006/relationships/hyperlink" Target="https://kc-eu.kobotoolbox.org/media/original?media_file=burn%2Fattachments%2Ff1d3841d05b747ac894b4b22aad428c2%2Fb11f4a3a-5282-47d9-8e07-f694b7e54ed4%2F1734332474878.jpg" TargetMode="External"/><Relationship Id="rId6" Type="http://schemas.openxmlformats.org/officeDocument/2006/relationships/hyperlink" Target="https://kc-eu.kobotoolbox.org/media/original?media_file=burn%2Fattachments%2F30c99f1c95014a8b9f3e3202f588b877%2F683e464a-b0b5-40a5-8aa2-1cfa8d42f0a0%2F1715157917880.jpg" TargetMode="External"/><Relationship Id="rId238" Type="http://schemas.openxmlformats.org/officeDocument/2006/relationships/hyperlink" Target="https://kc-eu.kobotoolbox.org/media/original?media_file=burn%2Fattachments%2Fc1c948857db74e9b99c35b6ab2eabe04%2F179c6804-a749-4a49-967f-930314f03941%2F1714379968942.jpg" TargetMode="External"/><Relationship Id="rId445" Type="http://schemas.openxmlformats.org/officeDocument/2006/relationships/hyperlink" Target="https://kc-eu.kobotoolbox.org/media/original?media_file=burn%2Fattachments%2Fc1c948857db74e9b99c35b6ab2eabe04%2Fa5a1dd0c-8e85-4b71-bedb-344d8ae84746%2F1717248954253.jpg" TargetMode="External"/><Relationship Id="rId652" Type="http://schemas.openxmlformats.org/officeDocument/2006/relationships/hyperlink" Target="https://kc-eu.kobotoolbox.org/media/original?media_file=burn%2Fattachments%2Ff1d3841d05b747ac894b4b22aad428c2%2F73a6d6b5-1994-4b73-b1ce-d909102f8255%2F1736063538631.jpg" TargetMode="External"/><Relationship Id="rId1075" Type="http://schemas.openxmlformats.org/officeDocument/2006/relationships/hyperlink" Target="https://kc-eu.kobotoolbox.org/media/original?media_file=burn%2Fattachments%2Ff1d3841d05b747ac894b4b22aad428c2%2Fbadefdec-ae4e-4f4a-8981-8171d0307acb%2F1737624471927.jpg" TargetMode="External"/><Relationship Id="rId291" Type="http://schemas.openxmlformats.org/officeDocument/2006/relationships/hyperlink" Target="https://kc-eu.kobotoolbox.org/media/original?media_file=burn%2Fattachments%2Fc1c948857db74e9b99c35b6ab2eabe04%2F8b5eb373-2bf8-4ce4-91a6-26d1cb546b28%2F1717501649020.jpg" TargetMode="External"/><Relationship Id="rId305" Type="http://schemas.openxmlformats.org/officeDocument/2006/relationships/hyperlink" Target="https://kc-eu.kobotoolbox.org/media/original?media_file=burn%2Fattachments%2Fc1c948857db74e9b99c35b6ab2eabe04%2F39992712-ad6f-4d58-ad06-fd3c43c078a7%2F3.360-11_37_57.jpg" TargetMode="External"/><Relationship Id="rId512" Type="http://schemas.openxmlformats.org/officeDocument/2006/relationships/hyperlink" Target="https://kc-eu.kobotoolbox.org/media/original?media_file=burn%2Fattachments%2Fc1c948857db74e9b99c35b6ab2eabe04%2F1d29e696-c750-457c-aaaf-bb38b4c33327%2F1715499683019.jpg" TargetMode="External"/><Relationship Id="rId957" Type="http://schemas.openxmlformats.org/officeDocument/2006/relationships/hyperlink" Target="https://kc-eu.kobotoolbox.org/media/original?media_file=burn%2Fattachments%2Ff1d3841d05b747ac894b4b22aad428c2%2Fbf887b73-3130-4ddc-b4f4-78daeb0d932f%2F1734406364564.jpg" TargetMode="External"/><Relationship Id="rId1142" Type="http://schemas.openxmlformats.org/officeDocument/2006/relationships/hyperlink" Target="https://kc-eu.kobotoolbox.org/media/original?media_file=burn%2Fattachments%2Ff1d3841d05b747ac894b4b22aad428c2%2Fc0e00308-9275-4d67-b38b-27ccbda457c6%2F1735026305977.jpg" TargetMode="External"/><Relationship Id="rId86" Type="http://schemas.openxmlformats.org/officeDocument/2006/relationships/hyperlink" Target="https://kc-eu.kobotoolbox.org/media/original?media_file=burn%2Fattachments%2Fc1c948857db74e9b99c35b6ab2eabe04%2Fd96504ee-284a-4d82-b97a-aa0ebbc68f72%2F1714983696893.jpg" TargetMode="External"/><Relationship Id="rId151" Type="http://schemas.openxmlformats.org/officeDocument/2006/relationships/hyperlink" Target="https://kc-eu.kobotoolbox.org/media/original?media_file=burn%2Fattachments%2Fc1c948857db74e9b99c35b6ab2eabe04%2F838788de-2ed2-4f9d-b600-530511989540%2F1717423363629.jpg" TargetMode="External"/><Relationship Id="rId389" Type="http://schemas.openxmlformats.org/officeDocument/2006/relationships/hyperlink" Target="https://kc-eu.kobotoolbox.org/media/original?media_file=burn%2Fattachments%2Fc1c948857db74e9b99c35b6ab2eabe04%2F1280661b-48e1-4df2-9991-e6faaada39d0%2F1717506939790.jpg" TargetMode="External"/><Relationship Id="rId596" Type="http://schemas.openxmlformats.org/officeDocument/2006/relationships/hyperlink" Target="https://kc-eu.kobotoolbox.org/media/original?media_file=burn%2Fattachments%2Ff1d3841d05b747ac894b4b22aad428c2%2Fde0a0f8c-7f27-413d-8c2a-88868388af2c%2F1734252173712.jpg" TargetMode="External"/><Relationship Id="rId817" Type="http://schemas.openxmlformats.org/officeDocument/2006/relationships/hyperlink" Target="https://kc-eu.kobotoolbox.org/media/original?media_file=burn%2Fattachments%2Ff1d3841d05b747ac894b4b22aad428c2%2F0b2ee761-eab6-47cc-827a-ca99e1a571f4%2F1734333429062.jpg" TargetMode="External"/><Relationship Id="rId1002" Type="http://schemas.openxmlformats.org/officeDocument/2006/relationships/hyperlink" Target="https://kc-eu.kobotoolbox.org/media/original?media_file=burn%2Fattachments%2Ff1d3841d05b747ac894b4b22aad428c2%2F8e6786ad-4b32-4395-a53c-93d0557d9c12%2F1735195598187.jpg" TargetMode="External"/><Relationship Id="rId249" Type="http://schemas.openxmlformats.org/officeDocument/2006/relationships/hyperlink" Target="https://kc-eu.kobotoolbox.org/media/original?media_file=burn%2Fattachments%2Fc1c948857db74e9b99c35b6ab2eabe04%2Fa62c9ebb-a0e2-4078-9e27-6138e6a8dfd5%2F1714380858433.jpg" TargetMode="External"/><Relationship Id="rId456" Type="http://schemas.openxmlformats.org/officeDocument/2006/relationships/hyperlink" Target="https://kc-eu.kobotoolbox.org/media/original?media_file=burn%2Fattachments%2Fc1c948857db74e9b99c35b6ab2eabe04%2F7d6c77e0-9f77-4fc2-ba69-7e52e35a6dad%2F1715417118219.jpg" TargetMode="External"/><Relationship Id="rId663" Type="http://schemas.openxmlformats.org/officeDocument/2006/relationships/hyperlink" Target="https://kc-eu.kobotoolbox.org/media/original?media_file=burn%2Fattachments%2Ff1d3841d05b747ac894b4b22aad428c2%2Fae6ac61c-30a4-46f8-99d0-5807d6c32d4d%2F1734246738669.jpg" TargetMode="External"/><Relationship Id="rId870" Type="http://schemas.openxmlformats.org/officeDocument/2006/relationships/hyperlink" Target="https://kc-eu.kobotoolbox.org/media/original?media_file=burn%2Fattachments%2Ff1d3841d05b747ac894b4b22aad428c2%2F0d4add12-9e1e-4262-ac0d-fe00ea1bcc0b%2F1735541019276.jpg" TargetMode="External"/><Relationship Id="rId1086" Type="http://schemas.openxmlformats.org/officeDocument/2006/relationships/hyperlink" Target="https://kc-eu.kobotoolbox.org/media/original?media_file=burn%2Fattachments%2Ff1d3841d05b747ac894b4b22aad428c2%2F3b0b9e2b-457e-4226-b845-125f1a46ad76%2F1735634229449.jpg" TargetMode="External"/><Relationship Id="rId13" Type="http://schemas.openxmlformats.org/officeDocument/2006/relationships/hyperlink" Target="https://kc-eu.kobotoolbox.org/media/original?media_file=burn%2Fattachments%2F30c99f1c95014a8b9f3e3202f588b877%2F81b74658-b433-4835-ba48-27c0d9467b5a%2F1715163818802.jpg" TargetMode="External"/><Relationship Id="rId109" Type="http://schemas.openxmlformats.org/officeDocument/2006/relationships/hyperlink" Target="https://kc-eu.kobotoolbox.org/media/original?media_file=burn%2Fattachments%2Fc1c948857db74e9b99c35b6ab2eabe04%2F45213f8f-6cad-4703-9a40-e78cee6b8984%2F1714288283318.jpg" TargetMode="External"/><Relationship Id="rId316" Type="http://schemas.openxmlformats.org/officeDocument/2006/relationships/hyperlink" Target="https://kc-eu.kobotoolbox.org/media/original?media_file=burn%2Fattachments%2Fc1c948857db74e9b99c35b6ab2eabe04%2Ff7535372-167d-4a62-8c40-8742a7d58cb6%2F1715161816855.jpg" TargetMode="External"/><Relationship Id="rId523" Type="http://schemas.openxmlformats.org/officeDocument/2006/relationships/hyperlink" Target="https://kc-eu.kobotoolbox.org/media/original?media_file=burn%2Fattachments%2Fc1c948857db74e9b99c35b6ab2eabe04%2Fc2e79120-1ea6-4a9d-a944-ad25be4a1192%2F1715412590519.jpg" TargetMode="External"/><Relationship Id="rId968" Type="http://schemas.openxmlformats.org/officeDocument/2006/relationships/hyperlink" Target="https://kc-eu.kobotoolbox.org/media/original?media_file=burn%2Fattachments%2Ff1d3841d05b747ac894b4b22aad428c2%2Fb8c9917a-3331-42db-a189-714ea4c140e2%2F1734948762009.jpg" TargetMode="External"/><Relationship Id="rId97" Type="http://schemas.openxmlformats.org/officeDocument/2006/relationships/hyperlink" Target="https://kc-eu.kobotoolbox.org/media/original?media_file=burn%2Fattachments%2Fc1c948857db74e9b99c35b6ab2eabe04%2F5df7f0e8-687a-492c-9062-807d6b33e558%2F1715519423401.jpg" TargetMode="External"/><Relationship Id="rId730" Type="http://schemas.openxmlformats.org/officeDocument/2006/relationships/hyperlink" Target="https://kc-eu.kobotoolbox.org/media/original?media_file=burn%2Fattachments%2Ff1d3841d05b747ac894b4b22aad428c2%2F84632c79-14bc-4317-ba1e-0e818ed8b80d%2F1734952741652.jpg" TargetMode="External"/><Relationship Id="rId828" Type="http://schemas.openxmlformats.org/officeDocument/2006/relationships/hyperlink" Target="https://kc-eu.kobotoolbox.org/media/original?media_file=burn%2Fattachments%2Ff1d3841d05b747ac894b4b22aad428c2%2Fdb19ab68-35f1-4261-bfd6-1b2ca76b5f98%2F1734859460802.jpg" TargetMode="External"/><Relationship Id="rId1013" Type="http://schemas.openxmlformats.org/officeDocument/2006/relationships/hyperlink" Target="https://kc-eu.kobotoolbox.org/media/original?media_file=burn%2Fattachments%2Ff1d3841d05b747ac894b4b22aad428c2%2F2ef396a0-a849-43ff-9e4c-5e3d4b083850%2F1735631668877.jpg" TargetMode="External"/><Relationship Id="rId162" Type="http://schemas.openxmlformats.org/officeDocument/2006/relationships/hyperlink" Target="https://kc-eu.kobotoolbox.org/media/original?media_file=burn%2Fattachments%2Fc1c948857db74e9b99c35b6ab2eabe04%2F2599ed6d-1d1c-4185-bcb2-998cf3ac0c85%2F1717423979253.jpg" TargetMode="External"/><Relationship Id="rId467" Type="http://schemas.openxmlformats.org/officeDocument/2006/relationships/hyperlink" Target="https://kc-eu.kobotoolbox.org/media/original?media_file=burn%2Fattachments%2Fc1c948857db74e9b99c35b6ab2eabe04%2F95c9c130-ee28-41ae-ab58-28b8075d63ed%2F1715498815643.jpg" TargetMode="External"/><Relationship Id="rId1097" Type="http://schemas.openxmlformats.org/officeDocument/2006/relationships/hyperlink" Target="https://kc-eu.kobotoolbox.org/media/original?media_file=burn%2Fattachments%2Ff1d3841d05b747ac894b4b22aad428c2%2Faaf549c8-217e-4ebe-9ae2-de4eb4e4ddad%2F1734509219535.jpg" TargetMode="External"/><Relationship Id="rId674" Type="http://schemas.openxmlformats.org/officeDocument/2006/relationships/hyperlink" Target="https://kc-eu.kobotoolbox.org/media/original?media_file=burn%2Fattachments%2Ff1d3841d05b747ac894b4b22aad428c2%2Fd8524744-9201-4056-a104-18c37a2839bc%2F1734248556235.jpg" TargetMode="External"/><Relationship Id="rId881" Type="http://schemas.openxmlformats.org/officeDocument/2006/relationships/hyperlink" Target="https://kc-eu.kobotoolbox.org/media/original?media_file=burn%2Fattachments%2Ff1d3841d05b747ac894b4b22aad428c2%2F4ee5f9b4-94c5-4582-ab11-4ed161f6e71b%2F1734425127806.jpg" TargetMode="External"/><Relationship Id="rId979" Type="http://schemas.openxmlformats.org/officeDocument/2006/relationships/hyperlink" Target="https://kc-eu.kobotoolbox.org/media/original?media_file=burn%2Fattachments%2Ff1d3841d05b747ac894b4b22aad428c2%2Fcd239e7b-fbfe-4597-b2aa-38ac6d9ecab4%2F1734939888651.jpg" TargetMode="External"/><Relationship Id="rId24" Type="http://schemas.openxmlformats.org/officeDocument/2006/relationships/hyperlink" Target="https://kc-eu.kobotoolbox.org/media/original?media_file=burn%2Fattachments%2Fc1c948857db74e9b99c35b6ab2eabe04%2Fd3050730-74ef-4062-8129-a0c4f0907208%2F1714985443968.jpg" TargetMode="External"/><Relationship Id="rId327" Type="http://schemas.openxmlformats.org/officeDocument/2006/relationships/hyperlink" Target="https://kc-eu.kobotoolbox.org/media/original?media_file=burn%2Fattachments%2Fc1c948857db74e9b99c35b6ab2eabe04%2F342e8de0-e26b-46df-912c-0f8d891a901a%2F1717488263643.jpg" TargetMode="External"/><Relationship Id="rId534" Type="http://schemas.openxmlformats.org/officeDocument/2006/relationships/hyperlink" Target="https://kc-eu.kobotoolbox.org/media/original?media_file=burn%2Fattachments%2F30c99f1c95014a8b9f3e3202f588b877%2F2ec93d1e-78c6-45a1-b2aa-f5594f127f94%2F1715099264492.jpg" TargetMode="External"/><Relationship Id="rId741" Type="http://schemas.openxmlformats.org/officeDocument/2006/relationships/hyperlink" Target="https://kc-eu.kobotoolbox.org/media/original?media_file=burn%2Fattachments%2Ff1d3841d05b747ac894b4b22aad428c2%2Fc3968115-be24-4c6c-8876-8c66a04057a0%2F1735458390214.jpg" TargetMode="External"/><Relationship Id="rId839" Type="http://schemas.openxmlformats.org/officeDocument/2006/relationships/hyperlink" Target="https://kc-eu.kobotoolbox.org/media/original?media_file=burn%2Fattachments%2Ff1d3841d05b747ac894b4b22aad428c2%2Feca85ae8-1ed3-4867-81fe-9ea3502bca71%2F1734850671221.jpg" TargetMode="External"/><Relationship Id="rId173" Type="http://schemas.openxmlformats.org/officeDocument/2006/relationships/hyperlink" Target="https://kc-eu.kobotoolbox.org/media/original?media_file=burn%2Fattachments%2Fc1c948857db74e9b99c35b6ab2eabe04%2Fbcc27a78-8490-4c98-a7f0-1df68f731ef1%2F1715593771785.jpg" TargetMode="External"/><Relationship Id="rId380" Type="http://schemas.openxmlformats.org/officeDocument/2006/relationships/hyperlink" Target="https://kc-eu.kobotoolbox.org/media/original?media_file=burn%2Fattachments%2Fc1c948857db74e9b99c35b6ab2eabe04%2F07acb036-9a58-4962-b891-e6e62ce78d50%2F8.44-13_42_50.jpg" TargetMode="External"/><Relationship Id="rId601" Type="http://schemas.openxmlformats.org/officeDocument/2006/relationships/hyperlink" Target="https://kc-eu.kobotoolbox.org/media/original?media_file=burn%2Fattachments%2Ff1d3841d05b747ac894b4b22aad428c2%2Fdde3780c-ed5d-4a1a-bfb7-b3f3099996b3%2F1735379482682.jpg" TargetMode="External"/><Relationship Id="rId1024" Type="http://schemas.openxmlformats.org/officeDocument/2006/relationships/hyperlink" Target="https://kc-eu.kobotoolbox.org/media/original?media_file=burn%2Fattachments%2Ff1d3841d05b747ac894b4b22aad428c2%2F6aaa4032-bdc7-4278-a66b-4780ffa0589a%2F1734503873196.jpg" TargetMode="External"/><Relationship Id="rId240" Type="http://schemas.openxmlformats.org/officeDocument/2006/relationships/hyperlink" Target="https://kc-eu.kobotoolbox.org/media/original?media_file=burn%2Fattachments%2Fc1c948857db74e9b99c35b6ab2eabe04%2F25b856c5-510d-4069-b3fa-df9b360c21fa%2F1714400125298.jpg" TargetMode="External"/><Relationship Id="rId478" Type="http://schemas.openxmlformats.org/officeDocument/2006/relationships/hyperlink" Target="https://kc-eu.kobotoolbox.org/media/original?media_file=burn%2Fattachments%2Fc1c948857db74e9b99c35b6ab2eabe04%2F5d87081e-e8f9-4d7d-8e4a-14a4aecd2d81%2F1715413558837.jpg" TargetMode="External"/><Relationship Id="rId685" Type="http://schemas.openxmlformats.org/officeDocument/2006/relationships/hyperlink" Target="https://kc-eu.kobotoolbox.org/media/original?media_file=burn%2Fattachments%2Ff1d3841d05b747ac894b4b22aad428c2%2F7290071e-cad6-48aa-acb9-cfc10b7df7db%2F1734773671519.jpg" TargetMode="External"/><Relationship Id="rId892" Type="http://schemas.openxmlformats.org/officeDocument/2006/relationships/hyperlink" Target="https://kc-eu.kobotoolbox.org/media/original?media_file=burn%2Fattachments%2Ff1d3841d05b747ac894b4b22aad428c2%2F6daccf38-c42c-4161-8950-7c3b646ac89a%2F1734414415993.jpg" TargetMode="External"/><Relationship Id="rId906" Type="http://schemas.openxmlformats.org/officeDocument/2006/relationships/hyperlink" Target="https://kc-eu.kobotoolbox.org/media/original?media_file=burn%2Fattachments%2Ff1d3841d05b747ac894b4b22aad428c2%2F303789da-baa2-4adc-908b-d57643c2f599%2F1735047072480.jpg" TargetMode="External"/><Relationship Id="rId35" Type="http://schemas.openxmlformats.org/officeDocument/2006/relationships/hyperlink" Target="https://kc-eu.kobotoolbox.org/media/original?media_file=burn%2Fattachments%2Fc1c948857db74e9b99c35b6ab2eabe04%2F91060317-b66b-4ead-8ff9-653fff3f4485%2F1715587860621.jpg" TargetMode="External"/><Relationship Id="rId100" Type="http://schemas.openxmlformats.org/officeDocument/2006/relationships/hyperlink" Target="https://kc-eu.kobotoolbox.org/media/original?media_file=burn%2Fattachments%2Fc1c948857db74e9b99c35b6ab2eabe04%2F366dec63-4553-4416-b384-ec8e1e98f1ac%2F1715497907669.jpg" TargetMode="External"/><Relationship Id="rId338" Type="http://schemas.openxmlformats.org/officeDocument/2006/relationships/hyperlink" Target="https://kc-eu.kobotoolbox.org/media/original?media_file=burn%2Fattachments%2Fc1c948857db74e9b99c35b6ab2eabe04%2Fe7908306-d314-467d-9eb1-00ad65ad26b6%2F1717488797018.jpg" TargetMode="External"/><Relationship Id="rId545" Type="http://schemas.openxmlformats.org/officeDocument/2006/relationships/hyperlink" Target="https://kc-eu.kobotoolbox.org/media/original?media_file=burn%2Fattachments%2F30c99f1c95014a8b9f3e3202f588b877%2Fb62aa25d-f6d9-4490-8823-0068ad4ecd66%2F1714992352322.jpg" TargetMode="External"/><Relationship Id="rId752" Type="http://schemas.openxmlformats.org/officeDocument/2006/relationships/hyperlink" Target="https://kc-eu.kobotoolbox.org/media/original?media_file=burn%2Fattachments%2Ff1d3841d05b747ac894b4b22aad428c2%2Fec152d11-3579-4504-b7cc-0414305b28ad%2F1736150714252.jpg" TargetMode="External"/><Relationship Id="rId184" Type="http://schemas.openxmlformats.org/officeDocument/2006/relationships/hyperlink" Target="https://kc-eu.kobotoolbox.org/media/original?media_file=burn%2Fattachments%2Fc1c948857db74e9b99c35b6ab2eabe04%2F162e2ca7-112b-4a7f-8864-436031348514%2F1715592643699.jpg" TargetMode="External"/><Relationship Id="rId391" Type="http://schemas.openxmlformats.org/officeDocument/2006/relationships/hyperlink" Target="https://kc-eu.kobotoolbox.org/media/original?media_file=burn%2Fattachments%2Fc1c948857db74e9b99c35b6ab2eabe04%2F0ebe6199-e6d7-4341-b390-4f45f42b03dd%2F1717527972154.jpg" TargetMode="External"/><Relationship Id="rId405" Type="http://schemas.openxmlformats.org/officeDocument/2006/relationships/hyperlink" Target="https://kc-eu.kobotoolbox.org/media/original?media_file=burn%2Fattachments%2Fc1c948857db74e9b99c35b6ab2eabe04%2F7a231d12-0f7d-4382-a9e3-5ca8ecee773c%2F1717226007085.jpg" TargetMode="External"/><Relationship Id="rId612" Type="http://schemas.openxmlformats.org/officeDocument/2006/relationships/hyperlink" Target="https://kc-eu.kobotoolbox.org/media/original?media_file=burn%2Fattachments%2Ff1d3841d05b747ac894b4b22aad428c2%2F13207310-84d1-4ab8-b2f3-7d599838d8ba%2F1734256938068.jpg" TargetMode="External"/><Relationship Id="rId1035" Type="http://schemas.openxmlformats.org/officeDocument/2006/relationships/hyperlink" Target="https://kc-eu.kobotoolbox.org/media/original?media_file=burn%2Fattachments%2Ff1d3841d05b747ac894b4b22aad428c2%2F4885fd56-3367-471e-b68b-d044a6d54ac0%2F1735203717381.jpg" TargetMode="External"/><Relationship Id="rId251" Type="http://schemas.openxmlformats.org/officeDocument/2006/relationships/hyperlink" Target="https://kc-eu.kobotoolbox.org/media/original?media_file=burn%2Fattachments%2Fc1c948857db74e9b99c35b6ab2eabe04%2F59d7f277-62f7-4742-9658-cd5e230ac7ed%2F1714372255086.jpg" TargetMode="External"/><Relationship Id="rId489" Type="http://schemas.openxmlformats.org/officeDocument/2006/relationships/hyperlink" Target="https://kc-eu.kobotoolbox.org/media/original?media_file=burn%2Fattachments%2Fc1c948857db74e9b99c35b6ab2eabe04%2Fcf4753df-f477-4824-b09c-7b1fa7a754da%2F1717249490413.jpg" TargetMode="External"/><Relationship Id="rId696" Type="http://schemas.openxmlformats.org/officeDocument/2006/relationships/hyperlink" Target="https://kc-eu.kobotoolbox.org/media/original?media_file=burn%2Fattachments%2Ff1d3841d05b747ac894b4b22aad428c2%2F221fa705-6637-43d2-80d8-aff20f47d67b%2F1734764817348.jpg" TargetMode="External"/><Relationship Id="rId917" Type="http://schemas.openxmlformats.org/officeDocument/2006/relationships/hyperlink" Target="https://kc-eu.kobotoolbox.org/media/original?media_file=burn%2Fattachments%2Ff1d3841d05b747ac894b4b22aad428c2%2Fa3e711a4-4ee8-44e9-9129-830cbe9f26e4%2F1734424465576.jpg" TargetMode="External"/><Relationship Id="rId1102" Type="http://schemas.openxmlformats.org/officeDocument/2006/relationships/hyperlink" Target="https://kc-eu.kobotoolbox.org/media/original?media_file=burn%2Fattachments%2Ff1d3841d05b747ac894b4b22aad428c2%2F235e4042-50df-483a-9313-818f23612c73%2F1735622138080.jpg" TargetMode="External"/><Relationship Id="rId46" Type="http://schemas.openxmlformats.org/officeDocument/2006/relationships/hyperlink" Target="https://kc-eu.kobotoolbox.org/media/original?media_file=burn%2Fattachments%2Fc1c948857db74e9b99c35b6ab2eabe04%2F7c5da41f-bbab-4f0c-8fa7-33d4576cd9a6%2F1715520096593.jpg" TargetMode="External"/><Relationship Id="rId349" Type="http://schemas.openxmlformats.org/officeDocument/2006/relationships/hyperlink" Target="https://kc-eu.kobotoolbox.org/media/original?media_file=burn%2Fattachments%2Fc1c948857db74e9b99c35b6ab2eabe04%2F0c26fba9-2cf0-43ee-81af-acf685938d89%2F1717502401807.jpg" TargetMode="External"/><Relationship Id="rId556" Type="http://schemas.openxmlformats.org/officeDocument/2006/relationships/hyperlink" Target="https://kc-eu.kobotoolbox.org/media/original?media_file=burn%2Fattachments%2F30c99f1c95014a8b9f3e3202f588b877%2F6680b13f-7523-4b2c-a325-a17ed9d3d792%2F1715104146905.jpg" TargetMode="External"/><Relationship Id="rId763" Type="http://schemas.openxmlformats.org/officeDocument/2006/relationships/hyperlink" Target="https://kc-eu.kobotoolbox.org/media/original?media_file=burn%2Fattachments%2Ff1d3841d05b747ac894b4b22aad428c2%2F25c8bb62-7359-4bf3-b992-890376c701d8%2F1735455278187.jpg" TargetMode="External"/><Relationship Id="rId111" Type="http://schemas.openxmlformats.org/officeDocument/2006/relationships/hyperlink" Target="https://kc-eu.kobotoolbox.org/media/original?media_file=burn%2Fattachments%2Fc1c948857db74e9b99c35b6ab2eabe04%2F0fbe9401-4f58-40d5-ab45-54e3f58f44c6%2F1714293597771.jpg" TargetMode="External"/><Relationship Id="rId195" Type="http://schemas.openxmlformats.org/officeDocument/2006/relationships/hyperlink" Target="https://kc-eu.kobotoolbox.org/media/original?media_file=burn%2Fattachments%2Fc1c948857db74e9b99c35b6ab2eabe04%2Faab8c84e-7544-4683-a2fd-bbe27ebf5962%2F1715077004912.jpg" TargetMode="External"/><Relationship Id="rId209" Type="http://schemas.openxmlformats.org/officeDocument/2006/relationships/hyperlink" Target="https://kc-eu.kobotoolbox.org/media/original?media_file=burn%2Fattachments%2Fc1c948857db74e9b99c35b6ab2eabe04%2F679a2adc-8b8f-4ed9-8f17-977edf6806aa%2F1717412729873.jpg" TargetMode="External"/><Relationship Id="rId416" Type="http://schemas.openxmlformats.org/officeDocument/2006/relationships/hyperlink" Target="https://kc-eu.kobotoolbox.org/media/original?media_file=burn%2Fattachments%2Fc1c948857db74e9b99c35b6ab2eabe04%2F048b440b-d063-4b9b-acc7-eab2c99ccd64%2F1717271910120.jpg" TargetMode="External"/><Relationship Id="rId970" Type="http://schemas.openxmlformats.org/officeDocument/2006/relationships/hyperlink" Target="https://kc-eu.kobotoolbox.org/media/original?media_file=burn%2Fattachments%2Ff1d3841d05b747ac894b4b22aad428c2%2Fbce07194-ed27-40fe-ab19-700c5870c8eb%2F1734942318495.jpg" TargetMode="External"/><Relationship Id="rId1046" Type="http://schemas.openxmlformats.org/officeDocument/2006/relationships/hyperlink" Target="https://kc-eu.kobotoolbox.org/media/original?media_file=burn%2Fattachments%2Ff1d3841d05b747ac894b4b22aad428c2%2Fc42ef4bf-f692-40f1-8757-268a47a3fba6%2F1735124232448.jpg" TargetMode="External"/><Relationship Id="rId623" Type="http://schemas.openxmlformats.org/officeDocument/2006/relationships/hyperlink" Target="https://kc-eu.kobotoolbox.org/media/original?media_file=burn%2Fattachments%2Ff1d3841d05b747ac894b4b22aad428c2%2Fa2e47f84-c4a6-41f4-b84d-5d5e3c3f4d95%2F1734249168862.jpg" TargetMode="External"/><Relationship Id="rId830" Type="http://schemas.openxmlformats.org/officeDocument/2006/relationships/hyperlink" Target="https://kc-eu.kobotoolbox.org/media/original?media_file=burn%2Fattachments%2Ff1d3841d05b747ac894b4b22aad428c2%2Fcd31b986-4746-4d36-9182-8a88b8184829%2F1734855611443.jpg" TargetMode="External"/><Relationship Id="rId928" Type="http://schemas.openxmlformats.org/officeDocument/2006/relationships/hyperlink" Target="https://kc-eu.kobotoolbox.org/media/original?media_file=burn%2Fattachments%2Ff1d3841d05b747ac894b4b22aad428c2%2F73ddae32-2ebb-4399-80d2-ba7d71db7031%2F1735545100907.jpg" TargetMode="External"/><Relationship Id="rId57" Type="http://schemas.openxmlformats.org/officeDocument/2006/relationships/hyperlink" Target="https://kc-eu.kobotoolbox.org/media/original?media_file=burn%2Fattachments%2Fc1c948857db74e9b99c35b6ab2eabe04%2F5b8472de-e260-4fa3-b1c9-b20155bafcdb%2F1715518851151.jpg" TargetMode="External"/><Relationship Id="rId262" Type="http://schemas.openxmlformats.org/officeDocument/2006/relationships/hyperlink" Target="https://kc-eu.kobotoolbox.org/media/original?media_file=burn%2Fattachments%2Fc1c948857db74e9b99c35b6ab2eabe04%2F1d0b2226-5b40-4047-b233-204161256e24%2F1717439562973.jpg" TargetMode="External"/><Relationship Id="rId567" Type="http://schemas.openxmlformats.org/officeDocument/2006/relationships/hyperlink" Target="https://kc-eu.kobotoolbox.org/media/original?media_file=burn%2Fattachments%2F49665373d7014e83b3ac055799a21718%2F8a953b84-b3e9-47e4-a623-271a6cd24663%2F1713787679352.jpg" TargetMode="External"/><Relationship Id="rId1113" Type="http://schemas.openxmlformats.org/officeDocument/2006/relationships/hyperlink" Target="https://kc-eu.kobotoolbox.org/media/original?media_file=burn%2Fattachments%2Ff1d3841d05b747ac894b4b22aad428c2%2Ffab0447e-d6f1-4099-a8ad-accf27d7d8dd%2F1735025983657.jpg" TargetMode="External"/><Relationship Id="rId122" Type="http://schemas.openxmlformats.org/officeDocument/2006/relationships/hyperlink" Target="https://kc-eu.kobotoolbox.org/media/original?media_file=burn%2Fattachments%2Fc1c948857db74e9b99c35b6ab2eabe04%2F11fc7f4d-7843-4225-9547-c5c62b6b83c9%2F1714293263799.jpg" TargetMode="External"/><Relationship Id="rId774" Type="http://schemas.openxmlformats.org/officeDocument/2006/relationships/hyperlink" Target="https://kc-eu.kobotoolbox.org/media/original?media_file=burn%2Fattachments%2Ff1d3841d05b747ac894b4b22aad428c2%2F52569ede-919c-4085-8c2a-2f750a9f3199%2F1735462096724.jpg" TargetMode="External"/><Relationship Id="rId981" Type="http://schemas.openxmlformats.org/officeDocument/2006/relationships/hyperlink" Target="https://kc-eu.kobotoolbox.org/media/original?media_file=burn%2Fattachments%2Ff1d3841d05b747ac894b4b22aad428c2%2F36665d76-9607-4e6d-92dd-e68b40e5bfff%2F1734934730552.jpg" TargetMode="External"/><Relationship Id="rId1057" Type="http://schemas.openxmlformats.org/officeDocument/2006/relationships/hyperlink" Target="https://kc-eu.kobotoolbox.org/media/original?media_file=burn%2Fattachments%2Ff1d3841d05b747ac894b4b22aad428c2%2Fa7889585-e19c-4246-8a71-a7fe96a01b2d%2F1734514750792.jpg" TargetMode="External"/><Relationship Id="rId427" Type="http://schemas.openxmlformats.org/officeDocument/2006/relationships/hyperlink" Target="https://kc-eu.kobotoolbox.org/media/original?media_file=burn%2Fattachments%2Fc1c948857db74e9b99c35b6ab2eabe04%2F75ae29ee-e7ed-4bf4-9991-d7ebf2289923%2F26.36-13_36_39.jpg" TargetMode="External"/><Relationship Id="rId634" Type="http://schemas.openxmlformats.org/officeDocument/2006/relationships/hyperlink" Target="https://kc-eu.kobotoolbox.org/media/original?media_file=burn%2Fattachments%2Ff1d3841d05b747ac894b4b22aad428c2%2F4688784f-1e4d-4c64-aa79-a1be3c521186%2F1735365937453.jpg" TargetMode="External"/><Relationship Id="rId841" Type="http://schemas.openxmlformats.org/officeDocument/2006/relationships/hyperlink" Target="https://kc-eu.kobotoolbox.org/media/original?media_file=burn%2Fattachments%2Ff1d3841d05b747ac894b4b22aad428c2%2Faf9ff513-bdaa-4dec-a1db-74bfdeda52a9%2F1734853538462.jpg" TargetMode="External"/><Relationship Id="rId273" Type="http://schemas.openxmlformats.org/officeDocument/2006/relationships/hyperlink" Target="https://kc-eu.kobotoolbox.org/media/original?media_file=burn%2Fattachments%2Fc1c948857db74e9b99c35b6ab2eabe04%2Fe295b90b-2c32-4fca-9bbb-ad8dcf5ab7b3%2F6.540-14_30_54.jpg" TargetMode="External"/><Relationship Id="rId480" Type="http://schemas.openxmlformats.org/officeDocument/2006/relationships/hyperlink" Target="https://kc-eu.kobotoolbox.org/media/original?media_file=burn%2Fattachments%2Fc1c948857db74e9b99c35b6ab2eabe04%2F67d9d02b-261d-4a91-86ab-21515ddcb58a%2F1717254131629.jpg" TargetMode="External"/><Relationship Id="rId701" Type="http://schemas.openxmlformats.org/officeDocument/2006/relationships/hyperlink" Target="https://kc-eu.kobotoolbox.org/media/original?media_file=burn%2Fattachments%2Ff1d3841d05b747ac894b4b22aad428c2%2F7f5f2cb9-3ec0-4d1b-914c-61df30041251%2F1734767384430.jpg" TargetMode="External"/><Relationship Id="rId939" Type="http://schemas.openxmlformats.org/officeDocument/2006/relationships/hyperlink" Target="https://kc-eu.kobotoolbox.org/media/original?media_file=burn%2Fattachments%2Ff1d3841d05b747ac894b4b22aad428c2%2F0d38dbad-8759-4584-9db6-65c17f26c736%2F1735542621746.jpg" TargetMode="External"/><Relationship Id="rId1124" Type="http://schemas.openxmlformats.org/officeDocument/2006/relationships/hyperlink" Target="https://kc-eu.kobotoolbox.org/media/original?media_file=burn%2Fattachments%2Ff1d3841d05b747ac894b4b22aad428c2%2F06d5c19a-ecd0-496b-a398-1cc59e6d2a60%2F1735047809286.jpg" TargetMode="External"/><Relationship Id="rId68" Type="http://schemas.openxmlformats.org/officeDocument/2006/relationships/hyperlink" Target="https://kc-eu.kobotoolbox.org/media/original?media_file=burn%2Fattachments%2Fc1c948857db74e9b99c35b6ab2eabe04%2F8501bbb8-5e65-4c84-9019-8934ecba32f9%2F1717316047200.jpg" TargetMode="External"/><Relationship Id="rId133" Type="http://schemas.openxmlformats.org/officeDocument/2006/relationships/hyperlink" Target="https://kc-eu.kobotoolbox.org/media/original?media_file=burn%2Fattachments%2Fc1c948857db74e9b99c35b6ab2eabe04%2Ff7241183-31a2-414d-8473-8cf443577c4c%2F1717327999760.jpg" TargetMode="External"/><Relationship Id="rId340" Type="http://schemas.openxmlformats.org/officeDocument/2006/relationships/hyperlink" Target="https://kc-eu.kobotoolbox.org/media/original?media_file=burn%2Fattachments%2Fc1c948857db74e9b99c35b6ab2eabe04%2F8e60f32d-e1f9-4b8e-83bf-d9dc648b0c69%2F1715755901535.jpg" TargetMode="External"/><Relationship Id="rId578" Type="http://schemas.openxmlformats.org/officeDocument/2006/relationships/hyperlink" Target="https://kc-eu.kobotoolbox.org/media/original?media_file=burn%2Fattachments%2Ff1d3841d05b747ac894b4b22aad428c2%2F550947aa-18a7-4bc0-bda7-03efe8a66881%2F1734866982325.jpg" TargetMode="External"/><Relationship Id="rId785" Type="http://schemas.openxmlformats.org/officeDocument/2006/relationships/hyperlink" Target="https://kc-eu.kobotoolbox.org/media/original?media_file=burn%2Fattachments%2Ff1d3841d05b747ac894b4b22aad428c2%2Fdf83b033-6f9e-496b-a317-ad305c4f2a16%2F1735454604991.jpg" TargetMode="External"/><Relationship Id="rId992" Type="http://schemas.openxmlformats.org/officeDocument/2006/relationships/hyperlink" Target="https://kc-eu.kobotoolbox.org/media/original?media_file=burn%2Fattachments%2Ff1d3841d05b747ac894b4b22aad428c2%2F38d44245-f41c-4fda-9e4f-bb3dbf074835%2F1737531460495.jpg" TargetMode="External"/><Relationship Id="rId200" Type="http://schemas.openxmlformats.org/officeDocument/2006/relationships/hyperlink" Target="https://kc-eu.kobotoolbox.org/media/original?media_file=burn%2Fattachments%2Fc1c948857db74e9b99c35b6ab2eabe04%2F1d276ccf-443e-4f93-96ff-92891d91d17e%2F1717410386754.jpg" TargetMode="External"/><Relationship Id="rId438" Type="http://schemas.openxmlformats.org/officeDocument/2006/relationships/hyperlink" Target="https://kc-eu.kobotoolbox.org/media/original?media_file=burn%2Fattachments%2Fc1c948857db74e9b99c35b6ab2eabe04%2F2e830564-c291-4e6f-af7d-cdddd2a4fbb4%2F1714206665480.jpg" TargetMode="External"/><Relationship Id="rId645" Type="http://schemas.openxmlformats.org/officeDocument/2006/relationships/hyperlink" Target="https://kc-eu.kobotoolbox.org/media/original?media_file=burn%2Fattachments%2Ff1d3841d05b747ac894b4b22aad428c2%2F950d8585-ce32-46ab-a4c1-ac6b0648c7e5%2F1734864648020.jpg" TargetMode="External"/><Relationship Id="rId852" Type="http://schemas.openxmlformats.org/officeDocument/2006/relationships/hyperlink" Target="https://kc-eu.kobotoolbox.org/media/original?media_file=burn%2Fattachments%2Ff1d3841d05b747ac894b4b22aad428c2%2F85716b59-993a-434b-ae21-4765b4e35d90%2F1737444951501.jpg" TargetMode="External"/><Relationship Id="rId1068" Type="http://schemas.openxmlformats.org/officeDocument/2006/relationships/hyperlink" Target="https://kc-eu.kobotoolbox.org/media/original?media_file=burn%2Fattachments%2Ff1d3841d05b747ac894b4b22aad428c2%2F8e54a924-93c5-45fe-865b-2def949aef62%2F1736328003296.jpg" TargetMode="External"/><Relationship Id="rId284" Type="http://schemas.openxmlformats.org/officeDocument/2006/relationships/hyperlink" Target="https://kc-eu.kobotoolbox.org/media/original?media_file=burn%2Fattachments%2Fc1c948857db74e9b99c35b6ab2eabe04%2F7c21eab4-6c2e-433c-ac16-720808fdb684%2F1715153390958.jpg" TargetMode="External"/><Relationship Id="rId491" Type="http://schemas.openxmlformats.org/officeDocument/2006/relationships/hyperlink" Target="https://kc-eu.kobotoolbox.org/media/original?media_file=burn%2Fattachments%2Fc1c948857db74e9b99c35b6ab2eabe04%2Fcf3ede71-708d-4046-8658-30258f3cd762%2F1715411891905.jpg" TargetMode="External"/><Relationship Id="rId505" Type="http://schemas.openxmlformats.org/officeDocument/2006/relationships/hyperlink" Target="https://kc-eu.kobotoolbox.org/media/original?media_file=burn%2Fattachments%2Fc1c948857db74e9b99c35b6ab2eabe04%2Fc2d537d1-b0bf-4d8a-8715-7a8d644d0c02%2F1717254986786.jpg" TargetMode="External"/><Relationship Id="rId712" Type="http://schemas.openxmlformats.org/officeDocument/2006/relationships/hyperlink" Target="https://kc-eu.kobotoolbox.org/media/original?media_file=burn%2Fattachments%2Ff1d3841d05b747ac894b4b22aad428c2%2Fbe20f336-8f70-4865-b0d2-630bd9f39c45%2F1734255612531.jpg" TargetMode="External"/><Relationship Id="rId1135" Type="http://schemas.openxmlformats.org/officeDocument/2006/relationships/hyperlink" Target="https://kc-eu.kobotoolbox.org/media/original?media_file=burn%2Fattachments%2Ff1d3841d05b747ac894b4b22aad428c2%2Fb7dc9be5-3d64-4930-b68c-2d706fea9934%2F1734511595684.jpg" TargetMode="External"/><Relationship Id="rId79" Type="http://schemas.openxmlformats.org/officeDocument/2006/relationships/hyperlink" Target="https://kc-eu.kobotoolbox.org/media/original?media_file=burn%2Fattachments%2Fc1c948857db74e9b99c35b6ab2eabe04%2F21ebb0ae-a519-463f-b4aa-187b9ac4bc62%2F23.48-13_45_29.jpg" TargetMode="External"/><Relationship Id="rId144" Type="http://schemas.openxmlformats.org/officeDocument/2006/relationships/hyperlink" Target="https://kc-eu.kobotoolbox.org/media/original?media_file=burn%2Fattachments%2Fc1c948857db74e9b99c35b6ab2eabe04%2F3aadd724-b984-4a63-9b74-0c925a5991dc%2F1717326475250.jpg" TargetMode="External"/><Relationship Id="rId589" Type="http://schemas.openxmlformats.org/officeDocument/2006/relationships/hyperlink" Target="https://kc-eu.kobotoolbox.org/media/original?media_file=burn%2Fattachments%2Ff1d3841d05b747ac894b4b22aad428c2%2F88a2af73-4e91-4b63-955e-2f77a41c2c8c%2F1734258312826.jpg" TargetMode="External"/><Relationship Id="rId796" Type="http://schemas.openxmlformats.org/officeDocument/2006/relationships/hyperlink" Target="https://kc-eu.kobotoolbox.org/media/original?media_file=burn%2Fattachments%2Ff1d3841d05b747ac894b4b22aad428c2%2F35eae6ee-f6d5-4773-8663-c1d2b512eda6%2F1734933019221.jpg" TargetMode="External"/><Relationship Id="rId351" Type="http://schemas.openxmlformats.org/officeDocument/2006/relationships/hyperlink" Target="https://kc-eu.kobotoolbox.org/media/original?media_file=burn%2Fattachments%2Fc1c948857db74e9b99c35b6ab2eabe04%2F7026046f-0edd-4346-a5f1-ff81f8a8218c%2F1715674657033.jpg" TargetMode="External"/><Relationship Id="rId449" Type="http://schemas.openxmlformats.org/officeDocument/2006/relationships/hyperlink" Target="https://kc-eu.kobotoolbox.org/media/original?media_file=burn%2Fattachments%2Fc1c948857db74e9b99c35b6ab2eabe04%2F2654ce8b-cee0-4e4f-95bf-17dba74e2d4a%2F1717253127978.jpg" TargetMode="External"/><Relationship Id="rId656" Type="http://schemas.openxmlformats.org/officeDocument/2006/relationships/hyperlink" Target="https://kc-eu.kobotoolbox.org/media/original?media_file=burn%2Fattachments%2Ff1d3841d05b747ac894b4b22aad428c2%2Fcc814589-707c-46b8-a01d-aefd241fd1d8%2F1735368763116.jpg" TargetMode="External"/><Relationship Id="rId863" Type="http://schemas.openxmlformats.org/officeDocument/2006/relationships/hyperlink" Target="https://kc-eu.kobotoolbox.org/media/original?media_file=burn%2Fattachments%2Ff1d3841d05b747ac894b4b22aad428c2%2Fa7e9c591-8377-4290-8f16-c7161c017cd9%2F1735110921494.jpg" TargetMode="External"/><Relationship Id="rId1079" Type="http://schemas.openxmlformats.org/officeDocument/2006/relationships/hyperlink" Target="https://kc-eu.kobotoolbox.org/media/original?media_file=burn%2Fattachments%2Ff1d3841d05b747ac894b4b22aad428c2%2Fd55ed03d-a189-4be3-9e1b-102aa72e9973%2F1736322710065.jpg" TargetMode="External"/><Relationship Id="rId211" Type="http://schemas.openxmlformats.org/officeDocument/2006/relationships/hyperlink" Target="https://kc-eu.kobotoolbox.org/media/original?media_file=burn%2Fattachments%2Fc1c948857db74e9b99c35b6ab2eabe04%2F87b97b70-0569-491c-8b7c-242467f04f7d%2F12.55-13_50_20.jpg" TargetMode="External"/><Relationship Id="rId295" Type="http://schemas.openxmlformats.org/officeDocument/2006/relationships/hyperlink" Target="https://kc-eu.kobotoolbox.org/media/original?media_file=burn%2Fattachments%2Fc1c948857db74e9b99c35b6ab2eabe04%2F71594b3a-7bfd-4adc-a64e-dee2066a83ed%2F1717489135715.jpg" TargetMode="External"/><Relationship Id="rId309" Type="http://schemas.openxmlformats.org/officeDocument/2006/relationships/hyperlink" Target="https://kc-eu.kobotoolbox.org/media/original?media_file=burn%2Fattachments%2Fc1c948857db74e9b99c35b6ab2eabe04%2F331bd915-abac-43b2-9498-5a9dcf4537e8%2F1717501262519.jpg" TargetMode="External"/><Relationship Id="rId516" Type="http://schemas.openxmlformats.org/officeDocument/2006/relationships/hyperlink" Target="https://kc-eu.kobotoolbox.org/media/original?media_file=burn%2Fattachments%2Fc1c948857db74e9b99c35b6ab2eabe04%2F082646d9-6a9d-4aee-8999-8833c522a4f6%2F1717253729421.jpg" TargetMode="External"/><Relationship Id="rId723" Type="http://schemas.openxmlformats.org/officeDocument/2006/relationships/hyperlink" Target="https://kc-eu.kobotoolbox.org/media/original?media_file=burn%2Fattachments%2Ff1d3841d05b747ac894b4b22aad428c2%2F8b9da169-c544-4047-982d-feebb2767a99%2F1734331511755-12_27_47.jpg" TargetMode="External"/><Relationship Id="rId930" Type="http://schemas.openxmlformats.org/officeDocument/2006/relationships/hyperlink" Target="https://kc-eu.kobotoolbox.org/media/original?media_file=burn%2Fattachments%2Ff1d3841d05b747ac894b4b22aad428c2%2Fb7316453-b9ab-4516-81b0-5756ed8d4da9%2F1735547508291.jpg" TargetMode="External"/><Relationship Id="rId1006" Type="http://schemas.openxmlformats.org/officeDocument/2006/relationships/hyperlink" Target="https://kc-eu.kobotoolbox.org/media/original?media_file=burn%2Fattachments%2Ff1d3841d05b747ac894b4b22aad428c2%2F72650b23-d1de-4ad6-81a6-7fdca2e48596%2F1735126358124.jpg" TargetMode="External"/><Relationship Id="rId155" Type="http://schemas.openxmlformats.org/officeDocument/2006/relationships/hyperlink" Target="https://kc-eu.kobotoolbox.org/media/original?media_file=burn%2Fattachments%2Fc1c948857db74e9b99c35b6ab2eabe04%2F68a59816-0e1c-455c-94c6-fe560c350178%2F1715586386314.jpg" TargetMode="External"/><Relationship Id="rId362" Type="http://schemas.openxmlformats.org/officeDocument/2006/relationships/hyperlink" Target="https://kc-eu.kobotoolbox.org/media/original?media_file=burn%2Fattachments%2Fc1c948857db74e9b99c35b6ab2eabe04%2F66927d31-ca32-4416-a3e5-eba59281075c%2F1717485953261.jpg" TargetMode="External"/><Relationship Id="rId222" Type="http://schemas.openxmlformats.org/officeDocument/2006/relationships/hyperlink" Target="https://kc-eu.kobotoolbox.org/media/original?media_file=burn%2Fattachments%2Fc1c948857db74e9b99c35b6ab2eabe04%2Fe1953667-1404-439c-8871-6879f3732b55%2F1715074562763.jpg" TargetMode="External"/><Relationship Id="rId667" Type="http://schemas.openxmlformats.org/officeDocument/2006/relationships/hyperlink" Target="https://kc-eu.kobotoolbox.org/media/original?media_file=burn%2Fattachments%2Ff1d3841d05b747ac894b4b22aad428c2%2Fb1d59712-2175-4603-972b-a770a951614f%2F1737358558843.jpg" TargetMode="External"/><Relationship Id="rId874" Type="http://schemas.openxmlformats.org/officeDocument/2006/relationships/hyperlink" Target="https://kc-eu.kobotoolbox.org/media/original?media_file=burn%2Fattachments%2Ff1d3841d05b747ac894b4b22aad428c2%2F02510fbf-7dac-4870-8349-229881777d04%2F1734431670085-8_40_8.jpg" TargetMode="External"/><Relationship Id="rId17" Type="http://schemas.openxmlformats.org/officeDocument/2006/relationships/hyperlink" Target="https://kc-eu.kobotoolbox.org/media/original?media_file=burn%2Fattachments%2F30c99f1c95014a8b9f3e3202f588b877%2Ffc859ecb-3e8d-4c89-92d9-fbe17aa5548c%2F1715159337313.jpg" TargetMode="External"/><Relationship Id="rId527" Type="http://schemas.openxmlformats.org/officeDocument/2006/relationships/hyperlink" Target="https://kc-eu.kobotoolbox.org/media/original?media_file=burn%2Fattachments%2Fc1c948857db74e9b99c35b6ab2eabe04%2F7f59a2f1-ff4d-4ca1-98d4-225969df0b55%2F1717252314643.jpg" TargetMode="External"/><Relationship Id="rId734" Type="http://schemas.openxmlformats.org/officeDocument/2006/relationships/hyperlink" Target="https://kc-eu.kobotoolbox.org/media/original?media_file=burn%2Fattachments%2Ff1d3841d05b747ac894b4b22aad428c2%2Fc082cb52-6337-417e-b97b-a7d7888c117f%2F1735450761359.jpg" TargetMode="External"/><Relationship Id="rId941" Type="http://schemas.openxmlformats.org/officeDocument/2006/relationships/hyperlink" Target="https://kc-eu.kobotoolbox.org/media/original?media_file=burn%2Fattachments%2Ff1d3841d05b747ac894b4b22aad428c2%2F343da438-fa0e-41bc-aad3-85b0db4c2bb9%2F1736240345259.jpg" TargetMode="External"/><Relationship Id="rId70" Type="http://schemas.openxmlformats.org/officeDocument/2006/relationships/hyperlink" Target="https://kc-eu.kobotoolbox.org/media/original?media_file=burn%2Fattachments%2Fc1c948857db74e9b99c35b6ab2eabe04%2Ff6267523-7e83-42b8-9dff-9e2230bb2134%2F1714991445525.jpg" TargetMode="External"/><Relationship Id="rId166" Type="http://schemas.openxmlformats.org/officeDocument/2006/relationships/hyperlink" Target="https://kc-eu.kobotoolbox.org/media/original?media_file=burn%2Fattachments%2Fc1c948857db74e9b99c35b6ab2eabe04%2Fb228fbcb-7ac4-453b-adda-a26e8b76dc61%2F1717413426137.jpg" TargetMode="External"/><Relationship Id="rId373" Type="http://schemas.openxmlformats.org/officeDocument/2006/relationships/hyperlink" Target="https://kc-eu.kobotoolbox.org/media/original?media_file=burn%2Fattachments%2Fc1c948857db74e9b99c35b6ab2eabe04%2Fcfcd3adb-dbb7-4dbe-af97-98c91c08db4f%2F1714479451217.jpg" TargetMode="External"/><Relationship Id="rId580" Type="http://schemas.openxmlformats.org/officeDocument/2006/relationships/hyperlink" Target="https://kc-eu.kobotoolbox.org/media/original?media_file=burn%2Fattachments%2Ff1d3841d05b747ac894b4b22aad428c2%2F8be924db-e024-4fb9-b3fc-85e2ab6e50f5%2F1734863666402.jpg" TargetMode="External"/><Relationship Id="rId801" Type="http://schemas.openxmlformats.org/officeDocument/2006/relationships/hyperlink" Target="https://kc-eu.kobotoolbox.org/media/original?media_file=burn%2Fattachments%2Ff1d3841d05b747ac894b4b22aad428c2%2F6a0e7c3b-b831-4d95-a999-8f2c15ef8040%2F1734947058435.jpg" TargetMode="External"/><Relationship Id="rId1017" Type="http://schemas.openxmlformats.org/officeDocument/2006/relationships/hyperlink" Target="https://kc-eu.kobotoolbox.org/media/original?media_file=burn%2Fattachments%2Ff1d3841d05b747ac894b4b22aad428c2%2Fca07ab85-6234-4252-a804-5ab68f0cdbdc%2F1735648901897.jpg" TargetMode="External"/><Relationship Id="rId1" Type="http://schemas.openxmlformats.org/officeDocument/2006/relationships/hyperlink" Target="https://kc-eu.kobotoolbox.org/media/original?media_file=burn%2Fattachments%2F30c99f1c95014a8b9f3e3202f588b877%2F66a82444-5d05-40dc-927c-e60f8d27471a%2F1715167576833.jpg" TargetMode="External"/><Relationship Id="rId233" Type="http://schemas.openxmlformats.org/officeDocument/2006/relationships/hyperlink" Target="https://kc-eu.kobotoolbox.org/media/original?media_file=burn%2Fattachments%2Fc1c948857db74e9b99c35b6ab2eabe04%2F066b87ed-218f-41e1-9702-f32a67927667%2F1715671617841.jpg" TargetMode="External"/><Relationship Id="rId440" Type="http://schemas.openxmlformats.org/officeDocument/2006/relationships/hyperlink" Target="https://kc-eu.kobotoolbox.org/media/original?media_file=burn%2Fattachments%2Fc1c948857db74e9b99c35b6ab2eabe04%2Ff8ce5492-06c2-4dbf-9063-b23c22a7eed2%2F1714230030095.jpg" TargetMode="External"/><Relationship Id="rId678" Type="http://schemas.openxmlformats.org/officeDocument/2006/relationships/hyperlink" Target="https://kc-eu.kobotoolbox.org/media/original?media_file=burn%2Fattachments%2Ff1d3841d05b747ac894b4b22aad428c2%2Fa3dbc2a3-11e4-4dfa-af1e-213c4cae5719%2F1734246017061.jpg" TargetMode="External"/><Relationship Id="rId885" Type="http://schemas.openxmlformats.org/officeDocument/2006/relationships/hyperlink" Target="https://kc-eu.kobotoolbox.org/media/original?media_file=burn%2Fattachments%2Ff1d3841d05b747ac894b4b22aad428c2%2Ff6e58b61-2d55-4fd9-bcdd-d05e1cc43210%2F1735113334195.jpg" TargetMode="External"/><Relationship Id="rId1070" Type="http://schemas.openxmlformats.org/officeDocument/2006/relationships/hyperlink" Target="https://kc-eu.kobotoolbox.org/media/original?media_file=burn%2Fattachments%2Ff1d3841d05b747ac894b4b22aad428c2%2F1ce196a0-f6f9-487f-b60f-f340ff991213%2F1735199561788.jpg" TargetMode="External"/><Relationship Id="rId28" Type="http://schemas.openxmlformats.org/officeDocument/2006/relationships/hyperlink" Target="https://kc-eu.kobotoolbox.org/media/original?media_file=burn%2Fattachments%2Fc1c948857db74e9b99c35b6ab2eabe04%2F6bee8dce-a064-4309-b90e-23e876771c12%2F1715505565349.jpg" TargetMode="External"/><Relationship Id="rId300" Type="http://schemas.openxmlformats.org/officeDocument/2006/relationships/hyperlink" Target="https://kc-eu.kobotoolbox.org/media/original?media_file=burn%2Fattachments%2Fc1c948857db74e9b99c35b6ab2eabe04%2F2370e436-a575-432a-9bed-5cc8eb920f2d%2F1715152784729.jpg" TargetMode="External"/><Relationship Id="rId538" Type="http://schemas.openxmlformats.org/officeDocument/2006/relationships/hyperlink" Target="https://kc-eu.kobotoolbox.org/media/original?media_file=burn%2Fattachments%2F30c99f1c95014a8b9f3e3202f588b877%2F2ec93d1e-78c6-45a1-b2aa-f5594f127f94%2F1715099021322.jpg" TargetMode="External"/><Relationship Id="rId745" Type="http://schemas.openxmlformats.org/officeDocument/2006/relationships/hyperlink" Target="https://kc-eu.kobotoolbox.org/media/original?media_file=burn%2Fattachments%2Ff1d3841d05b747ac894b4b22aad428c2%2Fc4bc27bd-a396-492c-a3f3-9440336cbcc0%2F1735030937021.jpg" TargetMode="External"/><Relationship Id="rId952" Type="http://schemas.openxmlformats.org/officeDocument/2006/relationships/hyperlink" Target="https://kc-eu.kobotoolbox.org/media/original?media_file=burn%2Fattachments%2Ff1d3841d05b747ac894b4b22aad428c2%2F5288a7fb-97ff-44c8-8ae0-e483f6441df2%2F1734403695495.jpg" TargetMode="External"/><Relationship Id="rId81" Type="http://schemas.openxmlformats.org/officeDocument/2006/relationships/hyperlink" Target="https://kc-eu.kobotoolbox.org/media/original?media_file=burn%2Fattachments%2Fc1c948857db74e9b99c35b6ab2eabe04%2Fdd85cf27-0615-4b8a-83a1-04d0e0fb2a46%2F1717319509373.jpg" TargetMode="External"/><Relationship Id="rId177" Type="http://schemas.openxmlformats.org/officeDocument/2006/relationships/hyperlink" Target="https://kc-eu.kobotoolbox.org/media/original?media_file=burn%2Fattachments%2Fc1c948857db74e9b99c35b6ab2eabe04%2F67d80772-f096-4c85-90cc-7bcac299eff8%2F1715591614367-22_55_51.jpg" TargetMode="External"/><Relationship Id="rId384" Type="http://schemas.openxmlformats.org/officeDocument/2006/relationships/hyperlink" Target="https://kc-eu.kobotoolbox.org/media/original?media_file=burn%2Fattachments%2Fc1c948857db74e9b99c35b6ab2eabe04%2F97c4f237-b929-4b4f-8f34-ef63d218591d%2F1715756477130.jpg" TargetMode="External"/><Relationship Id="rId591" Type="http://schemas.openxmlformats.org/officeDocument/2006/relationships/hyperlink" Target="https://kc-eu.kobotoolbox.org/media/original?media_file=burn%2Fattachments%2Ff1d3841d05b747ac894b4b22aad428c2%2F006d6f3b-8dcc-4207-9b2d-8cc3fceed2ab%2F1735364201570.jpg" TargetMode="External"/><Relationship Id="rId605" Type="http://schemas.openxmlformats.org/officeDocument/2006/relationships/hyperlink" Target="https://kc-eu.kobotoolbox.org/media/original?media_file=burn%2Fattachments%2Ff1d3841d05b747ac894b4b22aad428c2%2F79b62217-72fa-4574-b715-0678afe0c4b8%2F1734937447673.jpg" TargetMode="External"/><Relationship Id="rId812" Type="http://schemas.openxmlformats.org/officeDocument/2006/relationships/hyperlink" Target="https://kc-eu.kobotoolbox.org/media/original?media_file=burn%2Fattachments%2Ff1d3841d05b747ac894b4b22aad428c2%2F6f24de70-381a-4709-b782-0586aff21880%2F1737448329862.heic" TargetMode="External"/><Relationship Id="rId1028" Type="http://schemas.openxmlformats.org/officeDocument/2006/relationships/hyperlink" Target="https://kc-eu.kobotoolbox.org/media/original?media_file=burn%2Fattachments%2Ff1d3841d05b747ac894b4b22aad428c2%2F3557d667-4e4b-4b30-8028-091b8dccb895%2F1735638786060.jpg" TargetMode="External"/><Relationship Id="rId244" Type="http://schemas.openxmlformats.org/officeDocument/2006/relationships/hyperlink" Target="https://kc-eu.kobotoolbox.org/media/original?media_file=burn%2Fattachments%2Fc1c948857db74e9b99c35b6ab2eabe04%2F8e800db1-97c4-4378-9c82-a72d4855bde0%2F1714394984137.jpg" TargetMode="External"/><Relationship Id="rId689" Type="http://schemas.openxmlformats.org/officeDocument/2006/relationships/hyperlink" Target="https://kc-eu.kobotoolbox.org/media/original?media_file=burn%2Fattachments%2Ff1d3841d05b747ac894b4b22aad428c2%2F5ede4938-684a-46cf-a0f7-50e8a68458ed%2F1734767052196.jpg" TargetMode="External"/><Relationship Id="rId896" Type="http://schemas.openxmlformats.org/officeDocument/2006/relationships/hyperlink" Target="https://kc-eu.kobotoolbox.org/media/original?media_file=burn%2Fattachments%2Ff1d3841d05b747ac894b4b22aad428c2%2Fec5b9f79-574a-41e2-a7d3-32d486e91cbf%2F1734430187223.jpg" TargetMode="External"/><Relationship Id="rId1081" Type="http://schemas.openxmlformats.org/officeDocument/2006/relationships/hyperlink" Target="https://kc-eu.kobotoolbox.org/media/original?media_file=burn%2Fattachments%2Ff1d3841d05b747ac894b4b22aad428c2%2F56accca5-61df-432c-bb86-3a726e2da27e%2F1735631762366.jpg" TargetMode="External"/><Relationship Id="rId39" Type="http://schemas.openxmlformats.org/officeDocument/2006/relationships/hyperlink" Target="https://kc-eu.kobotoolbox.org/media/original?media_file=burn%2Fattachments%2Fc1c948857db74e9b99c35b6ab2eabe04%2F376f2592-3caa-4c2a-92b6-748d40702a06%2F1717337374508.jpg" TargetMode="External"/><Relationship Id="rId451" Type="http://schemas.openxmlformats.org/officeDocument/2006/relationships/hyperlink" Target="https://kc-eu.kobotoolbox.org/media/original?media_file=burn%2Fattachments%2Fc1c948857db74e9b99c35b6ab2eabe04%2Ff692d2f4-f9be-4ec2-8d2e-4a24bb5de76f%2F1715418682621.jpg" TargetMode="External"/><Relationship Id="rId549" Type="http://schemas.openxmlformats.org/officeDocument/2006/relationships/hyperlink" Target="https://kc-eu.kobotoolbox.org/media/original?media_file=burn%2Fattachments%2F30c99f1c95014a8b9f3e3202f588b877%2F2ec93d1e-78c6-45a1-b2aa-f5594f127f94%2F1715098290981.jpg" TargetMode="External"/><Relationship Id="rId756" Type="http://schemas.openxmlformats.org/officeDocument/2006/relationships/hyperlink" Target="https://kc-eu.kobotoolbox.org/media/original?media_file=burn%2Fattachments%2Ff1d3841d05b747ac894b4b22aad428c2%2Feb776f4f-834d-4b2c-9ec5-a9232d8a469d%2F1735020981919.jpg" TargetMode="External"/><Relationship Id="rId104" Type="http://schemas.openxmlformats.org/officeDocument/2006/relationships/hyperlink" Target="https://kc-eu.kobotoolbox.org/media/original?media_file=burn%2Fattachments%2Fc1c948857db74e9b99c35b6ab2eabe04%2Fb6908105-1bac-46e8-a090-809fa8c74772%2F1715586938147.jpg" TargetMode="External"/><Relationship Id="rId188" Type="http://schemas.openxmlformats.org/officeDocument/2006/relationships/hyperlink" Target="https://kc-eu.kobotoolbox.org/media/original?media_file=burn%2Fattachments%2Fc1c948857db74e9b99c35b6ab2eabe04%2Fe577a5a3-3c1c-482b-a8be-db221cde2b14%2F1715593913976.jpg" TargetMode="External"/><Relationship Id="rId311" Type="http://schemas.openxmlformats.org/officeDocument/2006/relationships/hyperlink" Target="https://kc-eu.kobotoolbox.org/media/original?media_file=burn%2Fattachments%2Fc1c948857db74e9b99c35b6ab2eabe04%2F66a7368c-13c2-49e0-b02d-9a5658afbcc9%2F1717489024240.jpg" TargetMode="External"/><Relationship Id="rId395" Type="http://schemas.openxmlformats.org/officeDocument/2006/relationships/hyperlink" Target="https://kc-eu.kobotoolbox.org/media/original?media_file=burn%2Fattachments%2Fc1c948857db74e9b99c35b6ab2eabe04%2F72ae0694-90d6-4656-a0e0-cea1b6192c2d%2F5.780-10_55_47.jpg" TargetMode="External"/><Relationship Id="rId409" Type="http://schemas.openxmlformats.org/officeDocument/2006/relationships/hyperlink" Target="https://kc-eu.kobotoolbox.org/media/original?media_file=burn%2Fattachments%2Fc1c948857db74e9b99c35b6ab2eabe04%2F648100ef-9bbe-48c7-9a46-ccb6acffb35e%2F10.39-20_48_9.jpg" TargetMode="External"/><Relationship Id="rId963" Type="http://schemas.openxmlformats.org/officeDocument/2006/relationships/hyperlink" Target="https://kc-eu.kobotoolbox.org/media/original?media_file=burn%2Fattachments%2Ff1d3841d05b747ac894b4b22aad428c2%2F7c18fb41-96d4-4e13-a7a5-a229a9edc03d%2F1734425068744.jpg" TargetMode="External"/><Relationship Id="rId1039" Type="http://schemas.openxmlformats.org/officeDocument/2006/relationships/hyperlink" Target="https://kc-eu.kobotoolbox.org/media/original?media_file=burn%2Fattachments%2Ff1d3841d05b747ac894b4b22aad428c2%2Fecaa3a9b-2b53-4185-a4eb-8effd847f3c8%2F1734515461827.jpg" TargetMode="External"/><Relationship Id="rId92" Type="http://schemas.openxmlformats.org/officeDocument/2006/relationships/hyperlink" Target="https://kc-eu.kobotoolbox.org/media/original?media_file=burn%2Fattachments%2Fc1c948857db74e9b99c35b6ab2eabe04%2F8fa2a4e0-3d9e-437b-be7b-1ab4e80ed7f1%2F1717338075754.jpg" TargetMode="External"/><Relationship Id="rId616" Type="http://schemas.openxmlformats.org/officeDocument/2006/relationships/hyperlink" Target="https://kc-eu.kobotoolbox.org/media/original?media_file=burn%2Fattachments%2Ff1d3841d05b747ac894b4b22aad428c2%2Fd972bf79-bfff-473b-b66c-ca45790b4631%2F1734246020117.jpg" TargetMode="External"/><Relationship Id="rId823" Type="http://schemas.openxmlformats.org/officeDocument/2006/relationships/hyperlink" Target="https://kc-eu.kobotoolbox.org/media/original?media_file=burn%2Fattachments%2Ff1d3841d05b747ac894b4b22aad428c2%2F25453cb1-6687-4596-b73f-2c84bbea09a7%2F1734332218310.jpg" TargetMode="External"/><Relationship Id="rId255" Type="http://schemas.openxmlformats.org/officeDocument/2006/relationships/hyperlink" Target="https://kc-eu.kobotoolbox.org/media/original?media_file=burn%2Fattachments%2Fc1c948857db74e9b99c35b6ab2eabe04%2Ff70bae28-a186-4475-9d35-0e2987e98fd5%2F1715672252092.jpg" TargetMode="External"/><Relationship Id="rId462" Type="http://schemas.openxmlformats.org/officeDocument/2006/relationships/hyperlink" Target="https://kc-eu.kobotoolbox.org/media/original?media_file=burn%2Fattachments%2Fc1c948857db74e9b99c35b6ab2eabe04%2F39034338-d476-4372-9749-7649e960900c%2F1717250689507.jpg" TargetMode="External"/><Relationship Id="rId1092" Type="http://schemas.openxmlformats.org/officeDocument/2006/relationships/hyperlink" Target="https://kc-eu.kobotoolbox.org/media/original?media_file=burn%2Fattachments%2Ff1d3841d05b747ac894b4b22aad428c2%2F50d05faa-a24e-4711-b62c-9a84ac99aaa0%2F1737622076046.jpg" TargetMode="External"/><Relationship Id="rId1106" Type="http://schemas.openxmlformats.org/officeDocument/2006/relationships/hyperlink" Target="https://kc-eu.kobotoolbox.org/media/original?media_file=burn%2Fattachments%2Ff1d3841d05b747ac894b4b22aad428c2%2F07c50929-48b1-46a9-84a4-1deab1952633%2F1734510375316.jpg" TargetMode="External"/><Relationship Id="rId115" Type="http://schemas.openxmlformats.org/officeDocument/2006/relationships/hyperlink" Target="https://kc-eu.kobotoolbox.org/media/original?media_file=burn%2Fattachments%2Fc1c948857db74e9b99c35b6ab2eabe04%2Fc80df423-a392-4de6-8db6-45b999b776d5%2F10.64-10_57_9.jpg" TargetMode="External"/><Relationship Id="rId322" Type="http://schemas.openxmlformats.org/officeDocument/2006/relationships/hyperlink" Target="https://kc-eu.kobotoolbox.org/media/original?media_file=burn%2Fattachments%2Fc1c948857db74e9b99c35b6ab2eabe04%2Feeae714b-36f2-44a5-8779-3f4353bcb647%2F1715755344567.jpg" TargetMode="External"/><Relationship Id="rId767" Type="http://schemas.openxmlformats.org/officeDocument/2006/relationships/hyperlink" Target="https://kc-eu.kobotoolbox.org/media/original?media_file=burn%2Fattachments%2Ff1d3841d05b747ac894b4b22aad428c2%2F9af98034-840d-48cd-8562-8d50105a458e%2F1735027718741.jpg" TargetMode="External"/><Relationship Id="rId974" Type="http://schemas.openxmlformats.org/officeDocument/2006/relationships/hyperlink" Target="https://kc-eu.kobotoolbox.org/media/original?media_file=burn%2Fattachments%2Ff1d3841d05b747ac894b4b22aad428c2%2F3268644d-062d-407e-ba4d-e42e28bc9db8%2F1734940499682.jpg" TargetMode="External"/><Relationship Id="rId199" Type="http://schemas.openxmlformats.org/officeDocument/2006/relationships/hyperlink" Target="https://kc-eu.kobotoolbox.org/media/original?media_file=burn%2Fattachments%2Fc1c948857db74e9b99c35b6ab2eabe04%2F5785e32a-2af1-4b93-904d-92b5ab3fb6eb%2F1715590703921-23_7_41.jpg" TargetMode="External"/><Relationship Id="rId627" Type="http://schemas.openxmlformats.org/officeDocument/2006/relationships/hyperlink" Target="https://kc-eu.kobotoolbox.org/media/original?media_file=burn%2Fattachments%2Ff1d3841d05b747ac894b4b22aad428c2%2F69d29e1a-14c7-445a-8b73-76f0015fc042%2F1734944442254.jpg" TargetMode="External"/><Relationship Id="rId834" Type="http://schemas.openxmlformats.org/officeDocument/2006/relationships/hyperlink" Target="https://kc-eu.kobotoolbox.org/media/original?media_file=burn%2Fattachments%2Ff1d3841d05b747ac894b4b22aad428c2%2Ff1858fe1-221a-403b-a8eb-d1725247c5ee%2F1734851375362.jpg" TargetMode="External"/><Relationship Id="rId266" Type="http://schemas.openxmlformats.org/officeDocument/2006/relationships/hyperlink" Target="https://kc-eu.kobotoolbox.org/media/original?media_file=burn%2Fattachments%2Fc1c948857db74e9b99c35b6ab2eabe04%2Ffd0278ab-af72-456a-9f6c-28db6f1a0d3f%2F1717418953514.jpg" TargetMode="External"/><Relationship Id="rId473" Type="http://schemas.openxmlformats.org/officeDocument/2006/relationships/hyperlink" Target="https://kc-eu.kobotoolbox.org/media/original?media_file=burn%2Fattachments%2Fc1c948857db74e9b99c35b6ab2eabe04%2F661f15bd-0dee-429e-b83d-a03205988add%2F1715417436918.jpg" TargetMode="External"/><Relationship Id="rId680" Type="http://schemas.openxmlformats.org/officeDocument/2006/relationships/hyperlink" Target="https://kc-eu.kobotoolbox.org/media/original?media_file=burn%2Fattachments%2Ff1d3841d05b747ac894b4b22aad428c2%2F507365eb-7cba-49b9-a580-a2b8e9bdc37d%2F1734245872513.jpg" TargetMode="External"/><Relationship Id="rId901" Type="http://schemas.openxmlformats.org/officeDocument/2006/relationships/hyperlink" Target="https://kc-eu.kobotoolbox.org/media/original?media_file=burn%2Fattachments%2Ff1d3841d05b747ac894b4b22aad428c2%2F52944ebe-c108-43be-ac73-c678cff2f132%2F1735111605802-10_52_11.jpg" TargetMode="External"/><Relationship Id="rId1117" Type="http://schemas.openxmlformats.org/officeDocument/2006/relationships/hyperlink" Target="https://kc-eu.kobotoolbox.org/media/original?media_file=burn%2Fattachments%2Ff1d3841d05b747ac894b4b22aad428c2%2F6ad21aaf-aa00-4167-8a85-66e333e04f76%2F1735021927062.jpg" TargetMode="External"/><Relationship Id="rId30" Type="http://schemas.openxmlformats.org/officeDocument/2006/relationships/hyperlink" Target="https://kc-eu.kobotoolbox.org/media/original?media_file=burn%2Fattachments%2Fc1c948857db74e9b99c35b6ab2eabe04%2Fe0d99c5c-58fd-4f3b-af35-ff6710692f4d%2F1717315803186.jpg" TargetMode="External"/><Relationship Id="rId126" Type="http://schemas.openxmlformats.org/officeDocument/2006/relationships/hyperlink" Target="https://kc-eu.kobotoolbox.org/media/original?media_file=burn%2Fattachments%2Fc1c948857db74e9b99c35b6ab2eabe04%2F92b40e43-58d6-485f-bfb0-d5db244adde7%2F1714285583979.jpg" TargetMode="External"/><Relationship Id="rId333" Type="http://schemas.openxmlformats.org/officeDocument/2006/relationships/hyperlink" Target="https://kc-eu.kobotoolbox.org/media/original?media_file=burn%2Fattachments%2Fc1c948857db74e9b99c35b6ab2eabe04%2F7ede5336-0c8d-492b-9cbf-40e673b76481%2F1715671551193.jpg" TargetMode="External"/><Relationship Id="rId540" Type="http://schemas.openxmlformats.org/officeDocument/2006/relationships/hyperlink" Target="https://kc-eu.kobotoolbox.org/media/original?media_file=burn%2Fattachments%2F30c99f1c95014a8b9f3e3202f588b877%2F3fecb75e-2b13-4f1e-94f1-7259ee8094ba%2F1715104435906.jpg" TargetMode="External"/><Relationship Id="rId778" Type="http://schemas.openxmlformats.org/officeDocument/2006/relationships/hyperlink" Target="https://kc-eu.kobotoolbox.org/media/original?media_file=burn%2Fattachments%2Ff1d3841d05b747ac894b4b22aad428c2%2F439d157c-8462-46b8-ae83-eaada543b8a6%2F1734939243423.jpg" TargetMode="External"/><Relationship Id="rId985" Type="http://schemas.openxmlformats.org/officeDocument/2006/relationships/hyperlink" Target="https://kc-eu.kobotoolbox.org/media/original?media_file=burn%2Fattachments%2Ff1d3841d05b747ac894b4b22aad428c2%2F73b32ccf-c9ac-46cd-94d8-af4e4debdb45%2FWhatsApp_Image_2024-12-17_at_14.56.03_054aadd6-9_40_3.jpg" TargetMode="External"/><Relationship Id="rId638" Type="http://schemas.openxmlformats.org/officeDocument/2006/relationships/hyperlink" Target="https://kc-eu.kobotoolbox.org/media/original?media_file=burn%2Fattachments%2Ff1d3841d05b747ac894b4b22aad428c2%2F57b81e28-37d9-4423-9a05-497f7eb67314%2F1736065653164.jpg" TargetMode="External"/><Relationship Id="rId845" Type="http://schemas.openxmlformats.org/officeDocument/2006/relationships/hyperlink" Target="https://kc-eu.kobotoolbox.org/media/original?media_file=burn%2Fattachments%2Ff1d3841d05b747ac894b4b22aad428c2%2F433881b0-9536-415b-8d89-9fe8b2b72ffa%2F1735475363540.jpg" TargetMode="External"/><Relationship Id="rId1030" Type="http://schemas.openxmlformats.org/officeDocument/2006/relationships/hyperlink" Target="https://kc-eu.kobotoolbox.org/media/original?media_file=burn%2Fattachments%2Ff1d3841d05b747ac894b4b22aad428c2%2Fe376ea58-d8a8-486b-9f5c-19f614e47654%2F1734513293736.jpg" TargetMode="External"/><Relationship Id="rId277" Type="http://schemas.openxmlformats.org/officeDocument/2006/relationships/hyperlink" Target="https://kc-eu.kobotoolbox.org/media/original?media_file=burn%2Fattachments%2Fc1c948857db74e9b99c35b6ab2eabe04%2F8c5903b4-e0ea-4281-9970-b9362431ab63%2F5.740-11_52_11.jpg" TargetMode="External"/><Relationship Id="rId400" Type="http://schemas.openxmlformats.org/officeDocument/2006/relationships/hyperlink" Target="https://kc-eu.kobotoolbox.org/media/original?media_file=burn%2Fattachments%2Fc1c948857db74e9b99c35b6ab2eabe04%2F4d9e9060-0be1-4683-8bf3-c4e75791be2f%2F1717526961999.jpg" TargetMode="External"/><Relationship Id="rId484" Type="http://schemas.openxmlformats.org/officeDocument/2006/relationships/hyperlink" Target="https://kc-eu.kobotoolbox.org/media/original?media_file=burn%2Fattachments%2Fc1c948857db74e9b99c35b6ab2eabe04%2F17a5abab-e8a5-4dfc-aee2-f2f8d1fb9db3%2F1715495285410.jpg" TargetMode="External"/><Relationship Id="rId705" Type="http://schemas.openxmlformats.org/officeDocument/2006/relationships/hyperlink" Target="https://kc-eu.kobotoolbox.org/media/original?media_file=burn%2Fattachments%2Ff1d3841d05b747ac894b4b22aad428c2%2Faf5e8ef1-eea1-43e4-8fd0-ab8e7d074ee2%2F1734248511525.jpg" TargetMode="External"/><Relationship Id="rId1128" Type="http://schemas.openxmlformats.org/officeDocument/2006/relationships/hyperlink" Target="https://kc-eu.kobotoolbox.org/media/original?media_file=burn%2Fattachments%2Ff1d3841d05b747ac894b4b22aad428c2%2F373e9691-4a43-4b5d-9bc8-68f54a27c52e%2FWhatsApp_Image_2024-12-17_at_14.56.03_054aadd6-9_40_3-11_44_42.jpg" TargetMode="External"/><Relationship Id="rId137" Type="http://schemas.openxmlformats.org/officeDocument/2006/relationships/hyperlink" Target="https://kc-eu.kobotoolbox.org/media/original?media_file=burn%2Fattachments%2Fc1c948857db74e9b99c35b6ab2eabe04%2F20c71f04-0463-4744-b2ac-df8f13ac016f%2F1717316269657.jpg" TargetMode="External"/><Relationship Id="rId344" Type="http://schemas.openxmlformats.org/officeDocument/2006/relationships/hyperlink" Target="https://kc-eu.kobotoolbox.org/media/original?media_file=burn%2Fattachments%2Fc1c948857db74e9b99c35b6ab2eabe04%2F1210b840-f88a-445f-8d2e-a2a5611b168f%2F1715673301555.jpg" TargetMode="External"/><Relationship Id="rId691" Type="http://schemas.openxmlformats.org/officeDocument/2006/relationships/hyperlink" Target="https://kc-eu.kobotoolbox.org/media/original?media_file=burn%2Fattachments%2Ff1d3841d05b747ac894b4b22aad428c2%2F8341e180-31ef-4867-9c18-ae10185f43af%2F1734765506130.jpg" TargetMode="External"/><Relationship Id="rId789" Type="http://schemas.openxmlformats.org/officeDocument/2006/relationships/hyperlink" Target="https://kc-eu.kobotoolbox.org/media/original?media_file=burn%2Fattachments%2Ff1d3841d05b747ac894b4b22aad428c2%2F140cf048-ca17-4140-b18c-1048bda190a4%2F1735460269068.jpg" TargetMode="External"/><Relationship Id="rId912" Type="http://schemas.openxmlformats.org/officeDocument/2006/relationships/hyperlink" Target="https://kc-eu.kobotoolbox.org/media/original?media_file=burn%2Fattachments%2Ff1d3841d05b747ac894b4b22aad428c2%2Fdb775357-b42a-4e3e-a125-017bc2bff838%2F1735031750919.jpg" TargetMode="External"/><Relationship Id="rId996" Type="http://schemas.openxmlformats.org/officeDocument/2006/relationships/hyperlink" Target="https://kc-eu.kobotoolbox.org/media/original?media_file=burn%2Fattachments%2Ff1d3841d05b747ac894b4b22aad428c2%2F6e8767f7-e21a-40e0-b7c7-288a7f7f254c%2F1734429857967.jpg" TargetMode="External"/><Relationship Id="rId41" Type="http://schemas.openxmlformats.org/officeDocument/2006/relationships/hyperlink" Target="https://kc-eu.kobotoolbox.org/media/original?media_file=burn%2Fattachments%2Fc1c948857db74e9b99c35b6ab2eabe04%2F95e3fa3a-1c55-4b16-b1c1-c9ec5705d186%2F1715500712642.jpg" TargetMode="External"/><Relationship Id="rId551" Type="http://schemas.openxmlformats.org/officeDocument/2006/relationships/hyperlink" Target="https://kc-eu.kobotoolbox.org/media/original?media_file=burn%2Fattachments%2F30c99f1c95014a8b9f3e3202f588b877%2F8363ed65-80c3-45a9-9a3b-66ba4bdaea94%2F1714984608958.jpg" TargetMode="External"/><Relationship Id="rId649" Type="http://schemas.openxmlformats.org/officeDocument/2006/relationships/hyperlink" Target="https://kc-eu.kobotoolbox.org/media/original?media_file=burn%2Fattachments%2Ff1d3841d05b747ac894b4b22aad428c2%2F7b5ddb18-668e-4c2d-bb82-234d8665d649%2F1735376916168.jpg" TargetMode="External"/><Relationship Id="rId856" Type="http://schemas.openxmlformats.org/officeDocument/2006/relationships/hyperlink" Target="https://kc-eu.kobotoolbox.org/media/original?media_file=burn%2Fattachments%2Ff1d3841d05b747ac894b4b22aad428c2%2Fa3be7b03-e13a-4d51-8255-64785493bc48%2F1734344459041.jpg" TargetMode="External"/><Relationship Id="rId190" Type="http://schemas.openxmlformats.org/officeDocument/2006/relationships/hyperlink" Target="https://kc-eu.kobotoolbox.org/media/original?media_file=burn%2Fattachments%2Fc1c948857db74e9b99c35b6ab2eabe04%2Feba244f9-8e80-4709-8b8e-74ba5c8a1ce3%2F6.205-13_56_57.jpg" TargetMode="External"/><Relationship Id="rId204" Type="http://schemas.openxmlformats.org/officeDocument/2006/relationships/hyperlink" Target="https://kc-eu.kobotoolbox.org/media/original?media_file=burn%2Fattachments%2Fc1c948857db74e9b99c35b6ab2eabe04%2F0cbf17fa-c898-46e9-98eb-89b5202a7bd0%2F1715597099580.jpg" TargetMode="External"/><Relationship Id="rId288" Type="http://schemas.openxmlformats.org/officeDocument/2006/relationships/hyperlink" Target="https://kc-eu.kobotoolbox.org/media/original?media_file=burn%2Fattachments%2Fc1c948857db74e9b99c35b6ab2eabe04%2F6b908490-f781-4e6d-89e9-74e72e1f74ad%2F1717489356762.jpg" TargetMode="External"/><Relationship Id="rId411" Type="http://schemas.openxmlformats.org/officeDocument/2006/relationships/hyperlink" Target="https://kc-eu.kobotoolbox.org/media/original?media_file=burn%2Fattachments%2Fc1c948857db74e9b99c35b6ab2eabe04%2F002a4809-0a5a-4e76-8f0f-0dc57c32e765%2F1717244835073.jpg" TargetMode="External"/><Relationship Id="rId509" Type="http://schemas.openxmlformats.org/officeDocument/2006/relationships/hyperlink" Target="https://kc-eu.kobotoolbox.org/media/original?media_file=burn%2Fattachments%2Fc1c948857db74e9b99c35b6ab2eabe04%2Fd5d052af-c7c8-4b13-8aa3-1a502b3efd0c%2F18.40-12_4_15.jpg" TargetMode="External"/><Relationship Id="rId1041" Type="http://schemas.openxmlformats.org/officeDocument/2006/relationships/hyperlink" Target="https://kc-eu.kobotoolbox.org/media/original?media_file=burn%2Fattachments%2Ff1d3841d05b747ac894b4b22aad428c2%2Ffd966588-c1e6-4907-8cd1-2044f1f63e0f%2F1734508240584.jpg" TargetMode="External"/><Relationship Id="rId1139" Type="http://schemas.openxmlformats.org/officeDocument/2006/relationships/hyperlink" Target="https://kc-eu.kobotoolbox.org/media/original?media_file=burn%2Fattachments%2Ff1d3841d05b747ac894b4b22aad428c2%2F6516a09f-9663-424a-8444-7ffa33268548%2F1734505401189.jpg" TargetMode="External"/><Relationship Id="rId495" Type="http://schemas.openxmlformats.org/officeDocument/2006/relationships/hyperlink" Target="https://kc-eu.kobotoolbox.org/media/original?media_file=burn%2Fattachments%2Fc1c948857db74e9b99c35b6ab2eabe04%2F3fa8d344-0377-4b07-aabf-6a67a6a13285%2F1717254590239.jpg" TargetMode="External"/><Relationship Id="rId716" Type="http://schemas.openxmlformats.org/officeDocument/2006/relationships/hyperlink" Target="https://kc-eu.kobotoolbox.org/media/original?media_file=burn%2Fattachments%2Ff1d3841d05b747ac894b4b22aad428c2%2F089a9964-5b1c-49c5-b7ea-7c08b4cafb33%2F1735469058060.jpg" TargetMode="External"/><Relationship Id="rId923" Type="http://schemas.openxmlformats.org/officeDocument/2006/relationships/hyperlink" Target="https://kc-eu.kobotoolbox.org/media/original?media_file=burn%2Fattachments%2Ff1d3841d05b747ac894b4b22aad428c2%2F4e73e261-6e35-4e0a-804c-f4f7368b5d10%2F1734428413324.jpg" TargetMode="External"/><Relationship Id="rId52" Type="http://schemas.openxmlformats.org/officeDocument/2006/relationships/hyperlink" Target="https://kc-eu.kobotoolbox.org/media/original?media_file=burn%2Fattachments%2Fc1c948857db74e9b99c35b6ab2eabe04%2F524b52a8-f159-435b-a37c-c07d994e73af%2F14.04-12_33_21.jpg" TargetMode="External"/><Relationship Id="rId148" Type="http://schemas.openxmlformats.org/officeDocument/2006/relationships/hyperlink" Target="https://kc-eu.kobotoolbox.org/media/original?media_file=burn%2Fattachments%2Fc1c948857db74e9b99c35b6ab2eabe04%2F54aef8b7-e720-4764-bba4-62021f521453%2F1715075781794.jpg" TargetMode="External"/><Relationship Id="rId355" Type="http://schemas.openxmlformats.org/officeDocument/2006/relationships/hyperlink" Target="https://kc-eu.kobotoolbox.org/media/original?media_file=burn%2Fattachments%2Fc1c948857db74e9b99c35b6ab2eabe04%2Ff390fe64-07ea-4c12-a136-ed9c860edadf%2F1715157883149.jpg" TargetMode="External"/><Relationship Id="rId562" Type="http://schemas.openxmlformats.org/officeDocument/2006/relationships/hyperlink" Target="https://kc-eu.kobotoolbox.org/media/original?media_file=burn%2Fattachments%2F49665373d7014e83b3ac055799a21718%2Fccef1dc4-f6d2-4868-a1a8-c0ab96beef7f%2F1713780007535.jpg" TargetMode="External"/><Relationship Id="rId215" Type="http://schemas.openxmlformats.org/officeDocument/2006/relationships/hyperlink" Target="https://kc-eu.kobotoolbox.org/media/original?media_file=burn%2Fattachments%2Fc1c948857db74e9b99c35b6ab2eabe04%2F3bf0f84a-d4a2-4753-b2a5-fb1bb65f823e%2F1717411258916.jpg" TargetMode="External"/><Relationship Id="rId422" Type="http://schemas.openxmlformats.org/officeDocument/2006/relationships/hyperlink" Target="https://kc-eu.kobotoolbox.org/media/original?media_file=burn%2Fattachments%2Fc1c948857db74e9b99c35b6ab2eabe04%2F5f012166-9a5b-40a5-b676-6b0ecc6554c2%2F1715502462196.jpg" TargetMode="External"/><Relationship Id="rId867" Type="http://schemas.openxmlformats.org/officeDocument/2006/relationships/hyperlink" Target="https://kc-eu.kobotoolbox.org/media/original?media_file=burn%2Fattachments%2Ff1d3841d05b747ac894b4b22aad428c2%2Fb5068ce1-e2b5-4271-b29f-b05af431b731%2F1735036636841.jpg" TargetMode="External"/><Relationship Id="rId1052" Type="http://schemas.openxmlformats.org/officeDocument/2006/relationships/hyperlink" Target="https://kc-eu.kobotoolbox.org/media/original?media_file=burn%2Fattachments%2Ff1d3841d05b747ac894b4b22aad428c2%2F85c0f569-637e-4ac3-b888-56d787b490d2%2F1735124950153.jpg" TargetMode="External"/><Relationship Id="rId299" Type="http://schemas.openxmlformats.org/officeDocument/2006/relationships/hyperlink" Target="https://kc-eu.kobotoolbox.org/media/original?media_file=burn%2Fattachments%2Fc1c948857db74e9b99c35b6ab2eabe04%2F221b24c4-9b8c-4aab-9acb-ea5ba41d9fc5%2F1715673908476.jpg" TargetMode="External"/><Relationship Id="rId727" Type="http://schemas.openxmlformats.org/officeDocument/2006/relationships/hyperlink" Target="https://kc-eu.kobotoolbox.org/media/original?media_file=burn%2Fattachments%2Ff1d3841d05b747ac894b4b22aad428c2%2Fdd298170-a93b-4686-bd5d-bc98ad24065b%2F1735454699363.jpg" TargetMode="External"/><Relationship Id="rId934" Type="http://schemas.openxmlformats.org/officeDocument/2006/relationships/hyperlink" Target="https://kc-eu.kobotoolbox.org/media/original?media_file=burn%2Fattachments%2Ff1d3841d05b747ac894b4b22aad428c2%2F3f6db0b8-4d61-4e56-ad22-ce0e6c8138f6%2F1734419491697-9_13_40.jpg" TargetMode="External"/><Relationship Id="rId63" Type="http://schemas.openxmlformats.org/officeDocument/2006/relationships/hyperlink" Target="https://kc-eu.kobotoolbox.org/media/original?media_file=burn%2Fattachments%2Fc1c948857db74e9b99c35b6ab2eabe04%2F515b2871-bf01-4083-a482-2aa39417aa38%2F10.03-13_56_33.jpg" TargetMode="External"/><Relationship Id="rId159" Type="http://schemas.openxmlformats.org/officeDocument/2006/relationships/hyperlink" Target="https://kc-eu.kobotoolbox.org/media/original?media_file=burn%2Fattachments%2Fc1c948857db74e9b99c35b6ab2eabe04%2F69b9a0a5-d31e-490e-bfde-b8899077531e%2F1717409912150.jpg" TargetMode="External"/><Relationship Id="rId366" Type="http://schemas.openxmlformats.org/officeDocument/2006/relationships/hyperlink" Target="https://kc-eu.kobotoolbox.org/media/original?media_file=burn%2Fattachments%2Fc1c948857db74e9b99c35b6ab2eabe04%2F7fb6da8a-71b1-4b9e-bc62-82626f9c928b%2F1714462919411.jpg" TargetMode="External"/><Relationship Id="rId573" Type="http://schemas.openxmlformats.org/officeDocument/2006/relationships/hyperlink" Target="https://kc-eu.kobotoolbox.org/media/original?media_file=burn%2Fattachments%2Ff1d3841d05b747ac894b4b22aad428c2%2Fc2c0339c-a6df-4de0-b001-987dfad3b0c1%2F1735382176165.jpg" TargetMode="External"/><Relationship Id="rId780" Type="http://schemas.openxmlformats.org/officeDocument/2006/relationships/hyperlink" Target="https://kc-eu.kobotoolbox.org/media/original?media_file=burn%2Fattachments%2Ff1d3841d05b747ac894b4b22aad428c2%2Fa2656db9-525f-43ae-9fab-f3a752ebbb98%2F1736146372167.jpg" TargetMode="External"/><Relationship Id="rId226" Type="http://schemas.openxmlformats.org/officeDocument/2006/relationships/hyperlink" Target="https://kc-eu.kobotoolbox.org/media/original?media_file=burn%2Fattachments%2Fc1c948857db74e9b99c35b6ab2eabe04%2F646dbeec-37b2-4af8-9b96-e49fa6847aea%2F1715590737414.jpg" TargetMode="External"/><Relationship Id="rId433" Type="http://schemas.openxmlformats.org/officeDocument/2006/relationships/hyperlink" Target="https://kc-eu.kobotoolbox.org/media/original?media_file=burn%2Fattachments%2Fc1c948857db74e9b99c35b6ab2eabe04%2F3a50d0f7-f932-4831-944b-795e5125d42b%2F1714220697086.jpg" TargetMode="External"/><Relationship Id="rId878" Type="http://schemas.openxmlformats.org/officeDocument/2006/relationships/hyperlink" Target="https://kc-eu.kobotoolbox.org/media/original?media_file=burn%2Fattachments%2Ff1d3841d05b747ac894b4b22aad428c2%2F356451f0-3a91-4cae-a9eb-2ca0b299191f%2F1735038643151.jpg" TargetMode="External"/><Relationship Id="rId1063" Type="http://schemas.openxmlformats.org/officeDocument/2006/relationships/hyperlink" Target="https://kc-eu.kobotoolbox.org/media/original?media_file=burn%2Fattachments%2Ff1d3841d05b747ac894b4b22aad428c2%2F2fde2d19-9963-4edb-a718-2bdffc577d73%2F1735101743343.jpg" TargetMode="External"/><Relationship Id="rId640" Type="http://schemas.openxmlformats.org/officeDocument/2006/relationships/hyperlink" Target="https://kc-eu.kobotoolbox.org/media/original?media_file=burn%2Fattachments%2Ff1d3841d05b747ac894b4b22aad428c2%2Fd26fec70-0cba-4ca5-af9f-658fb98e6168%2F1734936998860.jpg" TargetMode="External"/><Relationship Id="rId738" Type="http://schemas.openxmlformats.org/officeDocument/2006/relationships/hyperlink" Target="https://kc-eu.kobotoolbox.org/media/original?media_file=burn%2Fattachments%2Ff1d3841d05b747ac894b4b22aad428c2%2F686c7d94-49b2-48d5-8d55-8e3499cdc0f5%2F1734958592670.jpg" TargetMode="External"/><Relationship Id="rId945" Type="http://schemas.openxmlformats.org/officeDocument/2006/relationships/hyperlink" Target="https://kc-eu.kobotoolbox.org/media/original?media_file=burn%2Fattachments%2Ff1d3841d05b747ac894b4b22aad428c2%2F7d65b5b2-ded0-4736-bd30-69ae62bc137a%2F1735037578216.jpg" TargetMode="External"/><Relationship Id="rId74" Type="http://schemas.openxmlformats.org/officeDocument/2006/relationships/hyperlink" Target="https://kc-eu.kobotoolbox.org/media/original?media_file=burn%2Fattachments%2Fc1c948857db74e9b99c35b6ab2eabe04%2F476d5d7b-8827-4429-967e-d35a76e2e103%2F1715515593942.jpg" TargetMode="External"/><Relationship Id="rId377" Type="http://schemas.openxmlformats.org/officeDocument/2006/relationships/hyperlink" Target="https://kc-eu.kobotoolbox.org/media/original?media_file=burn%2Fattachments%2Fc1c948857db74e9b99c35b6ab2eabe04%2F33a17f23-e95c-4da8-9ac6-b1fa9ac1c3a2%2F1714465018625.jpg" TargetMode="External"/><Relationship Id="rId500" Type="http://schemas.openxmlformats.org/officeDocument/2006/relationships/hyperlink" Target="https://kc-eu.kobotoolbox.org/media/original?media_file=burn%2Fattachments%2Fc1c948857db74e9b99c35b6ab2eabe04%2F83cd320b-3ce1-482d-a67f-93184ab1478c%2F1717249744273.jpg" TargetMode="External"/><Relationship Id="rId584" Type="http://schemas.openxmlformats.org/officeDocument/2006/relationships/hyperlink" Target="https://kc-eu.kobotoolbox.org/media/original?media_file=burn%2Fattachments%2Ff1d3841d05b747ac894b4b22aad428c2%2F14d4ec45-56db-42eb-a86b-ca5f7c6798a4%2F1734252770847-9_25_30.jpg" TargetMode="External"/><Relationship Id="rId805" Type="http://schemas.openxmlformats.org/officeDocument/2006/relationships/hyperlink" Target="https://kc-eu.kobotoolbox.org/media/original?media_file=burn%2Fattachments%2Ff1d3841d05b747ac894b4b22aad428c2%2F5ddd25d0-ba2d-43e0-a74e-d7a7bc105bcb%2F1735025519360.jpg" TargetMode="External"/><Relationship Id="rId1130" Type="http://schemas.openxmlformats.org/officeDocument/2006/relationships/hyperlink" Target="https://kc-eu.kobotoolbox.org/media/original?media_file=burn%2Fattachments%2Ff1d3841d05b747ac894b4b22aad428c2%2F6f2e0f9d-42e8-4157-a235-e2dd65beb2f1%2F1734505389649.jpg" TargetMode="External"/><Relationship Id="rId5" Type="http://schemas.openxmlformats.org/officeDocument/2006/relationships/hyperlink" Target="https://kc-eu.kobotoolbox.org/media/original?media_file=burn%2Fattachments%2F30c99f1c95014a8b9f3e3202f588b877%2F683e464a-b0b5-40a5-8aa2-1cfa8d42f0a0%2F1715157869041.jpg" TargetMode="External"/><Relationship Id="rId237" Type="http://schemas.openxmlformats.org/officeDocument/2006/relationships/hyperlink" Target="https://kc-eu.kobotoolbox.org/media/original?media_file=burn%2Fattachments%2Fc1c948857db74e9b99c35b6ab2eabe04%2F960ceda2-2f56-40ca-bf31-37a8e66d5ddc%2F1714403369134.jpg" TargetMode="External"/><Relationship Id="rId791" Type="http://schemas.openxmlformats.org/officeDocument/2006/relationships/hyperlink" Target="https://kc-eu.kobotoolbox.org/media/original?media_file=burn%2Fattachments%2Ff1d3841d05b747ac894b4b22aad428c2%2Fd0efbb2e-984d-4e32-bd46-889171477fa7%2F1737451663450.jpg" TargetMode="External"/><Relationship Id="rId889" Type="http://schemas.openxmlformats.org/officeDocument/2006/relationships/hyperlink" Target="https://kc-eu.kobotoolbox.org/media/original?media_file=burn%2Fattachments%2Ff1d3841d05b747ac894b4b22aad428c2%2Fe614bf92-000b-4696-a856-ec2426802596%2F1734435628788.jpg" TargetMode="External"/><Relationship Id="rId1074" Type="http://schemas.openxmlformats.org/officeDocument/2006/relationships/hyperlink" Target="https://kc-eu.kobotoolbox.org/media/original?media_file=burn%2Fattachments%2Ff1d3841d05b747ac894b4b22aad428c2%2Ff326029e-4fe1-4a0f-98bb-1bcc210f817c%2F1735130254642.jpg" TargetMode="External"/><Relationship Id="rId444" Type="http://schemas.openxmlformats.org/officeDocument/2006/relationships/hyperlink" Target="https://kc-eu.kobotoolbox.org/media/original?media_file=burn%2Fattachments%2Fc1c948857db74e9b99c35b6ab2eabe04%2F41924246-94b4-443a-92a0-a3da46957636%2F1715498186264.jpg" TargetMode="External"/><Relationship Id="rId651" Type="http://schemas.openxmlformats.org/officeDocument/2006/relationships/hyperlink" Target="https://kc-eu.kobotoolbox.org/media/original?media_file=burn%2Fattachments%2Ff1d3841d05b747ac894b4b22aad428c2%2F42b8f408-d1d5-4c77-bd8d-2101f2de734d%2F1735366117104.jpg" TargetMode="External"/><Relationship Id="rId749" Type="http://schemas.openxmlformats.org/officeDocument/2006/relationships/hyperlink" Target="https://kc-eu.kobotoolbox.org/media/original?media_file=burn%2Fattachments%2Ff1d3841d05b747ac894b4b22aad428c2%2F2388e6ae-f81e-4ca9-a10f-feae0389793d%2F1734328879760.jpg" TargetMode="External"/><Relationship Id="rId290" Type="http://schemas.openxmlformats.org/officeDocument/2006/relationships/hyperlink" Target="https://kc-eu.kobotoolbox.org/media/original?media_file=burn%2Fattachments%2Fc1c948857db74e9b99c35b6ab2eabe04%2F7f37fe86-9272-428c-bfb7-97cd8c200461%2F1717488149325.jpg" TargetMode="External"/><Relationship Id="rId304" Type="http://schemas.openxmlformats.org/officeDocument/2006/relationships/hyperlink" Target="https://kc-eu.kobotoolbox.org/media/original?media_file=burn%2Fattachments%2Fc1c948857db74e9b99c35b6ab2eabe04%2F81482972-1077-4d7f-80bb-406fec7bad3d%2F1715170267919.jpg" TargetMode="External"/><Relationship Id="rId388" Type="http://schemas.openxmlformats.org/officeDocument/2006/relationships/hyperlink" Target="https://kc-eu.kobotoolbox.org/media/original?media_file=burn%2Fattachments%2Fc1c948857db74e9b99c35b6ab2eabe04%2Ffe56002e-9f16-49b7-9f48-135847bd602b%2F1717487771498.jpg" TargetMode="External"/><Relationship Id="rId511" Type="http://schemas.openxmlformats.org/officeDocument/2006/relationships/hyperlink" Target="https://kc-eu.kobotoolbox.org/media/original?media_file=burn%2Fattachments%2Fc1c948857db74e9b99c35b6ab2eabe04%2F36ef8322-9ced-4b50-93ad-26f1d0271090%2F1717254827498.jpg" TargetMode="External"/><Relationship Id="rId609" Type="http://schemas.openxmlformats.org/officeDocument/2006/relationships/hyperlink" Target="https://kc-eu.kobotoolbox.org/media/original?media_file=burn%2Fattachments%2Ff1d3841d05b747ac894b4b22aad428c2%2F8aa35bd7-fe59-427a-a270-f35eb36a43b2%2F1735379805161.jpg" TargetMode="External"/><Relationship Id="rId956" Type="http://schemas.openxmlformats.org/officeDocument/2006/relationships/hyperlink" Target="https://kc-eu.kobotoolbox.org/media/original?media_file=burn%2Fattachments%2Ff1d3841d05b747ac894b4b22aad428c2%2Fbc30721f-d2e2-4ad5-8904-9fbd99a1dd96%2F1734425960026.jpg" TargetMode="External"/><Relationship Id="rId1141" Type="http://schemas.openxmlformats.org/officeDocument/2006/relationships/hyperlink" Target="https://kc-eu.kobotoolbox.org/media/original?media_file=burn%2Fattachments%2Ff1d3841d05b747ac894b4b22aad428c2%2Fd1e51478-f0cd-4612-b338-e01b35176393%2F1735026801091.jpg" TargetMode="External"/><Relationship Id="rId85" Type="http://schemas.openxmlformats.org/officeDocument/2006/relationships/hyperlink" Target="https://kc-eu.kobotoolbox.org/media/original?media_file=burn%2Fattachments%2Fc1c948857db74e9b99c35b6ab2eabe04%2Fca3315d4-8c37-4519-b0f7-65942da318f1%2F1717314732473.jpg" TargetMode="External"/><Relationship Id="rId150" Type="http://schemas.openxmlformats.org/officeDocument/2006/relationships/hyperlink" Target="https://kc-eu.kobotoolbox.org/media/original?media_file=burn%2Fattachments%2Fc1c948857db74e9b99c35b6ab2eabe04%2F1d54994e-476c-4351-992f-1d1b48c03b30%2F1715591076216.jpg" TargetMode="External"/><Relationship Id="rId595" Type="http://schemas.openxmlformats.org/officeDocument/2006/relationships/hyperlink" Target="https://kc-eu.kobotoolbox.org/media/original?media_file=burn%2Fattachments%2Ff1d3841d05b747ac894b4b22aad428c2%2Fca533374-2f95-49ab-97ab-cf99968d0065%2F1734873214263.jpg" TargetMode="External"/><Relationship Id="rId816" Type="http://schemas.openxmlformats.org/officeDocument/2006/relationships/hyperlink" Target="https://kc-eu.kobotoolbox.org/media/original?media_file=burn%2Fattachments%2Ff1d3841d05b747ac894b4b22aad428c2%2F9e8e2634-1732-49a9-aa82-46bfbf7a0b42%2F1734323853265.jpg" TargetMode="External"/><Relationship Id="rId1001" Type="http://schemas.openxmlformats.org/officeDocument/2006/relationships/hyperlink" Target="https://kc-eu.kobotoolbox.org/media/original?media_file=burn%2Fattachments%2Ff1d3841d05b747ac894b4b22aad428c2%2F690dfc8d-0458-4772-a82d-ce1c5cc288ee%2F1735630636731.jpg" TargetMode="External"/><Relationship Id="rId248" Type="http://schemas.openxmlformats.org/officeDocument/2006/relationships/hyperlink" Target="https://kc-eu.kobotoolbox.org/media/original?media_file=burn%2Fattachments%2Fc1c948857db74e9b99c35b6ab2eabe04%2F7dc36c53-5eee-4ac3-9570-c5d9041c659e%2F1714396560797.jpg" TargetMode="External"/><Relationship Id="rId455" Type="http://schemas.openxmlformats.org/officeDocument/2006/relationships/hyperlink" Target="https://kc-eu.kobotoolbox.org/media/original?media_file=burn%2Fattachments%2Fc1c948857db74e9b99c35b6ab2eabe04%2F6e2d775b-3faf-4ca3-9977-0c4d1a2171b1%2F1714903857711.jpg" TargetMode="External"/><Relationship Id="rId662" Type="http://schemas.openxmlformats.org/officeDocument/2006/relationships/hyperlink" Target="https://kc-eu.kobotoolbox.org/media/original?media_file=burn%2Fattachments%2Ff1d3841d05b747ac894b4b22aad428c2%2F0b3c8e8d-4767-4e89-9b7a-10613c20f4e7%2F1734939890326.jpg" TargetMode="External"/><Relationship Id="rId1085" Type="http://schemas.openxmlformats.org/officeDocument/2006/relationships/hyperlink" Target="https://kc-eu.kobotoolbox.org/media/original?media_file=burn%2Fattachments%2Ff1d3841d05b747ac894b4b22aad428c2%2Fa2fd3531-6d9d-479f-8afe-482d6cbb6222%2F1735121618022.jpg" TargetMode="External"/><Relationship Id="rId12" Type="http://schemas.openxmlformats.org/officeDocument/2006/relationships/hyperlink" Target="https://kc-eu.kobotoolbox.org/media/original?media_file=burn%2Fattachments%2Ff1d3841d05b747ac894b4b22aad428c2%2F8a671008-b85c-46a3-8b58-15879d93fe2f%2F1735552307669.jpg" TargetMode="External"/><Relationship Id="rId108" Type="http://schemas.openxmlformats.org/officeDocument/2006/relationships/hyperlink" Target="https://kc-eu.kobotoolbox.org/media/original?media_file=burn%2Fattachments%2Fc1c948857db74e9b99c35b6ab2eabe04%2Fab9d73ae-d04b-43c0-aca8-6444e7f7da4f%2F1714289702820.jpg" TargetMode="External"/><Relationship Id="rId315" Type="http://schemas.openxmlformats.org/officeDocument/2006/relationships/hyperlink" Target="https://kc-eu.kobotoolbox.org/media/original?media_file=burn%2Fattachments%2Fc1c948857db74e9b99c35b6ab2eabe04%2F526f9c99-d2c6-43b2-8962-c7ea24e4ab29%2F1715672643114.jpg" TargetMode="External"/><Relationship Id="rId522" Type="http://schemas.openxmlformats.org/officeDocument/2006/relationships/hyperlink" Target="https://kc-eu.kobotoolbox.org/media/original?media_file=burn%2Fattachments%2Fc1c948857db74e9b99c35b6ab2eabe04%2Fe500497f-5d50-4e9c-a31d-b02cd9dad202%2F1714902812649.jpg" TargetMode="External"/><Relationship Id="rId967" Type="http://schemas.openxmlformats.org/officeDocument/2006/relationships/hyperlink" Target="https://kc-eu.kobotoolbox.org/media/original?media_file=burn%2Fattachments%2Ff1d3841d05b747ac894b4b22aad428c2%2F5d44c169-10a5-4934-875a-8f2e9538bfb6%2F1734514308335-12_39_54.jpg" TargetMode="External"/><Relationship Id="rId96" Type="http://schemas.openxmlformats.org/officeDocument/2006/relationships/hyperlink" Target="https://kc-eu.kobotoolbox.org/media/original?media_file=burn%2Fattachments%2Fc1c948857db74e9b99c35b6ab2eabe04%2Ff530f8f7-f3c9-452b-b9bb-7b9359857d29%2F1714985907486.jpg" TargetMode="External"/><Relationship Id="rId161" Type="http://schemas.openxmlformats.org/officeDocument/2006/relationships/hyperlink" Target="https://kc-eu.kobotoolbox.org/media/original?media_file=burn%2Fattachments%2Fc1c948857db74e9b99c35b6ab2eabe04%2Fed1e4161-bd67-4312-accb-ce5983f7bc0a%2F1717409252882.jpg" TargetMode="External"/><Relationship Id="rId399" Type="http://schemas.openxmlformats.org/officeDocument/2006/relationships/hyperlink" Target="https://kc-eu.kobotoolbox.org/media/original?media_file=burn%2Fattachments%2Fc1c948857db74e9b99c35b6ab2eabe04%2F8dc898cb-dd98-4a34-b531-947812f25cb5%2F1717489204147.jpg" TargetMode="External"/><Relationship Id="rId827" Type="http://schemas.openxmlformats.org/officeDocument/2006/relationships/hyperlink" Target="https://kc-eu.kobotoolbox.org/media/original?media_file=burn%2Fattachments%2Ff1d3841d05b747ac894b4b22aad428c2%2F21a84559-9372-428f-8604-5d09a8151e17%2F1734862494042.jpg" TargetMode="External"/><Relationship Id="rId1012" Type="http://schemas.openxmlformats.org/officeDocument/2006/relationships/hyperlink" Target="https://kc-eu.kobotoolbox.org/media/original?media_file=burn%2Fattachments%2Ff1d3841d05b747ac894b4b22aad428c2%2F9f8bc8b7-e89f-4ab0-a165-548f45c912e9%2F1735631717900.jpg" TargetMode="External"/><Relationship Id="rId259" Type="http://schemas.openxmlformats.org/officeDocument/2006/relationships/hyperlink" Target="https://kc-eu.kobotoolbox.org/media/original?media_file=burn%2Fattachments%2Fc1c948857db74e9b99c35b6ab2eabe04%2F3da69b94-476a-4b94-ad4c-a230ce3fd8e8%2F1717421180851.jpg" TargetMode="External"/><Relationship Id="rId466" Type="http://schemas.openxmlformats.org/officeDocument/2006/relationships/hyperlink" Target="https://kc-eu.kobotoolbox.org/media/original?media_file=burn%2Fattachments%2Fc1c948857db74e9b99c35b6ab2eabe04%2F032ba155-8496-47f7-9fa1-4df26e6bfb14%2F24.21-13_49_17.jpg" TargetMode="External"/><Relationship Id="rId673" Type="http://schemas.openxmlformats.org/officeDocument/2006/relationships/hyperlink" Target="https://kc-eu.kobotoolbox.org/media/original?media_file=burn%2Fattachments%2Ff1d3841d05b747ac894b4b22aad428c2%2F1f3f8e27-6cfa-41e9-8edc-265fe3cb800a%2F1734237428919.jpg" TargetMode="External"/><Relationship Id="rId880" Type="http://schemas.openxmlformats.org/officeDocument/2006/relationships/hyperlink" Target="https://kc-eu.kobotoolbox.org/media/original?media_file=burn%2Fattachments%2Ff1d3841d05b747ac894b4b22aad428c2%2F5f362ce2-7362-4362-976b-00702fb4de75%2F1735046250936.jpg" TargetMode="External"/><Relationship Id="rId1096" Type="http://schemas.openxmlformats.org/officeDocument/2006/relationships/hyperlink" Target="https://kc-eu.kobotoolbox.org/media/original?media_file=burn%2Fattachments%2Ff1d3841d05b747ac894b4b22aad428c2%2Fe250e140-0fd6-4d2e-be56-8c7a29d6e3fa%2F1737621032380.heic" TargetMode="External"/><Relationship Id="rId23" Type="http://schemas.openxmlformats.org/officeDocument/2006/relationships/hyperlink" Target="https://kc-eu.kobotoolbox.org/media/original?media_file=burn%2Fattachments%2Fc1c948857db74e9b99c35b6ab2eabe04%2Ffd7f90c9-4dfb-4849-ad29-c8e650e0e6cd%2F1715519647798.jpg" TargetMode="External"/><Relationship Id="rId119" Type="http://schemas.openxmlformats.org/officeDocument/2006/relationships/hyperlink" Target="https://kc-eu.kobotoolbox.org/media/original?media_file=burn%2Fattachments%2Fc1c948857db74e9b99c35b6ab2eabe04%2F534052f2-a9fa-44fa-a724-a2e94bc9ba83%2F1714318583059.jpg" TargetMode="External"/><Relationship Id="rId326" Type="http://schemas.openxmlformats.org/officeDocument/2006/relationships/hyperlink" Target="https://kc-eu.kobotoolbox.org/media/original?media_file=burn%2Fattachments%2Fc1c948857db74e9b99c35b6ab2eabe04%2F53e98de2-a02a-4c2d-bf40-c522b6ffea23%2F1717487516657.jpg" TargetMode="External"/><Relationship Id="rId533" Type="http://schemas.openxmlformats.org/officeDocument/2006/relationships/hyperlink" Target="https://kc-eu.kobotoolbox.org/media/original?media_file=burn%2Fattachments%2F30c99f1c95014a8b9f3e3202f588b877%2F8363ed65-80c3-45a9-9a3b-66ba4bdaea94%2F1714984608958.jpg" TargetMode="External"/><Relationship Id="rId978" Type="http://schemas.openxmlformats.org/officeDocument/2006/relationships/hyperlink" Target="https://kc-eu.kobotoolbox.org/media/original?media_file=burn%2Fattachments%2Ff1d3841d05b747ac894b4b22aad428c2%2F021b1298-a883-46ca-b66a-f3a5082ad198%2F1734961684148.jpg" TargetMode="External"/><Relationship Id="rId740" Type="http://schemas.openxmlformats.org/officeDocument/2006/relationships/hyperlink" Target="https://kc-eu.kobotoolbox.org/media/original?media_file=burn%2Fattachments%2Ff1d3841d05b747ac894b4b22aad428c2%2F2df3a1c9-6b8a-47fb-8488-1557662771b8%2F1734331740307.jpg" TargetMode="External"/><Relationship Id="rId838" Type="http://schemas.openxmlformats.org/officeDocument/2006/relationships/hyperlink" Target="https://kc-eu.kobotoolbox.org/media/original?media_file=burn%2Fattachments%2Ff1d3841d05b747ac894b4b22aad428c2%2F809d0889-91f9-4e0d-8253-123f8b558481%2F1734855227510.jpg" TargetMode="External"/><Relationship Id="rId1023" Type="http://schemas.openxmlformats.org/officeDocument/2006/relationships/hyperlink" Target="https://kc-eu.kobotoolbox.org/media/original?media_file=burn%2Fattachments%2Ff1d3841d05b747ac894b4b22aad428c2%2F34648832-515b-4e45-ae41-ba47003ac6d3%2F1734511681375.jpg" TargetMode="External"/><Relationship Id="rId172" Type="http://schemas.openxmlformats.org/officeDocument/2006/relationships/hyperlink" Target="https://kc-eu.kobotoolbox.org/media/original?media_file=burn%2Fattachments%2Fc1c948857db74e9b99c35b6ab2eabe04%2F47b1b800-832f-496b-ad3f-804667a48623%2F1715084638012.jpg" TargetMode="External"/><Relationship Id="rId477" Type="http://schemas.openxmlformats.org/officeDocument/2006/relationships/hyperlink" Target="https://kc-eu.kobotoolbox.org/media/original?media_file=burn%2Fattachments%2Fc1c948857db74e9b99c35b6ab2eabe04%2F07e19fd1-8c26-4da4-b73c-1c032115ba2f%2F1717254979348.jpg" TargetMode="External"/><Relationship Id="rId600" Type="http://schemas.openxmlformats.org/officeDocument/2006/relationships/hyperlink" Target="https://kc-eu.kobotoolbox.org/media/original?media_file=burn%2Fattachments%2Ff1d3841d05b747ac894b4b22aad428c2%2F4e1b0935-fb87-4728-a8e0-fcfc8d4bffd2%2F1734939495219.jpg" TargetMode="External"/><Relationship Id="rId684" Type="http://schemas.openxmlformats.org/officeDocument/2006/relationships/hyperlink" Target="https://kc-eu.kobotoolbox.org/media/original?media_file=burn%2Fattachments%2Ff1d3841d05b747ac894b4b22aad428c2%2F32203227-ac1c-4c2b-9e80-380172cab284%2F1734776083990.jpg" TargetMode="External"/><Relationship Id="rId337" Type="http://schemas.openxmlformats.org/officeDocument/2006/relationships/hyperlink" Target="https://kc-eu.kobotoolbox.org/media/original?media_file=burn%2Fattachments%2Fc1c948857db74e9b99c35b6ab2eabe04%2F899c936e-f530-47d9-8f23-63cd49825f9c%2F1715163128978.jpg" TargetMode="External"/><Relationship Id="rId891" Type="http://schemas.openxmlformats.org/officeDocument/2006/relationships/hyperlink" Target="https://kc-eu.kobotoolbox.org/media/original?media_file=burn%2Fattachments%2Ff1d3841d05b747ac894b4b22aad428c2%2F218d511b-491b-4621-9069-cc43396bc5fb%2F1735018608638.jpg" TargetMode="External"/><Relationship Id="rId905" Type="http://schemas.openxmlformats.org/officeDocument/2006/relationships/hyperlink" Target="https://kc-eu.kobotoolbox.org/media/original?media_file=burn%2Fattachments%2Ff1d3841d05b747ac894b4b22aad428c2%2F993c9d0d-5661-4d5a-a986-bf6b5555a643%2F1736233064283.jpg" TargetMode="External"/><Relationship Id="rId989" Type="http://schemas.openxmlformats.org/officeDocument/2006/relationships/hyperlink" Target="https://kc-eu.kobotoolbox.org/media/original?media_file=burn%2Fattachments%2Ff1d3841d05b747ac894b4b22aad428c2%2F595e0af2-f6db-4f02-8541-38f1277d56ea%2F1735027881619.jpg" TargetMode="External"/><Relationship Id="rId34" Type="http://schemas.openxmlformats.org/officeDocument/2006/relationships/hyperlink" Target="https://kc-eu.kobotoolbox.org/media/original?media_file=burn%2Fattachments%2Fc1c948857db74e9b99c35b6ab2eabe04%2F942788f7-c863-4c07-bd87-75cea59f0f2b%2F1717337522051.jpg" TargetMode="External"/><Relationship Id="rId544" Type="http://schemas.openxmlformats.org/officeDocument/2006/relationships/hyperlink" Target="https://kc-eu.kobotoolbox.org/media/original?media_file=burn%2Fattachments%2F30c99f1c95014a8b9f3e3202f588b877%2F6680b13f-7523-4b2c-a325-a17ed9d3d792%2F1715104289109.jpg" TargetMode="External"/><Relationship Id="rId751" Type="http://schemas.openxmlformats.org/officeDocument/2006/relationships/hyperlink" Target="https://kc-eu.kobotoolbox.org/media/original?media_file=burn%2Fattachments%2Ff1d3841d05b747ac894b4b22aad428c2%2F7b1da41e-5e53-4d4a-b145-a8215415bfe1%2F1735030380709.jpg" TargetMode="External"/><Relationship Id="rId849" Type="http://schemas.openxmlformats.org/officeDocument/2006/relationships/hyperlink" Target="https://kc-eu.kobotoolbox.org/media/original?media_file=burn%2Fattachments%2Ff1d3841d05b747ac894b4b22aad428c2%2F8fac4da1-3413-4869-a76f-d4b6fe535ad3%2F1734949445801-19_2_6.jpg" TargetMode="External"/><Relationship Id="rId183" Type="http://schemas.openxmlformats.org/officeDocument/2006/relationships/hyperlink" Target="https://kc-eu.kobotoolbox.org/media/original?media_file=burn%2Fattachments%2Fc1c948857db74e9b99c35b6ab2eabe04%2F48740d04-12ff-41b6-979b-c392bb7d48fa%2F1715592830871.jpg" TargetMode="External"/><Relationship Id="rId390" Type="http://schemas.openxmlformats.org/officeDocument/2006/relationships/hyperlink" Target="https://kc-eu.kobotoolbox.org/media/original?media_file=burn%2Fattachments%2Fc1c948857db74e9b99c35b6ab2eabe04%2Fcdce2a86-e285-432b-931f-8a4626c58aaf%2F1717501146473.jpg" TargetMode="External"/><Relationship Id="rId404" Type="http://schemas.openxmlformats.org/officeDocument/2006/relationships/hyperlink" Target="https://kc-eu.kobotoolbox.org/media/original?media_file=burn%2Fattachments%2Fc1c948857db74e9b99c35b6ab2eabe04%2F3ee2601e-cabd-4f5a-8d97-bb9ed7087c70%2F15.00-14_29_10.jpg" TargetMode="External"/><Relationship Id="rId611" Type="http://schemas.openxmlformats.org/officeDocument/2006/relationships/hyperlink" Target="https://kc-eu.kobotoolbox.org/media/original?media_file=burn%2Fattachments%2Ff1d3841d05b747ac894b4b22aad428c2%2Fe6379075-dbf9-45a0-bfa1-d6ebf0aa9f89%2F1735370077958.jpg" TargetMode="External"/><Relationship Id="rId1034" Type="http://schemas.openxmlformats.org/officeDocument/2006/relationships/hyperlink" Target="https://kc-eu.kobotoolbox.org/media/original?media_file=burn%2Fattachments%2Ff1d3841d05b747ac894b4b22aad428c2%2F95d78d14-b853-4060-af6b-e3123174b277%2F1735195532477.jpg" TargetMode="External"/><Relationship Id="rId250" Type="http://schemas.openxmlformats.org/officeDocument/2006/relationships/hyperlink" Target="https://kc-eu.kobotoolbox.org/media/original?media_file=burn%2Fattachments%2Fc1c948857db74e9b99c35b6ab2eabe04%2Fe04533bc-1a10-4cce-abcc-4215815a7daa%2F14.05-13_42_14-12_29_6.jpg" TargetMode="External"/><Relationship Id="rId488" Type="http://schemas.openxmlformats.org/officeDocument/2006/relationships/hyperlink" Target="https://kc-eu.kobotoolbox.org/media/original?media_file=burn%2Fattachments%2Fc1c948857db74e9b99c35b6ab2eabe04%2Fd42f3b31-7192-4dea-b937-6f77ee65a6ee%2F1715422274039.jpg" TargetMode="External"/><Relationship Id="rId695" Type="http://schemas.openxmlformats.org/officeDocument/2006/relationships/hyperlink" Target="https://kc-eu.kobotoolbox.org/media/original?media_file=burn%2Fattachments%2Ff1d3841d05b747ac894b4b22aad428c2%2F47322525-cf2a-4e43-866d-b52ea02fadda%2F1734769024330.jpg" TargetMode="External"/><Relationship Id="rId709" Type="http://schemas.openxmlformats.org/officeDocument/2006/relationships/hyperlink" Target="https://kc-eu.kobotoolbox.org/media/original?media_file=burn%2Fattachments%2Ff1d3841d05b747ac894b4b22aad428c2%2Fac3f51eb-a86a-45a6-b915-2aba5600711b%2F1734855861311.jpg" TargetMode="External"/><Relationship Id="rId916" Type="http://schemas.openxmlformats.org/officeDocument/2006/relationships/hyperlink" Target="https://kc-eu.kobotoolbox.org/media/original?media_file=burn%2Fattachments%2Ff1d3841d05b747ac894b4b22aad428c2%2F214e53d0-4883-436d-8bbc-232aae7a1daa%2F1735548800781.jpg" TargetMode="External"/><Relationship Id="rId1101" Type="http://schemas.openxmlformats.org/officeDocument/2006/relationships/hyperlink" Target="https://kc-eu.kobotoolbox.org/media/original?media_file=burn%2Fattachments%2Ff1d3841d05b747ac894b4b22aad428c2%2F16240998-fc5d-410d-a945-f0ed7fa0403d%2F1734501949506.jpg" TargetMode="External"/><Relationship Id="rId45" Type="http://schemas.openxmlformats.org/officeDocument/2006/relationships/hyperlink" Target="https://kc-eu.kobotoolbox.org/media/original?media_file=burn%2Fattachments%2Fc1c948857db74e9b99c35b6ab2eabe04%2Fe5b1acd2-ab97-4eb2-86ac-0f63f036d9b9%2F1714995122033.jpg" TargetMode="External"/><Relationship Id="rId110" Type="http://schemas.openxmlformats.org/officeDocument/2006/relationships/hyperlink" Target="https://kc-eu.kobotoolbox.org/media/original?media_file=burn%2Fattachments%2Fc1c948857db74e9b99c35b6ab2eabe04%2Fab35b27e-8a8d-4e74-919d-6112ce418da7%2F1714317825415.jpg" TargetMode="External"/><Relationship Id="rId348" Type="http://schemas.openxmlformats.org/officeDocument/2006/relationships/hyperlink" Target="https://kc-eu.kobotoolbox.org/media/original?media_file=burn%2Fattachments%2Fc1c948857db74e9b99c35b6ab2eabe04%2Fbb57873b-ecd5-4546-9122-6c6c27549bb2%2F1717489398170.jpg" TargetMode="External"/><Relationship Id="rId555" Type="http://schemas.openxmlformats.org/officeDocument/2006/relationships/hyperlink" Target="https://kc-eu.kobotoolbox.org/media/original?media_file=burn%2Fattachments%2F30c99f1c95014a8b9f3e3202f588b877%2F6f1402d5-fee3-4673-a9ac-8b9ffe0c749e%2F1714994698343.jpg" TargetMode="External"/><Relationship Id="rId762" Type="http://schemas.openxmlformats.org/officeDocument/2006/relationships/hyperlink" Target="https://kc-eu.kobotoolbox.org/media/original?media_file=burn%2Fattachments%2Ff1d3841d05b747ac894b4b22aad428c2%2F09656018-641c-49c2-8594-6368e2164707%2F1734951594928.jpg" TargetMode="External"/><Relationship Id="rId194" Type="http://schemas.openxmlformats.org/officeDocument/2006/relationships/hyperlink" Target="https://kc-eu.kobotoolbox.org/media/original?media_file=burn%2Fattachments%2Fc1c948857db74e9b99c35b6ab2eabe04%2F202a1917-82b9-4ae7-b6f1-ed78372a4f95%2F1715591475999-22_58_40.jpg" TargetMode="External"/><Relationship Id="rId208" Type="http://schemas.openxmlformats.org/officeDocument/2006/relationships/hyperlink" Target="https://kc-eu.kobotoolbox.org/media/original?media_file=burn%2Fattachments%2Fc1c948857db74e9b99c35b6ab2eabe04%2Fbfc0dabf-a2f7-47f8-9d53-5fa9b2a55250%2F1717413072580.jpg" TargetMode="External"/><Relationship Id="rId415" Type="http://schemas.openxmlformats.org/officeDocument/2006/relationships/hyperlink" Target="https://kc-eu.kobotoolbox.org/media/original?media_file=burn%2Fattachments%2Fc1c948857db74e9b99c35b6ab2eabe04%2F06e5616c-41f0-4601-9573-94b22b495b37%2F1717266578352.jpg" TargetMode="External"/><Relationship Id="rId622" Type="http://schemas.openxmlformats.org/officeDocument/2006/relationships/hyperlink" Target="https://kc-eu.kobotoolbox.org/media/original?media_file=burn%2Fattachments%2Ff1d3841d05b747ac894b4b22aad428c2%2Fc486dc03-8ae8-4031-b63a-c1152735b3b0%2F1734873849242.jpg" TargetMode="External"/><Relationship Id="rId1045" Type="http://schemas.openxmlformats.org/officeDocument/2006/relationships/hyperlink" Target="https://kc-eu.kobotoolbox.org/media/original?media_file=burn%2Fattachments%2Ff1d3841d05b747ac894b4b22aad428c2%2Fc6698a34-6836-4cd4-8f60-90aa0bf99039%2F1737617125550.jpg" TargetMode="External"/><Relationship Id="rId261" Type="http://schemas.openxmlformats.org/officeDocument/2006/relationships/hyperlink" Target="https://kc-eu.kobotoolbox.org/media/original?media_file=burn%2Fattachments%2Fc1c948857db74e9b99c35b6ab2eabe04%2F573ab080-abda-4e6e-a9e2-28858eaf8b7c%2F1717445273433.jpg" TargetMode="External"/><Relationship Id="rId499" Type="http://schemas.openxmlformats.org/officeDocument/2006/relationships/hyperlink" Target="https://kc-eu.kobotoolbox.org/media/original?media_file=burn%2Fattachments%2Fc1c948857db74e9b99c35b6ab2eabe04%2F3c90c622-ec3b-4809-90a2-95af6d8f450e%2F1715416377484.jpg" TargetMode="External"/><Relationship Id="rId927" Type="http://schemas.openxmlformats.org/officeDocument/2006/relationships/hyperlink" Target="https://kc-eu.kobotoolbox.org/media/original?media_file=burn%2Fattachments%2Ff1d3841d05b747ac894b4b22aad428c2%2Fbdb252fd-a2ec-408b-aa88-74d0df87db65%2F1735113890711.jpg" TargetMode="External"/><Relationship Id="rId1112" Type="http://schemas.openxmlformats.org/officeDocument/2006/relationships/hyperlink" Target="https://kc-eu.kobotoolbox.org/media/original?media_file=burn%2Fattachments%2Ff1d3841d05b747ac894b4b22aad428c2%2F1ec2d755-d88e-49d0-99f6-f2563570133d%2F1735032548863.jpg" TargetMode="External"/><Relationship Id="rId56" Type="http://schemas.openxmlformats.org/officeDocument/2006/relationships/hyperlink" Target="https://kc-eu.kobotoolbox.org/media/original?media_file=burn%2Fattachments%2Fc1c948857db74e9b99c35b6ab2eabe04%2Ff962fa0c-01e4-4d96-b2ce-c4cb6e371d27%2F1715519043225.jpg" TargetMode="External"/><Relationship Id="rId359" Type="http://schemas.openxmlformats.org/officeDocument/2006/relationships/hyperlink" Target="https://kc-eu.kobotoolbox.org/media/original?media_file=burn%2Fattachments%2Fc1c948857db74e9b99c35b6ab2eabe04%2Fb9c6ffac-3e00-4481-8241-6ac4012433e5%2F3.185-13_58_39.jpg" TargetMode="External"/><Relationship Id="rId566" Type="http://schemas.openxmlformats.org/officeDocument/2006/relationships/hyperlink" Target="https://kc-eu.kobotoolbox.org/media/original?media_file=burn%2Fattachments%2F49665373d7014e83b3ac055799a21718%2Fd8e8176f-f09a-4560-906b-00bbdeb43b12%2F1713788246547.jpg" TargetMode="External"/><Relationship Id="rId773" Type="http://schemas.openxmlformats.org/officeDocument/2006/relationships/hyperlink" Target="https://kc-eu.kobotoolbox.org/media/original?media_file=burn%2Fattachments%2Ff1d3841d05b747ac894b4b22aad428c2%2Fe2d73486-5110-4bb1-8221-ad671db8a16e%2F1734342261648.jpg" TargetMode="External"/><Relationship Id="rId121" Type="http://schemas.openxmlformats.org/officeDocument/2006/relationships/hyperlink" Target="https://kc-eu.kobotoolbox.org/media/original?media_file=burn%2Fattachments%2Fc1c948857db74e9b99c35b6ab2eabe04%2F4d292180-51f1-4558-8582-c98cdcf4fd0b%2F1714314747919.jpg" TargetMode="External"/><Relationship Id="rId219" Type="http://schemas.openxmlformats.org/officeDocument/2006/relationships/hyperlink" Target="https://kc-eu.kobotoolbox.org/media/original?media_file=burn%2Fattachments%2Fc1c948857db74e9b99c35b6ab2eabe04%2F61efb149-267d-4e48-9ed7-83ac3f669b88%2F1717425380627.jpg" TargetMode="External"/><Relationship Id="rId426" Type="http://schemas.openxmlformats.org/officeDocument/2006/relationships/hyperlink" Target="https://kc-eu.kobotoolbox.org/media/original?media_file=burn%2Fattachments%2Fc1c948857db74e9b99c35b6ab2eabe04%2Fccd50f56-0aac-4835-9b93-a234d21d2791%2F1714199536444.jpg" TargetMode="External"/><Relationship Id="rId633" Type="http://schemas.openxmlformats.org/officeDocument/2006/relationships/hyperlink" Target="https://kc-eu.kobotoolbox.org/media/original?media_file=burn%2Fattachments%2Ff1d3841d05b747ac894b4b22aad428c2%2Fc96296b2-ca5c-4722-8931-1005bf69ea2b%2F1734251687590.jpg" TargetMode="External"/><Relationship Id="rId980" Type="http://schemas.openxmlformats.org/officeDocument/2006/relationships/hyperlink" Target="https://kc-eu.kobotoolbox.org/media/original?media_file=burn%2Fattachments%2Ff1d3841d05b747ac894b4b22aad428c2%2Fc5cc7648-100b-48ed-a37b-58998fe64169%2F1734960163773.jpg" TargetMode="External"/><Relationship Id="rId1056" Type="http://schemas.openxmlformats.org/officeDocument/2006/relationships/hyperlink" Target="https://kc-eu.kobotoolbox.org/media/original?media_file=burn%2Fattachments%2Ff1d3841d05b747ac894b4b22aad428c2%2F02c557f5-c3a0-4dad-90b1-e37909dfdb5b%2F1735196489320.jpg" TargetMode="External"/><Relationship Id="rId840" Type="http://schemas.openxmlformats.org/officeDocument/2006/relationships/hyperlink" Target="https://kc-eu.kobotoolbox.org/media/original?media_file=burn%2Fattachments%2Ff1d3841d05b747ac894b4b22aad428c2%2Fd36cfb69-5a8f-44bb-bca4-821a3c020804%2F1734875134449.jpg" TargetMode="External"/><Relationship Id="rId938" Type="http://schemas.openxmlformats.org/officeDocument/2006/relationships/hyperlink" Target="https://kc-eu.kobotoolbox.org/media/original?media_file=burn%2Fattachments%2Ff1d3841d05b747ac894b4b22aad428c2%2F50a749c2-10aa-484a-870a-a4eeb05e3509%2F1735545532296.jpg" TargetMode="External"/><Relationship Id="rId67" Type="http://schemas.openxmlformats.org/officeDocument/2006/relationships/hyperlink" Target="https://kc-eu.kobotoolbox.org/media/original?media_file=burn%2Fattachments%2Fc1c948857db74e9b99c35b6ab2eabe04%2Fac525e0a-6b37-4a1d-995e-7f6dd45c3018%2F1715515263527.jpg" TargetMode="External"/><Relationship Id="rId272" Type="http://schemas.openxmlformats.org/officeDocument/2006/relationships/hyperlink" Target="https://kc-eu.kobotoolbox.org/media/original?media_file=burn%2Fattachments%2Fc1c948857db74e9b99c35b6ab2eabe04%2Fe885e431-442d-4f54-beb9-a16b40f5f9b0%2F1717400059614.jpg" TargetMode="External"/><Relationship Id="rId577" Type="http://schemas.openxmlformats.org/officeDocument/2006/relationships/hyperlink" Target="https://kc-eu.kobotoolbox.org/media/original?media_file=burn%2Fattachments%2Ff1d3841d05b747ac894b4b22aad428c2%2Fc55797f3-27c5-4de2-8a03-ab8a7036a37b%2F1734938257344.jpg" TargetMode="External"/><Relationship Id="rId700" Type="http://schemas.openxmlformats.org/officeDocument/2006/relationships/hyperlink" Target="https://kc-eu.kobotoolbox.org/media/original?media_file=burn%2Fattachments%2Ff1d3841d05b747ac894b4b22aad428c2%2Fbff7ef33-6eed-46cd-aa5f-704455904753%2F1734787093917.jpg" TargetMode="External"/><Relationship Id="rId1123" Type="http://schemas.openxmlformats.org/officeDocument/2006/relationships/hyperlink" Target="https://kc-eu.kobotoolbox.org/media/original?media_file=burn%2Fattachments%2Ff1d3841d05b747ac894b4b22aad428c2%2F3b498211-6773-4df2-9057-6a96a37278fa%2F3.755-14_42_25.jpg" TargetMode="External"/><Relationship Id="rId132" Type="http://schemas.openxmlformats.org/officeDocument/2006/relationships/hyperlink" Target="https://kc-eu.kobotoolbox.org/media/original?media_file=burn%2Fattachments%2Fc1c948857db74e9b99c35b6ab2eabe04%2F1ebd6620-0861-4f0a-aedf-d9988197251c%2F1717333904012.jpg" TargetMode="External"/><Relationship Id="rId784" Type="http://schemas.openxmlformats.org/officeDocument/2006/relationships/hyperlink" Target="https://kc-eu.kobotoolbox.org/media/original?media_file=burn%2Fattachments%2Ff1d3841d05b747ac894b4b22aad428c2%2F4dfb2bc7-2761-4409-af96-6726ca5a92bd%2F1736155660923.jpg" TargetMode="External"/><Relationship Id="rId991" Type="http://schemas.openxmlformats.org/officeDocument/2006/relationships/hyperlink" Target="https://kc-eu.kobotoolbox.org/media/original?media_file=burn%2Fattachments%2Ff1d3841d05b747ac894b4b22aad428c2%2Fc24f1acd-e6ba-4169-bd52-9574f84e615d%2F1734424790999.jpg" TargetMode="External"/><Relationship Id="rId1067" Type="http://schemas.openxmlformats.org/officeDocument/2006/relationships/hyperlink" Target="https://kc-eu.kobotoolbox.org/media/original?media_file=burn%2Fattachments%2Ff1d3841d05b747ac894b4b22aad428c2%2F6d41060e-d9a6-4bd3-b93e-e5c00fc8c42b%2F1735196750684.jpg" TargetMode="External"/><Relationship Id="rId437" Type="http://schemas.openxmlformats.org/officeDocument/2006/relationships/hyperlink" Target="https://kc-eu.kobotoolbox.org/media/original?media_file=burn%2Fattachments%2Fc1c948857db74e9b99c35b6ab2eabe04%2Fd402d370-c68b-4dfa-a02e-60fbda1e5033%2F1714225136478.jpg" TargetMode="External"/><Relationship Id="rId644" Type="http://schemas.openxmlformats.org/officeDocument/2006/relationships/hyperlink" Target="https://kc-eu.kobotoolbox.org/media/original?media_file=burn%2Fattachments%2Ff1d3841d05b747ac894b4b22aad428c2%2F867c3d5d-3f9c-44b3-ba50-6cec047c2ef8%2F1735371650228.jpg" TargetMode="External"/><Relationship Id="rId851" Type="http://schemas.openxmlformats.org/officeDocument/2006/relationships/hyperlink" Target="https://kc-eu.kobotoolbox.org/media/original?media_file=burn%2Fattachments%2Ff1d3841d05b747ac894b4b22aad428c2%2F0864e5d0-b3e5-4058-aa20-6fe3392e0d6c%2F1734338770833.jpg" TargetMode="External"/><Relationship Id="rId283" Type="http://schemas.openxmlformats.org/officeDocument/2006/relationships/hyperlink" Target="https://kc-eu.kobotoolbox.org/media/original?media_file=burn%2Fattachments%2Fc1c948857db74e9b99c35b6ab2eabe04%2F76419793-955f-410c-918c-b844cd3c542a%2F1715673204980.jpg" TargetMode="External"/><Relationship Id="rId490" Type="http://schemas.openxmlformats.org/officeDocument/2006/relationships/hyperlink" Target="https://kc-eu.kobotoolbox.org/media/original?media_file=burn%2Fattachments%2Fc1c948857db74e9b99c35b6ab2eabe04%2F3a25dfa8-a460-4686-a820-070d7b60a96a%2F1714901951510.jpg" TargetMode="External"/><Relationship Id="rId504" Type="http://schemas.openxmlformats.org/officeDocument/2006/relationships/hyperlink" Target="https://kc-eu.kobotoolbox.org/media/original?media_file=burn%2Fattachments%2Fc1c948857db74e9b99c35b6ab2eabe04%2F4779f1fc-8410-450b-bcbf-4efe9fd8e2bd%2F1714907257123.jpg" TargetMode="External"/><Relationship Id="rId711" Type="http://schemas.openxmlformats.org/officeDocument/2006/relationships/hyperlink" Target="https://kc-eu.kobotoolbox.org/media/original?media_file=burn%2Fattachments%2Ff1d3841d05b747ac894b4b22aad428c2%2F67c59cfd-f632-4a3b-80e4-dd133618580e%2F1734249124632.jpg" TargetMode="External"/><Relationship Id="rId949" Type="http://schemas.openxmlformats.org/officeDocument/2006/relationships/hyperlink" Target="https://kc-eu.kobotoolbox.org/media/original?media_file=burn%2Fattachments%2Ff1d3841d05b747ac894b4b22aad428c2%2F035f4e27-bedc-4b30-9d61-894952ae3c5e%2F1737539428956.jpg" TargetMode="External"/><Relationship Id="rId1134" Type="http://schemas.openxmlformats.org/officeDocument/2006/relationships/hyperlink" Target="https://kc-eu.kobotoolbox.org/media/original?media_file=burn%2Fattachments%2Ff1d3841d05b747ac894b4b22aad428c2%2F1ef2b187-9fd4-4794-ada3-81bf23a393cf%2F1734508162480.jpg" TargetMode="External"/><Relationship Id="rId78" Type="http://schemas.openxmlformats.org/officeDocument/2006/relationships/hyperlink" Target="https://kc-eu.kobotoolbox.org/media/original?media_file=burn%2Fattachments%2Fc1c948857db74e9b99c35b6ab2eabe04%2Fd45f9594-6638-4fa5-8fec-55b44ff6633c%2F9.540-14_18_31.jpg" TargetMode="External"/><Relationship Id="rId143" Type="http://schemas.openxmlformats.org/officeDocument/2006/relationships/hyperlink" Target="https://kc-eu.kobotoolbox.org/media/original?media_file=burn%2Fattachments%2Fc1c948857db74e9b99c35b6ab2eabe04%2F531a28a3-699b-4260-8a9e-0c24c349213f%2F1717355942279.jpg" TargetMode="External"/><Relationship Id="rId350" Type="http://schemas.openxmlformats.org/officeDocument/2006/relationships/hyperlink" Target="https://kc-eu.kobotoolbox.org/media/original?media_file=burn%2Fattachments%2Fc1c948857db74e9b99c35b6ab2eabe04%2F738a9b7e-9649-45ee-92fa-d7b8fdcf1458%2F1717489693830.jpg" TargetMode="External"/><Relationship Id="rId588" Type="http://schemas.openxmlformats.org/officeDocument/2006/relationships/hyperlink" Target="https://kc-eu.kobotoolbox.org/media/original?media_file=burn%2Fattachments%2Ff1d3841d05b747ac894b4b22aad428c2%2F657b0174-ae1b-448b-ad6f-f7b266318bf0%2F1736060591712.jpg" TargetMode="External"/><Relationship Id="rId795" Type="http://schemas.openxmlformats.org/officeDocument/2006/relationships/hyperlink" Target="https://kc-eu.kobotoolbox.org/media/original?media_file=burn%2Fattachments%2Ff1d3841d05b747ac894b4b22aad428c2%2Ff9cffefa-f7a0-40aa-a077-cacd18865c80%2F1736151731326.jpg" TargetMode="External"/><Relationship Id="rId809" Type="http://schemas.openxmlformats.org/officeDocument/2006/relationships/hyperlink" Target="https://kc-eu.kobotoolbox.org/media/original?media_file=burn%2Fattachments%2Ff1d3841d05b747ac894b4b22aad428c2%2F0864e5d0-b3e5-4058-aa20-6fe3392e0d6c%2F1734338232641.jpg" TargetMode="External"/><Relationship Id="rId9" Type="http://schemas.openxmlformats.org/officeDocument/2006/relationships/hyperlink" Target="https://kc-eu.kobotoolbox.org/media/original?media_file=burn%2Fattachments%2F30c99f1c95014a8b9f3e3202f588b877%2F683e464a-b0b5-40a5-8aa2-1cfa8d42f0a0%2F1715157976183.jpg" TargetMode="External"/><Relationship Id="rId210" Type="http://schemas.openxmlformats.org/officeDocument/2006/relationships/hyperlink" Target="https://kc-eu.kobotoolbox.org/media/original?media_file=burn%2Fattachments%2Fc1c948857db74e9b99c35b6ab2eabe04%2F2f4b226b-04a4-4564-ad29-e5067c0ec1cf%2F1715671754143.jpg" TargetMode="External"/><Relationship Id="rId448" Type="http://schemas.openxmlformats.org/officeDocument/2006/relationships/hyperlink" Target="https://kc-eu.kobotoolbox.org/media/original?media_file=burn%2Fattachments%2Fc1c948857db74e9b99c35b6ab2eabe04%2Fd55a4f71-1e67-4869-97e0-2310876a144c%2F21.46-13_56_21.jpg" TargetMode="External"/><Relationship Id="rId655" Type="http://schemas.openxmlformats.org/officeDocument/2006/relationships/hyperlink" Target="https://kc-eu.kobotoolbox.org/media/original?media_file=burn%2Fattachments%2Ff1d3841d05b747ac894b4b22aad428c2%2F250bf13f-676b-4fb2-bbde-3639c860f2d8%2F1735369780391.jpg" TargetMode="External"/><Relationship Id="rId862" Type="http://schemas.openxmlformats.org/officeDocument/2006/relationships/hyperlink" Target="https://kc-eu.kobotoolbox.org/media/original?media_file=burn%2Fattachments%2Ff1d3841d05b747ac894b4b22aad428c2%2F72ca4bed-b5cc-4fd9-a1c0-f11fce3b9f09%2F1735115391694.jpg" TargetMode="External"/><Relationship Id="rId1078" Type="http://schemas.openxmlformats.org/officeDocument/2006/relationships/hyperlink" Target="https://kc-eu.kobotoolbox.org/media/original?media_file=burn%2Fattachments%2Ff1d3841d05b747ac894b4b22aad428c2%2Ffaa8e9a9-8a5a-4a04-927c-46b6ee1a3fed%2F1735627276592.jpg" TargetMode="External"/><Relationship Id="rId294" Type="http://schemas.openxmlformats.org/officeDocument/2006/relationships/hyperlink" Target="https://kc-eu.kobotoolbox.org/media/original?media_file=burn%2Fattachments%2Fc1c948857db74e9b99c35b6ab2eabe04%2F7861c257-91a4-4969-9f07-7a4742e81aae%2F1715756084225.jpg" TargetMode="External"/><Relationship Id="rId308" Type="http://schemas.openxmlformats.org/officeDocument/2006/relationships/hyperlink" Target="https://kc-eu.kobotoolbox.org/media/original?media_file=burn%2Fattachments%2Fc1c948857db74e9b99c35b6ab2eabe04%2F8e688d84-61ad-45bf-8d83-bd5371da46a7%2F5.215-11_24_44.jpg" TargetMode="External"/><Relationship Id="rId515" Type="http://schemas.openxmlformats.org/officeDocument/2006/relationships/hyperlink" Target="https://kc-eu.kobotoolbox.org/media/original?media_file=burn%2Fattachments%2Fc1c948857db74e9b99c35b6ab2eabe04%2Fc5611208-f818-4803-9298-cce4517c9b7e%2F1717252786254.jpg" TargetMode="External"/><Relationship Id="rId722" Type="http://schemas.openxmlformats.org/officeDocument/2006/relationships/hyperlink" Target="https://kc-eu.kobotoolbox.org/media/original?media_file=burn%2Fattachments%2Ff1d3841d05b747ac894b4b22aad428c2%2Fb110a936-baf8-4656-9d1d-3184f8ce0245%2F1734952028607.jpg" TargetMode="External"/><Relationship Id="rId89" Type="http://schemas.openxmlformats.org/officeDocument/2006/relationships/hyperlink" Target="https://kc-eu.kobotoolbox.org/media/original?media_file=burn%2Fattachments%2Fc1c948857db74e9b99c35b6ab2eabe04%2F038b8add-866e-4675-8996-59f46550e4a5%2F1715586699609.jpg" TargetMode="External"/><Relationship Id="rId154" Type="http://schemas.openxmlformats.org/officeDocument/2006/relationships/hyperlink" Target="https://kc-eu.kobotoolbox.org/media/original?media_file=burn%2Fattachments%2Fc1c948857db74e9b99c35b6ab2eabe04%2F1a711226-b2da-4291-9bf7-3770594b6b28%2F12.31-11_41_58.jpg" TargetMode="External"/><Relationship Id="rId361" Type="http://schemas.openxmlformats.org/officeDocument/2006/relationships/hyperlink" Target="https://kc-eu.kobotoolbox.org/media/original?media_file=burn%2Fattachments%2Fc1c948857db74e9b99c35b6ab2eabe04%2F5263d6a8-8cc4-4be1-bbca-a9327cc335a2%2F1715755623074.jpg" TargetMode="External"/><Relationship Id="rId599" Type="http://schemas.openxmlformats.org/officeDocument/2006/relationships/hyperlink" Target="https://kc-eu.kobotoolbox.org/media/original?media_file=burn%2Fattachments%2Ff1d3841d05b747ac894b4b22aad428c2%2F065d0f9b-055b-42f7-9941-22eeace7cdd7%2F1736064717660.heic" TargetMode="External"/><Relationship Id="rId1005" Type="http://schemas.openxmlformats.org/officeDocument/2006/relationships/hyperlink" Target="https://kc-eu.kobotoolbox.org/media/original?media_file=burn%2Fattachments%2Ff1d3841d05b747ac894b4b22aad428c2%2F40e46553-956b-4d17-9f58-23442815add6%2F1735641037764.jpg" TargetMode="External"/><Relationship Id="rId459" Type="http://schemas.openxmlformats.org/officeDocument/2006/relationships/hyperlink" Target="https://kc-eu.kobotoolbox.org/media/original?media_file=burn%2Fattachments%2Fc1c948857db74e9b99c35b6ab2eabe04%2F1167b290-09ef-41bd-b699-5a4e5f6e9239%2F1717255131483.jpg" TargetMode="External"/><Relationship Id="rId666" Type="http://schemas.openxmlformats.org/officeDocument/2006/relationships/hyperlink" Target="https://kc-eu.kobotoolbox.org/media/original?media_file=burn%2Fattachments%2Ff1d3841d05b747ac894b4b22aad428c2%2F6fd6ccf1-fa81-4467-8ab5-ff7621abd49b%2F1734252087679.jpg" TargetMode="External"/><Relationship Id="rId873" Type="http://schemas.openxmlformats.org/officeDocument/2006/relationships/hyperlink" Target="https://kc-eu.kobotoolbox.org/media/original?media_file=burn%2Fattachments%2Ff1d3841d05b747ac894b4b22aad428c2%2F0e17f3bf-619e-4f13-ba25-447f435943df%2F1735038497118.jpg" TargetMode="External"/><Relationship Id="rId1089" Type="http://schemas.openxmlformats.org/officeDocument/2006/relationships/hyperlink" Target="https://kc-eu.kobotoolbox.org/media/original?media_file=burn%2Fattachments%2Ff1d3841d05b747ac894b4b22aad428c2%2F3c8316ae-8f7f-4a98-bba9-ab57d8d97058%2F1735198766822.jpg" TargetMode="External"/><Relationship Id="rId16" Type="http://schemas.openxmlformats.org/officeDocument/2006/relationships/hyperlink" Target="https://kc-eu.kobotoolbox.org/media/original?media_file=burn%2Fattachments%2F30c99f1c95014a8b9f3e3202f588b877%2Ffc859ecb-3e8d-4c89-92d9-fbe17aa5548c%2F1715159276507.jpg" TargetMode="External"/><Relationship Id="rId221" Type="http://schemas.openxmlformats.org/officeDocument/2006/relationships/hyperlink" Target="https://kc-eu.kobotoolbox.org/media/original?media_file=burn%2Fattachments%2Fc1c948857db74e9b99c35b6ab2eabe04%2F78fce67a-7dd6-40c9-b9d5-869c71128e4b%2F1715598098583.jpg" TargetMode="External"/><Relationship Id="rId319" Type="http://schemas.openxmlformats.org/officeDocument/2006/relationships/hyperlink" Target="https://kc-eu.kobotoolbox.org/media/original?media_file=burn%2Fattachments%2Fc1c948857db74e9b99c35b6ab2eabe04%2Fae5f852a-3fcc-4a54-9d7f-82faf8fe93fc%2F1715158459844.jpg" TargetMode="External"/><Relationship Id="rId526" Type="http://schemas.openxmlformats.org/officeDocument/2006/relationships/hyperlink" Target="https://kc-eu.kobotoolbox.org/media/original?media_file=burn%2Fattachments%2Fc1c948857db74e9b99c35b6ab2eabe04%2Fdf235e16-e3b6-4402-aff0-cccbdc8ede78%2F1715420510999.jpg" TargetMode="External"/><Relationship Id="rId733" Type="http://schemas.openxmlformats.org/officeDocument/2006/relationships/hyperlink" Target="https://kc-eu.kobotoolbox.org/media/original?media_file=burn%2Fattachments%2Ff1d3841d05b747ac894b4b22aad428c2%2Fdcb4d73a-318c-451f-8872-20fe4ff9f26c%2F19-8_38_55.jpg" TargetMode="External"/><Relationship Id="rId940" Type="http://schemas.openxmlformats.org/officeDocument/2006/relationships/hyperlink" Target="https://kc-eu.kobotoolbox.org/media/original?media_file=burn%2Fattachments%2Ff1d3841d05b747ac894b4b22aad428c2%2F81827325-8d9a-452b-a7f7-535d1cee8214%2F1735540931094.jpg" TargetMode="External"/><Relationship Id="rId1016" Type="http://schemas.openxmlformats.org/officeDocument/2006/relationships/hyperlink" Target="https://kc-eu.kobotoolbox.org/media/original?media_file=burn%2Fattachments%2Ff1d3841d05b747ac894b4b22aad428c2%2F4e0bdde1-74cc-46d5-9815-08b1ebbbdc68%2F1736318465664.jpg" TargetMode="External"/><Relationship Id="rId165" Type="http://schemas.openxmlformats.org/officeDocument/2006/relationships/hyperlink" Target="https://kc-eu.kobotoolbox.org/media/original?media_file=burn%2Fattachments%2Fc1c948857db74e9b99c35b6ab2eabe04%2Fce3b7851-851c-4c49-a845-69914d201020%2F1715671949695.jpg" TargetMode="External"/><Relationship Id="rId372" Type="http://schemas.openxmlformats.org/officeDocument/2006/relationships/hyperlink" Target="https://kc-eu.kobotoolbox.org/media/original?media_file=burn%2Fattachments%2Fc1c948857db74e9b99c35b6ab2eabe04%2F5c455eca-3258-45a7-84c5-52d3950f2bd3%2F1714463820797.jpg" TargetMode="External"/><Relationship Id="rId677" Type="http://schemas.openxmlformats.org/officeDocument/2006/relationships/hyperlink" Target="https://kc-eu.kobotoolbox.org/media/original?media_file=burn%2Fattachments%2Ff1d3841d05b747ac894b4b22aad428c2%2Fe63d1fa4-201a-43bf-8635-ca399b757404%2F1734249267339.jpg" TargetMode="External"/><Relationship Id="rId800" Type="http://schemas.openxmlformats.org/officeDocument/2006/relationships/hyperlink" Target="https://kc-eu.kobotoolbox.org/media/original?media_file=burn%2Fattachments%2Ff1d3841d05b747ac894b4b22aad428c2%2F5f5953e4-58b9-4731-b1c4-768950907b52%2F1736153760404.jpg" TargetMode="External"/><Relationship Id="rId232" Type="http://schemas.openxmlformats.org/officeDocument/2006/relationships/hyperlink" Target="https://kc-eu.kobotoolbox.org/media/original?media_file=burn%2Fattachments%2Fc1c948857db74e9b99c35b6ab2eabe04%2F5e841e0c-ad78-4d1c-949b-d63e7b655a2c%2F1717410078700.jpg" TargetMode="External"/><Relationship Id="rId884" Type="http://schemas.openxmlformats.org/officeDocument/2006/relationships/hyperlink" Target="https://kc-eu.kobotoolbox.org/media/original?media_file=burn%2Fattachments%2Ff1d3841d05b747ac894b4b22aad428c2%2F5135d7bc-49b3-4875-a851-9d2f6531d199%2F1736236636722.jpg" TargetMode="External"/><Relationship Id="rId27" Type="http://schemas.openxmlformats.org/officeDocument/2006/relationships/hyperlink" Target="https://kc-eu.kobotoolbox.org/media/original?media_file=burn%2Fattachments%2Fc1c948857db74e9b99c35b6ab2eabe04%2F4f07e4b4-71f9-4533-8a04-365a7dc0223f%2F1714983017319.jpg" TargetMode="External"/><Relationship Id="rId537" Type="http://schemas.openxmlformats.org/officeDocument/2006/relationships/hyperlink" Target="https://kc-eu.kobotoolbox.org/media/original?media_file=burn%2Fattachments%2F30c99f1c95014a8b9f3e3202f588b877%2F6680b13f-7523-4b2c-a325-a17ed9d3d792%2F1715104551487.jpg" TargetMode="External"/><Relationship Id="rId744" Type="http://schemas.openxmlformats.org/officeDocument/2006/relationships/hyperlink" Target="https://kc-eu.kobotoolbox.org/media/original?media_file=burn%2Fattachments%2Ff1d3841d05b747ac894b4b22aad428c2%2F5fd7898f-aa79-454d-8f9e-a16e94a5b354%2F1735464780552.jpg" TargetMode="External"/><Relationship Id="rId951" Type="http://schemas.openxmlformats.org/officeDocument/2006/relationships/hyperlink" Target="https://kc-eu.kobotoolbox.org/media/original?media_file=burn%2Fattachments%2Ff1d3841d05b747ac894b4b22aad428c2%2F38d44245-f41c-4fda-9e4f-bb3dbf074835%2F1737530978564.jpg" TargetMode="External"/><Relationship Id="rId80" Type="http://schemas.openxmlformats.org/officeDocument/2006/relationships/hyperlink" Target="https://kc-eu.kobotoolbox.org/media/original?media_file=burn%2Fattachments%2Fc1c948857db74e9b99c35b6ab2eabe04%2F85130462-a76e-4c3d-bb25-512601d3f5bd%2F1714992330965.jpg" TargetMode="External"/><Relationship Id="rId176" Type="http://schemas.openxmlformats.org/officeDocument/2006/relationships/hyperlink" Target="https://kc-eu.kobotoolbox.org/media/original?media_file=burn%2Fattachments%2Fc1c948857db74e9b99c35b6ab2eabe04%2F2fda58d5-7257-4f86-a7de-9e345492b89d%2F1717410568695.jpg" TargetMode="External"/><Relationship Id="rId383" Type="http://schemas.openxmlformats.org/officeDocument/2006/relationships/hyperlink" Target="https://kc-eu.kobotoolbox.org/media/original?media_file=burn%2Fattachments%2Fc1c948857db74e9b99c35b6ab2eabe04%2F1275942e-c1a1-4555-9c1f-41b575d58e8c%2F1714459496283.jpg" TargetMode="External"/><Relationship Id="rId590" Type="http://schemas.openxmlformats.org/officeDocument/2006/relationships/hyperlink" Target="https://kc-eu.kobotoolbox.org/media/original?media_file=burn%2Fattachments%2Ff1d3841d05b747ac894b4b22aad428c2%2F82013244-4ace-48e0-8656-82b3011dd3dd%2F1735388426464.jpg" TargetMode="External"/><Relationship Id="rId604" Type="http://schemas.openxmlformats.org/officeDocument/2006/relationships/hyperlink" Target="https://kc-eu.kobotoolbox.org/media/original?media_file=burn%2Fattachments%2Ff1d3841d05b747ac894b4b22aad428c2%2F39e2d407-c1e0-453c-a03f-c31717ff7a71%2F1734263106704.jpg" TargetMode="External"/><Relationship Id="rId811" Type="http://schemas.openxmlformats.org/officeDocument/2006/relationships/hyperlink" Target="https://kc-eu.kobotoolbox.org/media/original?media_file=burn%2Fattachments%2Ff1d3841d05b747ac894b4b22aad428c2%2F777aa5be-ea40-4a93-87f2-8190bb2b96de%2F1734321159262.jpg" TargetMode="External"/><Relationship Id="rId1027" Type="http://schemas.openxmlformats.org/officeDocument/2006/relationships/hyperlink" Target="https://kc-eu.kobotoolbox.org/media/original?media_file=burn%2Fattachments%2Ff1d3841d05b747ac894b4b22aad428c2%2Fab6e4369-840c-4752-83c3-65d291c35cae%2F1735198402478.jpg" TargetMode="External"/><Relationship Id="rId243" Type="http://schemas.openxmlformats.org/officeDocument/2006/relationships/hyperlink" Target="https://kc-eu.kobotoolbox.org/media/original?media_file=burn%2Fattachments%2Fc1c948857db74e9b99c35b6ab2eabe04%2F29a301e6-bb20-4723-8435-0b1ed4559218%2F1714393595170.jpg" TargetMode="External"/><Relationship Id="rId450" Type="http://schemas.openxmlformats.org/officeDocument/2006/relationships/hyperlink" Target="https://kc-eu.kobotoolbox.org/media/original?media_file=burn%2Fattachments%2Fc1c948857db74e9b99c35b6ab2eabe04%2F915505fa-d417-4d2a-9567-7074e740c42a%2F1715412425331.jpg" TargetMode="External"/><Relationship Id="rId688" Type="http://schemas.openxmlformats.org/officeDocument/2006/relationships/hyperlink" Target="https://kc-eu.kobotoolbox.org/media/original?media_file=burn%2Fattachments%2Ff1d3841d05b747ac894b4b22aad428c2%2F112752b1-2ed6-4cd9-ba1e-d693cbe4ed8b%2F1734792390796.jpg" TargetMode="External"/><Relationship Id="rId895" Type="http://schemas.openxmlformats.org/officeDocument/2006/relationships/hyperlink" Target="https://kc-eu.kobotoolbox.org/media/original?media_file=burn%2Fattachments%2Ff1d3841d05b747ac894b4b22aad428c2%2Fc0a0bdf5-deb5-4c9b-90f2-df0cad001589%2F1735543051016.jpg" TargetMode="External"/><Relationship Id="rId909" Type="http://schemas.openxmlformats.org/officeDocument/2006/relationships/hyperlink" Target="https://kc-eu.kobotoolbox.org/media/original?media_file=burn%2Fattachments%2Ff1d3841d05b747ac894b4b22aad428c2%2Fdab0b689-6e6d-4894-946b-8402ad1446c1%2F1735038685191.jpg" TargetMode="External"/><Relationship Id="rId1080" Type="http://schemas.openxmlformats.org/officeDocument/2006/relationships/hyperlink" Target="https://kc-eu.kobotoolbox.org/media/original?media_file=burn%2Fattachments%2Ff1d3841d05b747ac894b4b22aad428c2%2Fff6d7529-6257-4541-a6d6-34ad31ceb1a2%2F1735105365115.jpg" TargetMode="External"/><Relationship Id="rId38" Type="http://schemas.openxmlformats.org/officeDocument/2006/relationships/hyperlink" Target="https://kc-eu.kobotoolbox.org/media/original?media_file=burn%2Fattachments%2Fc1c948857db74e9b99c35b6ab2eabe04%2Fe4471bf7-da7b-478d-9bd5-6f9ec49f8d0b%2F1717320339423.jpg" TargetMode="External"/><Relationship Id="rId103" Type="http://schemas.openxmlformats.org/officeDocument/2006/relationships/hyperlink" Target="https://kc-eu.kobotoolbox.org/media/original?media_file=burn%2Fattachments%2Fc1c948857db74e9b99c35b6ab2eabe04%2F6bf22041-22e7-469e-93ec-e1612d070b83%2F1717337939093.jpg" TargetMode="External"/><Relationship Id="rId310" Type="http://schemas.openxmlformats.org/officeDocument/2006/relationships/hyperlink" Target="https://kc-eu.kobotoolbox.org/media/original?media_file=burn%2Fattachments%2Fc1c948857db74e9b99c35b6ab2eabe04%2F6d703cbb-41e4-4173-8072-b9e5ad42ed73%2F1715670522883.jpg" TargetMode="External"/><Relationship Id="rId548" Type="http://schemas.openxmlformats.org/officeDocument/2006/relationships/hyperlink" Target="https://kc-eu.kobotoolbox.org/media/original?media_file=burn%2Fattachments%2F30c99f1c95014a8b9f3e3202f588b877%2F2ec93d1e-78c6-45a1-b2aa-f5594f127f94%2F1715098392111.jpg" TargetMode="External"/><Relationship Id="rId755" Type="http://schemas.openxmlformats.org/officeDocument/2006/relationships/hyperlink" Target="https://kc-eu.kobotoolbox.org/media/original?media_file=burn%2Fattachments%2Ff1d3841d05b747ac894b4b22aad428c2%2Fedb8714e-4986-4ae4-9f8b-d518dd762ba3%2F1734342935003.jpg" TargetMode="External"/><Relationship Id="rId962" Type="http://schemas.openxmlformats.org/officeDocument/2006/relationships/hyperlink" Target="https://kc-eu.kobotoolbox.org/media/original?media_file=burn%2Fattachments%2Ff1d3841d05b747ac894b4b22aad428c2%2Ff500d0e4-c7a5-4cf1-9336-55767cbbcec5%2F1734418683115.jpg" TargetMode="External"/><Relationship Id="rId91" Type="http://schemas.openxmlformats.org/officeDocument/2006/relationships/hyperlink" Target="https://kc-eu.kobotoolbox.org/media/original?media_file=burn%2Fattachments%2Fc1c948857db74e9b99c35b6ab2eabe04%2F520fdb73-c19a-4b1b-bd04-8c3f31d47285%2F1717320621274.jpg" TargetMode="External"/><Relationship Id="rId187" Type="http://schemas.openxmlformats.org/officeDocument/2006/relationships/hyperlink" Target="https://kc-eu.kobotoolbox.org/media/original?media_file=burn%2Fattachments%2Fc1c948857db74e9b99c35b6ab2eabe04%2F0814efed-bea5-4f6f-ae70-d93ce01e5239%2F1717410356941.jpg" TargetMode="External"/><Relationship Id="rId394" Type="http://schemas.openxmlformats.org/officeDocument/2006/relationships/hyperlink" Target="https://kc-eu.kobotoolbox.org/media/original?media_file=burn%2Fattachments%2Fc1c948857db74e9b99c35b6ab2eabe04%2Fd3e15c65-99ed-41d8-b604-ec1e631b246a%2F1717490141213.jpg" TargetMode="External"/><Relationship Id="rId408" Type="http://schemas.openxmlformats.org/officeDocument/2006/relationships/hyperlink" Target="https://kc-eu.kobotoolbox.org/media/original?media_file=burn%2Fattachments%2Fc1c948857db74e9b99c35b6ab2eabe04%2Fb6c152c4-01f1-4612-8662-99b9b9463435%2F1717231435787.jpg" TargetMode="External"/><Relationship Id="rId615" Type="http://schemas.openxmlformats.org/officeDocument/2006/relationships/hyperlink" Target="https://kc-eu.kobotoolbox.org/media/original?media_file=burn%2Fattachments%2Ff1d3841d05b747ac894b4b22aad428c2%2Fae642453-6da8-48be-bf29-18969d728e50%2F1734942371612.jpg" TargetMode="External"/><Relationship Id="rId822" Type="http://schemas.openxmlformats.org/officeDocument/2006/relationships/hyperlink" Target="https://kc-eu.kobotoolbox.org/media/original?media_file=burn%2Fattachments%2Ff1d3841d05b747ac894b4b22aad428c2%2Fae65059c-a670-4e03-8cb3-1fdd0c994afa%2F1734337391600.jpg" TargetMode="External"/><Relationship Id="rId1038" Type="http://schemas.openxmlformats.org/officeDocument/2006/relationships/hyperlink" Target="https://kc-eu.kobotoolbox.org/media/original?media_file=burn%2Fattachments%2Ff1d3841d05b747ac894b4b22aad428c2%2F4ebce440-c8bb-41e6-9626-b82bce29904f%2F1735629229132.jpg" TargetMode="External"/><Relationship Id="rId254" Type="http://schemas.openxmlformats.org/officeDocument/2006/relationships/hyperlink" Target="https://kc-eu.kobotoolbox.org/media/original?media_file=burn%2Fattachments%2Fc1c948857db74e9b99c35b6ab2eabe04%2F8f20e60a-4ea2-43d0-bf09-2e997fd16820%2F1715672396962.jpg" TargetMode="External"/><Relationship Id="rId699" Type="http://schemas.openxmlformats.org/officeDocument/2006/relationships/hyperlink" Target="https://kc-eu.kobotoolbox.org/media/original?media_file=burn%2Fattachments%2Ff1d3841d05b747ac894b4b22aad428c2%2F5353ab32-7a57-416e-a9cf-240253be333e%2F1734767928694.jpg" TargetMode="External"/><Relationship Id="rId1091" Type="http://schemas.openxmlformats.org/officeDocument/2006/relationships/hyperlink" Target="https://kc-eu.kobotoolbox.org/media/original?media_file=burn%2Fattachments%2Ff1d3841d05b747ac894b4b22aad428c2%2F1ef2b187-9fd4-4794-ada3-81bf23a393cf%2F1734507823105.jpg" TargetMode="External"/><Relationship Id="rId1105" Type="http://schemas.openxmlformats.org/officeDocument/2006/relationships/hyperlink" Target="https://kc-eu.kobotoolbox.org/media/original?media_file=burn%2Fattachments%2Ff1d3841d05b747ac894b4b22aad428c2%2F6516a09f-9663-424a-8444-7ffa33268548%2F1734504780066.jpg" TargetMode="External"/><Relationship Id="rId49" Type="http://schemas.openxmlformats.org/officeDocument/2006/relationships/hyperlink" Target="https://kc-eu.kobotoolbox.org/media/original?media_file=burn%2Fattachments%2Fc1c948857db74e9b99c35b6ab2eabe04%2F7be39f09-7167-45ca-9476-96f1b592528b%2F1717314490161.jpg" TargetMode="External"/><Relationship Id="rId114" Type="http://schemas.openxmlformats.org/officeDocument/2006/relationships/hyperlink" Target="https://kc-eu.kobotoolbox.org/media/original?media_file=burn%2Fattachments%2Fc1c948857db74e9b99c35b6ab2eabe04%2F6da612f8-f087-4f83-b9ca-99a8bcb312f0%2F1714289533817.jpg" TargetMode="External"/><Relationship Id="rId461" Type="http://schemas.openxmlformats.org/officeDocument/2006/relationships/hyperlink" Target="https://kc-eu.kobotoolbox.org/media/original?media_file=burn%2Fattachments%2Fc1c948857db74e9b99c35b6ab2eabe04%2Ff73b3259-13a2-4a00-896d-bb3deeac34df%2F1715496485762.jpg" TargetMode="External"/><Relationship Id="rId559" Type="http://schemas.openxmlformats.org/officeDocument/2006/relationships/hyperlink" Target="https://kc-eu.kobotoolbox.org/media/original?media_file=burn%2Fattachments%2F49665373d7014e83b3ac055799a21718%2Fe7d7147e-71c5-4583-be0f-df278b00bc77%2F1713775552903.jpg" TargetMode="External"/><Relationship Id="rId766" Type="http://schemas.openxmlformats.org/officeDocument/2006/relationships/hyperlink" Target="https://kc-eu.kobotoolbox.org/media/original?media_file=burn%2Fattachments%2Ff1d3841d05b747ac894b4b22aad428c2%2Fddda2e03-573f-4f8d-bb42-a11fdad7566e%2F1734335239612.jpg" TargetMode="External"/><Relationship Id="rId198" Type="http://schemas.openxmlformats.org/officeDocument/2006/relationships/hyperlink" Target="https://kc-eu.kobotoolbox.org/media/original?media_file=burn%2Fattachments%2Fc1c948857db74e9b99c35b6ab2eabe04%2Fbefbb24c-101a-440c-a972-ca4cf43a84df%2F1715076021007.jpg" TargetMode="External"/><Relationship Id="rId321" Type="http://schemas.openxmlformats.org/officeDocument/2006/relationships/hyperlink" Target="https://kc-eu.kobotoolbox.org/media/original?media_file=burn%2Fattachments%2Fc1c948857db74e9b99c35b6ab2eabe04%2Fdb854827-9dd4-478c-8324-4a85791234e8%2F1717484608935.jpg" TargetMode="External"/><Relationship Id="rId419" Type="http://schemas.openxmlformats.org/officeDocument/2006/relationships/hyperlink" Target="https://kc-eu.kobotoolbox.org/media/original?media_file=burn%2Fattachments%2Fc1c948857db74e9b99c35b6ab2eabe04%2Fab1defb8-aa05-4d1a-a7e0-8bd304298fe4%2F10.07-13_56_21.jpg" TargetMode="External"/><Relationship Id="rId626" Type="http://schemas.openxmlformats.org/officeDocument/2006/relationships/hyperlink" Target="https://kc-eu.kobotoolbox.org/media/original?media_file=burn%2Fattachments%2Ff1d3841d05b747ac894b4b22aad428c2%2F2cdd6dcb-4bc3-4a0f-955a-64d9fd999d35%2F1735383529414.jpg" TargetMode="External"/><Relationship Id="rId973" Type="http://schemas.openxmlformats.org/officeDocument/2006/relationships/hyperlink" Target="https://kc-eu.kobotoolbox.org/media/original?media_file=burn%2Fattachments%2Ff1d3841d05b747ac894b4b22aad428c2%2F7d9f7274-44c4-4638-9698-142fb9f85969%2F1734933223060.jpg" TargetMode="External"/><Relationship Id="rId1049" Type="http://schemas.openxmlformats.org/officeDocument/2006/relationships/hyperlink" Target="https://kc-eu.kobotoolbox.org/media/original?media_file=burn%2Fattachments%2Ff1d3841d05b747ac894b4b22aad428c2%2Ff717273c-6c5c-4339-9e2c-96fc1c095896%2F1735132713353.jpg" TargetMode="External"/><Relationship Id="rId833" Type="http://schemas.openxmlformats.org/officeDocument/2006/relationships/hyperlink" Target="https://kc-eu.kobotoolbox.org/media/original?media_file=burn%2Fattachments%2Ff1d3841d05b747ac894b4b22aad428c2%2Ff0860a28-69f1-4b8e-ab77-7141bcd69e9b%2F1734850118369.jpg" TargetMode="External"/><Relationship Id="rId1116" Type="http://schemas.openxmlformats.org/officeDocument/2006/relationships/hyperlink" Target="https://kc-eu.kobotoolbox.org/media/original?media_file=burn%2Fattachments%2Ff1d3841d05b747ac894b4b22aad428c2%2Fde08ae55-f8d6-40c2-8116-619302b560af%2F1735026544781.jpg" TargetMode="External"/><Relationship Id="rId265" Type="http://schemas.openxmlformats.org/officeDocument/2006/relationships/hyperlink" Target="https://kc-eu.kobotoolbox.org/media/original?media_file=burn%2Fattachments%2Fc1c948857db74e9b99c35b6ab2eabe04%2F2482105e-56ea-41c1-ac61-b95936e2ee98%2F10.17-10_54_53.jpg" TargetMode="External"/><Relationship Id="rId472" Type="http://schemas.openxmlformats.org/officeDocument/2006/relationships/hyperlink" Target="https://kc-eu.kobotoolbox.org/media/original?media_file=burn%2Fattachments%2Fc1c948857db74e9b99c35b6ab2eabe04%2F26919885-c0ba-46ef-883c-9e3740d9d07e%2F13.31-14_5_10.jpg" TargetMode="External"/><Relationship Id="rId900" Type="http://schemas.openxmlformats.org/officeDocument/2006/relationships/hyperlink" Target="https://kc-eu.kobotoolbox.org/media/original?media_file=burn%2Fattachments%2Ff1d3841d05b747ac894b4b22aad428c2%2F183cb220-8bf4-4bd9-a57c-d8702ad5b96a%2F1734418105017.jpg" TargetMode="External"/><Relationship Id="rId125" Type="http://schemas.openxmlformats.org/officeDocument/2006/relationships/hyperlink" Target="https://kc-eu.kobotoolbox.org/media/original?media_file=burn%2Fattachments%2Fc1c948857db74e9b99c35b6ab2eabe04%2Faa6b1ed6-aeab-46cb-b5f1-9499beb46887%2F1714311967258.jpg" TargetMode="External"/><Relationship Id="rId332" Type="http://schemas.openxmlformats.org/officeDocument/2006/relationships/hyperlink" Target="https://kc-eu.kobotoolbox.org/media/original?media_file=burn%2Fattachments%2Fc1c948857db74e9b99c35b6ab2eabe04%2Faec1cc45-45ce-4d76-9a5c-ec3fc9dbb02d%2F1717487991859.jpg" TargetMode="External"/><Relationship Id="rId777" Type="http://schemas.openxmlformats.org/officeDocument/2006/relationships/hyperlink" Target="https://kc-eu.kobotoolbox.org/media/original?media_file=burn%2Fattachments%2Ff1d3841d05b747ac894b4b22aad428c2%2Fcb7e48f8-efb5-492b-becf-da6a20b3ec9d%2F1735452543535.jpg" TargetMode="External"/><Relationship Id="rId984" Type="http://schemas.openxmlformats.org/officeDocument/2006/relationships/hyperlink" Target="https://kc-eu.kobotoolbox.org/media/original?media_file=burn%2Fattachments%2Ff1d3841d05b747ac894b4b22aad428c2%2F8a36deb7-693a-42b9-bfdd-0fdb3d23ab2b%2F1734939371206.jpg" TargetMode="External"/><Relationship Id="rId637" Type="http://schemas.openxmlformats.org/officeDocument/2006/relationships/hyperlink" Target="https://kc-eu.kobotoolbox.org/media/original?media_file=burn%2Fattachments%2Ff1d3841d05b747ac894b4b22aad428c2%2F829d6b87-0323-45d7-860b-9b771f269337%2F1736060713783.heic" TargetMode="External"/><Relationship Id="rId844" Type="http://schemas.openxmlformats.org/officeDocument/2006/relationships/hyperlink" Target="https://kc-eu.kobotoolbox.org/media/original?media_file=burn%2Fattachments%2Ff1d3841d05b747ac894b4b22aad428c2%2Ff15a3d3f-cff9-44b7-9d9c-26cad87c8b80%2F1734345557550.jpg" TargetMode="External"/><Relationship Id="rId276" Type="http://schemas.openxmlformats.org/officeDocument/2006/relationships/hyperlink" Target="https://kc-eu.kobotoolbox.org/media/original?media_file=burn%2Fattachments%2Fc1c948857db74e9b99c35b6ab2eabe04%2F1a773056-7764-41d0-806c-4a62c15050c6%2F1715163157474.jpg" TargetMode="External"/><Relationship Id="rId483" Type="http://schemas.openxmlformats.org/officeDocument/2006/relationships/hyperlink" Target="https://kc-eu.kobotoolbox.org/media/original?media_file=burn%2Fattachments%2Fc1c948857db74e9b99c35b6ab2eabe04%2F33335398-efa7-4f48-b3f1-f0fe30c71963%2F1715416052384.jpg" TargetMode="External"/><Relationship Id="rId690" Type="http://schemas.openxmlformats.org/officeDocument/2006/relationships/hyperlink" Target="https://kc-eu.kobotoolbox.org/media/original?media_file=burn%2Fattachments%2Ff1d3841d05b747ac894b4b22aad428c2%2F07c86d2b-9c61-4bac-a06e-07d944782c52%2F1734763423253.jpg" TargetMode="External"/><Relationship Id="rId704" Type="http://schemas.openxmlformats.org/officeDocument/2006/relationships/hyperlink" Target="https://kc-eu.kobotoolbox.org/media/original?media_file=burn%2Fattachments%2Ff1d3841d05b747ac894b4b22aad428c2%2Fa3dbc2a3-11e4-4dfa-af1e-213c4cae5719%2F1734246072157.jpg" TargetMode="External"/><Relationship Id="rId911" Type="http://schemas.openxmlformats.org/officeDocument/2006/relationships/hyperlink" Target="https://kc-eu.kobotoolbox.org/media/original?media_file=burn%2Fattachments%2Ff1d3841d05b747ac894b4b22aad428c2%2Febb0f9c5-51e7-4c84-94cd-31ce35579329%2F1735117378992.jpg" TargetMode="External"/><Relationship Id="rId1127" Type="http://schemas.openxmlformats.org/officeDocument/2006/relationships/hyperlink" Target="https://kc-eu.kobotoolbox.org/media/original?media_file=burn%2Fattachments%2Ff1d3841d05b747ac894b4b22aad428c2%2F6bfdd6b4-859c-4aef-b587-dc1ea6887842%2F3.790-15_1_35.jpg" TargetMode="External"/><Relationship Id="rId40" Type="http://schemas.openxmlformats.org/officeDocument/2006/relationships/hyperlink" Target="https://kc-eu.kobotoolbox.org/media/original?media_file=burn%2Fattachments%2Fc1c948857db74e9b99c35b6ab2eabe04%2Fa093b84b-6955-4419-a08c-5d41cf4daca9%2F14.30-12_6_50.jpg" TargetMode="External"/><Relationship Id="rId136" Type="http://schemas.openxmlformats.org/officeDocument/2006/relationships/hyperlink" Target="https://kc-eu.kobotoolbox.org/media/original?media_file=burn%2Fattachments%2Fc1c948857db74e9b99c35b6ab2eabe04%2Fd08c4480-a33b-4258-b2a7-7820874554ed%2F1717336725100.jpg" TargetMode="External"/><Relationship Id="rId343" Type="http://schemas.openxmlformats.org/officeDocument/2006/relationships/hyperlink" Target="https://kc-eu.kobotoolbox.org/media/original?media_file=burn%2Fattachments%2Fc1c948857db74e9b99c35b6ab2eabe04%2F61be3d45-059b-4b4e-a05c-ace8cac53b57%2F1715153676116.jpg" TargetMode="External"/><Relationship Id="rId550" Type="http://schemas.openxmlformats.org/officeDocument/2006/relationships/hyperlink" Target="https://kc-eu.kobotoolbox.org/media/original?media_file=burn%2Fattachments%2F30c99f1c95014a8b9f3e3202f588b877%2F2ec93d1e-78c6-45a1-b2aa-f5594f127f94%2F1715098216504.jpg" TargetMode="External"/><Relationship Id="rId788" Type="http://schemas.openxmlformats.org/officeDocument/2006/relationships/hyperlink" Target="https://kc-eu.kobotoolbox.org/media/original?media_file=burn%2Fattachments%2Ff1d3841d05b747ac894b4b22aad428c2%2F147664cd-b8d6-4cd8-ad30-d10d0c9b43f5%2F1734951033549.jpg" TargetMode="External"/><Relationship Id="rId995" Type="http://schemas.openxmlformats.org/officeDocument/2006/relationships/hyperlink" Target="https://kc-eu.kobotoolbox.org/media/original?media_file=burn%2Fattachments%2Ff1d3841d05b747ac894b4b22aad428c2%2Ff500d0e4-c7a5-4cf1-9336-55767cbbcec5%2F1734419516840.jpg" TargetMode="External"/><Relationship Id="rId203" Type="http://schemas.openxmlformats.org/officeDocument/2006/relationships/hyperlink" Target="https://kc-eu.kobotoolbox.org/media/original?media_file=burn%2Fattachments%2Fc1c948857db74e9b99c35b6ab2eabe04%2F0c7b8934-3c89-4208-8934-4f5b2eecb0b6%2F1715584445055.jpg" TargetMode="External"/><Relationship Id="rId648" Type="http://schemas.openxmlformats.org/officeDocument/2006/relationships/hyperlink" Target="https://kc-eu.kobotoolbox.org/media/original?media_file=burn%2Fattachments%2Ff1d3841d05b747ac894b4b22aad428c2%2F178a4d42-096d-4dc6-b2bd-54174516946f%2F1737365246110.jpg" TargetMode="External"/><Relationship Id="rId855" Type="http://schemas.openxmlformats.org/officeDocument/2006/relationships/hyperlink" Target="https://kc-eu.kobotoolbox.org/media/original?media_file=burn%2Fattachments%2Ff1d3841d05b747ac894b4b22aad428c2%2F833ab972-d44f-4faa-b180-75ccbcf63834%2F1734332752496.jpg" TargetMode="External"/><Relationship Id="rId1040" Type="http://schemas.openxmlformats.org/officeDocument/2006/relationships/hyperlink" Target="https://kc-eu.kobotoolbox.org/media/original?media_file=burn%2Fattachments%2Ff1d3841d05b747ac894b4b22aad428c2%2Faeb8fd52-0768-4b17-a220-603ef8930ea7%2F1735193522145.jpg" TargetMode="External"/><Relationship Id="rId287" Type="http://schemas.openxmlformats.org/officeDocument/2006/relationships/hyperlink" Target="https://kc-eu.kobotoolbox.org/media/original?media_file=burn%2Fattachments%2Fc1c948857db74e9b99c35b6ab2eabe04%2F16de5361-0411-4ace-8226-682cb0679a78%2F1717487402087.jpg" TargetMode="External"/><Relationship Id="rId410" Type="http://schemas.openxmlformats.org/officeDocument/2006/relationships/hyperlink" Target="https://kc-eu.kobotoolbox.org/media/original?media_file=burn%2Fattachments%2Fc1c948857db74e9b99c35b6ab2eabe04%2Ffa1ef88c-dd06-4e57-b753-db7b4249c508%2F1717243199012.jpg" TargetMode="External"/><Relationship Id="rId494" Type="http://schemas.openxmlformats.org/officeDocument/2006/relationships/hyperlink" Target="https://kc-eu.kobotoolbox.org/media/original?media_file=burn%2Fattachments%2Fc1c948857db74e9b99c35b6ab2eabe04%2F5ec3e290-0cd8-483f-bedb-e931c057c5bb%2F1717250316008.jpg" TargetMode="External"/><Relationship Id="rId508" Type="http://schemas.openxmlformats.org/officeDocument/2006/relationships/hyperlink" Target="https://kc-eu.kobotoolbox.org/media/original?media_file=burn%2Fattachments%2Fc1c948857db74e9b99c35b6ab2eabe04%2F07e47699-31ac-4e43-aeda-9c9443c00529%2F1715414997990.jpg" TargetMode="External"/><Relationship Id="rId715" Type="http://schemas.openxmlformats.org/officeDocument/2006/relationships/hyperlink" Target="https://kc-eu.kobotoolbox.org/media/original?media_file=burn%2Fattachments%2Ff1d3841d05b747ac894b4b22aad428c2%2F82013244-4ace-48e0-8656-82b3011dd3dd%2F1735388706829.jpg" TargetMode="External"/><Relationship Id="rId922" Type="http://schemas.openxmlformats.org/officeDocument/2006/relationships/hyperlink" Target="https://kc-eu.kobotoolbox.org/media/original?media_file=burn%2Fattachments%2Ff1d3841d05b747ac894b4b22aad428c2%2Fe99b467f-2662-4a97-afa1-d1851210c8d0%2F1736238229674.jpg" TargetMode="External"/><Relationship Id="rId1138" Type="http://schemas.openxmlformats.org/officeDocument/2006/relationships/hyperlink" Target="https://kc-eu.kobotoolbox.org/media/original?media_file=burn%2Fattachments%2Ff1d3841d05b747ac894b4b22aad428c2%2Fec2bd454-d0a5-459f-bc28-d8f2dbc45559%2F1737613957435.heic" TargetMode="External"/><Relationship Id="rId147" Type="http://schemas.openxmlformats.org/officeDocument/2006/relationships/hyperlink" Target="https://kc-eu.kobotoolbox.org/media/original?media_file=burn%2Fattachments%2Fc1c948857db74e9b99c35b6ab2eabe04%2Fda56b67d-0b13-4238-8b4c-059635e4b485%2F1714310469062.jpg" TargetMode="External"/><Relationship Id="rId354" Type="http://schemas.openxmlformats.org/officeDocument/2006/relationships/hyperlink" Target="https://kc-eu.kobotoolbox.org/media/original?media_file=burn%2Fattachments%2Fc1c948857db74e9b99c35b6ab2eabe04%2Fcc01d17b-bb82-4e63-969e-72601fe3c13a%2F1715673467025.jpg" TargetMode="External"/><Relationship Id="rId799" Type="http://schemas.openxmlformats.org/officeDocument/2006/relationships/hyperlink" Target="https://kc-eu.kobotoolbox.org/media/original?media_file=burn%2Fattachments%2Ff1d3841d05b747ac894b4b22aad428c2%2F78b3d5fe-c361-4644-86ff-4275ef88fdd2%2F1735454582609.jpg" TargetMode="External"/><Relationship Id="rId51" Type="http://schemas.openxmlformats.org/officeDocument/2006/relationships/hyperlink" Target="https://kc-eu.kobotoolbox.org/media/original?media_file=burn%2Fattachments%2Fc1c948857db74e9b99c35b6ab2eabe04%2F514d8383-073e-473f-bca0-8df2a697b153%2F15.23-11_1_56.jpg" TargetMode="External"/><Relationship Id="rId561" Type="http://schemas.openxmlformats.org/officeDocument/2006/relationships/hyperlink" Target="https://kc-eu.kobotoolbox.org/media/original?media_file=burn%2Fattachments%2F49665373d7014e83b3ac055799a21718%2Fcc898d1f-559c-4c2b-92fc-1974ff9c3fb6%2F1713780052769.jpg" TargetMode="External"/><Relationship Id="rId659" Type="http://schemas.openxmlformats.org/officeDocument/2006/relationships/hyperlink" Target="https://kc-eu.kobotoolbox.org/media/original?media_file=burn%2Fattachments%2Ff1d3841d05b747ac894b4b22aad428c2%2F806a4221-8912-4184-8bbd-42d9aeef3392%2F1735375007191.jpg" TargetMode="External"/><Relationship Id="rId866" Type="http://schemas.openxmlformats.org/officeDocument/2006/relationships/hyperlink" Target="https://kc-eu.kobotoolbox.org/media/original?media_file=burn%2Fattachments%2Ff1d3841d05b747ac894b4b22aad428c2%2F04f91fcd-7064-4f27-a1d1-5ea09a2c5159%2F1734417753821-12_28_38.jpg" TargetMode="External"/><Relationship Id="rId214" Type="http://schemas.openxmlformats.org/officeDocument/2006/relationships/hyperlink" Target="https://kc-eu.kobotoolbox.org/media/original?media_file=burn%2Fattachments%2Fc1c948857db74e9b99c35b6ab2eabe04%2Fbafa2b83-e5a5-4247-979e-dbee921e2a7f%2F1715592962652.jpg" TargetMode="External"/><Relationship Id="rId298" Type="http://schemas.openxmlformats.org/officeDocument/2006/relationships/hyperlink" Target="https://kc-eu.kobotoolbox.org/media/original?media_file=burn%2Fattachments%2Fc1c948857db74e9b99c35b6ab2eabe04%2F9c385052-8a2b-4840-984d-8d3cf14b69f7%2F1715674147805.jpg" TargetMode="External"/><Relationship Id="rId421" Type="http://schemas.openxmlformats.org/officeDocument/2006/relationships/hyperlink" Target="https://kc-eu.kobotoolbox.org/media/original?media_file=burn%2Fattachments%2Fc1c948857db74e9b99c35b6ab2eabe04%2Fc8b4efaa-75f3-43d0-96fd-f924e53b57c2%2F14.39-10_21_29.jpg" TargetMode="External"/><Relationship Id="rId519" Type="http://schemas.openxmlformats.org/officeDocument/2006/relationships/hyperlink" Target="https://kc-eu.kobotoolbox.org/media/original?media_file=burn%2Fattachments%2Fc1c948857db74e9b99c35b6ab2eabe04%2F770c52d2-eab1-4d14-b657-3a25a30d3964%2F1717250988803.jpg" TargetMode="External"/><Relationship Id="rId1051" Type="http://schemas.openxmlformats.org/officeDocument/2006/relationships/hyperlink" Target="https://kc-eu.kobotoolbox.org/media/original?media_file=burn%2Fattachments%2Ff1d3841d05b747ac894b4b22aad428c2%2F5d0cd570-1a15-44e0-abfd-0def9d8e06bc%2F1735200999137.jpg" TargetMode="External"/><Relationship Id="rId158" Type="http://schemas.openxmlformats.org/officeDocument/2006/relationships/hyperlink" Target="https://kc-eu.kobotoolbox.org/media/original?media_file=burn%2Fattachments%2Fc1c948857db74e9b99c35b6ab2eabe04%2F2714afd9-1dee-4e14-b427-e1da6fa354a9%2F1717411510943.jpg" TargetMode="External"/><Relationship Id="rId726" Type="http://schemas.openxmlformats.org/officeDocument/2006/relationships/hyperlink" Target="https://kc-eu.kobotoolbox.org/media/original?media_file=burn%2Fattachments%2Ff1d3841d05b747ac894b4b22aad428c2%2F72fa4717-fd36-4dde-a0d4-922b6c6c3eaa%2F1735461028125.jpg" TargetMode="External"/><Relationship Id="rId933" Type="http://schemas.openxmlformats.org/officeDocument/2006/relationships/hyperlink" Target="https://kc-eu.kobotoolbox.org/media/original?media_file=burn%2Fattachments%2Ff1d3841d05b747ac894b4b22aad428c2%2F7ad11ec6-f1ba-4058-9417-5ec023a97ee2%2F1735549783106.jpg" TargetMode="External"/><Relationship Id="rId1009" Type="http://schemas.openxmlformats.org/officeDocument/2006/relationships/hyperlink" Target="https://kc-eu.kobotoolbox.org/media/original?media_file=burn%2Fattachments%2Ff1d3841d05b747ac894b4b22aad428c2%2F66a834f2-f1db-4873-9b39-a8bd5b238d9a%2F1734512280836-9_28_46.jpg" TargetMode="External"/><Relationship Id="rId62" Type="http://schemas.openxmlformats.org/officeDocument/2006/relationships/hyperlink" Target="https://kc-eu.kobotoolbox.org/media/original?media_file=burn%2Fattachments%2Fc1c948857db74e9b99c35b6ab2eabe04%2Ffeea8f52-6c5e-4404-9b0b-380764df8131%2F1714987161060.jpg" TargetMode="External"/><Relationship Id="rId365" Type="http://schemas.openxmlformats.org/officeDocument/2006/relationships/hyperlink" Target="https://kc-eu.kobotoolbox.org/media/original?media_file=burn%2Fattachments%2Fc1c948857db74e9b99c35b6ab2eabe04%2F88f0fa40-c8cd-4074-bfc6-b338c2d88eb7%2F1714463035120.jpg" TargetMode="External"/><Relationship Id="rId572" Type="http://schemas.openxmlformats.org/officeDocument/2006/relationships/hyperlink" Target="https://kc-eu.kobotoolbox.org/media/original?media_file=burn%2Fattachments%2F49665373d7014e83b3ac055799a21718%2Fcc898d1f-559c-4c2b-92fc-1974ff9c3fb6%2F1713779045079.jpg" TargetMode="External"/><Relationship Id="rId225" Type="http://schemas.openxmlformats.org/officeDocument/2006/relationships/hyperlink" Target="https://kc-eu.kobotoolbox.org/media/original?media_file=burn%2Fattachments%2Fc1c948857db74e9b99c35b6ab2eabe04%2F0681dbd5-3c56-428f-b5aa-ac76cd7e5727%2F1715069692539.jpg" TargetMode="External"/><Relationship Id="rId432" Type="http://schemas.openxmlformats.org/officeDocument/2006/relationships/hyperlink" Target="https://kc-eu.kobotoolbox.org/media/original?media_file=burn%2Fattachments%2Fc1c948857db74e9b99c35b6ab2eabe04%2F155333d4-c735-4ed9-b572-a36e331bb767%2F1714199750302.jpg" TargetMode="External"/><Relationship Id="rId877" Type="http://schemas.openxmlformats.org/officeDocument/2006/relationships/hyperlink" Target="https://kc-eu.kobotoolbox.org/media/original?media_file=burn%2Fattachments%2Ff1d3841d05b747ac894b4b22aad428c2%2F6401687c-751d-4aac-8c33-00a78a4fa20e%2F1735536632670.jpg" TargetMode="External"/><Relationship Id="rId1062" Type="http://schemas.openxmlformats.org/officeDocument/2006/relationships/hyperlink" Target="https://kc-eu.kobotoolbox.org/media/original?media_file=burn%2Fattachments%2Ff1d3841d05b747ac894b4b22aad428c2%2Ffc2ca919-5db8-4b4a-8b10-b7b73c5bea0e%2F1735112165563.jpg" TargetMode="External"/><Relationship Id="rId737" Type="http://schemas.openxmlformats.org/officeDocument/2006/relationships/hyperlink" Target="https://kc-eu.kobotoolbox.org/media/original?media_file=burn%2Fattachments%2Ff1d3841d05b747ac894b4b22aad428c2%2F4ad481e5-3a77-40ce-bcf1-19a1052a0b89%2F1734952592437.jpg" TargetMode="External"/><Relationship Id="rId944" Type="http://schemas.openxmlformats.org/officeDocument/2006/relationships/hyperlink" Target="https://kc-eu.kobotoolbox.org/media/original?media_file=burn%2Fattachments%2Ff1d3841d05b747ac894b4b22aad428c2%2F595e0af2-f6db-4f02-8541-38f1277d56ea%2F1735027453949.jpg" TargetMode="External"/><Relationship Id="rId73" Type="http://schemas.openxmlformats.org/officeDocument/2006/relationships/hyperlink" Target="https://kc-eu.kobotoolbox.org/media/original?media_file=burn%2Fattachments%2Fc1c948857db74e9b99c35b6ab2eabe04%2Fe4a46f19-c38a-4177-95bf-8c23913328e4%2F1717323338727.jpg" TargetMode="External"/><Relationship Id="rId169" Type="http://schemas.openxmlformats.org/officeDocument/2006/relationships/hyperlink" Target="https://kc-eu.kobotoolbox.org/media/original?media_file=burn%2Fattachments%2Fc1c948857db74e9b99c35b6ab2eabe04%2Fd74c26de-123b-406d-94e5-453c32335cd7%2F1715591318336-23_0_52.jpg" TargetMode="External"/><Relationship Id="rId376" Type="http://schemas.openxmlformats.org/officeDocument/2006/relationships/hyperlink" Target="https://kc-eu.kobotoolbox.org/media/original?media_file=burn%2Fattachments%2Fc1c948857db74e9b99c35b6ab2eabe04%2F6a97c370-e1bb-4405-90f0-b8e0d4e12154%2F1714490671885.jpg" TargetMode="External"/><Relationship Id="rId583" Type="http://schemas.openxmlformats.org/officeDocument/2006/relationships/hyperlink" Target="https://kc-eu.kobotoolbox.org/media/original?media_file=burn%2Fattachments%2Ff1d3841d05b747ac894b4b22aad428c2%2Fb6a0a4a1-3578-4df2-86f0-5207b6d69d60%2F1735381009259.jpg" TargetMode="External"/><Relationship Id="rId790" Type="http://schemas.openxmlformats.org/officeDocument/2006/relationships/hyperlink" Target="https://kc-eu.kobotoolbox.org/media/original?media_file=burn%2Fattachments%2Ff1d3841d05b747ac894b4b22aad428c2%2Faa98e7ab-58c2-46e0-9c0d-40bf732e6172%2F1734958421986.jpg" TargetMode="External"/><Relationship Id="rId804" Type="http://schemas.openxmlformats.org/officeDocument/2006/relationships/hyperlink" Target="https://kc-eu.kobotoolbox.org/media/original?media_file=burn%2Fattachments%2Ff1d3841d05b747ac894b4b22aad428c2%2F8fac4da1-3413-4869-a76f-d4b6fe535ad3%2F1734949218584-19_1_57.jpg" TargetMode="External"/><Relationship Id="rId4" Type="http://schemas.openxmlformats.org/officeDocument/2006/relationships/hyperlink" Target="https://kc-eu.kobotoolbox.org/media/original?media_file=burn%2Fattachments%2F30c99f1c95014a8b9f3e3202f588b877%2F68e90348-69df-4412-995a-addc80a5f97a%2F1715177677318.jpg" TargetMode="External"/><Relationship Id="rId236" Type="http://schemas.openxmlformats.org/officeDocument/2006/relationships/hyperlink" Target="https://kc-eu.kobotoolbox.org/media/original?media_file=burn%2Fattachments%2Fc1c948857db74e9b99c35b6ab2eabe04%2F6198ab33-9aaa-48c6-af69-815f9b4fdda2%2F1714375571564.jpg" TargetMode="External"/><Relationship Id="rId443" Type="http://schemas.openxmlformats.org/officeDocument/2006/relationships/hyperlink" Target="https://kc-eu.kobotoolbox.org/media/original?media_file=burn%2Fattachments%2Fc1c948857db74e9b99c35b6ab2eabe04%2F03d956f3-f25e-4902-af44-e75151a2313b%2F1714202518858.jpg" TargetMode="External"/><Relationship Id="rId650" Type="http://schemas.openxmlformats.org/officeDocument/2006/relationships/hyperlink" Target="https://kc-eu.kobotoolbox.org/media/original?media_file=burn%2Fattachments%2Ff1d3841d05b747ac894b4b22aad428c2%2F0c3bbc7c-3da8-4270-9853-0eff29b85180%2F1734247933661-9_11_3.jpg" TargetMode="External"/><Relationship Id="rId888" Type="http://schemas.openxmlformats.org/officeDocument/2006/relationships/hyperlink" Target="https://kc-eu.kobotoolbox.org/media/original?media_file=burn%2Fattachments%2Ff1d3841d05b747ac894b4b22aad428c2%2Fdb0e24be-a4a6-4d8b-9096-834f71890720%2F1734427359679.jpg" TargetMode="External"/><Relationship Id="rId1073" Type="http://schemas.openxmlformats.org/officeDocument/2006/relationships/hyperlink" Target="https://kc-eu.kobotoolbox.org/media/original?media_file=burn%2Fattachments%2Ff1d3841d05b747ac894b4b22aad428c2%2Fd0c21dbe-823c-4f5f-9025-5cce92404075%2F1735633705116.jpg" TargetMode="External"/><Relationship Id="rId303" Type="http://schemas.openxmlformats.org/officeDocument/2006/relationships/hyperlink" Target="https://kc-eu.kobotoolbox.org/media/original?media_file=burn%2Fattachments%2Fc1c948857db74e9b99c35b6ab2eabe04%2F00d5877f-6046-49a4-a56a-f745d810a186%2F1715674420174.jpg" TargetMode="External"/><Relationship Id="rId748" Type="http://schemas.openxmlformats.org/officeDocument/2006/relationships/hyperlink" Target="https://kc-eu.kobotoolbox.org/media/original?media_file=burn%2Fattachments%2Ff1d3841d05b747ac894b4b22aad428c2%2F2a60b506-a99f-4ea9-87e4-a41b0c9047ca%2F1735023498714.jpg" TargetMode="External"/><Relationship Id="rId955" Type="http://schemas.openxmlformats.org/officeDocument/2006/relationships/hyperlink" Target="https://kc-eu.kobotoolbox.org/media/original?media_file=burn%2Fattachments%2Ff1d3841d05b747ac894b4b22aad428c2%2Fb1438fdd-291c-49cd-8efa-468b41be5077%2F1737527602171.heic" TargetMode="External"/><Relationship Id="rId1140" Type="http://schemas.openxmlformats.org/officeDocument/2006/relationships/hyperlink" Target="https://kc-eu.kobotoolbox.org/media/original?media_file=burn%2Fattachments%2Ff1d3841d05b747ac894b4b22aad428c2%2Fd541b64d-f553-4d24-bbb9-5c296cf6a26e%2F1734515148132.jpg" TargetMode="External"/><Relationship Id="rId84" Type="http://schemas.openxmlformats.org/officeDocument/2006/relationships/hyperlink" Target="https://kc-eu.kobotoolbox.org/media/original?media_file=burn%2Fattachments%2Fc1c948857db74e9b99c35b6ab2eabe04%2F5817abe1-2fcb-4078-97bb-917c381dc501%2F18.61-13_49_47.jpg" TargetMode="External"/><Relationship Id="rId387" Type="http://schemas.openxmlformats.org/officeDocument/2006/relationships/hyperlink" Target="https://kc-eu.kobotoolbox.org/media/original?media_file=burn%2Fattachments%2Fc1c948857db74e9b99c35b6ab2eabe04%2F3aa83ffd-9654-48a7-82fa-96f3a7fb54e3%2F4.205-10_23_16.jpg" TargetMode="External"/><Relationship Id="rId510" Type="http://schemas.openxmlformats.org/officeDocument/2006/relationships/hyperlink" Target="https://kc-eu.kobotoolbox.org/media/original?media_file=burn%2Fattachments%2Fc1c948857db74e9b99c35b6ab2eabe04%2Fe724693a-edc1-4cdf-8b5a-42dae63470fe%2F1717252631157.jpg" TargetMode="External"/><Relationship Id="rId594" Type="http://schemas.openxmlformats.org/officeDocument/2006/relationships/hyperlink" Target="https://kc-eu.kobotoolbox.org/media/original?media_file=burn%2Fattachments%2Ff1d3841d05b747ac894b4b22aad428c2%2F96ef5daf-8d47-4181-8aa9-9a19e8e03d58%2F1734941931880.jpg" TargetMode="External"/><Relationship Id="rId608" Type="http://schemas.openxmlformats.org/officeDocument/2006/relationships/hyperlink" Target="https://kc-eu.kobotoolbox.org/media/original?media_file=burn%2Fattachments%2Ff1d3841d05b747ac894b4b22aad428c2%2Febde4b65-f139-4129-9d04-30e4089059b8%2F1734944284749.jpg" TargetMode="External"/><Relationship Id="rId815" Type="http://schemas.openxmlformats.org/officeDocument/2006/relationships/hyperlink" Target="https://kc-eu.kobotoolbox.org/media/original?media_file=burn%2Fattachments%2Ff1d3841d05b747ac894b4b22aad428c2%2Fb4d43a05-273d-451b-9e8b-695597206965%2F1734338874689.jpg" TargetMode="External"/><Relationship Id="rId247" Type="http://schemas.openxmlformats.org/officeDocument/2006/relationships/hyperlink" Target="https://kc-eu.kobotoolbox.org/media/original?media_file=burn%2Fattachments%2Fc1c948857db74e9b99c35b6ab2eabe04%2F3d02cd52-a404-4bfc-b55e-86d892fd378d%2F1714378261510.jpg" TargetMode="External"/><Relationship Id="rId899" Type="http://schemas.openxmlformats.org/officeDocument/2006/relationships/hyperlink" Target="https://kc-eu.kobotoolbox.org/media/original?media_file=burn%2Fattachments%2Ff1d3841d05b747ac894b4b22aad428c2%2F430ee60d-ff61-413c-a45a-8617c044aa22%2F1735115045975.jpg" TargetMode="External"/><Relationship Id="rId1000" Type="http://schemas.openxmlformats.org/officeDocument/2006/relationships/hyperlink" Target="https://kc-eu.kobotoolbox.org/media/original?media_file=burn%2Fattachments%2Ff1d3841d05b747ac894b4b22aad428c2%2F4a67d36a-2cd3-46d1-83ad-d51de2afa67d%2F1735641821475.jpg" TargetMode="External"/><Relationship Id="rId1084" Type="http://schemas.openxmlformats.org/officeDocument/2006/relationships/hyperlink" Target="https://kc-eu.kobotoolbox.org/media/original?media_file=burn%2Fattachments%2Ff1d3841d05b747ac894b4b22aad428c2%2F888c1856-798f-43ae-ace3-98029d7f3454%2F1735627286270.jpg" TargetMode="External"/><Relationship Id="rId107" Type="http://schemas.openxmlformats.org/officeDocument/2006/relationships/hyperlink" Target="https://kc-eu.kobotoolbox.org/media/original?media_file=burn%2Fattachments%2Fc1c948857db74e9b99c35b6ab2eabe04%2Fdc850ba4-2798-49b6-bff5-aa2246d463bb%2F1714289393063.jpg" TargetMode="External"/><Relationship Id="rId454" Type="http://schemas.openxmlformats.org/officeDocument/2006/relationships/hyperlink" Target="https://kc-eu.kobotoolbox.org/media/original?media_file=burn%2Fattachments%2Fc1c948857db74e9b99c35b6ab2eabe04%2Fac07f1c0-31d8-4b1e-92e4-44008826716c%2F1714901892827.jpg" TargetMode="External"/><Relationship Id="rId661" Type="http://schemas.openxmlformats.org/officeDocument/2006/relationships/hyperlink" Target="https://kc-eu.kobotoolbox.org/media/original?media_file=burn%2Fattachments%2Ff1d3841d05b747ac894b4b22aad428c2%2F7171fafd-6d05-434e-acc6-ff107fcb73b7%2F1734864792319.jpg" TargetMode="External"/><Relationship Id="rId759" Type="http://schemas.openxmlformats.org/officeDocument/2006/relationships/hyperlink" Target="https://kc-eu.kobotoolbox.org/media/original?media_file=burn%2Fattachments%2Ff1d3841d05b747ac894b4b22aad428c2%2F7de956e4-a02b-410c-b202-ad7e71f603a9%2F1734331094436.jpg" TargetMode="External"/><Relationship Id="rId966" Type="http://schemas.openxmlformats.org/officeDocument/2006/relationships/hyperlink" Target="https://kc-eu.kobotoolbox.org/media/original?media_file=burn%2Fattachments%2Ff1d3841d05b747ac894b4b22aad428c2%2F3555d21b-07db-42c9-8ca0-1246b077debd%2F1734943462054.jpg" TargetMode="External"/><Relationship Id="rId11" Type="http://schemas.openxmlformats.org/officeDocument/2006/relationships/hyperlink" Target="https://kc-eu.kobotoolbox.org/media/original?media_file=burn%2Fattachments%2Ff1d3841d05b747ac894b4b22aad428c2%2Fd117538e-2bd9-4f5d-a1ec-59a30bfbe925%2F1735113531809.jpg" TargetMode="External"/><Relationship Id="rId314" Type="http://schemas.openxmlformats.org/officeDocument/2006/relationships/hyperlink" Target="https://kc-eu.kobotoolbox.org/media/original?media_file=burn%2Fattachments%2Fc1c948857db74e9b99c35b6ab2eabe04%2Ffdd56713-1085-42a6-81e4-09a9f69bc798%2F1715673032024.jpg" TargetMode="External"/><Relationship Id="rId398" Type="http://schemas.openxmlformats.org/officeDocument/2006/relationships/hyperlink" Target="https://kc-eu.kobotoolbox.org/media/original?media_file=burn%2Fattachments%2Fc1c948857db74e9b99c35b6ab2eabe04%2F0487f373-7711-432d-8ede-d83903b802e1%2F1717504007610.jpg" TargetMode="External"/><Relationship Id="rId521" Type="http://schemas.openxmlformats.org/officeDocument/2006/relationships/hyperlink" Target="https://kc-eu.kobotoolbox.org/media/original?media_file=burn%2Fattachments%2Fc1c948857db74e9b99c35b6ab2eabe04%2F1dadadec-0b07-4c15-8fb5-b2bc1842f276%2F1715418984778.jpg" TargetMode="External"/><Relationship Id="rId619" Type="http://schemas.openxmlformats.org/officeDocument/2006/relationships/hyperlink" Target="https://kc-eu.kobotoolbox.org/media/original?media_file=burn%2Fattachments%2Ff1d3841d05b747ac894b4b22aad428c2%2F0b5dfc12-c734-4a86-9f95-aab955f633d4%2F1734865039471-15_5_43.jpg" TargetMode="External"/><Relationship Id="rId95" Type="http://schemas.openxmlformats.org/officeDocument/2006/relationships/hyperlink" Target="https://kc-eu.kobotoolbox.org/media/original?media_file=burn%2Fattachments%2Fc1c948857db74e9b99c35b6ab2eabe04%2F6351e218-22e7-4ca1-a3c1-6b0ef66367f3%2F1714987060425.jpg" TargetMode="External"/><Relationship Id="rId160" Type="http://schemas.openxmlformats.org/officeDocument/2006/relationships/hyperlink" Target="https://kc-eu.kobotoolbox.org/media/original?media_file=burn%2Fattachments%2Fc1c948857db74e9b99c35b6ab2eabe04%2Fa8b11f62-70e5-41ca-9195-d49ae0aa2754%2F1715591069343-23_2_54.jpg" TargetMode="External"/><Relationship Id="rId826" Type="http://schemas.openxmlformats.org/officeDocument/2006/relationships/hyperlink" Target="https://kc-eu.kobotoolbox.org/media/original?media_file=burn%2Fattachments%2Ff1d3841d05b747ac894b4b22aad428c2%2Fa9a004ff-0553-48ff-be09-8daa7261cc96%2F1734857181019.jpg" TargetMode="External"/><Relationship Id="rId1011" Type="http://schemas.openxmlformats.org/officeDocument/2006/relationships/hyperlink" Target="https://kc-eu.kobotoolbox.org/media/original?media_file=burn%2Fattachments%2Ff1d3841d05b747ac894b4b22aad428c2%2F0bceb82d-4748-4e21-889c-26923d4cd380%2F1735627787030.jpg" TargetMode="External"/><Relationship Id="rId1109" Type="http://schemas.openxmlformats.org/officeDocument/2006/relationships/hyperlink" Target="https://kc-eu.kobotoolbox.org/media/original?media_file=burn%2Fattachments%2Ff1d3841d05b747ac894b4b22aad428c2%2F89a72d02-3e18-4e40-a630-5ca240a76518%2F1734530751541.jpg" TargetMode="External"/><Relationship Id="rId258" Type="http://schemas.openxmlformats.org/officeDocument/2006/relationships/hyperlink" Target="https://kc-eu.kobotoolbox.org/media/original?media_file=burn%2Fattachments%2Fc1c948857db74e9b99c35b6ab2eabe04%2Ffaac6485-8a95-477e-80ce-d993aa8add8d%2F1717400792105.jpg" TargetMode="External"/><Relationship Id="rId465" Type="http://schemas.openxmlformats.org/officeDocument/2006/relationships/hyperlink" Target="https://kc-eu.kobotoolbox.org/media/original?media_file=burn%2Fattachments%2Fc1c948857db74e9b99c35b6ab2eabe04%2Fe0e58400-a436-4ec6-8931-92690219dffa%2F1717249986282.jpg" TargetMode="External"/><Relationship Id="rId672" Type="http://schemas.openxmlformats.org/officeDocument/2006/relationships/hyperlink" Target="https://kc-eu.kobotoolbox.org/media/original?media_file=burn%2Fattachments%2Ff1d3841d05b747ac894b4b22aad428c2%2F97d938cb-ab3c-47ae-8682-67b842ca57c1%2F1734252652900.jpg" TargetMode="External"/><Relationship Id="rId1095" Type="http://schemas.openxmlformats.org/officeDocument/2006/relationships/hyperlink" Target="https://kc-eu.kobotoolbox.org/media/original?media_file=burn%2Fattachments%2Ff1d3841d05b747ac894b4b22aad428c2%2F9e507ff6-4848-41c6-b705-a892895a7261%2F1734490376838.jpg" TargetMode="External"/><Relationship Id="rId22" Type="http://schemas.openxmlformats.org/officeDocument/2006/relationships/hyperlink" Target="https://kc-eu.kobotoolbox.org/media/original?media_file=burn%2Fattachments%2Fc1c948857db74e9b99c35b6ab2eabe04%2Fdba90314-e56a-4298-937b-546e81588af3%2F1717336836242.jpg" TargetMode="External"/><Relationship Id="rId118" Type="http://schemas.openxmlformats.org/officeDocument/2006/relationships/hyperlink" Target="https://kc-eu.kobotoolbox.org/media/original?media_file=burn%2Fattachments%2Fc1c948857db74e9b99c35b6ab2eabe04%2F30091bab-a304-43e1-be34-00129cba999d%2F1714286209082.jpg" TargetMode="External"/><Relationship Id="rId325" Type="http://schemas.openxmlformats.org/officeDocument/2006/relationships/hyperlink" Target="https://kc-eu.kobotoolbox.org/media/original?media_file=burn%2Fattachments%2Fc1c948857db74e9b99c35b6ab2eabe04%2Fac0be36d-4586-4228-9581-13ee6e53e8e3%2F1715165168851.jpg" TargetMode="External"/><Relationship Id="rId532" Type="http://schemas.openxmlformats.org/officeDocument/2006/relationships/hyperlink" Target="https://kc-eu.kobotoolbox.org/media/original?media_file=burn%2Fattachments%2F30c99f1c95014a8b9f3e3202f588b877%2Fdedc9560-28e7-459f-9719-9fc0d221fc83%2F1716809286169.jpg" TargetMode="External"/><Relationship Id="rId977" Type="http://schemas.openxmlformats.org/officeDocument/2006/relationships/hyperlink" Target="https://kc-eu.kobotoolbox.org/media/original?media_file=burn%2Fattachments%2Ff1d3841d05b747ac894b4b22aad428c2%2Faf75c98a-b848-4eca-b7c8-9f5fb1a7e3e8%2F1734941282011.jpg" TargetMode="External"/><Relationship Id="rId171" Type="http://schemas.openxmlformats.org/officeDocument/2006/relationships/hyperlink" Target="https://kc-eu.kobotoolbox.org/media/original?media_file=burn%2Fattachments%2Fc1c948857db74e9b99c35b6ab2eabe04%2F138880ea-7318-466f-988a-88da379a380c%2F1717413564940.jpg" TargetMode="External"/><Relationship Id="rId837" Type="http://schemas.openxmlformats.org/officeDocument/2006/relationships/hyperlink" Target="https://kc-eu.kobotoolbox.org/media/original?media_file=burn%2Fattachments%2Ff1d3841d05b747ac894b4b22aad428c2%2F207662ac-1052-41b1-b65c-9e3af862c14f%2F1734861074620.jpg" TargetMode="External"/><Relationship Id="rId1022" Type="http://schemas.openxmlformats.org/officeDocument/2006/relationships/hyperlink" Target="https://kc-eu.kobotoolbox.org/media/original?media_file=burn%2Fattachments%2Ff1d3841d05b747ac894b4b22aad428c2%2F2dcb5411-0bcd-4f28-bd4b-a95caa55bd29%2F1735132651563.jpg" TargetMode="External"/><Relationship Id="rId269" Type="http://schemas.openxmlformats.org/officeDocument/2006/relationships/hyperlink" Target="https://kc-eu.kobotoolbox.org/media/original?media_file=burn%2Fattachments%2Fc1c948857db74e9b99c35b6ab2eabe04%2F3073b7cd-4b19-4318-9254-b03995a54246%2F1717402974527.jpg" TargetMode="External"/><Relationship Id="rId476" Type="http://schemas.openxmlformats.org/officeDocument/2006/relationships/hyperlink" Target="https://kc-eu.kobotoolbox.org/media/original?media_file=burn%2Fattachments%2Fc1c948857db74e9b99c35b6ab2eabe04%2Fae3fa391-8d8e-4467-acf9-824465f1dcbe%2F1715416742018.jpg" TargetMode="External"/><Relationship Id="rId683" Type="http://schemas.openxmlformats.org/officeDocument/2006/relationships/hyperlink" Target="https://kc-eu.kobotoolbox.org/media/original?media_file=burn%2Fattachments%2Ff1d3841d05b747ac894b4b22aad428c2%2F11c3da49-8e8d-4dd8-9f25-822f70ea8260%2F1734771168363.jpg" TargetMode="External"/><Relationship Id="rId890" Type="http://schemas.openxmlformats.org/officeDocument/2006/relationships/hyperlink" Target="https://kc-eu.kobotoolbox.org/media/original?media_file=burn%2Fattachments%2Ff1d3841d05b747ac894b4b22aad428c2%2Fe002e18a-6241-4cba-b8cb-154e651f5728%2F1735109149209.jpg" TargetMode="External"/><Relationship Id="rId904" Type="http://schemas.openxmlformats.org/officeDocument/2006/relationships/hyperlink" Target="https://kc-eu.kobotoolbox.org/media/original?media_file=burn%2Fattachments%2Ff1d3841d05b747ac894b4b22aad428c2%2Fd8d07448-b07c-46ca-b4db-c3c514198cc6%2F1735541717389.jpg" TargetMode="External"/><Relationship Id="rId33" Type="http://schemas.openxmlformats.org/officeDocument/2006/relationships/hyperlink" Target="https://kc-eu.kobotoolbox.org/media/original?media_file=burn%2Fattachments%2Fc1c948857db74e9b99c35b6ab2eabe04%2F0b458184-6aab-4889-b3f2-f2c09888861b%2F1717320857564.jpg" TargetMode="External"/><Relationship Id="rId129" Type="http://schemas.openxmlformats.org/officeDocument/2006/relationships/hyperlink" Target="https://kc-eu.kobotoolbox.org/media/original?media_file=burn%2Fattachments%2Fc1c948857db74e9b99c35b6ab2eabe04%2F0a5f9ed2-7755-4315-b4a1-42eb25c8b54a%2F10.39-10_22_17.jpg" TargetMode="External"/><Relationship Id="rId336" Type="http://schemas.openxmlformats.org/officeDocument/2006/relationships/hyperlink" Target="https://kc-eu.kobotoolbox.org/media/original?media_file=burn%2Fattachments%2Fc1c948857db74e9b99c35b6ab2eabe04%2Fb5c8d439-ddc7-439f-b4f1-ee05655be949%2F11.62-13_46_38.jpg" TargetMode="External"/><Relationship Id="rId543" Type="http://schemas.openxmlformats.org/officeDocument/2006/relationships/hyperlink" Target="https://kc-eu.kobotoolbox.org/media/original?media_file=burn%2Fattachments%2F30c99f1c95014a8b9f3e3202f588b877%2F6680b13f-7523-4b2c-a325-a17ed9d3d792%2F1715104494329.jpg" TargetMode="External"/><Relationship Id="rId988" Type="http://schemas.openxmlformats.org/officeDocument/2006/relationships/hyperlink" Target="https://kc-eu.kobotoolbox.org/media/original?media_file=burn%2Fattachments%2Ff1d3841d05b747ac894b4b22aad428c2%2F1203d901-90c1-4d95-baea-7aa86724c3bb%2F1734428983868.jpg" TargetMode="External"/><Relationship Id="rId182" Type="http://schemas.openxmlformats.org/officeDocument/2006/relationships/hyperlink" Target="https://kc-eu.kobotoolbox.org/media/original?media_file=burn%2Fattachments%2Fc1c948857db74e9b99c35b6ab2eabe04%2F94f23516-33b0-4fd2-8f4f-6be32884ae2e%2F1717411087133.jpg" TargetMode="External"/><Relationship Id="rId403" Type="http://schemas.openxmlformats.org/officeDocument/2006/relationships/hyperlink" Target="https://kc-eu.kobotoolbox.org/media/original?media_file=burn%2Fattachments%2Fc1c948857db74e9b99c35b6ab2eabe04%2F899dc1ea-0b7e-4a3c-b9ec-ad2b0ff8b02c%2F2.765-14_31_18.jpg" TargetMode="External"/><Relationship Id="rId750" Type="http://schemas.openxmlformats.org/officeDocument/2006/relationships/hyperlink" Target="https://kc-eu.kobotoolbox.org/media/original?media_file=burn%2Fattachments%2Ff1d3841d05b747ac894b4b22aad428c2%2Ffd99691d-a05b-407e-87af-2f985005f3f4%2F1734931196304.jpg" TargetMode="External"/><Relationship Id="rId848" Type="http://schemas.openxmlformats.org/officeDocument/2006/relationships/hyperlink" Target="https://kc-eu.kobotoolbox.org/media/original?media_file=burn%2Fattachments%2Ff1d3841d05b747ac894b4b22aad428c2%2F0ab62977-e85f-45ea-bf03-01e6cd3f2e83%2F1734941876163.jpg" TargetMode="External"/><Relationship Id="rId1033" Type="http://schemas.openxmlformats.org/officeDocument/2006/relationships/hyperlink" Target="https://kc-eu.kobotoolbox.org/media/original?media_file=burn%2Fattachments%2Ff1d3841d05b747ac894b4b22aad428c2%2Ff46088d7-20c6-4a5f-b568-daa5eb3dc246%2F1734501554017.jpg" TargetMode="External"/><Relationship Id="rId487" Type="http://schemas.openxmlformats.org/officeDocument/2006/relationships/hyperlink" Target="https://kc-eu.kobotoolbox.org/media/original?media_file=burn%2Fattachments%2Fc1c948857db74e9b99c35b6ab2eabe04%2F53ab7635-d34e-4393-b37c-030c4c035b6d%2F1714903454641.jpg" TargetMode="External"/><Relationship Id="rId610" Type="http://schemas.openxmlformats.org/officeDocument/2006/relationships/hyperlink" Target="https://kc-eu.kobotoolbox.org/media/original?media_file=burn%2Fattachments%2Ff1d3841d05b747ac894b4b22aad428c2%2F4a9698f2-cd41-4b67-9421-6059c4b38e27%2F1736063341121.jpg" TargetMode="External"/><Relationship Id="rId694" Type="http://schemas.openxmlformats.org/officeDocument/2006/relationships/hyperlink" Target="https://kc-eu.kobotoolbox.org/media/original?media_file=burn%2Fattachments%2Ff1d3841d05b747ac894b4b22aad428c2%2F22d60046-38bf-49a8-a98c-291e82708153%2F1734776717589.jpg" TargetMode="External"/><Relationship Id="rId708" Type="http://schemas.openxmlformats.org/officeDocument/2006/relationships/hyperlink" Target="https://kc-eu.kobotoolbox.org/media/original?media_file=burn%2Fattachments%2Ff1d3841d05b747ac894b4b22aad428c2%2Fb1d59712-2175-4603-972b-a770a951614f%2F1737358674134.jpg" TargetMode="External"/><Relationship Id="rId915" Type="http://schemas.openxmlformats.org/officeDocument/2006/relationships/hyperlink" Target="https://kc-eu.kobotoolbox.org/media/original?media_file=burn%2Fattachments%2Ff1d3841d05b747ac894b4b22aad428c2%2Fedc12c83-f968-4109-8271-5151e44f6ccc%2F1735548608291.jpg" TargetMode="External"/><Relationship Id="rId347" Type="http://schemas.openxmlformats.org/officeDocument/2006/relationships/hyperlink" Target="https://kc-eu.kobotoolbox.org/media/original?media_file=burn%2Fattachments%2Fc1c948857db74e9b99c35b6ab2eabe04%2F00536f24-620b-41a0-87ee-c53c7088aa0a%2F7.955-12_15_33.jpg" TargetMode="External"/><Relationship Id="rId999" Type="http://schemas.openxmlformats.org/officeDocument/2006/relationships/hyperlink" Target="https://kc-eu.kobotoolbox.org/media/original?media_file=burn%2Fattachments%2Ff1d3841d05b747ac894b4b22aad428c2%2F7d65b5b2-ded0-4736-bd30-69ae62bc137a%2F1735037853048.jpg" TargetMode="External"/><Relationship Id="rId1100" Type="http://schemas.openxmlformats.org/officeDocument/2006/relationships/hyperlink" Target="https://kc-eu.kobotoolbox.org/media/original?media_file=burn%2Fattachments%2Ff1d3841d05b747ac894b4b22aad428c2%2Fc760d261-4708-4649-90ce-fabef4d8b852%2F1734492728465.jpg" TargetMode="External"/><Relationship Id="rId44" Type="http://schemas.openxmlformats.org/officeDocument/2006/relationships/hyperlink" Target="https://kc-eu.kobotoolbox.org/media/original?media_file=burn%2Fattachments%2Fc1c948857db74e9b99c35b6ab2eabe04%2F77c99cca-256b-49ff-a792-6dbecbe26b18%2F1717320464732.jpg" TargetMode="External"/><Relationship Id="rId554" Type="http://schemas.openxmlformats.org/officeDocument/2006/relationships/hyperlink" Target="https://kc-eu.kobotoolbox.org/media/original?media_file=burn%2Fattachments%2F30c99f1c95014a8b9f3e3202f588b877%2F8363ed65-80c3-45a9-9a3b-66ba4bdaea94%2F1714984662186.jpg" TargetMode="External"/><Relationship Id="rId761" Type="http://schemas.openxmlformats.org/officeDocument/2006/relationships/hyperlink" Target="https://kc-eu.kobotoolbox.org/media/original?media_file=burn%2Fattachments%2Ff1d3841d05b747ac894b4b22aad428c2%2Fd1fa062f-4073-422b-bf88-38e5c43b77e4%2F1737444749619.jpg" TargetMode="External"/><Relationship Id="rId859" Type="http://schemas.openxmlformats.org/officeDocument/2006/relationships/hyperlink" Target="https://kc-eu.kobotoolbox.org/media/original?media_file=burn%2Fattachments%2Ff1d3841d05b747ac894b4b22aad428c2%2Fcf29c522-7482-4a6e-8bea-0900a514e5eb%2F1735555219152.jpg" TargetMode="External"/><Relationship Id="rId193" Type="http://schemas.openxmlformats.org/officeDocument/2006/relationships/hyperlink" Target="https://kc-eu.kobotoolbox.org/media/original?media_file=burn%2Fattachments%2Fc1c948857db74e9b99c35b6ab2eabe04%2F9bff7424-ae0c-4f14-9558-8ecd9f8f0039%2F1715592383584.jpg" TargetMode="External"/><Relationship Id="rId207" Type="http://schemas.openxmlformats.org/officeDocument/2006/relationships/hyperlink" Target="https://kc-eu.kobotoolbox.org/media/original?media_file=burn%2Fattachments%2Fc1c948857db74e9b99c35b6ab2eabe04%2F86cc71ee-a276-41ff-8c3c-3c893717d193%2F1715084432563.jpg" TargetMode="External"/><Relationship Id="rId414" Type="http://schemas.openxmlformats.org/officeDocument/2006/relationships/hyperlink" Target="https://kc-eu.kobotoolbox.org/media/original?media_file=burn%2Fattachments%2Fc1c948857db74e9b99c35b6ab2eabe04%2Fca2be96a-b8c6-4b9f-8233-37b783ae3725%2F1717249742097.jpg" TargetMode="External"/><Relationship Id="rId498" Type="http://schemas.openxmlformats.org/officeDocument/2006/relationships/hyperlink" Target="https://kc-eu.kobotoolbox.org/media/original?media_file=burn%2Fattachments%2Fc1c948857db74e9b99c35b6ab2eabe04%2Fbb401c10-92e7-4b53-bc0c-676253992cd2%2F20.03-11_0_3.jpg" TargetMode="External"/><Relationship Id="rId621" Type="http://schemas.openxmlformats.org/officeDocument/2006/relationships/hyperlink" Target="https://kc-eu.kobotoolbox.org/media/original?media_file=burn%2Fattachments%2Ff1d3841d05b747ac894b4b22aad428c2%2F12d6ff00-7be2-456d-a9b2-f609ac01a028%2F1736060013469.jpg" TargetMode="External"/><Relationship Id="rId1044" Type="http://schemas.openxmlformats.org/officeDocument/2006/relationships/hyperlink" Target="https://kc-eu.kobotoolbox.org/media/original?media_file=burn%2Fattachments%2Ff1d3841d05b747ac894b4b22aad428c2%2Fc5212907-34b0-4e09-a5d9-1f2752873fea%2F1735198928943.jpg" TargetMode="External"/><Relationship Id="rId260" Type="http://schemas.openxmlformats.org/officeDocument/2006/relationships/hyperlink" Target="https://kc-eu.kobotoolbox.org/media/original?media_file=burn%2Fattachments%2Fc1c948857db74e9b99c35b6ab2eabe04%2Fb6f024ca-f360-40aa-85a0-c18cfaf2f01c%2F1717414635073.jpg" TargetMode="External"/><Relationship Id="rId719" Type="http://schemas.openxmlformats.org/officeDocument/2006/relationships/hyperlink" Target="https://kc-eu.kobotoolbox.org/media/original?media_file=burn%2Fattachments%2Ff1d3841d05b747ac894b4b22aad428c2%2Fee865183-ca7a-49e4-831e-5daec69c3b55%2F1735028640170.jpg" TargetMode="External"/><Relationship Id="rId926" Type="http://schemas.openxmlformats.org/officeDocument/2006/relationships/hyperlink" Target="https://kc-eu.kobotoolbox.org/media/original?media_file=burn%2Fattachments%2Ff1d3841d05b747ac894b4b22aad428c2%2F9e3bc69a-9913-4bf2-8974-9f08b7a36582%2F1735540460837.jpg" TargetMode="External"/><Relationship Id="rId1111" Type="http://schemas.openxmlformats.org/officeDocument/2006/relationships/hyperlink" Target="https://kc-eu.kobotoolbox.org/media/original?media_file=burn%2Fattachments%2Ff1d3841d05b747ac894b4b22aad428c2%2Fd6cfba73-424f-4664-9d05-2ba2e4d67a05%2F1735035653395.jpg" TargetMode="External"/><Relationship Id="rId55" Type="http://schemas.openxmlformats.org/officeDocument/2006/relationships/hyperlink" Target="https://kc-eu.kobotoolbox.org/media/original?media_file=burn%2Fattachments%2Fc1c948857db74e9b99c35b6ab2eabe04%2F7916bb08-c495-4c4b-96ee-54db66521c00%2F1717315148371.jpg" TargetMode="External"/><Relationship Id="rId120" Type="http://schemas.openxmlformats.org/officeDocument/2006/relationships/hyperlink" Target="https://kc-eu.kobotoolbox.org/media/original?media_file=burn%2Fattachments%2Fc1c948857db74e9b99c35b6ab2eabe04%2F61093723-04a5-4f5a-9476-953955a2656b%2F1714291618022.jpg" TargetMode="External"/><Relationship Id="rId358" Type="http://schemas.openxmlformats.org/officeDocument/2006/relationships/hyperlink" Target="https://kc-eu.kobotoolbox.org/media/original?media_file=burn%2Fattachments%2Fc1c948857db74e9b99c35b6ab2eabe04%2F1b6d7a62-91f3-4076-8f7f-24ca7a91b649%2F1717487789946.jpg" TargetMode="External"/><Relationship Id="rId565" Type="http://schemas.openxmlformats.org/officeDocument/2006/relationships/hyperlink" Target="https://kc-eu.kobotoolbox.org/media/original?media_file=burn%2Fattachments%2F49665373d7014e83b3ac055799a21718%2F72c192d3-284c-472a-81fc-c3e155405f8e%2F1713783817233.jpg" TargetMode="External"/><Relationship Id="rId772" Type="http://schemas.openxmlformats.org/officeDocument/2006/relationships/hyperlink" Target="https://kc-eu.kobotoolbox.org/media/original?media_file=burn%2Fattachments%2Ff1d3841d05b747ac894b4b22aad428c2%2Fed52224d-72ba-4d03-8ade-5a624799f2a1%2F1735022877419.jpg" TargetMode="External"/><Relationship Id="rId218" Type="http://schemas.openxmlformats.org/officeDocument/2006/relationships/hyperlink" Target="https://kc-eu.kobotoolbox.org/media/original?media_file=burn%2Fattachments%2Fc1c948857db74e9b99c35b6ab2eabe04%2Fa7cbacff-2f43-409a-b895-79a7f6d13294%2F1717413733710.jpg" TargetMode="External"/><Relationship Id="rId425" Type="http://schemas.openxmlformats.org/officeDocument/2006/relationships/hyperlink" Target="https://kc-eu.kobotoolbox.org/media/original?media_file=burn%2Fattachments%2Fc1c948857db74e9b99c35b6ab2eabe04%2F03d7934e-2683-4ea7-99e1-c548cefd0840%2F1714225302663.jpg" TargetMode="External"/><Relationship Id="rId632" Type="http://schemas.openxmlformats.org/officeDocument/2006/relationships/hyperlink" Target="https://kc-eu.kobotoolbox.org/media/original?media_file=burn%2Fattachments%2Ff1d3841d05b747ac894b4b22aad428c2%2Fc35c1658-c374-4390-935a-f2299ad67ab0%2F1735375929581.jpg" TargetMode="External"/><Relationship Id="rId1055" Type="http://schemas.openxmlformats.org/officeDocument/2006/relationships/hyperlink" Target="https://kc-eu.kobotoolbox.org/media/original?media_file=burn%2Fattachments%2Ff1d3841d05b747ac894b4b22aad428c2%2F4b529e46-4e73-4ad2-a278-a3e28b1290dc%2F1735117943142.jpg" TargetMode="External"/><Relationship Id="rId271" Type="http://schemas.openxmlformats.org/officeDocument/2006/relationships/hyperlink" Target="https://kc-eu.kobotoolbox.org/media/original?media_file=burn%2Fattachments%2Fc1c948857db74e9b99c35b6ab2eabe04%2Ff1287357-c7a8-418a-8112-f021a975b494%2F1717413934909.jpg" TargetMode="External"/><Relationship Id="rId937" Type="http://schemas.openxmlformats.org/officeDocument/2006/relationships/hyperlink" Target="https://kc-eu.kobotoolbox.org/media/original?media_file=burn%2Fattachments%2Ff1d3841d05b747ac894b4b22aad428c2%2Fef5ed9ba-0a6d-4e60-9439-97f7bc4b4f78%2F1735019346985.jpg" TargetMode="External"/><Relationship Id="rId1122" Type="http://schemas.openxmlformats.org/officeDocument/2006/relationships/hyperlink" Target="https://kc-eu.kobotoolbox.org/media/original?media_file=burn%2Fattachments%2Ff1d3841d05b747ac894b4b22aad428c2%2Fd1e51478-f0cd-4612-b338-e01b35176393%2F1735027229959.jpg" TargetMode="External"/><Relationship Id="rId66" Type="http://schemas.openxmlformats.org/officeDocument/2006/relationships/hyperlink" Target="https://kc-eu.kobotoolbox.org/media/original?media_file=burn%2Fattachments%2Fc1c948857db74e9b99c35b6ab2eabe04%2Fe1120ecd-2722-4096-b03f-12e39a78b8d9%2F1715518593164.jpg" TargetMode="External"/><Relationship Id="rId131" Type="http://schemas.openxmlformats.org/officeDocument/2006/relationships/hyperlink" Target="https://kc-eu.kobotoolbox.org/media/original?media_file=burn%2Fattachments%2Fc1c948857db74e9b99c35b6ab2eabe04%2F444d022d-fccb-4e85-8919-2acde6c76fd1%2F1717314370648.jpg" TargetMode="External"/><Relationship Id="rId369" Type="http://schemas.openxmlformats.org/officeDocument/2006/relationships/hyperlink" Target="https://kc-eu.kobotoolbox.org/media/original?media_file=burn%2Fattachments%2Fc1c948857db74e9b99c35b6ab2eabe04%2Fb70eec4d-9136-46ea-a61c-5a72e6c9c6db%2F1714465431124.jpg" TargetMode="External"/><Relationship Id="rId576" Type="http://schemas.openxmlformats.org/officeDocument/2006/relationships/hyperlink" Target="https://kc-eu.kobotoolbox.org/media/original?media_file=burn%2Fattachments%2Ff1d3841d05b747ac894b4b22aad428c2%2F9ddd1f1f-0e36-4afe-b42e-98e234f1d5e4%2F1734942420700.jpg" TargetMode="External"/><Relationship Id="rId783" Type="http://schemas.openxmlformats.org/officeDocument/2006/relationships/hyperlink" Target="https://kc-eu.kobotoolbox.org/media/original?media_file=burn%2Fattachments%2Ff1d3841d05b747ac894b4b22aad428c2%2F8a67cad4-d4a0-4060-b6be-76479b401eba%2F1735023791754.jpg" TargetMode="External"/><Relationship Id="rId990" Type="http://schemas.openxmlformats.org/officeDocument/2006/relationships/hyperlink" Target="https://kc-eu.kobotoolbox.org/media/original?media_file=burn%2Fattachments%2Ff1d3841d05b747ac894b4b22aad428c2%2F6c75dda0-2ce9-4d54-aec6-a84c275c0cdc%2F1734422094138.jpg" TargetMode="External"/><Relationship Id="rId229" Type="http://schemas.openxmlformats.org/officeDocument/2006/relationships/hyperlink" Target="https://kc-eu.kobotoolbox.org/media/original?media_file=burn%2Fattachments%2Fc1c948857db74e9b99c35b6ab2eabe04%2Fbc17bf3e-0b8a-41ae-931f-a045c1216df7%2F9.970-13_58_11.jpg" TargetMode="External"/><Relationship Id="rId436" Type="http://schemas.openxmlformats.org/officeDocument/2006/relationships/hyperlink" Target="https://kc-eu.kobotoolbox.org/media/original?media_file=burn%2Fattachments%2Fc1c948857db74e9b99c35b6ab2eabe04%2Fe42bad85-669d-4f09-948a-cca540387465%2F1714203089797.jpg" TargetMode="External"/><Relationship Id="rId643" Type="http://schemas.openxmlformats.org/officeDocument/2006/relationships/hyperlink" Target="https://kc-eu.kobotoolbox.org/media/original?media_file=burn%2Fattachments%2Ff1d3841d05b747ac894b4b22aad428c2%2Fe0d9b486-8c7e-4c1b-baad-1414cb8d608a%2F1734940549919.jpg" TargetMode="External"/><Relationship Id="rId1066" Type="http://schemas.openxmlformats.org/officeDocument/2006/relationships/hyperlink" Target="https://kc-eu.kobotoolbox.org/media/original?media_file=burn%2Fattachments%2Ff1d3841d05b747ac894b4b22aad428c2%2Fdab878c8-0339-4a00-90d3-da3bc2e6cb7c%2F1734514401396.jpg" TargetMode="External"/><Relationship Id="rId850" Type="http://schemas.openxmlformats.org/officeDocument/2006/relationships/hyperlink" Target="https://kc-eu.kobotoolbox.org/media/original?media_file=burn%2Fattachments%2Ff1d3841d05b747ac894b4b22aad428c2%2F80427a7e-e9dd-4c87-b335-3a9935050ce0%2F1734335480967.jpg" TargetMode="External"/><Relationship Id="rId948" Type="http://schemas.openxmlformats.org/officeDocument/2006/relationships/hyperlink" Target="https://kc-eu.kobotoolbox.org/media/original?media_file=burn%2Fattachments%2Ff1d3841d05b747ac894b4b22aad428c2%2F6c75dda0-2ce9-4d54-aec6-a84c275c0cdc%2F1734421729523.jpg" TargetMode="External"/><Relationship Id="rId1133" Type="http://schemas.openxmlformats.org/officeDocument/2006/relationships/hyperlink" Target="https://kc-eu.kobotoolbox.org/media/original?media_file=burn%2Fattachments%2Ff1d3841d05b747ac894b4b22aad428c2%2Fcbc39d39-9457-4ebe-bb48-11e0f6a27741%2F1735124094949.jpg" TargetMode="External"/><Relationship Id="rId77" Type="http://schemas.openxmlformats.org/officeDocument/2006/relationships/hyperlink" Target="https://kc-eu.kobotoolbox.org/media/original?media_file=burn%2Fattachments%2Fc1c948857db74e9b99c35b6ab2eabe04%2F76cbd9fe-0230-4bd2-b0e0-01a2736eb208%2F1715515907496.jpg" TargetMode="External"/><Relationship Id="rId282" Type="http://schemas.openxmlformats.org/officeDocument/2006/relationships/hyperlink" Target="https://kc-eu.kobotoolbox.org/media/original?media_file=burn%2Fattachments%2Fc1c948857db74e9b99c35b6ab2eabe04%2F6c269416-033e-472c-887f-8e8c509b7f67%2F8.185-11_43_1.jpg" TargetMode="External"/><Relationship Id="rId503" Type="http://schemas.openxmlformats.org/officeDocument/2006/relationships/hyperlink" Target="https://kc-eu.kobotoolbox.org/media/original?media_file=burn%2Fattachments%2Fc1c948857db74e9b99c35b6ab2eabe04%2Fb4245504-36b3-4098-9729-7e721de053dc%2F1715421723580.jpg" TargetMode="External"/><Relationship Id="rId587" Type="http://schemas.openxmlformats.org/officeDocument/2006/relationships/hyperlink" Target="https://kc-eu.kobotoolbox.org/media/original?media_file=burn%2Fattachments%2Ff1d3841d05b747ac894b4b22aad428c2%2F662e77a8-2b14-4708-bf7b-f1a45286360a%2F1734866103569.jpg" TargetMode="External"/><Relationship Id="rId710" Type="http://schemas.openxmlformats.org/officeDocument/2006/relationships/hyperlink" Target="https://kc-eu.kobotoolbox.org/media/original?media_file=burn%2Fattachments%2Ff1d3841d05b747ac894b4b22aad428c2%2F7171fafd-6d05-434e-acc6-ff107fcb73b7%2F1734864922649.jpg" TargetMode="External"/><Relationship Id="rId808" Type="http://schemas.openxmlformats.org/officeDocument/2006/relationships/hyperlink" Target="https://kc-eu.kobotoolbox.org/media/original?media_file=burn%2Fattachments%2Ff1d3841d05b747ac894b4b22aad428c2%2F2ac6d5ed-4a2c-4f42-9c5c-6edd3325007c%2F1737449336558.jpg" TargetMode="External"/><Relationship Id="rId8" Type="http://schemas.openxmlformats.org/officeDocument/2006/relationships/hyperlink" Target="https://kc-eu.kobotoolbox.org/media/original?media_file=burn%2Fattachments%2Fc1c948857db74e9b99c35b6ab2eabe04%2Fd5c784a6-d300-41b5-8d03-48812350e53e%2F10.69-12_7_19.jpg" TargetMode="External"/><Relationship Id="rId142" Type="http://schemas.openxmlformats.org/officeDocument/2006/relationships/hyperlink" Target="https://kc-eu.kobotoolbox.org/media/original?media_file=burn%2Fattachments%2Fc1c948857db74e9b99c35b6ab2eabe04%2F73050349-c83e-409b-a1a0-7ce0859f83d4%2F1717315724858.jpg" TargetMode="External"/><Relationship Id="rId447" Type="http://schemas.openxmlformats.org/officeDocument/2006/relationships/hyperlink" Target="https://kc-eu.kobotoolbox.org/media/original?media_file=burn%2Fattachments%2Fc1c948857db74e9b99c35b6ab2eabe04%2F4b4ed2c3-284e-427d-803b-8545e115841a%2F1717253244245.jpg" TargetMode="External"/><Relationship Id="rId794" Type="http://schemas.openxmlformats.org/officeDocument/2006/relationships/hyperlink" Target="https://kc-eu.kobotoolbox.org/media/original?media_file=burn%2Fattachments%2Ff1d3841d05b747ac894b4b22aad428c2%2F06ba60c8-a591-4a55-b686-f693416f4a09%2F1735453177788.jpg" TargetMode="External"/><Relationship Id="rId1077" Type="http://schemas.openxmlformats.org/officeDocument/2006/relationships/hyperlink" Target="https://kc-eu.kobotoolbox.org/media/original?media_file=burn%2Fattachments%2Ff1d3841d05b747ac894b4b22aad428c2%2F0f829362-4bf9-42fa-99ca-2ca30a08f45c%2F1734506022170-9_14_35.jpg" TargetMode="External"/><Relationship Id="rId654" Type="http://schemas.openxmlformats.org/officeDocument/2006/relationships/hyperlink" Target="https://kc-eu.kobotoolbox.org/media/original?media_file=burn%2Fattachments%2Ff1d3841d05b747ac894b4b22aad428c2%2F1b6a4303-5c87-43dd-a9b8-63d0f9733ea4%2F1735372796497.jpg" TargetMode="External"/><Relationship Id="rId861" Type="http://schemas.openxmlformats.org/officeDocument/2006/relationships/hyperlink" Target="https://kc-eu.kobotoolbox.org/media/original?media_file=burn%2Fattachments%2Ff1d3841d05b747ac894b4b22aad428c2%2F47c690ff-096d-450c-a5e6-c57d3897f111%2F1735109282007.jpg" TargetMode="External"/><Relationship Id="rId959" Type="http://schemas.openxmlformats.org/officeDocument/2006/relationships/hyperlink" Target="https://kc-eu.kobotoolbox.org/media/original?media_file=burn%2Fattachments%2Ff1d3841d05b747ac894b4b22aad428c2%2Fbbe0a50e-9e08-436c-b5df-5b9a66e5564a%2F1735535727170.jpg" TargetMode="External"/><Relationship Id="rId293" Type="http://schemas.openxmlformats.org/officeDocument/2006/relationships/hyperlink" Target="https://kc-eu.kobotoolbox.org/media/original?media_file=burn%2Fattachments%2Fc1c948857db74e9b99c35b6ab2eabe04%2F75a88b98-d8e2-4743-a64f-e4b1708e1e61%2F1717486075736.jpg" TargetMode="External"/><Relationship Id="rId307" Type="http://schemas.openxmlformats.org/officeDocument/2006/relationships/hyperlink" Target="https://kc-eu.kobotoolbox.org/media/original?media_file=burn%2Fattachments%2Fc1c948857db74e9b99c35b6ab2eabe04%2Fd2aafcb0-6005-4596-95c0-e75715612909%2F1715674280134.jpg" TargetMode="External"/><Relationship Id="rId514" Type="http://schemas.openxmlformats.org/officeDocument/2006/relationships/hyperlink" Target="https://kc-eu.kobotoolbox.org/media/original?media_file=burn%2Fattachments%2Fc1c948857db74e9b99c35b6ab2eabe04%2F8bb1ddbe-2bc9-40a8-a44b-58defdab4807%2F1715500719852.jpg" TargetMode="External"/><Relationship Id="rId721" Type="http://schemas.openxmlformats.org/officeDocument/2006/relationships/hyperlink" Target="https://kc-eu.kobotoolbox.org/media/original?media_file=burn%2Fattachments%2Ff1d3841d05b747ac894b4b22aad428c2%2F3cc8686c-d615-49cf-b5a9-4be9b11e23e0%2F1735467074651.jpg" TargetMode="External"/><Relationship Id="rId1144" Type="http://schemas.openxmlformats.org/officeDocument/2006/relationships/printerSettings" Target="../printerSettings/printerSettings3.bin"/><Relationship Id="rId88" Type="http://schemas.openxmlformats.org/officeDocument/2006/relationships/hyperlink" Target="https://kc-eu.kobotoolbox.org/media/original?media_file=burn%2Fattachments%2Fc1c948857db74e9b99c35b6ab2eabe04%2Fdb250f0e-77af-48ca-8bc7-243ca21bd3da%2F1717315492033.jpg" TargetMode="External"/><Relationship Id="rId153" Type="http://schemas.openxmlformats.org/officeDocument/2006/relationships/hyperlink" Target="https://kc-eu.kobotoolbox.org/media/original?media_file=burn%2Fattachments%2Fc1c948857db74e9b99c35b6ab2eabe04%2F464fc66c-bcc4-48d5-816a-a1fc0f3e3342%2F1715077941550.jpg" TargetMode="External"/><Relationship Id="rId360" Type="http://schemas.openxmlformats.org/officeDocument/2006/relationships/hyperlink" Target="https://kc-eu.kobotoolbox.org/media/original?media_file=burn%2Fattachments%2Fc1c948857db74e9b99c35b6ab2eabe04%2F9497ceeb-012c-473d-b095-8ecd2707a8d3%2F1717502224767.jpg" TargetMode="External"/><Relationship Id="rId598" Type="http://schemas.openxmlformats.org/officeDocument/2006/relationships/hyperlink" Target="https://kc-eu.kobotoolbox.org/media/original?media_file=burn%2Fattachments%2Ff1d3841d05b747ac894b4b22aad428c2%2F841c0398-595e-4c45-8eb3-7306d969ff15%2F1735372466360.jpg" TargetMode="External"/><Relationship Id="rId819" Type="http://schemas.openxmlformats.org/officeDocument/2006/relationships/hyperlink" Target="https://kc-eu.kobotoolbox.org/media/original?media_file=burn%2Fattachments%2Ff1d3841d05b747ac894b4b22aad428c2%2F321bd5fa-a5d6-479e-a028-f3d10b98105e%2F1734334129500.jpg" TargetMode="External"/><Relationship Id="rId1004" Type="http://schemas.openxmlformats.org/officeDocument/2006/relationships/hyperlink" Target="https://kc-eu.kobotoolbox.org/media/original?media_file=burn%2Fattachments%2Ff1d3841d05b747ac894b4b22aad428c2%2F5d3d8565-c410-430b-beb3-aa88e83d935d%2F1735197354387.jpg" TargetMode="External"/><Relationship Id="rId220" Type="http://schemas.openxmlformats.org/officeDocument/2006/relationships/hyperlink" Target="https://kc-eu.kobotoolbox.org/media/original?media_file=burn%2Fattachments%2Fc1c948857db74e9b99c35b6ab2eabe04%2F3ded161c-b8dd-4616-8938-cf946feb2d63%2F1717410130344.jpg" TargetMode="External"/><Relationship Id="rId458" Type="http://schemas.openxmlformats.org/officeDocument/2006/relationships/hyperlink" Target="https://kc-eu.kobotoolbox.org/media/original?media_file=burn%2Fattachments%2Fc1c948857db74e9b99c35b6ab2eabe04%2Fcec9a39c-0d8c-43de-b69b-edb23f82d466%2F1717253389383.jpg" TargetMode="External"/><Relationship Id="rId665" Type="http://schemas.openxmlformats.org/officeDocument/2006/relationships/hyperlink" Target="https://kc-eu.kobotoolbox.org/media/original?media_file=burn%2Fattachments%2Ff1d3841d05b747ac894b4b22aad428c2%2F69c33a1b-7918-4155-aa5e-4bedff45ff75%2F1737363102483.jpg" TargetMode="External"/><Relationship Id="rId872" Type="http://schemas.openxmlformats.org/officeDocument/2006/relationships/hyperlink" Target="https://kc-eu.kobotoolbox.org/media/original?media_file=burn%2Fattachments%2Ff1d3841d05b747ac894b4b22aad428c2%2F1d970d1c-0582-4ecc-abee-7c9d656d969b%2F1735545098015.jpg" TargetMode="External"/><Relationship Id="rId1088" Type="http://schemas.openxmlformats.org/officeDocument/2006/relationships/hyperlink" Target="https://kc-eu.kobotoolbox.org/media/original?media_file=burn%2Fattachments%2Ff1d3841d05b747ac894b4b22aad428c2%2Fcbc39d39-9457-4ebe-bb48-11e0f6a27741%2F1735123268091.jpg" TargetMode="External"/><Relationship Id="rId15" Type="http://schemas.openxmlformats.org/officeDocument/2006/relationships/hyperlink" Target="https://kc-eu.kobotoolbox.org/media/original?media_file=burn%2Fattachments%2Fc1c948857db74e9b99c35b6ab2eabe04%2F343f7e74-636d-4e2a-aa90-bdc1801120ca%2F1715592990668.jpg" TargetMode="External"/><Relationship Id="rId318" Type="http://schemas.openxmlformats.org/officeDocument/2006/relationships/hyperlink" Target="https://kc-eu.kobotoolbox.org/media/original?media_file=burn%2Fattachments%2Fc1c948857db74e9b99c35b6ab2eabe04%2Ff96b3db5-a0da-43a2-b99c-0eb4379d4c0a%2F1715674591734.jpg" TargetMode="External"/><Relationship Id="rId525" Type="http://schemas.openxmlformats.org/officeDocument/2006/relationships/hyperlink" Target="https://kc-eu.kobotoolbox.org/media/original?media_file=burn%2Fattachments%2Fc1c948857db74e9b99c35b6ab2eabe04%2F064becea-6687-487e-8d5e-6b21679cad54%2F1714903416982.jpg" TargetMode="External"/><Relationship Id="rId732" Type="http://schemas.openxmlformats.org/officeDocument/2006/relationships/hyperlink" Target="https://kc-eu.kobotoolbox.org/media/original?media_file=burn%2Fattachments%2Ff1d3841d05b747ac894b4b22aad428c2%2F433881b0-9536-415b-8d89-9fe8b2b72ffa%2F1735474751442.jpg" TargetMode="External"/><Relationship Id="rId99" Type="http://schemas.openxmlformats.org/officeDocument/2006/relationships/hyperlink" Target="https://kc-eu.kobotoolbox.org/media/original?media_file=burn%2Fattachments%2Fc1c948857db74e9b99c35b6ab2eabe04%2Fdeaf9023-95ed-462b-806d-6f272b4f4fe3%2F1715504449265.jpg" TargetMode="External"/><Relationship Id="rId164" Type="http://schemas.openxmlformats.org/officeDocument/2006/relationships/hyperlink" Target="https://kc-eu.kobotoolbox.org/media/original?media_file=burn%2Fattachments%2Fc1c948857db74e9b99c35b6ab2eabe04%2F26a694d0-d7d4-4b5d-b65e-a186f2c0f81f%2F1717410228289.jpg" TargetMode="External"/><Relationship Id="rId371" Type="http://schemas.openxmlformats.org/officeDocument/2006/relationships/hyperlink" Target="https://kc-eu.kobotoolbox.org/media/original?media_file=burn%2Fattachments%2Fc1c948857db74e9b99c35b6ab2eabe04%2F0143c41c-4b94-429e-891b-c3402d3197d1%2F1714462310892.jpg" TargetMode="External"/><Relationship Id="rId1015" Type="http://schemas.openxmlformats.org/officeDocument/2006/relationships/hyperlink" Target="https://kc-eu.kobotoolbox.org/media/original?media_file=burn%2Fattachments%2Ff1d3841d05b747ac894b4b22aad428c2%2F4e602446-fb56-4e7c-a6c3-ddbf106f6d9d%2F1734517084371.jpg" TargetMode="External"/><Relationship Id="rId469" Type="http://schemas.openxmlformats.org/officeDocument/2006/relationships/hyperlink" Target="https://kc-eu.kobotoolbox.org/media/original?media_file=burn%2Fattachments%2Fc1c948857db74e9b99c35b6ab2eabe04%2F578d4263-be41-40e9-944c-85e733f72491%2F1717254400262.jpg" TargetMode="External"/><Relationship Id="rId676" Type="http://schemas.openxmlformats.org/officeDocument/2006/relationships/hyperlink" Target="https://kc-eu.kobotoolbox.org/media/original?media_file=burn%2Fattachments%2Ff1d3841d05b747ac894b4b22aad428c2%2Faf5e8ef1-eea1-43e4-8fd0-ab8e7d074ee2%2F1734248399541.jpg" TargetMode="External"/><Relationship Id="rId883" Type="http://schemas.openxmlformats.org/officeDocument/2006/relationships/hyperlink" Target="https://kc-eu.kobotoolbox.org/media/original?media_file=burn%2Fattachments%2Ff1d3841d05b747ac894b4b22aad428c2%2Fc19a7ba0-a748-432e-8b4c-6c828df4e173%2F1735544813954.jpg" TargetMode="External"/><Relationship Id="rId1099" Type="http://schemas.openxmlformats.org/officeDocument/2006/relationships/hyperlink" Target="https://kc-eu.kobotoolbox.org/media/original?media_file=burn%2Fattachments%2Ff1d3841d05b747ac894b4b22aad428c2%2Fa04c8118-c1aa-4a05-934f-288acb7ae5f6%2F2.545-11_19_49.jpg" TargetMode="External"/><Relationship Id="rId26" Type="http://schemas.openxmlformats.org/officeDocument/2006/relationships/hyperlink" Target="https://kc-eu.kobotoolbox.org/media/original?media_file=burn%2Fattachments%2Fc1c948857db74e9b99c35b6ab2eabe04%2F7aacee39-01e4-461d-8e26-e054b756c935%2F1715499603505.jpg" TargetMode="External"/><Relationship Id="rId231" Type="http://schemas.openxmlformats.org/officeDocument/2006/relationships/hyperlink" Target="https://kc-eu.kobotoolbox.org/media/original?media_file=burn%2Fattachments%2Fc1c948857db74e9b99c35b6ab2eabe04%2F1db5cd30-087c-407b-baf0-678bd9fdd847%2F1715671497879.jpg" TargetMode="External"/><Relationship Id="rId329" Type="http://schemas.openxmlformats.org/officeDocument/2006/relationships/hyperlink" Target="https://kc-eu.kobotoolbox.org/media/original?media_file=burn%2Fattachments%2Fc1c948857db74e9b99c35b6ab2eabe04%2Fa7ce17f0-efaf-4509-a9a9-5761f3acc97e%2F1715672198131.jpg" TargetMode="External"/><Relationship Id="rId536" Type="http://schemas.openxmlformats.org/officeDocument/2006/relationships/hyperlink" Target="https://kc-eu.kobotoolbox.org/media/original?media_file=burn%2Fattachments%2F30c99f1c95014a8b9f3e3202f588b877%2F2ec93d1e-78c6-45a1-b2aa-f5594f127f94%2F1715099021322.jpg" TargetMode="External"/><Relationship Id="rId175" Type="http://schemas.openxmlformats.org/officeDocument/2006/relationships/hyperlink" Target="https://kc-eu.kobotoolbox.org/media/original?media_file=burn%2Fattachments%2Fc1c948857db74e9b99c35b6ab2eabe04%2Fc6a89483-23bd-41c4-bcc2-221c2025d08c%2F7.030-11_37_42.jpg" TargetMode="External"/><Relationship Id="rId743" Type="http://schemas.openxmlformats.org/officeDocument/2006/relationships/hyperlink" Target="https://kc-eu.kobotoolbox.org/media/original?media_file=burn%2Fattachments%2Ff1d3841d05b747ac894b4b22aad428c2%2Fa66af4f3-2fcc-4a67-891e-896c7f4022cb%2F1735025264480.jpg" TargetMode="External"/><Relationship Id="rId950" Type="http://schemas.openxmlformats.org/officeDocument/2006/relationships/hyperlink" Target="https://kc-eu.kobotoolbox.org/media/original?media_file=burn%2Fattachments%2Ff1d3841d05b747ac894b4b22aad428c2%2Fc24f1acd-e6ba-4169-bd52-9574f84e615d%2F1734424620182.jpg" TargetMode="External"/><Relationship Id="rId1026" Type="http://schemas.openxmlformats.org/officeDocument/2006/relationships/hyperlink" Target="https://kc-eu.kobotoolbox.org/media/original?media_file=burn%2Fattachments%2Ff1d3841d05b747ac894b4b22aad428c2%2F14eb53d1-ba88-4d93-b1aa-0b6167b9846c%2F1736323621800.jpg" TargetMode="External"/><Relationship Id="rId382" Type="http://schemas.openxmlformats.org/officeDocument/2006/relationships/hyperlink" Target="https://kc-eu.kobotoolbox.org/media/original?media_file=burn%2Fattachments%2Fc1c948857db74e9b99c35b6ab2eabe04%2F2eac4a9e-8e94-48f3-b1fc-44b8f7aa19f5%2F1714482750200.jpg" TargetMode="External"/><Relationship Id="rId603" Type="http://schemas.openxmlformats.org/officeDocument/2006/relationships/hyperlink" Target="https://kc-eu.kobotoolbox.org/media/original?media_file=burn%2Fattachments%2Ff1d3841d05b747ac894b4b22aad428c2%2Fc0cbbb31-b452-4737-aebd-004aefd170eb%2F1734254406092.jpg" TargetMode="External"/><Relationship Id="rId687" Type="http://schemas.openxmlformats.org/officeDocument/2006/relationships/hyperlink" Target="https://kc-eu.kobotoolbox.org/media/original?media_file=burn%2Fattachments%2Ff1d3841d05b747ac894b4b22aad428c2%2F58c3189f-b367-41ec-ad32-1d1ed0df4fa9%2F1734769372826.jpg" TargetMode="External"/><Relationship Id="rId810" Type="http://schemas.openxmlformats.org/officeDocument/2006/relationships/hyperlink" Target="https://kc-eu.kobotoolbox.org/media/original?media_file=burn%2Fattachments%2Ff1d3841d05b747ac894b4b22aad428c2%2F85716b59-993a-434b-ae21-4765b4e35d90%2F1737444618709.jpg" TargetMode="External"/><Relationship Id="rId908" Type="http://schemas.openxmlformats.org/officeDocument/2006/relationships/hyperlink" Target="https://kc-eu.kobotoolbox.org/media/original?media_file=burn%2Fattachments%2Ff1d3841d05b747ac894b4b22aad428c2%2F69276ec8-b6fc-48bd-800b-d7eb05e2e7ed%2F1735114020823.jpg" TargetMode="External"/><Relationship Id="rId242" Type="http://schemas.openxmlformats.org/officeDocument/2006/relationships/hyperlink" Target="https://kc-eu.kobotoolbox.org/media/original?media_file=burn%2Fattachments%2Fc1c948857db74e9b99c35b6ab2eabe04%2Fbbe35d0c-7cc1-40bd-9d1c-16b6093e383a%2F7.575-11_1_25.jpg" TargetMode="External"/><Relationship Id="rId894" Type="http://schemas.openxmlformats.org/officeDocument/2006/relationships/hyperlink" Target="https://kc-eu.kobotoolbox.org/media/original?media_file=burn%2Fattachments%2Ff1d3841d05b747ac894b4b22aad428c2%2Fa09e6f09-ea04-43e0-ad4e-f34d714f59f9%2F1736235714729.jpg" TargetMode="External"/><Relationship Id="rId37" Type="http://schemas.openxmlformats.org/officeDocument/2006/relationships/hyperlink" Target="https://kc-eu.kobotoolbox.org/media/original?media_file=burn%2Fattachments%2Fc1c948857db74e9b99c35b6ab2eabe04%2F53110968-831d-4fa8-b7b7-db4f87f8e3ac%2F1715587595861.jpg" TargetMode="External"/><Relationship Id="rId102" Type="http://schemas.openxmlformats.org/officeDocument/2006/relationships/hyperlink" Target="https://kc-eu.kobotoolbox.org/media/original?media_file=burn%2Fattachments%2Fc1c948857db74e9b99c35b6ab2eabe04%2F9ee6b241-248f-4101-9e1d-5759411e0d21%2F15.70-13_57_41.jpg" TargetMode="External"/><Relationship Id="rId547" Type="http://schemas.openxmlformats.org/officeDocument/2006/relationships/hyperlink" Target="https://kc-eu.kobotoolbox.org/media/original?media_file=burn%2Fattachments%2F30c99f1c95014a8b9f3e3202f588b877%2Fb62aa25d-f6d9-4490-8823-0068ad4ecd66%2F1714992228715.jpg" TargetMode="External"/><Relationship Id="rId754" Type="http://schemas.openxmlformats.org/officeDocument/2006/relationships/hyperlink" Target="https://kc-eu.kobotoolbox.org/media/original?media_file=burn%2Fattachments%2Ff1d3841d05b747ac894b4b22aad428c2%2Fd953d408-0f7a-4dee-a1a6-02845d675804%2F1735458790741.jpg" TargetMode="External"/><Relationship Id="rId961" Type="http://schemas.openxmlformats.org/officeDocument/2006/relationships/hyperlink" Target="https://kc-eu.kobotoolbox.org/media/original?media_file=burn%2Fattachments%2Ff1d3841d05b747ac894b4b22aad428c2%2F056073f7-cedf-4ed9-939e-8b833d1f4c86%2F1734420901763.jpg" TargetMode="External"/><Relationship Id="rId90" Type="http://schemas.openxmlformats.org/officeDocument/2006/relationships/hyperlink" Target="https://kc-eu.kobotoolbox.org/media/original?media_file=burn%2Fattachments%2Fc1c948857db74e9b99c35b6ab2eabe04%2F5ffc5b13-f386-4ada-a6d7-ec7049449ebc%2F15.72-12_14_54.jpg" TargetMode="External"/><Relationship Id="rId186" Type="http://schemas.openxmlformats.org/officeDocument/2006/relationships/hyperlink" Target="https://kc-eu.kobotoolbox.org/media/original?media_file=burn%2Fattachments%2Fc1c948857db74e9b99c35b6ab2eabe04%2Fcbdeb185-9c8c-4560-a9e1-2771ae7aa36c%2F1715083929208.jpg" TargetMode="External"/><Relationship Id="rId393" Type="http://schemas.openxmlformats.org/officeDocument/2006/relationships/hyperlink" Target="https://kc-eu.kobotoolbox.org/media/original?media_file=burn%2Fattachments%2Fc1c948857db74e9b99c35b6ab2eabe04%2F45957a1b-fb13-4ba1-9be4-2110477bd9af%2F1717508175454.jpg" TargetMode="External"/><Relationship Id="rId407" Type="http://schemas.openxmlformats.org/officeDocument/2006/relationships/hyperlink" Target="https://kc-eu.kobotoolbox.org/media/original?media_file=burn%2Fattachments%2Fc1c948857db74e9b99c35b6ab2eabe04%2F2fd861a0-deaa-4d8b-9129-ad72551032f5%2F1717269046555.jpg" TargetMode="External"/><Relationship Id="rId614" Type="http://schemas.openxmlformats.org/officeDocument/2006/relationships/hyperlink" Target="https://kc-eu.kobotoolbox.org/media/original?media_file=burn%2Fattachments%2Ff1d3841d05b747ac894b4b22aad428c2%2F7b58bbd0-82df-4f49-990c-816569ce0fbd%2F1734249469980.jpg" TargetMode="External"/><Relationship Id="rId821" Type="http://schemas.openxmlformats.org/officeDocument/2006/relationships/hyperlink" Target="https://kc-eu.kobotoolbox.org/media/original?media_file=burn%2Fattachments%2Ff1d3841d05b747ac894b4b22aad428c2%2F833ab972-d44f-4faa-b180-75ccbcf63834%2F1734332483365.jpg" TargetMode="External"/><Relationship Id="rId1037" Type="http://schemas.openxmlformats.org/officeDocument/2006/relationships/hyperlink" Target="https://kc-eu.kobotoolbox.org/media/original?media_file=burn%2Fattachments%2Ff1d3841d05b747ac894b4b22aad428c2%2Feac1c973-ac39-4c9e-8e2e-3b9ddcac8d54%2F1736321736746.jpg" TargetMode="External"/><Relationship Id="rId253" Type="http://schemas.openxmlformats.org/officeDocument/2006/relationships/hyperlink" Target="https://kc-eu.kobotoolbox.org/media/original?media_file=burn%2Fattachments%2Fc1c948857db74e9b99c35b6ab2eabe04%2Fc78efcb8-33e1-42f0-b32b-35ad4a65c1e7%2F1714372326661.jpg" TargetMode="External"/><Relationship Id="rId460" Type="http://schemas.openxmlformats.org/officeDocument/2006/relationships/hyperlink" Target="https://kc-eu.kobotoolbox.org/media/original?media_file=burn%2Fattachments%2Fc1c948857db74e9b99c35b6ab2eabe04%2F883efeb3-76ec-4482-9888-3d49985bc3a0%2F19.97-12_12_3.jpg" TargetMode="External"/><Relationship Id="rId698" Type="http://schemas.openxmlformats.org/officeDocument/2006/relationships/hyperlink" Target="https://kc-eu.kobotoolbox.org/media/original?media_file=burn%2Fattachments%2Ff1d3841d05b747ac894b4b22aad428c2%2F7f5f2cb9-3ec0-4d1b-914c-61df30041251%2F1734767184888.jpg" TargetMode="External"/><Relationship Id="rId919" Type="http://schemas.openxmlformats.org/officeDocument/2006/relationships/hyperlink" Target="https://kc-eu.kobotoolbox.org/media/original?media_file=burn%2Fattachments%2Ff1d3841d05b747ac894b4b22aad428c2%2F6621197f-09a4-4001-bcd2-b79f0246e05c%2F1735025981769.jpg" TargetMode="External"/><Relationship Id="rId1090" Type="http://schemas.openxmlformats.org/officeDocument/2006/relationships/hyperlink" Target="https://kc-eu.kobotoolbox.org/media/original?media_file=burn%2Fattachments%2Ff1d3841d05b747ac894b4b22aad428c2%2Fbe725368-113e-4993-9e07-8113973a3fe4%2F1734504291999.jpg" TargetMode="External"/><Relationship Id="rId1104" Type="http://schemas.openxmlformats.org/officeDocument/2006/relationships/hyperlink" Target="https://kc-eu.kobotoolbox.org/media/original?media_file=burn%2Fattachments%2Ff1d3841d05b747ac894b4b22aad428c2%2Fc8e2d88e-19a8-4a93-80bd-31ce048c7642%2F1734507419987.jpg" TargetMode="External"/><Relationship Id="rId48" Type="http://schemas.openxmlformats.org/officeDocument/2006/relationships/hyperlink" Target="https://kc-eu.kobotoolbox.org/media/original?media_file=burn%2Fattachments%2Fc1c948857db74e9b99c35b6ab2eabe04%2F59ec61cf-8736-4c5b-98eb-1686bfde187c%2F11.23-11_37_20.jpg" TargetMode="External"/><Relationship Id="rId113" Type="http://schemas.openxmlformats.org/officeDocument/2006/relationships/hyperlink" Target="https://kc-eu.kobotoolbox.org/media/original?media_file=burn%2Fattachments%2Fc1c948857db74e9b99c35b6ab2eabe04%2F4ee115cf-d3cc-4f44-967c-a6cc30f7b3b2%2F1714316423008.jpg" TargetMode="External"/><Relationship Id="rId320" Type="http://schemas.openxmlformats.org/officeDocument/2006/relationships/hyperlink" Target="https://kc-eu.kobotoolbox.org/media/original?media_file=burn%2Fattachments%2Fc1c948857db74e9b99c35b6ab2eabe04%2Fd0145e11-0604-48ca-b44f-70fca0e18051%2F2.625-13_58_7.jpg" TargetMode="External"/><Relationship Id="rId558" Type="http://schemas.openxmlformats.org/officeDocument/2006/relationships/hyperlink" Target="https://kc-eu.kobotoolbox.org/media/original?media_file=burn%2Fattachments%2F49665373d7014e83b3ac055799a21718%2F72c192d3-284c-472a-81fc-c3e155405f8e%2F1713778668917.jpg" TargetMode="External"/><Relationship Id="rId765" Type="http://schemas.openxmlformats.org/officeDocument/2006/relationships/hyperlink" Target="https://kc-eu.kobotoolbox.org/media/original?media_file=burn%2Fattachments%2Ff1d3841d05b747ac894b4b22aad428c2%2F509fb473-f51b-4a77-9b9e-5ae3840fd53c%2F1734958645666.jpg" TargetMode="External"/><Relationship Id="rId972" Type="http://schemas.openxmlformats.org/officeDocument/2006/relationships/hyperlink" Target="https://kc-eu.kobotoolbox.org/media/original?media_file=burn%2Fattachments%2Ff1d3841d05b747ac894b4b22aad428c2%2F8a1c8dd5-c8ca-4586-ad0b-9264f348c2a0%2F1734938051711.jpg" TargetMode="External"/><Relationship Id="rId197" Type="http://schemas.openxmlformats.org/officeDocument/2006/relationships/hyperlink" Target="https://kc-eu.kobotoolbox.org/media/original?media_file=burn%2Fattachments%2Fc1c948857db74e9b99c35b6ab2eabe04%2F1b818e79-bc40-4505-b533-8fbafcc6eca5%2F1717412919471.jpg" TargetMode="External"/><Relationship Id="rId418" Type="http://schemas.openxmlformats.org/officeDocument/2006/relationships/hyperlink" Target="https://kc-eu.kobotoolbox.org/media/original?media_file=burn%2Fattachments%2Fc1c948857db74e9b99c35b6ab2eabe04%2F87e05d0c-d32a-447f-a649-0f9f65ec07f3%2F1717249348559.jpg" TargetMode="External"/><Relationship Id="rId625" Type="http://schemas.openxmlformats.org/officeDocument/2006/relationships/hyperlink" Target="https://kc-eu.kobotoolbox.org/media/original?media_file=burn%2Fattachments%2Ff1d3841d05b747ac894b4b22aad428c2%2F15a2714b-adc0-4867-9d21-5734cfab2841%2F1734865825276.jpg" TargetMode="External"/><Relationship Id="rId832" Type="http://schemas.openxmlformats.org/officeDocument/2006/relationships/hyperlink" Target="https://kc-eu.kobotoolbox.org/media/original?media_file=burn%2Fattachments%2Ff1d3841d05b747ac894b4b22aad428c2%2F2dc034fd-e964-4c15-abad-0396d0fa95e2%2F1734853696255.jpg" TargetMode="External"/><Relationship Id="rId1048" Type="http://schemas.openxmlformats.org/officeDocument/2006/relationships/hyperlink" Target="https://kc-eu.kobotoolbox.org/media/original?media_file=burn%2Fattachments%2Ff1d3841d05b747ac894b4b22aad428c2%2Fddfc3642-f558-4b3b-a593-47e8fe68a441%2F1736319920178.jpg" TargetMode="External"/><Relationship Id="rId264" Type="http://schemas.openxmlformats.org/officeDocument/2006/relationships/hyperlink" Target="https://kc-eu.kobotoolbox.org/media/original?media_file=burn%2Fattachments%2Fc1c948857db74e9b99c35b6ab2eabe04%2F91c205d9-0954-4737-bebb-13a63da52159%2F1717402856632.jpg" TargetMode="External"/><Relationship Id="rId471" Type="http://schemas.openxmlformats.org/officeDocument/2006/relationships/hyperlink" Target="https://kc-eu.kobotoolbox.org/media/original?media_file=burn%2Fattachments%2Fc1c948857db74e9b99c35b6ab2eabe04%2F1350e9c1-96be-4cfe-8db7-b0bc997e740e%2F29.34-13_44_53.jpg" TargetMode="External"/><Relationship Id="rId1115" Type="http://schemas.openxmlformats.org/officeDocument/2006/relationships/hyperlink" Target="https://kc-eu.kobotoolbox.org/media/original?media_file=burn%2Fattachments%2Ff1d3841d05b747ac894b4b22aad428c2%2F99e1e3ce-7d6e-45e2-99e5-5dee5c241fac%2F1735051477584.jpg" TargetMode="External"/><Relationship Id="rId59" Type="http://schemas.openxmlformats.org/officeDocument/2006/relationships/hyperlink" Target="https://kc-eu.kobotoolbox.org/media/original?media_file=burn%2Fattachments%2Fc1c948857db74e9b99c35b6ab2eabe04%2Fcbae05a1-9ed5-4409-96d0-b44575621452%2F1714985515482.jpg" TargetMode="External"/><Relationship Id="rId124" Type="http://schemas.openxmlformats.org/officeDocument/2006/relationships/hyperlink" Target="https://kc-eu.kobotoolbox.org/media/original?media_file=burn%2Fattachments%2Fc1c948857db74e9b99c35b6ab2eabe04%2F5ce4bbe9-3ba8-4400-883c-435f307f33f9%2F1714285280060.jpg" TargetMode="External"/><Relationship Id="rId569" Type="http://schemas.openxmlformats.org/officeDocument/2006/relationships/hyperlink" Target="https://kc-eu.kobotoolbox.org/media/original?media_file=burn%2Fattachments%2F49665373d7014e83b3ac055799a21718%2F586edd7b-a97f-4333-816f-fc77f9e232d7%2F1713781418339.jpg" TargetMode="External"/><Relationship Id="rId776" Type="http://schemas.openxmlformats.org/officeDocument/2006/relationships/hyperlink" Target="https://kc-eu.kobotoolbox.org/media/original?media_file=burn%2Fattachments%2Ff1d3841d05b747ac894b4b22aad428c2%2Ff25457ac-8c86-416c-ba18-90619c2065cc%2F1734338047396.jpg" TargetMode="External"/><Relationship Id="rId983" Type="http://schemas.openxmlformats.org/officeDocument/2006/relationships/hyperlink" Target="https://kc-eu.kobotoolbox.org/media/original?media_file=burn%2Fattachments%2Ff1d3841d05b747ac894b4b22aad428c2%2F2c501fa5-4b9e-489e-90e0-ba40db8761a4%2F1734937231915.jpg" TargetMode="External"/><Relationship Id="rId331" Type="http://schemas.openxmlformats.org/officeDocument/2006/relationships/hyperlink" Target="https://kc-eu.kobotoolbox.org/media/original?media_file=burn%2Fattachments%2Fc1c948857db74e9b99c35b6ab2eabe04%2F6c48e3e1-5a67-4abb-80e6-fb8202133ece%2F1715674460381.jpg" TargetMode="External"/><Relationship Id="rId429" Type="http://schemas.openxmlformats.org/officeDocument/2006/relationships/hyperlink" Target="https://kc-eu.kobotoolbox.org/media/original?media_file=burn%2Fattachments%2Fc1c948857db74e9b99c35b6ab2eabe04%2Fe3a15693-f1c7-4a18-bcbc-7dbadaf68d18%2F1714224975231.jpg" TargetMode="External"/><Relationship Id="rId636" Type="http://schemas.openxmlformats.org/officeDocument/2006/relationships/hyperlink" Target="https://kc-eu.kobotoolbox.org/media/original?media_file=burn%2Fattachments%2Ff1d3841d05b747ac894b4b22aad428c2%2F7bf54f03-7d7a-4f99-8027-1d84debca71a%2F1734843614292.jpg" TargetMode="External"/><Relationship Id="rId1059" Type="http://schemas.openxmlformats.org/officeDocument/2006/relationships/hyperlink" Target="https://kc-eu.kobotoolbox.org/media/original?media_file=burn%2Fattachments%2Ff1d3841d05b747ac894b4b22aad428c2%2Feb890ca8-8d17-45cc-b886-d52b16f8575a%2F1735635091590.jpg" TargetMode="External"/><Relationship Id="rId843" Type="http://schemas.openxmlformats.org/officeDocument/2006/relationships/hyperlink" Target="https://kc-eu.kobotoolbox.org/media/original?media_file=burn%2Fattachments%2Ff1d3841d05b747ac894b4b22aad428c2%2Fe5a55aa8-8207-4d86-8cad-934e257a4f60%2F1734871969621.jpg" TargetMode="External"/><Relationship Id="rId1126" Type="http://schemas.openxmlformats.org/officeDocument/2006/relationships/hyperlink" Target="https://kc-eu.kobotoolbox.org/media/original?media_file=burn%2Fattachments%2Ff1d3841d05b747ac894b4b22aad428c2%2F69e5766e-81a2-4be6-b60a-833d0f29cea2%2F1735026013492.jpg" TargetMode="External"/><Relationship Id="rId275" Type="http://schemas.openxmlformats.org/officeDocument/2006/relationships/hyperlink" Target="https://kc-eu.kobotoolbox.org/media/original?media_file=burn%2Fattachments%2Fc1c948857db74e9b99c35b6ab2eabe04%2Fb2961461-b1eb-4d0f-80a0-1ee48c70f330%2F1714466608340.jpg" TargetMode="External"/><Relationship Id="rId482" Type="http://schemas.openxmlformats.org/officeDocument/2006/relationships/hyperlink" Target="https://kc-eu.kobotoolbox.org/media/original?media_file=burn%2Fattachments%2Fc1c948857db74e9b99c35b6ab2eabe04%2Fc571f34f-cc46-400c-a8c8-a690bb898be3%2F1715415958030.jpg" TargetMode="External"/><Relationship Id="rId703" Type="http://schemas.openxmlformats.org/officeDocument/2006/relationships/hyperlink" Target="https://kc-eu.kobotoolbox.org/media/original?media_file=burn%2Fattachments%2Ff1d3841d05b747ac894b4b22aad428c2%2Faaad1b8d-8d22-4a0d-b82e-f0ae08240e46%2F1734259109261.jpg" TargetMode="External"/><Relationship Id="rId910" Type="http://schemas.openxmlformats.org/officeDocument/2006/relationships/hyperlink" Target="https://kc-eu.kobotoolbox.org/media/original?media_file=burn%2Fattachments%2Ff1d3841d05b747ac894b4b22aad428c2%2Ff66f86c1-86e6-4de4-9911-bff6c5c874ac%2F1735557158300.jpg" TargetMode="External"/><Relationship Id="rId135" Type="http://schemas.openxmlformats.org/officeDocument/2006/relationships/hyperlink" Target="https://kc-eu.kobotoolbox.org/media/original?media_file=burn%2Fattachments%2Fc1c948857db74e9b99c35b6ab2eabe04%2F0a1a1c2f-5009-43c6-913f-46afccf7dcb2%2F1717352408646.jpg" TargetMode="External"/><Relationship Id="rId342" Type="http://schemas.openxmlformats.org/officeDocument/2006/relationships/hyperlink" Target="https://kc-eu.kobotoolbox.org/media/original?media_file=burn%2Fattachments%2Fc1c948857db74e9b99c35b6ab2eabe04%2F4cb55cdb-cea2-4f5b-b96e-a1605746fb9e%2F1717486756710.jpg" TargetMode="External"/><Relationship Id="rId787" Type="http://schemas.openxmlformats.org/officeDocument/2006/relationships/hyperlink" Target="https://kc-eu.kobotoolbox.org/media/original?media_file=burn%2Fattachments%2Ff1d3841d05b747ac894b4b22aad428c2%2F4abc3625-7bce-479b-8d92-8f206cdd0db4%2F1735459236627.jpg" TargetMode="External"/><Relationship Id="rId994" Type="http://schemas.openxmlformats.org/officeDocument/2006/relationships/hyperlink" Target="https://kc-eu.kobotoolbox.org/media/original?media_file=burn%2Fattachments%2Ff1d3841d05b747ac894b4b22aad428c2%2F7089d385-0c6e-4c27-a0e6-5cc6c0801dac%2F1734420459739.jpg" TargetMode="External"/><Relationship Id="rId202" Type="http://schemas.openxmlformats.org/officeDocument/2006/relationships/hyperlink" Target="https://kc-eu.kobotoolbox.org/media/original?media_file=burn%2Fattachments%2Fc1c948857db74e9b99c35b6ab2eabe04%2Fe0c1867a-faf3-4d80-b93a-5e8dafa2ee0a%2F1717412548121.jpg" TargetMode="External"/><Relationship Id="rId647" Type="http://schemas.openxmlformats.org/officeDocument/2006/relationships/hyperlink" Target="https://kc-eu.kobotoolbox.org/media/original?media_file=burn%2Fattachments%2Ff1d3841d05b747ac894b4b22aad428c2%2F0052d40e-0a72-49f7-9c41-78bb448ccc5b%2F1734871781376.jpg" TargetMode="External"/><Relationship Id="rId854" Type="http://schemas.openxmlformats.org/officeDocument/2006/relationships/hyperlink" Target="https://kc-eu.kobotoolbox.org/media/original?media_file=burn%2Fattachments%2Ff1d3841d05b747ac894b4b22aad428c2%2F321bd5fa-a5d6-479e-a028-f3d10b98105e%2F1734334284452.jpg" TargetMode="External"/><Relationship Id="rId286" Type="http://schemas.openxmlformats.org/officeDocument/2006/relationships/hyperlink" Target="https://kc-eu.kobotoolbox.org/media/original?media_file=burn%2Fattachments%2Fc1c948857db74e9b99c35b6ab2eabe04%2Fcbc51b67-40e7-48fd-b409-5d1b30076f21%2F1715674054261.jpg" TargetMode="External"/><Relationship Id="rId493" Type="http://schemas.openxmlformats.org/officeDocument/2006/relationships/hyperlink" Target="https://kc-eu.kobotoolbox.org/media/original?media_file=burn%2Fattachments%2Fc1c948857db74e9b99c35b6ab2eabe04%2Fffc40f9e-63d1-4817-baac-5df6faf5aca1%2F1715418212860.jpg" TargetMode="External"/><Relationship Id="rId507" Type="http://schemas.openxmlformats.org/officeDocument/2006/relationships/hyperlink" Target="https://kc-eu.kobotoolbox.org/media/original?media_file=burn%2Fattachments%2Fc1c948857db74e9b99c35b6ab2eabe04%2F2001ee7d-edcd-41aa-8e08-12d7b5a1477a%2F1715415510386.jpg" TargetMode="External"/><Relationship Id="rId714" Type="http://schemas.openxmlformats.org/officeDocument/2006/relationships/hyperlink" Target="https://kc-eu.kobotoolbox.org/media/original?media_file=burn%2Fattachments%2Ff1d3841d05b747ac894b4b22aad428c2%2F88a2af73-4e91-4b63-955e-2f77a41c2c8c%2F1734258359922.jpg" TargetMode="External"/><Relationship Id="rId921" Type="http://schemas.openxmlformats.org/officeDocument/2006/relationships/hyperlink" Target="https://kc-eu.kobotoolbox.org/media/original?media_file=burn%2Fattachments%2Ff1d3841d05b747ac894b4b22aad428c2%2Faa80e312-4ada-411e-b778-8c13a9a0a7ff%2F1736232733910.jpg" TargetMode="External"/><Relationship Id="rId1137" Type="http://schemas.openxmlformats.org/officeDocument/2006/relationships/hyperlink" Target="https://kc-eu.kobotoolbox.org/media/original?media_file=burn%2Fattachments%2Ff1d3841d05b747ac894b4b22aad428c2%2F7f687387-c9a5-4944-a3f7-f57e5469cf50%2F1734507290898.jpg" TargetMode="External"/><Relationship Id="rId50" Type="http://schemas.openxmlformats.org/officeDocument/2006/relationships/hyperlink" Target="https://kc-eu.kobotoolbox.org/media/original?media_file=burn%2Fattachments%2Fc1c948857db74e9b99c35b6ab2eabe04%2F48f56c9e-2d9e-4169-b303-40f7ccbefbcf%2F1715515433397.jpg" TargetMode="External"/><Relationship Id="rId146" Type="http://schemas.openxmlformats.org/officeDocument/2006/relationships/hyperlink" Target="https://kc-eu.kobotoolbox.org/media/original?media_file=burn%2Fattachments%2Fc1c948857db74e9b99c35b6ab2eabe04%2F98f99039-8cb2-48c2-ab6a-df885d234f4b%2F9.695-14_30_25.jpg" TargetMode="External"/><Relationship Id="rId353" Type="http://schemas.openxmlformats.org/officeDocument/2006/relationships/hyperlink" Target="https://kc-eu.kobotoolbox.org/media/original?media_file=burn%2Fattachments%2Fc1c948857db74e9b99c35b6ab2eabe04%2F5999e176-7dbb-4ab6-b0e2-ffb06591f561%2F1715159271994.jpg" TargetMode="External"/><Relationship Id="rId560" Type="http://schemas.openxmlformats.org/officeDocument/2006/relationships/hyperlink" Target="https://kc-eu.kobotoolbox.org/media/original?media_file=burn%2Fattachments%2F49665373d7014e83b3ac055799a21718%2Fcc765926-7024-4bd5-be32-cee1aaa1aa7d%2F1713779198537.jpg" TargetMode="External"/><Relationship Id="rId798" Type="http://schemas.openxmlformats.org/officeDocument/2006/relationships/hyperlink" Target="https://kc-eu.kobotoolbox.org/media/original?media_file=burn%2Fattachments%2Ff1d3841d05b747ac894b4b22aad428c2%2F1877332f-c066-44b9-aa52-417cf992601d%2F1735456317996.jpg" TargetMode="External"/><Relationship Id="rId213" Type="http://schemas.openxmlformats.org/officeDocument/2006/relationships/hyperlink" Target="https://kc-eu.kobotoolbox.org/media/original?media_file=burn%2Fattachments%2Fc1c948857db74e9b99c35b6ab2eabe04%2F5f6aca08-727a-4074-9448-84002c2e2297%2F1715068392280.jpg" TargetMode="External"/><Relationship Id="rId420" Type="http://schemas.openxmlformats.org/officeDocument/2006/relationships/hyperlink" Target="https://kc-eu.kobotoolbox.org/media/original?media_file=burn%2Fattachments%2Fc1c948857db74e9b99c35b6ab2eabe04%2Fb1240c1a-d0fe-495c-b7b3-613b9ff1b4cb%2F16.69-9_58_30.jpg" TargetMode="External"/><Relationship Id="rId658" Type="http://schemas.openxmlformats.org/officeDocument/2006/relationships/hyperlink" Target="https://kc-eu.kobotoolbox.org/media/original?media_file=burn%2Fattachments%2Ff1d3841d05b747ac894b4b22aad428c2%2Fa10b979c-cc1a-4783-a8cb-6b629094cd86%2F1734862502113.jpg" TargetMode="External"/><Relationship Id="rId865" Type="http://schemas.openxmlformats.org/officeDocument/2006/relationships/hyperlink" Target="https://kc-eu.kobotoolbox.org/media/original?media_file=burn%2Fattachments%2Ff1d3841d05b747ac894b4b22aad428c2%2F37d9e00f-9a9e-446a-abe9-1c5226e9e441%2F1735038241668.jpg" TargetMode="External"/><Relationship Id="rId1050" Type="http://schemas.openxmlformats.org/officeDocument/2006/relationships/hyperlink" Target="https://kc-eu.kobotoolbox.org/media/original?media_file=burn%2Fattachments%2Ff1d3841d05b747ac894b4b22aad428c2%2Fed08f259-ff14-4bb9-88bb-cc9db74d5831%2F1734508492436.jpg" TargetMode="External"/><Relationship Id="rId297" Type="http://schemas.openxmlformats.org/officeDocument/2006/relationships/hyperlink" Target="https://kc-eu.kobotoolbox.org/media/original?media_file=burn%2Fattachments%2Fc1c948857db74e9b99c35b6ab2eabe04%2F38b156e0-a968-4cc0-83ec-130c5e975c11%2F6.495-12_8_5.jpg" TargetMode="External"/><Relationship Id="rId518" Type="http://schemas.openxmlformats.org/officeDocument/2006/relationships/hyperlink" Target="https://kc-eu.kobotoolbox.org/media/original?media_file=burn%2Fattachments%2Fc1c948857db74e9b99c35b6ab2eabe04%2F1da4f617-264c-4592-9e0e-7cb6e5396061%2F1717254437609.jpg" TargetMode="External"/><Relationship Id="rId725" Type="http://schemas.openxmlformats.org/officeDocument/2006/relationships/hyperlink" Target="https://kc-eu.kobotoolbox.org/media/original?media_file=burn%2Fattachments%2Ff1d3841d05b747ac894b4b22aad428c2%2F4ec52ce0-8c68-4f04-921a-faccbd392b98%2F1734339132445-9_26_41.jpg" TargetMode="External"/><Relationship Id="rId932" Type="http://schemas.openxmlformats.org/officeDocument/2006/relationships/hyperlink" Target="https://kc-eu.kobotoolbox.org/media/original?media_file=burn%2Fattachments%2Ff1d3841d05b747ac894b4b22aad428c2%2Ffd677d4b-8528-4318-911d-c16a9a785034%2F1737538159254.jpg" TargetMode="External"/><Relationship Id="rId157" Type="http://schemas.openxmlformats.org/officeDocument/2006/relationships/hyperlink" Target="https://kc-eu.kobotoolbox.org/media/original?media_file=burn%2Fattachments%2Fc1c948857db74e9b99c35b6ab2eabe04%2Fc8405ef9-5ad5-44cc-9126-c5dfb5fda247%2F1715593584826.jpg" TargetMode="External"/><Relationship Id="rId364" Type="http://schemas.openxmlformats.org/officeDocument/2006/relationships/hyperlink" Target="https://kc-eu.kobotoolbox.org/media/original?media_file=burn%2Fattachments%2Fc1c948857db74e9b99c35b6ab2eabe04%2F2d0bb489-e65b-49c9-b455-4e23e4fec0f7%2F1714460645489.jpg" TargetMode="External"/><Relationship Id="rId1008" Type="http://schemas.openxmlformats.org/officeDocument/2006/relationships/hyperlink" Target="https://kc-eu.kobotoolbox.org/media/original?media_file=burn%2Fattachments%2Ff1d3841d05b747ac894b4b22aad428c2%2Ff9f2241f-a107-4b3a-9795-a18cdb273e06%2F1735123272691.jpg" TargetMode="External"/><Relationship Id="rId61" Type="http://schemas.openxmlformats.org/officeDocument/2006/relationships/hyperlink" Target="https://kc-eu.kobotoolbox.org/media/original?media_file=burn%2Fattachments%2Fc1c948857db74e9b99c35b6ab2eabe04%2F112cee35-d853-410a-8107-c7517ef5cb61%2F1715520267902.jpg" TargetMode="External"/><Relationship Id="rId571" Type="http://schemas.openxmlformats.org/officeDocument/2006/relationships/hyperlink" Target="https://kc-eu.kobotoolbox.org/media/original?media_file=burn%2Fattachments%2F49665373d7014e83b3ac055799a21718%2F8a953b84-b3e9-47e4-a623-271a6cd24663%2F1713785835876.jpg" TargetMode="External"/><Relationship Id="rId669" Type="http://schemas.openxmlformats.org/officeDocument/2006/relationships/hyperlink" Target="https://kc-eu.kobotoolbox.org/media/original?media_file=burn%2Fattachments%2Ff1d3841d05b747ac894b4b22aad428c2%2F4e6b63c7-d640-473b-8c67-d3ec95d4f43c%2F1737362004422.jpg" TargetMode="External"/><Relationship Id="rId876" Type="http://schemas.openxmlformats.org/officeDocument/2006/relationships/hyperlink" Target="https://kc-eu.kobotoolbox.org/media/original?media_file=burn%2Fattachments%2Ff1d3841d05b747ac894b4b22aad428c2%2F5217853f-706a-4f61-afa0-e8655949670f%2F1735562095498.jpg" TargetMode="External"/><Relationship Id="rId19" Type="http://schemas.openxmlformats.org/officeDocument/2006/relationships/hyperlink" Target="https://kc-eu.kobotoolbox.org/media/original?media_file=burn%2Fattachments%2Fc1c948857db74e9b99c35b6ab2eabe04%2F705ec7fc-2af0-4eff-a3dd-739846b197d5%2F1714990906234.jpg" TargetMode="External"/><Relationship Id="rId224" Type="http://schemas.openxmlformats.org/officeDocument/2006/relationships/hyperlink" Target="https://kc-eu.kobotoolbox.org/media/original?media_file=burn%2Fattachments%2Fc1c948857db74e9b99c35b6ab2eabe04%2Ffdfa646b-dd12-44ee-9c04-1c929b2c5fd1%2F1715593202789.jpg" TargetMode="External"/><Relationship Id="rId431" Type="http://schemas.openxmlformats.org/officeDocument/2006/relationships/hyperlink" Target="https://kc-eu.kobotoolbox.org/media/original?media_file=burn%2Fattachments%2Fc1c948857db74e9b99c35b6ab2eabe04%2F8d506fa2-249f-4309-8748-5001c9447f32%2F1714230792151.jpg" TargetMode="External"/><Relationship Id="rId529" Type="http://schemas.openxmlformats.org/officeDocument/2006/relationships/hyperlink" Target="https://kc-eu.kobotoolbox.org/media/original?media_file=burn%2Fattachments%2Fc1c948857db74e9b99c35b6ab2eabe04%2Fa7af761f-76fd-4394-93dd-6bce53b371af%2F17.16-11_50_45.jpg" TargetMode="External"/><Relationship Id="rId736" Type="http://schemas.openxmlformats.org/officeDocument/2006/relationships/hyperlink" Target="https://kc-eu.kobotoolbox.org/media/original?media_file=burn%2Fattachments%2Ff1d3841d05b747ac894b4b22aad428c2%2Ff0f3cab3-8bee-4cda-9fcb-6fdf5432ac8d%2F1735027718097.jpg" TargetMode="External"/><Relationship Id="rId1061" Type="http://schemas.openxmlformats.org/officeDocument/2006/relationships/hyperlink" Target="https://kc-eu.kobotoolbox.org/media/original?media_file=burn%2Fattachments%2Ff1d3841d05b747ac894b4b22aad428c2%2F873a4039-f316-4a75-8a6b-961a4eb8ee0b%2F1735624996509.jpg" TargetMode="External"/><Relationship Id="rId168" Type="http://schemas.openxmlformats.org/officeDocument/2006/relationships/hyperlink" Target="https://kc-eu.kobotoolbox.org/media/original?media_file=burn%2Fattachments%2Fc1c948857db74e9b99c35b6ab2eabe04%2Fe9c94b6e-9c6b-49f3-a496-4ac52e0b2857%2F1715587724029.jpg" TargetMode="External"/><Relationship Id="rId943" Type="http://schemas.openxmlformats.org/officeDocument/2006/relationships/hyperlink" Target="https://kc-eu.kobotoolbox.org/media/original?media_file=burn%2Fattachments%2Ff1d3841d05b747ac894b4b22aad428c2%2Fe029922e-593f-41d9-b642-23c2fb66b665%2F1735547717878.jpg" TargetMode="External"/><Relationship Id="rId1019" Type="http://schemas.openxmlformats.org/officeDocument/2006/relationships/hyperlink" Target="https://kc-eu.kobotoolbox.org/media/original?media_file=burn%2Fattachments%2Ff1d3841d05b747ac894b4b22aad428c2%2F3575806a-9aac-4f50-b58a-29f8575bd1ce%2F1735125636245.jpg" TargetMode="External"/><Relationship Id="rId72" Type="http://schemas.openxmlformats.org/officeDocument/2006/relationships/hyperlink" Target="https://kc-eu.kobotoolbox.org/media/original?media_file=burn%2Fattachments%2Fc1c948857db74e9b99c35b6ab2eabe04%2F89daedce-acaf-4a5b-a634-90c057d5721a%2F1715514778906.jpg" TargetMode="External"/><Relationship Id="rId375" Type="http://schemas.openxmlformats.org/officeDocument/2006/relationships/hyperlink" Target="https://kc-eu.kobotoolbox.org/media/original?media_file=burn%2Fattachments%2Fc1c948857db74e9b99c35b6ab2eabe04%2F7d6470e9-7253-49e3-a696-f8c59fac13ec%2F1714458886933.jpg" TargetMode="External"/><Relationship Id="rId582" Type="http://schemas.openxmlformats.org/officeDocument/2006/relationships/hyperlink" Target="https://kc-eu.kobotoolbox.org/media/original?media_file=burn%2Fattachments%2Ff1d3841d05b747ac894b4b22aad428c2%2Ff9e330cc-8b0c-475d-bb84-386a76d49340%2F1735368591524.jpg" TargetMode="External"/><Relationship Id="rId803" Type="http://schemas.openxmlformats.org/officeDocument/2006/relationships/hyperlink" Target="https://kc-eu.kobotoolbox.org/media/original?media_file=burn%2Fattachments%2Ff1d3841d05b747ac894b4b22aad428c2%2F0ab62977-e85f-45ea-bf03-01e6cd3f2e83%2F1734942405011.jpg" TargetMode="External"/><Relationship Id="rId3" Type="http://schemas.openxmlformats.org/officeDocument/2006/relationships/hyperlink" Target="https://kc-eu.kobotoolbox.org/media/original?media_file=burn%2Fattachments%2F30c99f1c95014a8b9f3e3202f588b877%2F68e90348-69df-4412-995a-addc80a5f97a%2F1715177591280.jpg" TargetMode="External"/><Relationship Id="rId235" Type="http://schemas.openxmlformats.org/officeDocument/2006/relationships/hyperlink" Target="https://kc-eu.kobotoolbox.org/media/original?media_file=burn%2Fattachments%2Fc1c948857db74e9b99c35b6ab2eabe04%2F9e1be6f5-13bb-4f92-8e2d-2e9e95685c78%2F1714375495362.jpg" TargetMode="External"/><Relationship Id="rId442" Type="http://schemas.openxmlformats.org/officeDocument/2006/relationships/hyperlink" Target="https://kc-eu.kobotoolbox.org/media/original?media_file=burn%2Fattachments%2Fc1c948857db74e9b99c35b6ab2eabe04%2Fd403708e-a541-43ec-9af5-3f00bef8e9ca%2F1714204253936.jpg" TargetMode="External"/><Relationship Id="rId887" Type="http://schemas.openxmlformats.org/officeDocument/2006/relationships/hyperlink" Target="https://kc-eu.kobotoolbox.org/media/original?media_file=burn%2Fattachments%2Ff1d3841d05b747ac894b4b22aad428c2%2Fb1c5e8c8-79d2-41b1-9b15-075f53ca199a%2F1735117295925.jpg" TargetMode="External"/><Relationship Id="rId1072" Type="http://schemas.openxmlformats.org/officeDocument/2006/relationships/hyperlink" Target="https://kc-eu.kobotoolbox.org/media/original?media_file=burn%2Fattachments%2Ff1d3841d05b747ac894b4b22aad428c2%2F21ac0d4c-7350-458f-8e7a-7efb61a27e9d%2F1735123618702.jpg" TargetMode="External"/><Relationship Id="rId302" Type="http://schemas.openxmlformats.org/officeDocument/2006/relationships/hyperlink" Target="https://kc-eu.kobotoolbox.org/media/original?media_file=burn%2Fattachments%2Fc1c948857db74e9b99c35b6ab2eabe04%2F19f24f28-2c39-4dda-8bbc-9fb6a151af28%2F1715166563641.jpg" TargetMode="External"/><Relationship Id="rId747" Type="http://schemas.openxmlformats.org/officeDocument/2006/relationships/hyperlink" Target="https://kc-eu.kobotoolbox.org/media/original?media_file=burn%2Fattachments%2Ff1d3841d05b747ac894b4b22aad428c2%2F71d99f84-350d-4e71-8173-f2eeff6bd85c%2F1734348865612.jpg" TargetMode="External"/><Relationship Id="rId954" Type="http://schemas.openxmlformats.org/officeDocument/2006/relationships/hyperlink" Target="https://kc-eu.kobotoolbox.org/media/original?media_file=burn%2Fattachments%2Ff1d3841d05b747ac894b4b22aad428c2%2Fcf0f930e-60ef-4127-a6bf-d5ab14d405c8%2F1734422685433.jpg" TargetMode="External"/><Relationship Id="rId83" Type="http://schemas.openxmlformats.org/officeDocument/2006/relationships/hyperlink" Target="https://kc-eu.kobotoolbox.org/media/original?media_file=burn%2Fattachments%2Fc1c948857db74e9b99c35b6ab2eabe04%2Fa9a9a8cb-dec2-4788-96d9-eeb40dcaf119%2F1715587358285.jpg" TargetMode="External"/><Relationship Id="rId179" Type="http://schemas.openxmlformats.org/officeDocument/2006/relationships/hyperlink" Target="https://kc-eu.kobotoolbox.org/media/original?media_file=burn%2Fattachments%2Fc1c948857db74e9b99c35b6ab2eabe04%2F7f7c87e3-9a67-47ff-a21e-667efe18b8d7%2F10.34-12_37_7.jpg" TargetMode="External"/><Relationship Id="rId386" Type="http://schemas.openxmlformats.org/officeDocument/2006/relationships/hyperlink" Target="https://kc-eu.kobotoolbox.org/media/original?media_file=burn%2Fattachments%2Fc1c948857db74e9b99c35b6ab2eabe04%2F4253114d-2047-4e77-8c22-e0f1599ae2e5%2F1717484558512-10_13_24.jpg" TargetMode="External"/><Relationship Id="rId593" Type="http://schemas.openxmlformats.org/officeDocument/2006/relationships/hyperlink" Target="https://kc-eu.kobotoolbox.org/media/original?media_file=burn%2Fattachments%2Ff1d3841d05b747ac894b4b22aad428c2%2Fcafe348c-56d0-44ca-99de-ebe11ac683f8%2F1734942528574.jpg" TargetMode="External"/><Relationship Id="rId607" Type="http://schemas.openxmlformats.org/officeDocument/2006/relationships/hyperlink" Target="https://kc-eu.kobotoolbox.org/media/original?media_file=burn%2Fattachments%2Ff1d3841d05b747ac894b4b22aad428c2%2F8b7420f3-4ddb-4fec-b28c-2c5a5ebc316a%2F1734242474403.jpg" TargetMode="External"/><Relationship Id="rId814" Type="http://schemas.openxmlformats.org/officeDocument/2006/relationships/hyperlink" Target="https://kc-eu.kobotoolbox.org/media/original?media_file=burn%2Fattachments%2Ff1d3841d05b747ac894b4b22aad428c2%2F735b91b1-3d62-4610-8914-ea6a265f4fe2%2F1737441309556.heic" TargetMode="External"/><Relationship Id="rId246" Type="http://schemas.openxmlformats.org/officeDocument/2006/relationships/hyperlink" Target="https://kc-eu.kobotoolbox.org/media/original?media_file=burn%2Fattachments%2Fc1c948857db74e9b99c35b6ab2eabe04%2Fae92a033-36d8-4af5-bd0e-56d7250406e3%2F1714404358442.jpg" TargetMode="External"/><Relationship Id="rId453" Type="http://schemas.openxmlformats.org/officeDocument/2006/relationships/hyperlink" Target="https://kc-eu.kobotoolbox.org/media/original?media_file=burn%2Fattachments%2Fc1c948857db74e9b99c35b6ab2eabe04%2F487f4c91-8bc3-4bec-ae96-95e8b2f017a9%2F1715419884998.jpg" TargetMode="External"/><Relationship Id="rId660" Type="http://schemas.openxmlformats.org/officeDocument/2006/relationships/hyperlink" Target="https://kc-eu.kobotoolbox.org/media/original?media_file=burn%2Fattachments%2Ff1d3841d05b747ac894b4b22aad428c2%2Fac3f51eb-a86a-45a6-b915-2aba5600711b%2F1734855633168.jpg" TargetMode="External"/><Relationship Id="rId898" Type="http://schemas.openxmlformats.org/officeDocument/2006/relationships/hyperlink" Target="https://kc-eu.kobotoolbox.org/media/original?media_file=burn%2Fattachments%2Ff1d3841d05b747ac894b4b22aad428c2%2F3d16865a-bdf7-4cc7-ab36-796bfd39afef%2F1734422183230.jpg" TargetMode="External"/><Relationship Id="rId1083" Type="http://schemas.openxmlformats.org/officeDocument/2006/relationships/hyperlink" Target="https://kc-eu.kobotoolbox.org/media/original?media_file=burn%2Fattachments%2Ff1d3841d05b747ac894b4b22aad428c2%2F392b4f53-1bfc-417e-b2c0-77283fc8363a%2F1736325501130.jpg" TargetMode="External"/><Relationship Id="rId106" Type="http://schemas.openxmlformats.org/officeDocument/2006/relationships/hyperlink" Target="https://kc-eu.kobotoolbox.org/media/original?media_file=burn%2Fattachments%2Fc1c948857db74e9b99c35b6ab2eabe04%2Fc06e55dc-da13-44ce-9f68-22034dd1f0e1%2F1715587099839.jpg" TargetMode="External"/><Relationship Id="rId313" Type="http://schemas.openxmlformats.org/officeDocument/2006/relationships/hyperlink" Target="https://kc-eu.kobotoolbox.org/media/original?media_file=burn%2Fattachments%2Fc1c948857db74e9b99c35b6ab2eabe04%2Fd805f6c5-bd2e-45ad-90b0-f4955cab1c92%2F1715673159725.jpg" TargetMode="External"/><Relationship Id="rId758" Type="http://schemas.openxmlformats.org/officeDocument/2006/relationships/hyperlink" Target="https://kc-eu.kobotoolbox.org/media/original?media_file=burn%2Fattachments%2Ff1d3841d05b747ac894b4b22aad428c2%2F7872cdc7-8e50-40f9-b4aa-d994a5428ff3%2F1735028401334.jpg" TargetMode="External"/><Relationship Id="rId965" Type="http://schemas.openxmlformats.org/officeDocument/2006/relationships/hyperlink" Target="https://kc-eu.kobotoolbox.org/media/original?media_file=burn%2Fattachments%2Ff1d3841d05b747ac894b4b22aad428c2%2F4a0f7b17-34e8-4bb4-9768-e8cd09e4f1e9%2F1734444307829.jpg" TargetMode="External"/><Relationship Id="rId10" Type="http://schemas.openxmlformats.org/officeDocument/2006/relationships/hyperlink" Target="https://kc-eu.kobotoolbox.org/media/original?media_file=burn%2Fattachments%2F30c99f1c95014a8b9f3e3202f588b877%2F683e464a-b0b5-40a5-8aa2-1cfa8d42f0a0%2F1715157987562.jpg" TargetMode="External"/><Relationship Id="rId94" Type="http://schemas.openxmlformats.org/officeDocument/2006/relationships/hyperlink" Target="https://kc-eu.kobotoolbox.org/media/original?media_file=burn%2Fattachments%2Fc1c948857db74e9b99c35b6ab2eabe04%2Fd2d25880-6727-4c96-aebe-d5213842545f%2F1715515755406.jpg" TargetMode="External"/><Relationship Id="rId397" Type="http://schemas.openxmlformats.org/officeDocument/2006/relationships/hyperlink" Target="https://kc-eu.kobotoolbox.org/media/original?media_file=burn%2Fattachments%2Fc1c948857db74e9b99c35b6ab2eabe04%2Fb00d0a44-32a2-483e-8beb-60c072e6c664%2F1717496552329.jpg" TargetMode="External"/><Relationship Id="rId520" Type="http://schemas.openxmlformats.org/officeDocument/2006/relationships/hyperlink" Target="https://kc-eu.kobotoolbox.org/media/original?media_file=burn%2Fattachments%2Fc1c948857db74e9b99c35b6ab2eabe04%2Fce6b4dba-84aa-420e-bb56-a691d4412ec6%2F1715421059248.jpg" TargetMode="External"/><Relationship Id="rId618" Type="http://schemas.openxmlformats.org/officeDocument/2006/relationships/hyperlink" Target="https://kc-eu.kobotoolbox.org/media/original?media_file=burn%2Fattachments%2Ff1d3841d05b747ac894b4b22aad428c2%2F7c0b1b6b-0eab-48b1-815d-c215e430174b%2F1737358081833.jpg" TargetMode="External"/><Relationship Id="rId825" Type="http://schemas.openxmlformats.org/officeDocument/2006/relationships/hyperlink" Target="https://kc-eu.kobotoolbox.org/media/original?media_file=burn%2Fattachments%2Ff1d3841d05b747ac894b4b22aad428c2%2Ffc8a395a-d7e4-49d6-bf5a-3ec3557aea8d%2F1734357891616.jpg" TargetMode="External"/><Relationship Id="rId257" Type="http://schemas.openxmlformats.org/officeDocument/2006/relationships/hyperlink" Target="https://kc-eu.kobotoolbox.org/media/original?media_file=burn%2Fattachments%2Fc1c948857db74e9b99c35b6ab2eabe04%2F269e3f8e-3069-46e2-958a-3654e698ebcc%2F1717397898390-10_2_19.jpg" TargetMode="External"/><Relationship Id="rId464" Type="http://schemas.openxmlformats.org/officeDocument/2006/relationships/hyperlink" Target="https://kc-eu.kobotoolbox.org/media/original?media_file=burn%2Fattachments%2Fc1c948857db74e9b99c35b6ab2eabe04%2F1a98d4d5-c7b7-45f5-9981-8363cbb35a80%2F1714910918788.jpg" TargetMode="External"/><Relationship Id="rId1010" Type="http://schemas.openxmlformats.org/officeDocument/2006/relationships/hyperlink" Target="https://kc-eu.kobotoolbox.org/media/original?media_file=burn%2Fattachments%2Ff1d3841d05b747ac894b4b22aad428c2%2F32686253-2867-4a39-95c8-d1d6fb231e42%2F1735633952010.jpg" TargetMode="External"/><Relationship Id="rId1094" Type="http://schemas.openxmlformats.org/officeDocument/2006/relationships/hyperlink" Target="https://kc-eu.kobotoolbox.org/media/original?media_file=burn%2Fattachments%2Ff1d3841d05b747ac894b4b22aad428c2%2F460ef83e-f020-4366-8188-b582e20c0949%2F1737617397445.jpg" TargetMode="External"/><Relationship Id="rId1108" Type="http://schemas.openxmlformats.org/officeDocument/2006/relationships/hyperlink" Target="https://kc-eu.kobotoolbox.org/media/original?media_file=burn%2Fattachments%2Ff1d3841d05b747ac894b4b22aad428c2%2F9d27afbd-5573-4af0-9e47-205f49d42798%2F1734428710824-12_41_49.jpg" TargetMode="External"/><Relationship Id="rId117" Type="http://schemas.openxmlformats.org/officeDocument/2006/relationships/hyperlink" Target="https://kc-eu.kobotoolbox.org/media/original?media_file=burn%2Fattachments%2Fc1c948857db74e9b99c35b6ab2eabe04%2Fda56b67d-0b13-4238-8b4c-059635e4b485%2F1714310680702.jpg" TargetMode="External"/><Relationship Id="rId671" Type="http://schemas.openxmlformats.org/officeDocument/2006/relationships/hyperlink" Target="https://kc-eu.kobotoolbox.org/media/original?media_file=burn%2Fattachments%2Ff1d3841d05b747ac894b4b22aad428c2%2F772c21e6-bc7b-4eed-b572-5cc57767ad52%2F1737354906209.jpg" TargetMode="External"/><Relationship Id="rId769" Type="http://schemas.openxmlformats.org/officeDocument/2006/relationships/hyperlink" Target="https://kc-eu.kobotoolbox.org/media/original?media_file=burn%2Fattachments%2Ff1d3841d05b747ac894b4b22aad428c2%2F20cdb821-0fd5-4c86-8dc0-6406683df7cf%2F1735469812415.jpg" TargetMode="External"/><Relationship Id="rId976" Type="http://schemas.openxmlformats.org/officeDocument/2006/relationships/hyperlink" Target="https://kc-eu.kobotoolbox.org/media/original?media_file=burn%2Fattachments%2Ff1d3841d05b747ac894b4b22aad428c2%2Ff4cd3a5f-8163-405f-aa84-fe4e113d05d0%2F1734962573201.jpg" TargetMode="External"/><Relationship Id="rId324" Type="http://schemas.openxmlformats.org/officeDocument/2006/relationships/hyperlink" Target="https://kc-eu.kobotoolbox.org/media/original?media_file=burn%2Fattachments%2Fc1c948857db74e9b99c35b6ab2eabe04%2F9d46a451-78e0-4922-9e4f-1f3aa9682889%2F1715674067307.jpg" TargetMode="External"/><Relationship Id="rId531" Type="http://schemas.openxmlformats.org/officeDocument/2006/relationships/hyperlink" Target="https://kc-eu.kobotoolbox.org/media/original?media_file=burn%2Fattachments%2Fc1c948857db74e9b99c35b6ab2eabe04%2F0dbc2760-3231-43c1-b804-b169ff37783c%2F1714906094262.jpg" TargetMode="External"/><Relationship Id="rId629" Type="http://schemas.openxmlformats.org/officeDocument/2006/relationships/hyperlink" Target="https://kc-eu.kobotoolbox.org/media/original?media_file=burn%2Fattachments%2Ff1d3841d05b747ac894b4b22aad428c2%2Fa9f28ea5-bb52-45b6-afbd-72c0ee0168fa%2F1734937342764.jpg" TargetMode="External"/><Relationship Id="rId836" Type="http://schemas.openxmlformats.org/officeDocument/2006/relationships/hyperlink" Target="https://kc-eu.kobotoolbox.org/media/original?media_file=burn%2Fattachments%2Ff1d3841d05b747ac894b4b22aad428c2%2Fcca959cb-2bc2-427f-a689-997aa1777fba%2F1734875149526.jpg" TargetMode="External"/><Relationship Id="rId1021" Type="http://schemas.openxmlformats.org/officeDocument/2006/relationships/hyperlink" Target="https://kc-eu.kobotoolbox.org/media/original?media_file=burn%2Fattachments%2Ff1d3841d05b747ac894b4b22aad428c2%2F95f874ee-3b56-402b-837b-ee0c17dc648d%2F1735201465530.jpg" TargetMode="External"/><Relationship Id="rId1119" Type="http://schemas.openxmlformats.org/officeDocument/2006/relationships/hyperlink" Target="https://kc-eu.kobotoolbox.org/media/original?media_file=burn%2Fattachments%2Ff1d3841d05b747ac894b4b22aad428c2%2F52f2046c-390e-4c25-ad84-8fef4219e407%2F4.010-14_43_46.jpg" TargetMode="External"/><Relationship Id="rId903" Type="http://schemas.openxmlformats.org/officeDocument/2006/relationships/hyperlink" Target="https://kc-eu.kobotoolbox.org/media/original?media_file=burn%2Fattachments%2Ff1d3841d05b747ac894b4b22aad428c2%2F48070410-a6d6-4ef8-b199-6787f6f879e6%2F1735037327945.jpg" TargetMode="External"/><Relationship Id="rId32" Type="http://schemas.openxmlformats.org/officeDocument/2006/relationships/hyperlink" Target="https://kc-eu.kobotoolbox.org/media/original?media_file=burn%2Fattachments%2Fc1c948857db74e9b99c35b6ab2eabe04%2F8ad5e017-9595-4aa2-a389-2b44de152292%2F1715514975152.jpg" TargetMode="External"/><Relationship Id="rId181" Type="http://schemas.openxmlformats.org/officeDocument/2006/relationships/hyperlink" Target="https://kc-eu.kobotoolbox.org/media/original?media_file=burn%2Fattachments%2Fc1c948857db74e9b99c35b6ab2eabe04%2F5d4066e8-cf41-4867-ba44-4753df1a9ae0%2F1717413265927.jpg" TargetMode="External"/><Relationship Id="rId279" Type="http://schemas.openxmlformats.org/officeDocument/2006/relationships/hyperlink" Target="https://kc-eu.kobotoolbox.org/media/original?media_file=burn%2Fattachments%2Fc1c948857db74e9b99c35b6ab2eabe04%2Fb7c389ec-1ef1-459e-8c9f-6472b5d4eccb%2F1717501088411.jpg" TargetMode="External"/><Relationship Id="rId486" Type="http://schemas.openxmlformats.org/officeDocument/2006/relationships/hyperlink" Target="https://kc-eu.kobotoolbox.org/media/original?media_file=burn%2Fattachments%2Fc1c948857db74e9b99c35b6ab2eabe04%2F72bce38a-de07-4d58-b5a4-85346676cb73%2F14.18-13_55_33.jpg" TargetMode="External"/><Relationship Id="rId693" Type="http://schemas.openxmlformats.org/officeDocument/2006/relationships/hyperlink" Target="https://kc-eu.kobotoolbox.org/media/original?media_file=burn%2Fattachments%2Ff1d3841d05b747ac894b4b22aad428c2%2Fdedc5e49-beb1-42e3-8015-1a0034ecb38e%2F1734790061907.jpg" TargetMode="External"/><Relationship Id="rId139" Type="http://schemas.openxmlformats.org/officeDocument/2006/relationships/hyperlink" Target="https://kc-eu.kobotoolbox.org/media/original?media_file=burn%2Fattachments%2Fc1c948857db74e9b99c35b6ab2eabe04%2F3bda9c08-7de6-474d-8a39-7a666b227f2e%2F1717332106337.jpg" TargetMode="External"/><Relationship Id="rId346" Type="http://schemas.openxmlformats.org/officeDocument/2006/relationships/hyperlink" Target="https://kc-eu.kobotoolbox.org/media/original?media_file=burn%2Fattachments%2Fc1c948857db74e9b99c35b6ab2eabe04%2F0b621e65-cb72-4382-96b4-e226188affe9%2F1715755462156.jpg" TargetMode="External"/><Relationship Id="rId553" Type="http://schemas.openxmlformats.org/officeDocument/2006/relationships/hyperlink" Target="https://kc-eu.kobotoolbox.org/media/original?media_file=burn%2Fattachments%2F30c99f1c95014a8b9f3e3202f588b877%2F8363ed65-80c3-45a9-9a3b-66ba4bdaea94%2F1714984715195.jpg" TargetMode="External"/><Relationship Id="rId760" Type="http://schemas.openxmlformats.org/officeDocument/2006/relationships/hyperlink" Target="https://kc-eu.kobotoolbox.org/media/original?media_file=burn%2Fattachments%2Ff1d3841d05b747ac894b4b22aad428c2%2Fa3a928f9-6031-4761-a678-52fff345a653%2F1735024826191.jpg" TargetMode="External"/><Relationship Id="rId998" Type="http://schemas.openxmlformats.org/officeDocument/2006/relationships/hyperlink" Target="https://kc-eu.kobotoolbox.org/media/original?media_file=burn%2Fattachments%2Ff1d3841d05b747ac894b4b22aad428c2%2Fcd239e7b-fbfe-4597-b2aa-38ac6d9ecab4%2F1734940218919.jpg" TargetMode="External"/><Relationship Id="rId206" Type="http://schemas.openxmlformats.org/officeDocument/2006/relationships/hyperlink" Target="https://kc-eu.kobotoolbox.org/media/original?media_file=burn%2Fattachments%2Fc1c948857db74e9b99c35b6ab2eabe04%2Feb8b984d-8334-43ba-a0a6-8cedd64b0a7b%2F17.78-13_46_2.jpg" TargetMode="External"/><Relationship Id="rId413" Type="http://schemas.openxmlformats.org/officeDocument/2006/relationships/hyperlink" Target="https://kc-eu.kobotoolbox.org/media/original?media_file=burn%2Fattachments%2Fc1c948857db74e9b99c35b6ab2eabe04%2F211bee91-89dd-47df-8819-4745a837de2d%2F1717228991323.jpg" TargetMode="External"/><Relationship Id="rId858" Type="http://schemas.openxmlformats.org/officeDocument/2006/relationships/hyperlink" Target="https://kc-eu.kobotoolbox.org/media/original?media_file=burn%2Fattachments%2Ff1d3841d05b747ac894b4b22aad428c2%2Fbf8fcdc5-39c6-425a-ae80-3780948b0c36%2F1734853779298-13_20_13.jpg" TargetMode="External"/><Relationship Id="rId1043" Type="http://schemas.openxmlformats.org/officeDocument/2006/relationships/hyperlink" Target="https://kc-eu.kobotoolbox.org/media/original?media_file=burn%2Fattachments%2Ff1d3841d05b747ac894b4b22aad428c2%2F6f2e0f9d-42e8-4157-a235-e2dd65beb2f1%2F1734505037895.jpg" TargetMode="External"/><Relationship Id="rId620" Type="http://schemas.openxmlformats.org/officeDocument/2006/relationships/hyperlink" Target="https://kc-eu.kobotoolbox.org/media/original?media_file=burn%2Fattachments%2Ff1d3841d05b747ac894b4b22aad428c2%2F727d1599-dc61-4abb-9aee-dacea7b8411f%2F1735368847430.jpg" TargetMode="External"/><Relationship Id="rId718" Type="http://schemas.openxmlformats.org/officeDocument/2006/relationships/hyperlink" Target="https://kc-eu.kobotoolbox.org/media/original?media_file=burn%2Fattachments%2Ff1d3841d05b747ac894b4b22aad428c2%2F63bbda9a-cac8-47db-aca8-6dbcdae7d8b5%2F1735022252953.jpg" TargetMode="External"/><Relationship Id="rId925" Type="http://schemas.openxmlformats.org/officeDocument/2006/relationships/hyperlink" Target="https://kc-eu.kobotoolbox.org/media/original?media_file=burn%2Fattachments%2Ff1d3841d05b747ac894b4b22aad428c2%2F73a23104-74b2-41a8-a166-5053b355ef1b%2F1736241321094.jpg" TargetMode="External"/><Relationship Id="rId1110" Type="http://schemas.openxmlformats.org/officeDocument/2006/relationships/hyperlink" Target="https://kc-eu.kobotoolbox.org/media/original?media_file=burn%2Fattachments%2Ff1d3841d05b747ac894b4b22aad428c2%2F42b53dab-0e1d-4f3c-9262-fdc3ac5627d7%2F1735030596554.jpg" TargetMode="External"/><Relationship Id="rId54" Type="http://schemas.openxmlformats.org/officeDocument/2006/relationships/hyperlink" Target="https://kc-eu.kobotoolbox.org/media/original?media_file=burn%2Fattachments%2Fc1c948857db74e9b99c35b6ab2eabe04%2F6031cbd5-845b-40ca-81e8-32139f36dae9%2F1717319627268.jpg" TargetMode="External"/><Relationship Id="rId270" Type="http://schemas.openxmlformats.org/officeDocument/2006/relationships/hyperlink" Target="https://kc-eu.kobotoolbox.org/media/original?media_file=burn%2Fattachments%2Fc1c948857db74e9b99c35b6ab2eabe04%2F6bc92a67-ed02-45a4-96c3-0c57e2ddc7db%2F1717442718074.jpg" TargetMode="External"/><Relationship Id="rId130" Type="http://schemas.openxmlformats.org/officeDocument/2006/relationships/hyperlink" Target="https://kc-eu.kobotoolbox.org/media/original?media_file=burn%2Fattachments%2Fc1c948857db74e9b99c35b6ab2eabe04%2F1c01ce07-3f5a-450f-b941-19de296cb19a%2F14.89-9_59_38.jpg" TargetMode="External"/><Relationship Id="rId368" Type="http://schemas.openxmlformats.org/officeDocument/2006/relationships/hyperlink" Target="https://kc-eu.kobotoolbox.org/media/original?media_file=burn%2Fattachments%2Fc1c948857db74e9b99c35b6ab2eabe04%2Fb2961461-b1eb-4d0f-80a0-1ee48c70f330%2F1714466586804.jpg" TargetMode="External"/><Relationship Id="rId575" Type="http://schemas.openxmlformats.org/officeDocument/2006/relationships/hyperlink" Target="https://kc-eu.kobotoolbox.org/media/original?media_file=burn%2Fattachments%2Ff1d3841d05b747ac894b4b22aad428c2%2F4442d4a4-0dc8-4180-8af3-dbdc80cb4c6c%2F1734936713901.jpg" TargetMode="External"/><Relationship Id="rId782" Type="http://schemas.openxmlformats.org/officeDocument/2006/relationships/hyperlink" Target="https://kc-eu.kobotoolbox.org/media/original?media_file=burn%2Fattachments%2Ff1d3841d05b747ac894b4b22aad428c2%2Fe2e7f451-8044-4826-a5f5-97245125ab17%2F1734342778472.jpg" TargetMode="External"/><Relationship Id="rId228" Type="http://schemas.openxmlformats.org/officeDocument/2006/relationships/hyperlink" Target="https://kc-eu.kobotoolbox.org/media/original?media_file=burn%2Fattachments%2Fc1c948857db74e9b99c35b6ab2eabe04%2F6718f72f-4dfb-4545-8e4d-5101f544eaab%2F1717412217988.jpg" TargetMode="External"/><Relationship Id="rId435" Type="http://schemas.openxmlformats.org/officeDocument/2006/relationships/hyperlink" Target="https://kc-eu.kobotoolbox.org/media/original?media_file=burn%2Fattachments%2Fc1c948857db74e9b99c35b6ab2eabe04%2Fa68d8d30-abe8-404f-ad97-b5c72f76aa69%2F15.87-10_56_18.jpg" TargetMode="External"/><Relationship Id="rId642" Type="http://schemas.openxmlformats.org/officeDocument/2006/relationships/hyperlink" Target="https://kc-eu.kobotoolbox.org/media/original?media_file=burn%2Fattachments%2Ff1d3841d05b747ac894b4b22aad428c2%2F50ce99d1-95df-4438-9a1c-2e68280c8ed2%2F1735367558748.jpg" TargetMode="External"/><Relationship Id="rId1065" Type="http://schemas.openxmlformats.org/officeDocument/2006/relationships/hyperlink" Target="https://kc-eu.kobotoolbox.org/media/original?media_file=burn%2Fattachments%2Ff1d3841d05b747ac894b4b22aad428c2%2F66dcc956-aa12-4c18-ac5a-f2360f2ddcd8%2F1736324840189.jpg" TargetMode="External"/><Relationship Id="rId502" Type="http://schemas.openxmlformats.org/officeDocument/2006/relationships/hyperlink" Target="https://kc-eu.kobotoolbox.org/media/original?media_file=burn%2Fattachments%2Fc1c948857db74e9b99c35b6ab2eabe04%2F9f9ba0e9-0841-4aed-83a2-04fc21b5e6a5%2F1714902871088.jpg" TargetMode="External"/><Relationship Id="rId947" Type="http://schemas.openxmlformats.org/officeDocument/2006/relationships/hyperlink" Target="https://kc-eu.kobotoolbox.org/media/original?media_file=burn%2Fattachments%2Ff1d3841d05b747ac894b4b22aad428c2%2F5a035299-bd0e-4fd8-aafd-102285023f39%2F1734418774992.jpg" TargetMode="External"/><Relationship Id="rId1132" Type="http://schemas.openxmlformats.org/officeDocument/2006/relationships/hyperlink" Target="https://kc-eu.kobotoolbox.org/media/original?media_file=burn%2Fattachments%2Ff1d3841d05b747ac894b4b22aad428c2%2F165818b2-45ad-4bc2-81d5-aae107d448d2%2F1735114148075.jpg" TargetMode="External"/><Relationship Id="rId76" Type="http://schemas.openxmlformats.org/officeDocument/2006/relationships/hyperlink" Target="https://kc-eu.kobotoolbox.org/media/original?media_file=burn%2Fattachments%2Fc1c948857db74e9b99c35b6ab2eabe04%2Ffcb94de8-2d0d-4acb-bfbc-53162d30ed7a%2F1715514620132.jpg" TargetMode="External"/><Relationship Id="rId807" Type="http://schemas.openxmlformats.org/officeDocument/2006/relationships/hyperlink" Target="https://kc-eu.kobotoolbox.org/media/original?media_file=burn%2Fattachments%2Ff1d3841d05b747ac894b4b22aad428c2%2F80427a7e-e9dd-4c87-b335-3a9935050ce0%2F1734335117249.jpg" TargetMode="External"/><Relationship Id="rId292" Type="http://schemas.openxmlformats.org/officeDocument/2006/relationships/hyperlink" Target="https://kc-eu.kobotoolbox.org/media/original?media_file=burn%2Fattachments%2Fc1c948857db74e9b99c35b6ab2eabe04%2Ff699c138-06a8-4d45-8d4c-ad925edcc1ce%2F1715756187836.jpg" TargetMode="External"/><Relationship Id="rId597" Type="http://schemas.openxmlformats.org/officeDocument/2006/relationships/hyperlink" Target="https://kc-eu.kobotoolbox.org/media/original?media_file=burn%2Fattachments%2Ff1d3841d05b747ac894b4b22aad428c2%2F13403986-7bb9-492c-b6f8-ed12be6faa1c%2F1734245331905.jpg" TargetMode="External"/><Relationship Id="rId152" Type="http://schemas.openxmlformats.org/officeDocument/2006/relationships/hyperlink" Target="https://kc-eu.kobotoolbox.org/media/original?media_file=burn%2Fattachments%2Fc1c948857db74e9b99c35b6ab2eabe04%2F2a5e253f-0eaf-42e1-ba49-83d5ea087647%2F1715593407356.jpg" TargetMode="External"/><Relationship Id="rId457" Type="http://schemas.openxmlformats.org/officeDocument/2006/relationships/hyperlink" Target="https://kc-eu.kobotoolbox.org/media/original?media_file=burn%2Fattachments%2Fc1c948857db74e9b99c35b6ab2eabe04%2F1d6b0d50-44fd-4995-8c8e-396e427bf388%2F1717254720772.jpg" TargetMode="External"/><Relationship Id="rId1087" Type="http://schemas.openxmlformats.org/officeDocument/2006/relationships/hyperlink" Target="https://kc-eu.kobotoolbox.org/media/original?media_file=burn%2Fattachments%2Ff1d3841d05b747ac894b4b22aad428c2%2F165818b2-45ad-4bc2-81d5-aae107d448d2%2F1735113739562.jpg" TargetMode="External"/><Relationship Id="rId664" Type="http://schemas.openxmlformats.org/officeDocument/2006/relationships/hyperlink" Target="https://kc-eu.kobotoolbox.org/media/original?media_file=burn%2Fattachments%2Ff1d3841d05b747ac894b4b22aad428c2%2F67c59cfd-f632-4a3b-80e4-dd133618580e%2F1734248921571.jpg" TargetMode="External"/><Relationship Id="rId871" Type="http://schemas.openxmlformats.org/officeDocument/2006/relationships/hyperlink" Target="https://kc-eu.kobotoolbox.org/media/original?media_file=burn%2Fattachments%2Ff1d3841d05b747ac894b4b22aad428c2%2F60901aae-a52b-4464-86fd-b9040ee9412e%2F1735544718034.jpg" TargetMode="External"/><Relationship Id="rId969" Type="http://schemas.openxmlformats.org/officeDocument/2006/relationships/hyperlink" Target="https://kc-eu.kobotoolbox.org/media/original?media_file=burn%2Fattachments%2Ff1d3841d05b747ac894b4b22aad428c2%2F07488d05-dc16-4800-b53c-12a0b0bed394%2F1734946117411.jpg" TargetMode="External"/><Relationship Id="rId317" Type="http://schemas.openxmlformats.org/officeDocument/2006/relationships/hyperlink" Target="https://kc-eu.kobotoolbox.org/media/original?media_file=burn%2Fattachments%2Fc1c948857db74e9b99c35b6ab2eabe04%2Ffb1e63ae-554f-43f7-9392-efa4921dba97%2F1717486207447.jpg" TargetMode="External"/><Relationship Id="rId524" Type="http://schemas.openxmlformats.org/officeDocument/2006/relationships/hyperlink" Target="https://kc-eu.kobotoolbox.org/media/original?media_file=burn%2Fattachments%2Fc1c948857db74e9b99c35b6ab2eabe04%2F60398ee0-8071-4ba1-bc7c-c5a87b33f91b%2F20.57-11_40_48.jpg" TargetMode="External"/><Relationship Id="rId731" Type="http://schemas.openxmlformats.org/officeDocument/2006/relationships/hyperlink" Target="https://kc-eu.kobotoolbox.org/media/original?media_file=burn%2Fattachments%2Ff1d3841d05b747ac894b4b22aad428c2%2F30573f41-82ad-41c5-89b1-5d6419c58e9e%2F1736146138402.jpg" TargetMode="External"/><Relationship Id="rId98" Type="http://schemas.openxmlformats.org/officeDocument/2006/relationships/hyperlink" Target="https://kc-eu.kobotoolbox.org/media/original?media_file=burn%2Fattachments%2Fc1c948857db74e9b99c35b6ab2eabe04%2F00c4f3bc-8ea8-4d18-802e-47ff245942e5%2F1714986707482.jpg" TargetMode="External"/><Relationship Id="rId829" Type="http://schemas.openxmlformats.org/officeDocument/2006/relationships/hyperlink" Target="https://kc-eu.kobotoolbox.org/media/original?media_file=burn%2Fattachments%2Ff1d3841d05b747ac894b4b22aad428c2%2Fefa0f993-dcdb-45e4-8a13-84e9c0c8ae60%2F1734853982881.jpg" TargetMode="External"/><Relationship Id="rId1014" Type="http://schemas.openxmlformats.org/officeDocument/2006/relationships/hyperlink" Target="https://kc-eu.kobotoolbox.org/media/original?media_file=burn%2Fattachments%2Ff1d3841d05b747ac894b4b22aad428c2%2Fab0da857-b84f-4644-b4dc-5326dc2ceb53%2F1735125480489.jpg" TargetMode="External"/><Relationship Id="rId25" Type="http://schemas.openxmlformats.org/officeDocument/2006/relationships/hyperlink" Target="https://kc-eu.kobotoolbox.org/media/original?media_file=burn%2Fattachments%2Fc1c948857db74e9b99c35b6ab2eabe04%2F50e1f7de-d9c3-454c-b587-7bc05eb6a6ca%2F16.34-11_41_24.jpg" TargetMode="External"/><Relationship Id="rId174" Type="http://schemas.openxmlformats.org/officeDocument/2006/relationships/hyperlink" Target="https://kc-eu.kobotoolbox.org/media/original?media_file=burn%2Fattachments%2Fc1c948857db74e9b99c35b6ab2eabe04%2Fcf627cbc-cff8-4cd8-8873-dade9031441c%2F1715074234618.jpg" TargetMode="External"/><Relationship Id="rId381" Type="http://schemas.openxmlformats.org/officeDocument/2006/relationships/hyperlink" Target="https://kc-eu.kobotoolbox.org/media/original?media_file=burn%2Fattachments%2Fc1c948857db74e9b99c35b6ab2eabe04%2F096fe69a-6d15-4b19-a4ed-5d1d3403090b%2F1714458838527.jpg" TargetMode="External"/><Relationship Id="rId241" Type="http://schemas.openxmlformats.org/officeDocument/2006/relationships/hyperlink" Target="https://kc-eu.kobotoolbox.org/media/original?media_file=burn%2Fattachments%2Fc1c948857db74e9b99c35b6ab2eabe04%2F5fa831c9-ee94-4ede-a166-86a92edab3e6%2F1714375883408.jpg" TargetMode="External"/><Relationship Id="rId479" Type="http://schemas.openxmlformats.org/officeDocument/2006/relationships/hyperlink" Target="https://kc-eu.kobotoolbox.org/media/original?media_file=burn%2Fattachments%2Fc1c948857db74e9b99c35b6ab2eabe04%2F49afb204-52c0-4e02-918b-4c8161970528%2F1714906473671.jpg" TargetMode="External"/><Relationship Id="rId686" Type="http://schemas.openxmlformats.org/officeDocument/2006/relationships/hyperlink" Target="https://kc-eu.kobotoolbox.org/media/original?media_file=burn%2Fattachments%2Ff1d3841d05b747ac894b4b22aad428c2%2F17820a5b-8660-476a-8b5e-170955c3b24f%2F1734767130535.jpg" TargetMode="External"/><Relationship Id="rId893" Type="http://schemas.openxmlformats.org/officeDocument/2006/relationships/hyperlink" Target="https://kc-eu.kobotoolbox.org/media/original?media_file=burn%2Fattachments%2Ff1d3841d05b747ac894b4b22aad428c2%2F8a411fdf-16ea-457e-894e-b2c6da7ca50f%2F1735117281990.jpg" TargetMode="External"/><Relationship Id="rId339" Type="http://schemas.openxmlformats.org/officeDocument/2006/relationships/hyperlink" Target="https://kc-eu.kobotoolbox.org/media/original?media_file=burn%2Fattachments%2Fc1c948857db74e9b99c35b6ab2eabe04%2Fc6e9bbfc-6425-4992-b129-a17713058f72%2F1717488126757.jpg" TargetMode="External"/><Relationship Id="rId546" Type="http://schemas.openxmlformats.org/officeDocument/2006/relationships/hyperlink" Target="https://kc-eu.kobotoolbox.org/media/original?media_file=burn%2Fattachments%2F30c99f1c95014a8b9f3e3202f588b877%2Fb62aa25d-f6d9-4490-8823-0068ad4ecd66%2F1714992416770.jpg" TargetMode="External"/><Relationship Id="rId753" Type="http://schemas.openxmlformats.org/officeDocument/2006/relationships/hyperlink" Target="https://kc-eu.kobotoolbox.org/media/original?media_file=burn%2Fattachments%2Ff1d3841d05b747ac894b4b22aad428c2%2Fb8047844-e0dd-4445-9853-270df05eb72d%2F1735466012129.jpg"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0EE53-BDED-4C9A-8879-70572C87E03E}">
  <dimension ref="B2:E33"/>
  <sheetViews>
    <sheetView tabSelected="1" topLeftCell="A9" workbookViewId="0">
      <selection activeCell="D27" sqref="D27"/>
    </sheetView>
  </sheetViews>
  <sheetFormatPr defaultRowHeight="15"/>
  <cols>
    <col min="2" max="2" width="48.5703125" customWidth="1"/>
    <col min="3" max="3" width="30" customWidth="1"/>
    <col min="4" max="4" width="14.42578125" customWidth="1"/>
    <col min="5" max="5" width="33" customWidth="1"/>
  </cols>
  <sheetData>
    <row r="2" spans="2:5" ht="15.75">
      <c r="B2" s="292" t="s">
        <v>0</v>
      </c>
      <c r="C2" s="292"/>
      <c r="D2" s="292"/>
      <c r="E2" s="292"/>
    </row>
    <row r="3" spans="2:5" ht="15.75">
      <c r="B3" s="292"/>
      <c r="C3" s="292"/>
      <c r="D3" s="292"/>
      <c r="E3" s="292"/>
    </row>
    <row r="4" spans="2:5" ht="15.75">
      <c r="B4" s="292" t="s">
        <v>1</v>
      </c>
      <c r="C4" s="292"/>
      <c r="D4" s="292"/>
      <c r="E4" s="292"/>
    </row>
    <row r="5" spans="2:5" ht="15.75">
      <c r="B5" s="292"/>
      <c r="C5" s="292"/>
      <c r="D5" s="292"/>
      <c r="E5" s="292"/>
    </row>
    <row r="6" spans="2:5" ht="16.5" thickBot="1">
      <c r="B6" s="292"/>
      <c r="C6" s="292"/>
      <c r="D6" s="292"/>
      <c r="E6" s="292"/>
    </row>
    <row r="7" spans="2:5" ht="15.75">
      <c r="B7" s="424" t="s">
        <v>2</v>
      </c>
      <c r="C7" s="425"/>
      <c r="D7" s="425"/>
      <c r="E7" s="426"/>
    </row>
    <row r="8" spans="2:5" ht="15.75">
      <c r="B8" s="293" t="s">
        <v>3</v>
      </c>
      <c r="C8" s="294" t="s">
        <v>4</v>
      </c>
      <c r="D8" s="295" t="s">
        <v>5</v>
      </c>
      <c r="E8" s="296" t="s">
        <v>6</v>
      </c>
    </row>
    <row r="9" spans="2:5" ht="18.75">
      <c r="B9" s="297" t="s">
        <v>7</v>
      </c>
      <c r="C9" s="298" t="s">
        <v>8</v>
      </c>
      <c r="D9" s="299">
        <f>1*365</f>
        <v>365</v>
      </c>
      <c r="E9" s="300" t="s">
        <v>9</v>
      </c>
    </row>
    <row r="10" spans="2:5" ht="18.75">
      <c r="B10" s="297" t="s">
        <v>10</v>
      </c>
      <c r="C10" s="298" t="s">
        <v>11</v>
      </c>
      <c r="D10" s="301">
        <f>D27</f>
        <v>0.85</v>
      </c>
      <c r="E10" s="300" t="s">
        <v>9</v>
      </c>
    </row>
    <row r="11" spans="2:5" ht="18.75">
      <c r="B11" s="297" t="s">
        <v>12</v>
      </c>
      <c r="C11" s="298" t="s">
        <v>13</v>
      </c>
      <c r="D11" s="302">
        <f>'Multi Fuel Independent Sampling'!T12</f>
        <v>1.0237399322493228</v>
      </c>
      <c r="E11" s="300" t="s">
        <v>14</v>
      </c>
    </row>
    <row r="12" spans="2:5" ht="18.75">
      <c r="B12" s="297" t="s">
        <v>15</v>
      </c>
      <c r="C12" s="298" t="s">
        <v>13</v>
      </c>
      <c r="D12" s="302">
        <v>0.37180508474576268</v>
      </c>
      <c r="E12" s="303" t="s">
        <v>16</v>
      </c>
    </row>
    <row r="13" spans="2:5" ht="18.75">
      <c r="B13" s="297" t="s">
        <v>17</v>
      </c>
      <c r="C13" s="298" t="s">
        <v>13</v>
      </c>
      <c r="D13" s="304">
        <f>D11-D12</f>
        <v>0.65193484750356012</v>
      </c>
      <c r="E13" s="303" t="s">
        <v>18</v>
      </c>
    </row>
    <row r="14" spans="2:5" ht="18.75">
      <c r="B14" s="305" t="s">
        <v>19</v>
      </c>
      <c r="C14" s="306" t="s">
        <v>11</v>
      </c>
      <c r="D14" s="307">
        <v>0.84138924582786234</v>
      </c>
      <c r="E14" s="308" t="s">
        <v>20</v>
      </c>
    </row>
    <row r="15" spans="2:5" ht="18.75">
      <c r="B15" s="297" t="s">
        <v>21</v>
      </c>
      <c r="C15" s="298" t="s">
        <v>22</v>
      </c>
      <c r="D15" s="299">
        <v>197.15</v>
      </c>
      <c r="E15" s="300" t="s">
        <v>23</v>
      </c>
    </row>
    <row r="16" spans="2:5" ht="18.75">
      <c r="B16" s="297" t="s">
        <v>24</v>
      </c>
      <c r="C16" s="298" t="s">
        <v>22</v>
      </c>
      <c r="D16" s="304">
        <v>92.29</v>
      </c>
      <c r="E16" s="300" t="s">
        <v>23</v>
      </c>
    </row>
    <row r="17" spans="2:5" ht="18.75">
      <c r="B17" s="297" t="s">
        <v>25</v>
      </c>
      <c r="C17" s="298" t="s">
        <v>26</v>
      </c>
      <c r="D17" s="309">
        <v>2.9499999999999998E-2</v>
      </c>
      <c r="E17" s="300" t="s">
        <v>27</v>
      </c>
    </row>
    <row r="18" spans="2:5" ht="18.75">
      <c r="B18" s="297" t="s">
        <v>28</v>
      </c>
      <c r="C18" s="298" t="s">
        <v>29</v>
      </c>
      <c r="D18" s="309">
        <v>4.7300000000000002E-2</v>
      </c>
      <c r="E18" s="300" t="s">
        <v>27</v>
      </c>
    </row>
    <row r="19" spans="2:5" ht="18.75">
      <c r="B19" s="297" t="s">
        <v>30</v>
      </c>
      <c r="C19" s="298" t="s">
        <v>31</v>
      </c>
      <c r="D19" s="299">
        <v>63.1</v>
      </c>
      <c r="E19" s="300" t="s">
        <v>27</v>
      </c>
    </row>
    <row r="20" spans="2:5" ht="15.75">
      <c r="B20" s="297" t="s">
        <v>32</v>
      </c>
      <c r="C20" s="298" t="s">
        <v>33</v>
      </c>
      <c r="D20" s="310">
        <v>0</v>
      </c>
      <c r="E20" s="300" t="s">
        <v>34</v>
      </c>
    </row>
    <row r="21" spans="2:5" ht="15.75">
      <c r="B21" s="297" t="s">
        <v>35</v>
      </c>
      <c r="C21" s="298" t="s">
        <v>33</v>
      </c>
      <c r="D21" s="304">
        <f>'[5]Multi Fuel Independent Sampling'!T14</f>
        <v>0</v>
      </c>
      <c r="E21" s="300" t="s">
        <v>36</v>
      </c>
    </row>
    <row r="22" spans="2:5" ht="18.75">
      <c r="B22" s="297" t="s">
        <v>37</v>
      </c>
      <c r="C22" s="298" t="s">
        <v>38</v>
      </c>
      <c r="D22" s="304">
        <f>0.05*(D9/365*D10*D13*D17*(D14*D15+D16))</f>
        <v>0.21101859698721059</v>
      </c>
      <c r="E22" s="300" t="s">
        <v>9</v>
      </c>
    </row>
    <row r="23" spans="2:5" ht="16.5" thickBot="1">
      <c r="B23" s="414" t="s">
        <v>39</v>
      </c>
      <c r="C23" s="413" t="s">
        <v>38</v>
      </c>
      <c r="D23" s="415">
        <f>D9/365*D10*D13*D17*(D14*D15+D16)-D22</f>
        <v>4.0093533427570005</v>
      </c>
      <c r="E23" s="300" t="s">
        <v>18</v>
      </c>
    </row>
    <row r="24" spans="2:5" ht="15.75">
      <c r="B24" s="292"/>
      <c r="C24" s="292"/>
      <c r="D24" s="292"/>
      <c r="E24" s="292"/>
    </row>
    <row r="25" spans="2:5" ht="15.75">
      <c r="B25" s="292"/>
      <c r="C25" s="292"/>
      <c r="D25" s="292"/>
      <c r="E25" s="292"/>
    </row>
    <row r="26" spans="2:5" ht="31.5">
      <c r="B26" s="311" t="s">
        <v>40</v>
      </c>
      <c r="C26" s="312" t="s">
        <v>41</v>
      </c>
      <c r="D26" s="312" t="s">
        <v>42</v>
      </c>
      <c r="E26" s="312" t="s">
        <v>43</v>
      </c>
    </row>
    <row r="27" spans="2:5" ht="15.75">
      <c r="B27" s="313">
        <v>2024</v>
      </c>
      <c r="C27" s="314">
        <v>136563</v>
      </c>
      <c r="D27" s="315">
        <v>0.85</v>
      </c>
      <c r="E27" s="316">
        <f>$C$27*D27</f>
        <v>116078.55</v>
      </c>
    </row>
    <row r="28" spans="2:5" ht="15.75">
      <c r="B28" s="313">
        <v>2025</v>
      </c>
      <c r="C28" s="314">
        <v>0</v>
      </c>
      <c r="D28" s="315">
        <v>0.83</v>
      </c>
      <c r="E28" s="316">
        <f>$C$27*D28</f>
        <v>113347.29</v>
      </c>
    </row>
    <row r="29" spans="2:5" ht="15.75">
      <c r="B29" s="313">
        <v>2026</v>
      </c>
      <c r="C29" s="314">
        <v>0</v>
      </c>
      <c r="D29" s="315">
        <v>0.81</v>
      </c>
      <c r="E29" s="316">
        <f>$C$27*D29</f>
        <v>110616.03000000001</v>
      </c>
    </row>
    <row r="30" spans="2:5" ht="15.75">
      <c r="B30" s="313">
        <v>2027</v>
      </c>
      <c r="C30" s="314">
        <v>0</v>
      </c>
      <c r="D30" s="315">
        <v>0.79</v>
      </c>
      <c r="E30" s="316">
        <f>$C$27*D30</f>
        <v>107884.77</v>
      </c>
    </row>
    <row r="31" spans="2:5" ht="15.75">
      <c r="B31" s="313">
        <v>2028</v>
      </c>
      <c r="C31" s="314">
        <v>0</v>
      </c>
      <c r="D31" s="315">
        <v>0.77</v>
      </c>
      <c r="E31" s="316">
        <f>$C$27*D31</f>
        <v>105153.51000000001</v>
      </c>
    </row>
    <row r="32" spans="2:5" ht="15.75">
      <c r="B32" s="317"/>
      <c r="C32" s="318">
        <f>SUM(C27:C31)</f>
        <v>136563</v>
      </c>
      <c r="D32" s="315"/>
      <c r="E32" s="319">
        <f>AVERAGE(E27:E31)</f>
        <v>110616.03</v>
      </c>
    </row>
    <row r="33" spans="2:5" ht="15.75">
      <c r="B33" s="313"/>
      <c r="C33" s="320"/>
      <c r="D33" s="315"/>
      <c r="E33" s="321"/>
    </row>
  </sheetData>
  <mergeCells count="1">
    <mergeCell ref="B7:E7"/>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E4436-A049-4077-BE6F-597F5FFADD79}">
  <dimension ref="A2:F54"/>
  <sheetViews>
    <sheetView workbookViewId="0">
      <selection activeCell="G8" sqref="G8"/>
    </sheetView>
  </sheetViews>
  <sheetFormatPr defaultRowHeight="15"/>
  <cols>
    <col min="2" max="2" width="74.85546875" bestFit="1" customWidth="1"/>
    <col min="3" max="3" width="19.42578125" bestFit="1" customWidth="1"/>
    <col min="4" max="4" width="31.85546875" customWidth="1"/>
    <col min="5" max="5" width="33" customWidth="1"/>
    <col min="6" max="6" width="23.5703125" customWidth="1"/>
  </cols>
  <sheetData>
    <row r="2" spans="1:6" ht="15.75">
      <c r="A2" s="322" t="s">
        <v>44</v>
      </c>
      <c r="B2" s="323"/>
      <c r="C2" s="323"/>
      <c r="D2" s="323"/>
      <c r="E2" s="323"/>
      <c r="F2" s="323"/>
    </row>
    <row r="3" spans="1:6" ht="15.75">
      <c r="A3" s="323"/>
      <c r="B3" s="427" t="s">
        <v>45</v>
      </c>
      <c r="C3" s="427"/>
      <c r="D3" s="427"/>
      <c r="E3" s="427"/>
      <c r="F3" s="323"/>
    </row>
    <row r="4" spans="1:6" ht="15.75">
      <c r="A4" s="323"/>
      <c r="B4" s="294" t="s">
        <v>3</v>
      </c>
      <c r="C4" s="294" t="s">
        <v>4</v>
      </c>
      <c r="D4" s="295" t="s">
        <v>5</v>
      </c>
      <c r="E4" s="294" t="s">
        <v>6</v>
      </c>
      <c r="F4" s="323"/>
    </row>
    <row r="5" spans="1:6" ht="15.75">
      <c r="A5" s="323"/>
      <c r="B5" s="298" t="s">
        <v>46</v>
      </c>
      <c r="C5" s="298" t="s">
        <v>8</v>
      </c>
      <c r="D5" s="299">
        <f>'ERs ICS TPDDTEC'!D9</f>
        <v>365</v>
      </c>
      <c r="E5" s="298" t="s">
        <v>9</v>
      </c>
      <c r="F5" s="324"/>
    </row>
    <row r="6" spans="1:6" ht="15.75">
      <c r="A6" s="323"/>
      <c r="B6" s="298" t="s">
        <v>47</v>
      </c>
      <c r="C6" s="298" t="s">
        <v>11</v>
      </c>
      <c r="D6" s="301">
        <f>'ERs ICS TPDDTEC'!D10</f>
        <v>0.85</v>
      </c>
      <c r="E6" s="298" t="s">
        <v>9</v>
      </c>
      <c r="F6" s="324"/>
    </row>
    <row r="7" spans="1:6" ht="15.75">
      <c r="A7" s="323"/>
      <c r="B7" s="298" t="s">
        <v>48</v>
      </c>
      <c r="C7" s="298" t="s">
        <v>49</v>
      </c>
      <c r="D7" s="423">
        <f>'ERs ICS TPDDTEC'!D11</f>
        <v>1.0237399322493228</v>
      </c>
      <c r="E7" s="341" t="s">
        <v>50</v>
      </c>
      <c r="F7" s="325"/>
    </row>
    <row r="8" spans="1:6" ht="15.75">
      <c r="A8" s="323"/>
      <c r="B8" s="306" t="s">
        <v>51</v>
      </c>
      <c r="C8" s="306" t="s">
        <v>11</v>
      </c>
      <c r="D8" s="326">
        <f>'ERs ICS TPDDTEC'!D14</f>
        <v>0.84138924582786234</v>
      </c>
      <c r="E8" s="306" t="s">
        <v>20</v>
      </c>
      <c r="F8" s="327"/>
    </row>
    <row r="9" spans="1:6" ht="15.75">
      <c r="A9" s="323"/>
      <c r="B9" s="298" t="s">
        <v>52</v>
      </c>
      <c r="C9" s="298" t="s">
        <v>53</v>
      </c>
      <c r="D9" s="299">
        <f>'ERs ICS TPDDTEC'!D15</f>
        <v>197.15</v>
      </c>
      <c r="E9" s="300" t="s">
        <v>54</v>
      </c>
      <c r="F9" s="324"/>
    </row>
    <row r="10" spans="1:6" ht="15.75">
      <c r="A10" s="323"/>
      <c r="B10" s="298" t="s">
        <v>55</v>
      </c>
      <c r="C10" s="298" t="s">
        <v>53</v>
      </c>
      <c r="D10" s="304">
        <f>'ERs ICS TPDDTEC'!D16</f>
        <v>92.29</v>
      </c>
      <c r="E10" s="300" t="s">
        <v>54</v>
      </c>
      <c r="F10" s="325"/>
    </row>
    <row r="11" spans="1:6" ht="15.75">
      <c r="A11" s="323"/>
      <c r="B11" s="298" t="s">
        <v>56</v>
      </c>
      <c r="C11" s="298" t="s">
        <v>57</v>
      </c>
      <c r="D11" s="299">
        <f>'ERs ICS TPDDTEC'!D17</f>
        <v>2.9499999999999998E-2</v>
      </c>
      <c r="E11" s="298" t="s">
        <v>27</v>
      </c>
      <c r="F11" s="324"/>
    </row>
    <row r="12" spans="1:6" ht="15.75">
      <c r="A12" s="323"/>
      <c r="B12" s="298" t="s">
        <v>58</v>
      </c>
      <c r="C12" s="298" t="s">
        <v>38</v>
      </c>
      <c r="D12" s="304">
        <f>D42*(D5/365*D11*D6*D7*((D8*D9)+D10))</f>
        <v>0.33136465248063668</v>
      </c>
      <c r="E12" s="298" t="s">
        <v>9</v>
      </c>
      <c r="F12" s="324"/>
    </row>
    <row r="13" spans="1:6" ht="15.75">
      <c r="A13" s="323"/>
      <c r="B13" s="416" t="s">
        <v>59</v>
      </c>
      <c r="C13" s="298" t="s">
        <v>38</v>
      </c>
      <c r="D13" s="417">
        <f>(D5/365*D11*D6*D7*((D8*D9)+D10))-D12</f>
        <v>6.295928397132097</v>
      </c>
      <c r="E13" s="298" t="s">
        <v>18</v>
      </c>
      <c r="F13" s="323"/>
    </row>
    <row r="14" spans="1:6" ht="15.75">
      <c r="A14" s="323"/>
      <c r="B14" s="328"/>
      <c r="C14" s="328"/>
      <c r="D14" s="329"/>
      <c r="E14" s="330"/>
      <c r="F14" s="323"/>
    </row>
    <row r="15" spans="1:6" ht="15.75">
      <c r="A15" s="323"/>
      <c r="B15" s="331" t="s">
        <v>46</v>
      </c>
      <c r="C15" s="331" t="s">
        <v>8</v>
      </c>
      <c r="D15" s="332">
        <f>'ERs ICS TPDDTEC'!D9</f>
        <v>365</v>
      </c>
      <c r="E15" s="331" t="s">
        <v>9</v>
      </c>
      <c r="F15" s="323"/>
    </row>
    <row r="16" spans="1:6" ht="15.75">
      <c r="A16" s="323"/>
      <c r="B16" s="331" t="s">
        <v>47</v>
      </c>
      <c r="C16" s="331" t="s">
        <v>11</v>
      </c>
      <c r="D16" s="333">
        <f>'ERs ICS TPDDTEC'!D10</f>
        <v>0.85</v>
      </c>
      <c r="E16" s="331" t="s">
        <v>9</v>
      </c>
      <c r="F16" s="323"/>
    </row>
    <row r="17" spans="1:6" ht="15.75">
      <c r="A17" s="323"/>
      <c r="B17" s="331" t="s">
        <v>60</v>
      </c>
      <c r="C17" s="331" t="s">
        <v>61</v>
      </c>
      <c r="D17" s="304">
        <f>'ERs ICS TPDDTEC'!D21</f>
        <v>0</v>
      </c>
      <c r="E17" s="334" t="s">
        <v>62</v>
      </c>
      <c r="F17" s="323"/>
    </row>
    <row r="18" spans="1:6" ht="15.75">
      <c r="A18" s="323"/>
      <c r="B18" s="335" t="s">
        <v>63</v>
      </c>
      <c r="C18" s="335" t="s">
        <v>29</v>
      </c>
      <c r="D18" s="335">
        <f>'ERs ICS TPDDTEC'!D18</f>
        <v>4.7300000000000002E-2</v>
      </c>
      <c r="E18" s="335" t="s">
        <v>64</v>
      </c>
      <c r="F18" s="336"/>
    </row>
    <row r="19" spans="1:6" ht="15.75">
      <c r="A19" s="323"/>
      <c r="B19" s="335" t="s">
        <v>65</v>
      </c>
      <c r="C19" s="335" t="s">
        <v>31</v>
      </c>
      <c r="D19" s="335">
        <f>'ERs ICS TPDDTEC'!D19</f>
        <v>63.1</v>
      </c>
      <c r="E19" s="335" t="s">
        <v>64</v>
      </c>
      <c r="F19" s="323"/>
    </row>
    <row r="20" spans="1:6" ht="15.75">
      <c r="A20" s="323"/>
      <c r="B20" s="337" t="s">
        <v>66</v>
      </c>
      <c r="C20" s="331" t="s">
        <v>38</v>
      </c>
      <c r="D20" s="338">
        <f>D15/365*D16*D17*D18*D19</f>
        <v>0</v>
      </c>
      <c r="E20" s="331" t="s">
        <v>18</v>
      </c>
      <c r="F20" s="323"/>
    </row>
    <row r="21" spans="1:6" ht="15.75">
      <c r="A21" s="323"/>
      <c r="B21" s="339"/>
      <c r="C21" s="330"/>
      <c r="D21" s="340"/>
      <c r="E21" s="330"/>
      <c r="F21" s="323"/>
    </row>
    <row r="22" spans="1:6" ht="15.75">
      <c r="A22" s="322" t="s">
        <v>67</v>
      </c>
      <c r="B22" s="323"/>
      <c r="C22" s="323"/>
      <c r="D22" s="323"/>
      <c r="E22" s="323"/>
      <c r="F22" s="323"/>
    </row>
    <row r="23" spans="1:6" ht="15.75">
      <c r="A23" s="323"/>
      <c r="B23" s="427" t="s">
        <v>68</v>
      </c>
      <c r="C23" s="427"/>
      <c r="D23" s="427"/>
      <c r="E23" s="427"/>
      <c r="F23" s="323"/>
    </row>
    <row r="24" spans="1:6" ht="15.75">
      <c r="A24" s="323"/>
      <c r="B24" s="294" t="s">
        <v>3</v>
      </c>
      <c r="C24" s="294" t="s">
        <v>4</v>
      </c>
      <c r="D24" s="295" t="s">
        <v>5</v>
      </c>
      <c r="E24" s="294" t="s">
        <v>6</v>
      </c>
      <c r="F24" s="323"/>
    </row>
    <row r="25" spans="1:6" ht="15.75">
      <c r="A25" s="323"/>
      <c r="B25" s="298" t="s">
        <v>46</v>
      </c>
      <c r="C25" s="298" t="s">
        <v>8</v>
      </c>
      <c r="D25" s="299">
        <f>'ERs ICS TPDDTEC'!D9</f>
        <v>365</v>
      </c>
      <c r="E25" s="298" t="s">
        <v>9</v>
      </c>
      <c r="F25" s="323"/>
    </row>
    <row r="26" spans="1:6" ht="15.75">
      <c r="A26" s="323"/>
      <c r="B26" s="298" t="s">
        <v>47</v>
      </c>
      <c r="C26" s="298" t="s">
        <v>11</v>
      </c>
      <c r="D26" s="301">
        <f>'ERs ICS TPDDTEC'!D10</f>
        <v>0.85</v>
      </c>
      <c r="E26" s="298" t="s">
        <v>9</v>
      </c>
      <c r="F26" s="323"/>
    </row>
    <row r="27" spans="1:6" ht="15.75">
      <c r="A27" s="323"/>
      <c r="B27" s="298" t="s">
        <v>69</v>
      </c>
      <c r="C27" s="298" t="s">
        <v>49</v>
      </c>
      <c r="D27" s="304">
        <f>'[5]ERs ICS TPDDTEC'!D12</f>
        <v>0.37180508474576268</v>
      </c>
      <c r="E27" s="341" t="s">
        <v>70</v>
      </c>
      <c r="F27" s="323"/>
    </row>
    <row r="28" spans="1:6" ht="15.75">
      <c r="A28" s="323"/>
      <c r="B28" s="306" t="s">
        <v>51</v>
      </c>
      <c r="C28" s="306" t="s">
        <v>11</v>
      </c>
      <c r="D28" s="326">
        <f>D8</f>
        <v>0.84138924582786234</v>
      </c>
      <c r="E28" s="306" t="s">
        <v>20</v>
      </c>
      <c r="F28" s="323"/>
    </row>
    <row r="29" spans="1:6" ht="15.75">
      <c r="A29" s="323"/>
      <c r="B29" s="298" t="s">
        <v>52</v>
      </c>
      <c r="C29" s="298" t="s">
        <v>53</v>
      </c>
      <c r="D29" s="299">
        <f>D9</f>
        <v>197.15</v>
      </c>
      <c r="E29" s="300" t="s">
        <v>54</v>
      </c>
      <c r="F29" s="323"/>
    </row>
    <row r="30" spans="1:6" ht="15.75">
      <c r="A30" s="323"/>
      <c r="B30" s="298" t="s">
        <v>55</v>
      </c>
      <c r="C30" s="298" t="s">
        <v>53</v>
      </c>
      <c r="D30" s="304">
        <f>D10</f>
        <v>92.29</v>
      </c>
      <c r="E30" s="300" t="s">
        <v>54</v>
      </c>
      <c r="F30" s="323"/>
    </row>
    <row r="31" spans="1:6" ht="15.75">
      <c r="A31" s="323"/>
      <c r="B31" s="298" t="s">
        <v>56</v>
      </c>
      <c r="C31" s="298" t="s">
        <v>57</v>
      </c>
      <c r="D31" s="299">
        <f>D11</f>
        <v>2.9499999999999998E-2</v>
      </c>
      <c r="E31" s="298" t="s">
        <v>27</v>
      </c>
      <c r="F31" s="323"/>
    </row>
    <row r="32" spans="1:6" ht="15.75">
      <c r="A32" s="323"/>
      <c r="B32" s="298" t="s">
        <v>58</v>
      </c>
      <c r="C32" s="298" t="s">
        <v>38</v>
      </c>
      <c r="D32" s="304">
        <f>D42*(D25/365*D31*D26*D27*((D28*D29)+D30))</f>
        <v>0.12034605549342617</v>
      </c>
      <c r="E32" s="298" t="s">
        <v>9</v>
      </c>
      <c r="F32" s="323"/>
    </row>
    <row r="33" spans="1:6" ht="15.75">
      <c r="A33" s="323"/>
      <c r="B33" s="416" t="s">
        <v>71</v>
      </c>
      <c r="C33" s="298" t="s">
        <v>38</v>
      </c>
      <c r="D33" s="417">
        <f>(D25/365*D31*D26*D27*((D28*D29)+D30))-D32</f>
        <v>2.2865750543750969</v>
      </c>
      <c r="E33" s="298" t="s">
        <v>18</v>
      </c>
      <c r="F33" s="323"/>
    </row>
    <row r="34" spans="1:6" ht="15.75">
      <c r="A34" s="323"/>
      <c r="B34" s="328"/>
      <c r="C34" s="328"/>
      <c r="D34" s="329"/>
      <c r="E34" s="330"/>
      <c r="F34" s="323"/>
    </row>
    <row r="35" spans="1:6" ht="15.75">
      <c r="A35" s="323"/>
      <c r="B35" s="298" t="s">
        <v>46</v>
      </c>
      <c r="C35" s="298" t="s">
        <v>8</v>
      </c>
      <c r="D35" s="299">
        <f>D25</f>
        <v>365</v>
      </c>
      <c r="E35" s="298" t="s">
        <v>9</v>
      </c>
      <c r="F35" s="323"/>
    </row>
    <row r="36" spans="1:6" ht="15.75">
      <c r="A36" s="323"/>
      <c r="B36" s="298" t="s">
        <v>47</v>
      </c>
      <c r="C36" s="298" t="s">
        <v>11</v>
      </c>
      <c r="D36" s="301">
        <f>D26</f>
        <v>0.85</v>
      </c>
      <c r="E36" s="298" t="s">
        <v>9</v>
      </c>
      <c r="F36" s="323"/>
    </row>
    <row r="37" spans="1:6" ht="15.75">
      <c r="A37" s="323"/>
      <c r="B37" s="298" t="s">
        <v>72</v>
      </c>
      <c r="C37" s="298" t="s">
        <v>61</v>
      </c>
      <c r="D37" s="309">
        <f>'ERs ICS TPDDTEC'!D20</f>
        <v>0</v>
      </c>
      <c r="E37" s="341" t="s">
        <v>70</v>
      </c>
      <c r="F37" s="323"/>
    </row>
    <row r="38" spans="1:6" ht="15.75">
      <c r="A38" s="323"/>
      <c r="B38" s="342" t="s">
        <v>73</v>
      </c>
      <c r="C38" s="342" t="s">
        <v>29</v>
      </c>
      <c r="D38" s="342">
        <f>'ERs ICS TPDDTEC'!D18</f>
        <v>4.7300000000000002E-2</v>
      </c>
      <c r="E38" s="342" t="s">
        <v>64</v>
      </c>
      <c r="F38" s="323"/>
    </row>
    <row r="39" spans="1:6" ht="18.75">
      <c r="A39" s="323"/>
      <c r="B39" s="342" t="s">
        <v>74</v>
      </c>
      <c r="C39" s="342" t="s">
        <v>31</v>
      </c>
      <c r="D39" s="342">
        <f>'ERs ICS TPDDTEC'!D19</f>
        <v>63.1</v>
      </c>
      <c r="E39" s="342" t="s">
        <v>64</v>
      </c>
      <c r="F39" s="323"/>
    </row>
    <row r="40" spans="1:6" ht="15.75">
      <c r="A40" s="323"/>
      <c r="B40" s="343" t="s">
        <v>75</v>
      </c>
      <c r="C40" s="298" t="s">
        <v>38</v>
      </c>
      <c r="D40" s="304">
        <f>D35/365*D36*D37*D38*D39</f>
        <v>0</v>
      </c>
      <c r="E40" s="298" t="s">
        <v>9</v>
      </c>
      <c r="F40" s="323"/>
    </row>
    <row r="41" spans="1:6" ht="16.5" thickBot="1">
      <c r="A41" s="323"/>
      <c r="B41" s="344"/>
      <c r="C41" s="345"/>
      <c r="D41" s="346"/>
      <c r="E41" s="345"/>
      <c r="F41" s="323"/>
    </row>
    <row r="42" spans="1:6" ht="15.75">
      <c r="A42" s="323"/>
      <c r="B42" s="298" t="s">
        <v>58</v>
      </c>
      <c r="C42" s="298" t="s">
        <v>11</v>
      </c>
      <c r="D42" s="304">
        <v>0.05</v>
      </c>
      <c r="E42" s="298" t="s">
        <v>9</v>
      </c>
      <c r="F42" s="323"/>
    </row>
    <row r="43" spans="1:6" ht="15.75">
      <c r="A43" s="323"/>
      <c r="B43" s="343" t="s">
        <v>39</v>
      </c>
      <c r="C43" s="343" t="s">
        <v>76</v>
      </c>
      <c r="D43" s="418">
        <f>(D13+D20)-(D33+D40)</f>
        <v>4.0093533427570005</v>
      </c>
      <c r="E43" s="300" t="s">
        <v>18</v>
      </c>
      <c r="F43" s="323"/>
    </row>
    <row r="44" spans="1:6" ht="16.5" thickBot="1">
      <c r="A44" s="323"/>
      <c r="B44" s="323"/>
      <c r="C44" s="323"/>
      <c r="D44" s="323"/>
      <c r="E44" s="323"/>
      <c r="F44" s="323"/>
    </row>
    <row r="45" spans="1:6" ht="15.75">
      <c r="A45" s="323"/>
      <c r="B45" s="428" t="s">
        <v>77</v>
      </c>
      <c r="C45" s="347" t="s">
        <v>44</v>
      </c>
      <c r="D45" s="347" t="s">
        <v>67</v>
      </c>
      <c r="E45" s="347" t="s">
        <v>78</v>
      </c>
      <c r="F45" s="348" t="s">
        <v>79</v>
      </c>
    </row>
    <row r="46" spans="1:6" ht="17.25">
      <c r="A46" s="323"/>
      <c r="B46" s="429"/>
      <c r="C46" s="349" t="s">
        <v>80</v>
      </c>
      <c r="D46" s="349" t="s">
        <v>80</v>
      </c>
      <c r="E46" s="349" t="s">
        <v>80</v>
      </c>
      <c r="F46" s="350" t="s">
        <v>80</v>
      </c>
    </row>
    <row r="47" spans="1:6" ht="15.75">
      <c r="A47" s="323"/>
      <c r="B47" s="351">
        <v>2024</v>
      </c>
      <c r="C47" s="352">
        <f>$D$13*'ERs ICS TPDDTEC'!E27*'ERs ICS TPDDTEC'!D27/'Baseline and Project Emissions'!$D$6</f>
        <v>730822.23924291797</v>
      </c>
      <c r="D47" s="353">
        <f>$D$33*'ERs ICS TPDDTEC'!E27*'ERs ICS TPDDTEC'!D27/'Baseline and Project Emissions'!$D$26</f>
        <v>265422.3167780324</v>
      </c>
      <c r="E47" s="419">
        <f>$D$42</f>
        <v>0.05</v>
      </c>
      <c r="F47" s="354">
        <f>C47-D47</f>
        <v>465399.92246488557</v>
      </c>
    </row>
    <row r="48" spans="1:6" ht="15.75">
      <c r="A48" s="323"/>
      <c r="B48" s="351">
        <v>2025</v>
      </c>
      <c r="C48" s="352">
        <f>$D$13*'ERs ICS TPDDTEC'!E28*'ERs ICS TPDDTEC'!D28/'Baseline and Project Emissions'!$D$6</f>
        <v>696835.2119231089</v>
      </c>
      <c r="D48" s="353">
        <f>$D$33*'ERs ICS TPDDTEC'!E28*'ERs ICS TPDDTEC'!D28/'Baseline and Project Emissions'!$D$26</f>
        <v>253078.80142337232</v>
      </c>
      <c r="E48" s="419">
        <f>$D$42</f>
        <v>0.05</v>
      </c>
      <c r="F48" s="354">
        <f>C48-D48</f>
        <v>443756.41049973655</v>
      </c>
    </row>
    <row r="49" spans="1:6" ht="15.75">
      <c r="A49" s="323"/>
      <c r="B49" s="351">
        <v>2026</v>
      </c>
      <c r="C49" s="352">
        <f>$D$13*'ERs ICS TPDDTEC'!E29*'ERs ICS TPDDTEC'!D29/'Baseline and Project Emissions'!$D$6</f>
        <v>663657.39953948592</v>
      </c>
      <c r="D49" s="353">
        <f>$D$33*'ERs ICS TPDDTEC'!E29*'ERs ICS TPDDTEC'!D29/'Baseline and Project Emissions'!$D$26</f>
        <v>241029.17929144236</v>
      </c>
      <c r="E49" s="419">
        <f>$D$42</f>
        <v>0.05</v>
      </c>
      <c r="F49" s="354">
        <f t="shared" ref="F49:F51" si="0">C49-D49</f>
        <v>422628.22024804354</v>
      </c>
    </row>
    <row r="50" spans="1:6" ht="15.75">
      <c r="A50" s="323"/>
      <c r="B50" s="351">
        <v>2027</v>
      </c>
      <c r="C50" s="352">
        <f>$D$13*'ERs ICS TPDDTEC'!E30*'ERs ICS TPDDTEC'!D30/'Baseline and Project Emissions'!$D$6</f>
        <v>631288.80209204869</v>
      </c>
      <c r="D50" s="353">
        <f>$D$33*'ERs ICS TPDDTEC'!E30*'ERs ICS TPDDTEC'!D30/'Baseline and Project Emissions'!$D$26</f>
        <v>229273.45038224227</v>
      </c>
      <c r="E50" s="419">
        <f>$D$42</f>
        <v>0.05</v>
      </c>
      <c r="F50" s="354">
        <f t="shared" si="0"/>
        <v>402015.35170980642</v>
      </c>
    </row>
    <row r="51" spans="1:6" ht="15.75">
      <c r="A51" s="323"/>
      <c r="B51" s="351">
        <v>2028</v>
      </c>
      <c r="C51" s="352">
        <f>$D$13*'ERs ICS TPDDTEC'!E31*'ERs ICS TPDDTEC'!D31/'Baseline and Project Emissions'!$D$6</f>
        <v>599729.41958079743</v>
      </c>
      <c r="D51" s="353">
        <f>$D$33*'ERs ICS TPDDTEC'!E31*'ERs ICS TPDDTEC'!D31/'Baseline and Project Emissions'!$D$26</f>
        <v>217811.61469577224</v>
      </c>
      <c r="E51" s="419">
        <f>$D$42</f>
        <v>0.05</v>
      </c>
      <c r="F51" s="354">
        <f t="shared" si="0"/>
        <v>381917.80488502519</v>
      </c>
    </row>
    <row r="52" spans="1:6" ht="15.75">
      <c r="A52" s="323"/>
      <c r="B52" s="355" t="s">
        <v>81</v>
      </c>
      <c r="C52" s="353">
        <f>SUM(C47:C51)</f>
        <v>3322333.0723783588</v>
      </c>
      <c r="D52" s="353">
        <f>SUM(D47:D51)</f>
        <v>1206615.3625708616</v>
      </c>
      <c r="E52" s="420">
        <f>SUM(E47:E51)</f>
        <v>0.25</v>
      </c>
      <c r="F52" s="354">
        <f>C52-D52</f>
        <v>2115717.7098074974</v>
      </c>
    </row>
    <row r="53" spans="1:6" ht="15.75">
      <c r="A53" s="323"/>
      <c r="B53" s="355" t="s">
        <v>82</v>
      </c>
      <c r="C53" s="356">
        <v>5</v>
      </c>
      <c r="D53" s="357"/>
      <c r="E53" s="421"/>
      <c r="F53" s="358"/>
    </row>
    <row r="54" spans="1:6" ht="16.5" thickBot="1">
      <c r="A54" s="323"/>
      <c r="B54" s="359" t="s">
        <v>83</v>
      </c>
      <c r="C54" s="360">
        <f>C52/C53</f>
        <v>664466.61447567178</v>
      </c>
      <c r="D54" s="361">
        <f>D52/C53</f>
        <v>241323.07251417232</v>
      </c>
      <c r="E54" s="422">
        <f>E52/C53</f>
        <v>0.05</v>
      </c>
      <c r="F54" s="362">
        <f>F52/C53</f>
        <v>423143.54196149949</v>
      </c>
    </row>
  </sheetData>
  <mergeCells count="3">
    <mergeCell ref="B3:E3"/>
    <mergeCell ref="B23:E23"/>
    <mergeCell ref="B45:B4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3DA51E-4A0B-4A91-B085-712C11B3A3F4}">
  <dimension ref="B1:E82"/>
  <sheetViews>
    <sheetView workbookViewId="0">
      <selection activeCell="D4" sqref="D4"/>
    </sheetView>
  </sheetViews>
  <sheetFormatPr defaultRowHeight="15"/>
  <cols>
    <col min="2" max="2" width="24.7109375" bestFit="1" customWidth="1"/>
    <col min="3" max="3" width="23.28515625" customWidth="1"/>
    <col min="4" max="4" width="35.140625" customWidth="1"/>
    <col min="5" max="5" width="29.85546875" customWidth="1"/>
  </cols>
  <sheetData>
    <row r="1" spans="2:5" ht="15.75" thickBot="1"/>
    <row r="2" spans="2:5" ht="15.75" thickBot="1">
      <c r="B2" s="363" t="s">
        <v>84</v>
      </c>
      <c r="C2" s="364"/>
      <c r="D2" s="364"/>
      <c r="E2" s="364"/>
    </row>
    <row r="3" spans="2:5">
      <c r="B3" s="365" t="s">
        <v>77</v>
      </c>
      <c r="C3" s="366" t="s">
        <v>85</v>
      </c>
      <c r="D3" s="366" t="s">
        <v>86</v>
      </c>
      <c r="E3" s="367" t="s">
        <v>87</v>
      </c>
    </row>
    <row r="4" spans="2:5">
      <c r="B4" s="368">
        <v>2024</v>
      </c>
      <c r="C4" s="369">
        <v>0</v>
      </c>
      <c r="D4" s="370">
        <f>C18*$C$17*$C$16</f>
        <v>63672.679589378633</v>
      </c>
      <c r="E4" s="371">
        <f>D4-C4</f>
        <v>63672.679589378633</v>
      </c>
    </row>
    <row r="5" spans="2:5">
      <c r="B5" s="368">
        <v>2025</v>
      </c>
      <c r="C5" s="369">
        <v>0</v>
      </c>
      <c r="D5" s="370">
        <f>C19*$C$17*$C$16</f>
        <v>62174.49889315795</v>
      </c>
      <c r="E5" s="371">
        <f t="shared" ref="E5:E8" si="0">D5-C5</f>
        <v>62174.49889315795</v>
      </c>
    </row>
    <row r="6" spans="2:5">
      <c r="B6" s="368">
        <v>2026</v>
      </c>
      <c r="C6" s="369">
        <v>0</v>
      </c>
      <c r="D6" s="370">
        <f>C20*$C$17*$C$16</f>
        <v>60676.318196937289</v>
      </c>
      <c r="E6" s="371">
        <f>D6-C6</f>
        <v>60676.318196937289</v>
      </c>
    </row>
    <row r="7" spans="2:5">
      <c r="B7" s="368">
        <v>2027</v>
      </c>
      <c r="C7" s="369">
        <v>0</v>
      </c>
      <c r="D7" s="370">
        <f>C21*$C$17*$C$16</f>
        <v>59178.137500716613</v>
      </c>
      <c r="E7" s="371">
        <f t="shared" si="0"/>
        <v>59178.137500716613</v>
      </c>
    </row>
    <row r="8" spans="2:5" ht="15.75" thickBot="1">
      <c r="B8" s="372">
        <v>2028</v>
      </c>
      <c r="C8" s="373">
        <v>0</v>
      </c>
      <c r="D8" s="370">
        <f>C22*$C$17*$C$16</f>
        <v>57679.956804495938</v>
      </c>
      <c r="E8" s="374">
        <f t="shared" si="0"/>
        <v>57679.956804495938</v>
      </c>
    </row>
    <row r="9" spans="2:5" ht="15.75" thickBot="1">
      <c r="B9" s="375" t="s">
        <v>88</v>
      </c>
      <c r="C9" s="376"/>
      <c r="D9" s="377">
        <f>SUM(D4:D8)</f>
        <v>303381.59098468639</v>
      </c>
      <c r="E9" s="378">
        <f>SUM(E4:E8)</f>
        <v>303381.59098468639</v>
      </c>
    </row>
    <row r="10" spans="2:5" ht="15.75" thickBot="1">
      <c r="B10" s="364"/>
      <c r="C10" s="364"/>
      <c r="D10" s="379"/>
      <c r="E10" s="380">
        <f>SUM(D4:D8)/5</f>
        <v>60676.318196937282</v>
      </c>
    </row>
    <row r="11" spans="2:5">
      <c r="B11" s="364"/>
      <c r="C11" s="364"/>
      <c r="D11" s="381"/>
      <c r="E11" s="364"/>
    </row>
    <row r="12" spans="2:5">
      <c r="B12" s="382" t="s">
        <v>89</v>
      </c>
      <c r="C12" s="430" t="s">
        <v>90</v>
      </c>
      <c r="D12" s="430"/>
      <c r="E12" s="364"/>
    </row>
    <row r="13" spans="2:5">
      <c r="B13" s="364" t="s">
        <v>91</v>
      </c>
      <c r="C13" s="364"/>
      <c r="D13" s="364"/>
      <c r="E13" s="364"/>
    </row>
    <row r="14" spans="2:5">
      <c r="B14" s="364"/>
      <c r="C14" s="364"/>
      <c r="D14" s="364"/>
      <c r="E14" s="364"/>
    </row>
    <row r="15" spans="2:5">
      <c r="B15" s="364" t="s">
        <v>92</v>
      </c>
      <c r="C15" s="364"/>
      <c r="D15" s="364"/>
      <c r="E15" s="364"/>
    </row>
    <row r="16" spans="2:5">
      <c r="B16" s="364" t="s">
        <v>93</v>
      </c>
      <c r="C16" s="383">
        <f>'ERs ICS TPDDTEC'!D13</f>
        <v>0.65193484750356012</v>
      </c>
      <c r="D16" s="364"/>
      <c r="E16" s="364"/>
    </row>
    <row r="17" spans="2:5">
      <c r="B17" s="364" t="s">
        <v>94</v>
      </c>
      <c r="C17" s="383">
        <f>'ERs ICS TPDDTEC'!D14</f>
        <v>0.84138924582786234</v>
      </c>
      <c r="D17" s="364"/>
      <c r="E17" s="384"/>
    </row>
    <row r="18" spans="2:5">
      <c r="B18" s="364" t="s">
        <v>95</v>
      </c>
      <c r="C18" s="384">
        <f>'ERs ICS TPDDTEC'!E27</f>
        <v>116078.55</v>
      </c>
      <c r="D18" s="364" t="s">
        <v>96</v>
      </c>
      <c r="E18" s="384"/>
    </row>
    <row r="19" spans="2:5">
      <c r="B19" s="364"/>
      <c r="C19" s="384">
        <f>'ERs ICS TPDDTEC'!E28</f>
        <v>113347.29</v>
      </c>
      <c r="D19" s="364" t="s">
        <v>97</v>
      </c>
      <c r="E19" s="384"/>
    </row>
    <row r="20" spans="2:5">
      <c r="B20" s="364"/>
      <c r="C20" s="384">
        <f>'ERs ICS TPDDTEC'!E29</f>
        <v>110616.03000000001</v>
      </c>
      <c r="D20" s="364" t="s">
        <v>98</v>
      </c>
      <c r="E20" s="384"/>
    </row>
    <row r="21" spans="2:5">
      <c r="B21" s="364"/>
      <c r="C21" s="384">
        <f>'ERs ICS TPDDTEC'!E30</f>
        <v>107884.77</v>
      </c>
      <c r="D21" s="364" t="s">
        <v>99</v>
      </c>
      <c r="E21" s="384"/>
    </row>
    <row r="22" spans="2:5">
      <c r="B22" s="364"/>
      <c r="C22" s="384">
        <f>'ERs ICS TPDDTEC'!E31</f>
        <v>105153.51000000001</v>
      </c>
      <c r="D22" s="364" t="s">
        <v>100</v>
      </c>
      <c r="E22" s="364"/>
    </row>
    <row r="23" spans="2:5">
      <c r="B23" s="381"/>
      <c r="C23" s="381"/>
      <c r="D23" s="381"/>
      <c r="E23" s="381"/>
    </row>
    <row r="24" spans="2:5" ht="15.75" thickBot="1">
      <c r="B24" s="381"/>
      <c r="C24" s="381"/>
      <c r="D24" s="381"/>
      <c r="E24" s="381"/>
    </row>
    <row r="25" spans="2:5" ht="15.75" thickBot="1">
      <c r="B25" s="385" t="s">
        <v>101</v>
      </c>
      <c r="C25" s="381"/>
      <c r="D25" s="381"/>
      <c r="E25" s="381"/>
    </row>
    <row r="26" spans="2:5">
      <c r="B26" s="386" t="s">
        <v>77</v>
      </c>
      <c r="C26" s="387" t="s">
        <v>85</v>
      </c>
      <c r="D26" s="387" t="s">
        <v>86</v>
      </c>
      <c r="E26" s="388" t="s">
        <v>87</v>
      </c>
    </row>
    <row r="27" spans="2:5">
      <c r="B27" s="368">
        <v>2024</v>
      </c>
      <c r="C27" s="389">
        <v>0</v>
      </c>
      <c r="D27" s="390">
        <v>0.61</v>
      </c>
      <c r="E27" s="390">
        <f>D27</f>
        <v>0.61</v>
      </c>
    </row>
    <row r="28" spans="2:5">
      <c r="B28" s="368">
        <v>2025</v>
      </c>
      <c r="C28" s="389">
        <v>0</v>
      </c>
      <c r="D28" s="390">
        <v>0.61</v>
      </c>
      <c r="E28" s="390">
        <f>D28</f>
        <v>0.61</v>
      </c>
    </row>
    <row r="29" spans="2:5">
      <c r="B29" s="368">
        <v>2026</v>
      </c>
      <c r="C29" s="389">
        <v>0</v>
      </c>
      <c r="D29" s="390">
        <v>0.61</v>
      </c>
      <c r="E29" s="390">
        <f>D29</f>
        <v>0.61</v>
      </c>
    </row>
    <row r="30" spans="2:5">
      <c r="B30" s="368">
        <v>2027</v>
      </c>
      <c r="C30" s="389">
        <v>0</v>
      </c>
      <c r="D30" s="390">
        <v>0.61</v>
      </c>
      <c r="E30" s="390">
        <f>D30</f>
        <v>0.61</v>
      </c>
    </row>
    <row r="31" spans="2:5" ht="15.75" thickBot="1">
      <c r="B31" s="372">
        <v>2028</v>
      </c>
      <c r="C31" s="389">
        <v>0</v>
      </c>
      <c r="D31" s="390">
        <v>0.61</v>
      </c>
      <c r="E31" s="390">
        <f>D31</f>
        <v>0.61</v>
      </c>
    </row>
    <row r="32" spans="2:5" ht="15.75" thickBot="1">
      <c r="B32" s="391" t="s">
        <v>102</v>
      </c>
      <c r="C32" s="392">
        <f>AVERAGE(C27:C31)</f>
        <v>0</v>
      </c>
      <c r="D32" s="393">
        <f t="shared" ref="D32:E32" si="1">AVERAGE(D27:D31)</f>
        <v>0.61</v>
      </c>
      <c r="E32" s="393">
        <f t="shared" si="1"/>
        <v>0.61</v>
      </c>
    </row>
    <row r="33" spans="2:5">
      <c r="B33" s="394"/>
      <c r="C33" s="381"/>
      <c r="D33" s="381"/>
      <c r="E33" s="381"/>
    </row>
    <row r="34" spans="2:5" ht="15.75" thickBot="1">
      <c r="B34" s="381"/>
      <c r="C34" s="381"/>
      <c r="D34" s="381"/>
      <c r="E34" s="381"/>
    </row>
    <row r="35" spans="2:5" ht="15.75" thickBot="1">
      <c r="B35" s="385" t="s">
        <v>103</v>
      </c>
      <c r="C35" s="381"/>
      <c r="D35" s="381"/>
      <c r="E35" s="381"/>
    </row>
    <row r="36" spans="2:5">
      <c r="B36" s="395" t="s">
        <v>77</v>
      </c>
      <c r="C36" s="396" t="s">
        <v>85</v>
      </c>
      <c r="D36" s="396" t="s">
        <v>86</v>
      </c>
      <c r="E36" s="397" t="s">
        <v>87</v>
      </c>
    </row>
    <row r="37" spans="2:5">
      <c r="B37" s="368">
        <v>2024</v>
      </c>
      <c r="C37" s="398">
        <v>0</v>
      </c>
      <c r="D37" s="398">
        <v>1</v>
      </c>
      <c r="E37" s="398">
        <f>(D37-C37)</f>
        <v>1</v>
      </c>
    </row>
    <row r="38" spans="2:5">
      <c r="B38" s="368">
        <v>2025</v>
      </c>
      <c r="C38" s="398">
        <v>0</v>
      </c>
      <c r="D38" s="398">
        <v>1</v>
      </c>
      <c r="E38" s="398">
        <f t="shared" ref="E38:E41" si="2">(D38-C38)</f>
        <v>1</v>
      </c>
    </row>
    <row r="39" spans="2:5">
      <c r="B39" s="368">
        <v>2026</v>
      </c>
      <c r="C39" s="398">
        <v>0</v>
      </c>
      <c r="D39" s="398">
        <v>1</v>
      </c>
      <c r="E39" s="398">
        <f t="shared" si="2"/>
        <v>1</v>
      </c>
    </row>
    <row r="40" spans="2:5">
      <c r="B40" s="368">
        <v>2027</v>
      </c>
      <c r="C40" s="398">
        <v>0</v>
      </c>
      <c r="D40" s="398">
        <v>1</v>
      </c>
      <c r="E40" s="398">
        <f t="shared" si="2"/>
        <v>1</v>
      </c>
    </row>
    <row r="41" spans="2:5" ht="15.75" thickBot="1">
      <c r="B41" s="372">
        <v>2028</v>
      </c>
      <c r="C41" s="398">
        <v>0</v>
      </c>
      <c r="D41" s="398">
        <v>1</v>
      </c>
      <c r="E41" s="398">
        <f t="shared" si="2"/>
        <v>1</v>
      </c>
    </row>
    <row r="42" spans="2:5" ht="15.75" thickBot="1">
      <c r="B42" s="391" t="s">
        <v>102</v>
      </c>
      <c r="C42" s="399">
        <f>AVERAGE(C37:C41)</f>
        <v>0</v>
      </c>
      <c r="D42" s="399">
        <f t="shared" ref="D42:E42" si="3">AVERAGE(D37:D41)</f>
        <v>1</v>
      </c>
      <c r="E42" s="399">
        <f t="shared" si="3"/>
        <v>1</v>
      </c>
    </row>
    <row r="43" spans="2:5">
      <c r="B43" s="381"/>
      <c r="C43" s="381"/>
      <c r="D43" s="381"/>
      <c r="E43" s="381"/>
    </row>
    <row r="44" spans="2:5" ht="15.75" thickBot="1">
      <c r="B44" s="381"/>
      <c r="C44" s="381"/>
      <c r="D44" s="381"/>
      <c r="E44" s="381"/>
    </row>
    <row r="45" spans="2:5" ht="15.75" thickBot="1">
      <c r="B45" s="385" t="s">
        <v>104</v>
      </c>
      <c r="C45" s="381"/>
      <c r="D45" s="381"/>
      <c r="E45" s="381"/>
    </row>
    <row r="46" spans="2:5">
      <c r="B46" s="386" t="s">
        <v>77</v>
      </c>
      <c r="C46" s="387" t="s">
        <v>85</v>
      </c>
      <c r="D46" s="387" t="s">
        <v>86</v>
      </c>
      <c r="E46" s="388" t="s">
        <v>87</v>
      </c>
    </row>
    <row r="47" spans="2:5">
      <c r="B47" s="368">
        <v>2024</v>
      </c>
      <c r="C47" s="400">
        <v>0</v>
      </c>
      <c r="D47" s="400">
        <v>30</v>
      </c>
      <c r="E47" s="400">
        <f>ABS(D47-C47)</f>
        <v>30</v>
      </c>
    </row>
    <row r="48" spans="2:5">
      <c r="B48" s="368">
        <v>2025</v>
      </c>
      <c r="C48" s="400">
        <v>0</v>
      </c>
      <c r="D48" s="400">
        <v>30</v>
      </c>
      <c r="E48" s="400">
        <f t="shared" ref="E48:E51" si="4">ABS(D48-C48)</f>
        <v>30</v>
      </c>
    </row>
    <row r="49" spans="2:5">
      <c r="B49" s="368">
        <v>2026</v>
      </c>
      <c r="C49" s="400">
        <v>0</v>
      </c>
      <c r="D49" s="400">
        <v>30</v>
      </c>
      <c r="E49" s="400">
        <f t="shared" si="4"/>
        <v>30</v>
      </c>
    </row>
    <row r="50" spans="2:5">
      <c r="B50" s="368">
        <v>2027</v>
      </c>
      <c r="C50" s="400">
        <v>0</v>
      </c>
      <c r="D50" s="400">
        <v>30</v>
      </c>
      <c r="E50" s="400">
        <f t="shared" si="4"/>
        <v>30</v>
      </c>
    </row>
    <row r="51" spans="2:5" ht="15.75" thickBot="1">
      <c r="B51" s="372">
        <v>2028</v>
      </c>
      <c r="C51" s="401">
        <v>0</v>
      </c>
      <c r="D51" s="400">
        <v>30</v>
      </c>
      <c r="E51" s="400">
        <f t="shared" si="4"/>
        <v>30</v>
      </c>
    </row>
    <row r="52" spans="2:5" ht="15.75" thickBot="1">
      <c r="B52" s="391" t="s">
        <v>102</v>
      </c>
      <c r="C52" s="402">
        <v>0</v>
      </c>
      <c r="D52" s="392">
        <f>AVERAGE(D47:D51)</f>
        <v>30</v>
      </c>
      <c r="E52" s="392">
        <f>AVERAGE(E47:E51)</f>
        <v>30</v>
      </c>
    </row>
    <row r="53" spans="2:5">
      <c r="B53" s="381"/>
      <c r="C53" s="381"/>
      <c r="D53" s="381"/>
      <c r="E53" s="381"/>
    </row>
    <row r="54" spans="2:5" ht="15.75" thickBot="1">
      <c r="B54" s="381"/>
      <c r="C54" s="381"/>
      <c r="D54" s="381"/>
      <c r="E54" s="381"/>
    </row>
    <row r="55" spans="2:5" ht="15.75" thickBot="1">
      <c r="B55" s="385" t="s">
        <v>105</v>
      </c>
      <c r="C55" s="381"/>
      <c r="D55" s="381"/>
      <c r="E55" s="381"/>
    </row>
    <row r="56" spans="2:5" ht="15.75" thickBot="1">
      <c r="B56" s="403" t="s">
        <v>77</v>
      </c>
      <c r="C56" s="404" t="s">
        <v>106</v>
      </c>
      <c r="D56" s="404" t="s">
        <v>107</v>
      </c>
      <c r="E56" s="405" t="s">
        <v>108</v>
      </c>
    </row>
    <row r="57" spans="2:5">
      <c r="B57" s="368">
        <v>2024</v>
      </c>
      <c r="C57" s="406">
        <f>'[5]Baseline Surveys'!$HD$12</f>
        <v>147.96774193548387</v>
      </c>
      <c r="D57" s="406">
        <v>105</v>
      </c>
      <c r="E57" s="406">
        <f>C57-D57</f>
        <v>42.967741935483872</v>
      </c>
    </row>
    <row r="58" spans="2:5">
      <c r="B58" s="368">
        <v>2025</v>
      </c>
      <c r="C58" s="406">
        <f>'[5]Baseline Surveys'!$HD$12</f>
        <v>147.96774193548387</v>
      </c>
      <c r="D58" s="406">
        <v>105</v>
      </c>
      <c r="E58" s="406">
        <f>C58-D58</f>
        <v>42.967741935483872</v>
      </c>
    </row>
    <row r="59" spans="2:5">
      <c r="B59" s="368">
        <v>2026</v>
      </c>
      <c r="C59" s="406">
        <f>'[5]Baseline Surveys'!$HD$12</f>
        <v>147.96774193548387</v>
      </c>
      <c r="D59" s="406">
        <v>105</v>
      </c>
      <c r="E59" s="406">
        <f>C59-D59</f>
        <v>42.967741935483872</v>
      </c>
    </row>
    <row r="60" spans="2:5">
      <c r="B60" s="368">
        <v>2027</v>
      </c>
      <c r="C60" s="406">
        <f>'[5]Baseline Surveys'!$HD$12</f>
        <v>147.96774193548387</v>
      </c>
      <c r="D60" s="406">
        <v>105</v>
      </c>
      <c r="E60" s="406">
        <f>C60-D60</f>
        <v>42.967741935483872</v>
      </c>
    </row>
    <row r="61" spans="2:5" ht="15.75" thickBot="1">
      <c r="B61" s="372">
        <v>2028</v>
      </c>
      <c r="C61" s="406">
        <f>'[5]Baseline Surveys'!$HD$12</f>
        <v>147.96774193548387</v>
      </c>
      <c r="D61" s="406">
        <v>105</v>
      </c>
      <c r="E61" s="406">
        <f>C61-D61</f>
        <v>42.967741935483872</v>
      </c>
    </row>
    <row r="62" spans="2:5" ht="15.75" thickBot="1">
      <c r="B62" s="391" t="s">
        <v>102</v>
      </c>
      <c r="C62" s="392">
        <f>AVERAGE(C57:C61)</f>
        <v>147.96774193548387</v>
      </c>
      <c r="D62" s="392">
        <f>AVERAGE(D57:D61)</f>
        <v>105</v>
      </c>
      <c r="E62" s="392">
        <f>AVERAGE(E57:E61)</f>
        <v>42.967741935483872</v>
      </c>
    </row>
    <row r="63" spans="2:5">
      <c r="B63" s="394"/>
      <c r="C63" s="394"/>
      <c r="D63" s="394"/>
      <c r="E63" s="394"/>
    </row>
    <row r="64" spans="2:5" ht="15.75" thickBot="1">
      <c r="B64" s="381"/>
      <c r="C64" s="381"/>
      <c r="D64" s="381"/>
      <c r="E64" s="381"/>
    </row>
    <row r="65" spans="2:5" ht="15.75" thickBot="1">
      <c r="B65" s="385" t="s">
        <v>109</v>
      </c>
      <c r="C65" s="381"/>
      <c r="D65" s="381"/>
      <c r="E65" s="381"/>
    </row>
    <row r="66" spans="2:5" ht="15.75" thickBot="1">
      <c r="B66" s="403" t="s">
        <v>77</v>
      </c>
      <c r="C66" s="404" t="s">
        <v>85</v>
      </c>
      <c r="D66" s="404" t="s">
        <v>86</v>
      </c>
      <c r="E66" s="405" t="s">
        <v>87</v>
      </c>
    </row>
    <row r="67" spans="2:5">
      <c r="B67" s="368">
        <v>2024</v>
      </c>
      <c r="C67" s="407">
        <v>0</v>
      </c>
      <c r="D67" s="408">
        <f>'ERs ICS TPDDTEC'!E27</f>
        <v>116078.55</v>
      </c>
      <c r="E67" s="408">
        <f>'[5]ERs ICS TPDDTEC'!E27</f>
        <v>116078.55</v>
      </c>
    </row>
    <row r="68" spans="2:5">
      <c r="B68" s="368">
        <v>2025</v>
      </c>
      <c r="C68" s="400">
        <v>0</v>
      </c>
      <c r="D68" s="408">
        <f>'ERs ICS TPDDTEC'!E28</f>
        <v>113347.29</v>
      </c>
      <c r="E68" s="408">
        <f>'[5]ERs ICS TPDDTEC'!E28</f>
        <v>113347.29</v>
      </c>
    </row>
    <row r="69" spans="2:5">
      <c r="B69" s="368">
        <v>2026</v>
      </c>
      <c r="C69" s="400">
        <v>0</v>
      </c>
      <c r="D69" s="408">
        <f>'ERs ICS TPDDTEC'!E29</f>
        <v>110616.03000000001</v>
      </c>
      <c r="E69" s="408">
        <f>'[5]ERs ICS TPDDTEC'!E29</f>
        <v>110616.03000000001</v>
      </c>
    </row>
    <row r="70" spans="2:5">
      <c r="B70" s="368">
        <v>2027</v>
      </c>
      <c r="C70" s="400">
        <v>0</v>
      </c>
      <c r="D70" s="408">
        <f>'ERs ICS TPDDTEC'!E30</f>
        <v>107884.77</v>
      </c>
      <c r="E70" s="408">
        <f>'[5]ERs ICS TPDDTEC'!E30</f>
        <v>107884.77</v>
      </c>
    </row>
    <row r="71" spans="2:5" ht="15.75" thickBot="1">
      <c r="B71" s="372">
        <v>2028</v>
      </c>
      <c r="C71" s="401">
        <v>0</v>
      </c>
      <c r="D71" s="408">
        <f>'ERs ICS TPDDTEC'!E31</f>
        <v>105153.51000000001</v>
      </c>
      <c r="E71" s="409">
        <f>'[5]ERs ICS TPDDTEC'!E31</f>
        <v>105153.51000000001</v>
      </c>
    </row>
    <row r="72" spans="2:5" ht="15.75" thickBot="1">
      <c r="B72" s="391" t="s">
        <v>102</v>
      </c>
      <c r="C72" s="410">
        <v>0</v>
      </c>
      <c r="D72" s="411">
        <f>AVERAGE(D67:D71)</f>
        <v>110616.03</v>
      </c>
      <c r="E72" s="411">
        <f>AVERAGE(E67:E71)</f>
        <v>110616.03</v>
      </c>
    </row>
    <row r="73" spans="2:5">
      <c r="B73" s="381"/>
      <c r="C73" s="381"/>
      <c r="D73" s="381"/>
      <c r="E73" s="381"/>
    </row>
    <row r="74" spans="2:5" ht="15.75" thickBot="1">
      <c r="B74" s="381"/>
      <c r="C74" s="381"/>
      <c r="D74" s="381"/>
      <c r="E74" s="381"/>
    </row>
    <row r="75" spans="2:5">
      <c r="B75" s="385" t="s">
        <v>110</v>
      </c>
      <c r="C75" s="381"/>
      <c r="D75" s="381"/>
      <c r="E75" s="381"/>
    </row>
    <row r="76" spans="2:5">
      <c r="B76" s="412" t="s">
        <v>77</v>
      </c>
      <c r="C76" s="412" t="s">
        <v>85</v>
      </c>
      <c r="D76" s="412" t="s">
        <v>86</v>
      </c>
      <c r="E76" s="412" t="s">
        <v>87</v>
      </c>
    </row>
    <row r="77" spans="2:5">
      <c r="B77" s="368">
        <v>2024</v>
      </c>
      <c r="C77" s="400">
        <v>0</v>
      </c>
      <c r="D77" s="400">
        <v>30</v>
      </c>
      <c r="E77" s="400">
        <f>ABS(D77-C77)</f>
        <v>30</v>
      </c>
    </row>
    <row r="78" spans="2:5">
      <c r="B78" s="368">
        <v>2025</v>
      </c>
      <c r="C78" s="400">
        <v>0</v>
      </c>
      <c r="D78" s="400">
        <v>30</v>
      </c>
      <c r="E78" s="400">
        <f t="shared" ref="E78:E81" si="5">ABS(D78-C78)</f>
        <v>30</v>
      </c>
    </row>
    <row r="79" spans="2:5">
      <c r="B79" s="368">
        <v>2026</v>
      </c>
      <c r="C79" s="400">
        <v>0</v>
      </c>
      <c r="D79" s="400">
        <v>30</v>
      </c>
      <c r="E79" s="400">
        <f t="shared" si="5"/>
        <v>30</v>
      </c>
    </row>
    <row r="80" spans="2:5">
      <c r="B80" s="368">
        <v>2027</v>
      </c>
      <c r="C80" s="400">
        <v>0</v>
      </c>
      <c r="D80" s="400">
        <v>30</v>
      </c>
      <c r="E80" s="400">
        <f t="shared" si="5"/>
        <v>30</v>
      </c>
    </row>
    <row r="81" spans="2:5" ht="15.75" thickBot="1">
      <c r="B81" s="372">
        <v>2028</v>
      </c>
      <c r="C81" s="401">
        <v>0</v>
      </c>
      <c r="D81" s="400">
        <v>30</v>
      </c>
      <c r="E81" s="400">
        <f t="shared" si="5"/>
        <v>30</v>
      </c>
    </row>
    <row r="82" spans="2:5" ht="15.75" thickBot="1">
      <c r="B82" s="391" t="s">
        <v>102</v>
      </c>
      <c r="C82" s="402">
        <v>0</v>
      </c>
      <c r="D82" s="402">
        <f>AVERAGE(D77:D81)</f>
        <v>30</v>
      </c>
      <c r="E82" s="402">
        <f>AVERAGE(E77:E81)</f>
        <v>30</v>
      </c>
    </row>
  </sheetData>
  <mergeCells count="1">
    <mergeCell ref="C12:D1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2CD4D-F375-4BDD-B1E6-6EC89F6AB255}">
  <dimension ref="B4:E17"/>
  <sheetViews>
    <sheetView workbookViewId="0">
      <selection activeCell="D17" sqref="D17"/>
    </sheetView>
  </sheetViews>
  <sheetFormatPr defaultRowHeight="15"/>
  <cols>
    <col min="2" max="2" width="41.5703125" customWidth="1"/>
    <col min="4" max="4" width="28.42578125" customWidth="1"/>
    <col min="5" max="5" width="38.85546875" customWidth="1"/>
  </cols>
  <sheetData>
    <row r="4" spans="2:5">
      <c r="B4" s="431" t="s">
        <v>111</v>
      </c>
      <c r="C4" s="432" t="s">
        <v>112</v>
      </c>
      <c r="D4" s="433">
        <f>'ERs ICS TPDDTEC'!D17</f>
        <v>2.9499999999999998E-2</v>
      </c>
      <c r="E4" s="431" t="s">
        <v>113</v>
      </c>
    </row>
    <row r="5" spans="2:5">
      <c r="B5" s="431"/>
      <c r="C5" s="432"/>
      <c r="D5" s="433"/>
      <c r="E5" s="431"/>
    </row>
    <row r="6" spans="2:5">
      <c r="B6" s="279" t="s">
        <v>114</v>
      </c>
      <c r="C6" s="280" t="s">
        <v>115</v>
      </c>
      <c r="D6" s="281">
        <v>3.5999999999999998E-6</v>
      </c>
      <c r="E6" s="279" t="s">
        <v>116</v>
      </c>
    </row>
    <row r="7" spans="2:5">
      <c r="B7" s="279" t="s">
        <v>117</v>
      </c>
      <c r="C7" s="280" t="s">
        <v>118</v>
      </c>
      <c r="D7" s="281">
        <f>D4/D6</f>
        <v>8194.4444444444453</v>
      </c>
      <c r="E7" s="279" t="s">
        <v>119</v>
      </c>
    </row>
    <row r="8" spans="2:5">
      <c r="B8" s="282" t="s">
        <v>120</v>
      </c>
      <c r="C8" s="280" t="s">
        <v>121</v>
      </c>
      <c r="D8" s="283">
        <f>'ERs ICS TPDDTEC'!D11</f>
        <v>1.0237399322493228</v>
      </c>
      <c r="E8" s="279" t="s">
        <v>122</v>
      </c>
    </row>
    <row r="9" spans="2:5">
      <c r="B9" s="282" t="s">
        <v>123</v>
      </c>
      <c r="C9" s="280" t="s">
        <v>121</v>
      </c>
      <c r="D9" s="284">
        <f>'ERs ICS TPDDTEC'!D13</f>
        <v>0.65193484750356012</v>
      </c>
      <c r="E9" s="279" t="s">
        <v>16</v>
      </c>
    </row>
    <row r="10" spans="2:5">
      <c r="B10" s="282" t="s">
        <v>124</v>
      </c>
      <c r="C10" s="280" t="s">
        <v>125</v>
      </c>
      <c r="D10" s="285">
        <v>1</v>
      </c>
      <c r="E10" s="285" t="s">
        <v>126</v>
      </c>
    </row>
    <row r="11" spans="2:5">
      <c r="B11" s="282" t="s">
        <v>127</v>
      </c>
      <c r="C11" s="280" t="s">
        <v>128</v>
      </c>
      <c r="D11" s="283">
        <f>D9/D10</f>
        <v>0.65193484750356012</v>
      </c>
      <c r="E11" s="279" t="s">
        <v>18</v>
      </c>
    </row>
    <row r="12" spans="2:5">
      <c r="B12" s="282" t="s">
        <v>129</v>
      </c>
      <c r="C12" s="280" t="s">
        <v>130</v>
      </c>
      <c r="D12" s="286">
        <f>D11*D7</f>
        <v>5342.2438892652845</v>
      </c>
      <c r="E12" s="279" t="s">
        <v>18</v>
      </c>
    </row>
    <row r="13" spans="2:5">
      <c r="B13" s="282" t="s">
        <v>114</v>
      </c>
      <c r="C13" s="280" t="s">
        <v>131</v>
      </c>
      <c r="D13" s="287">
        <v>9.9999999999999995E-7</v>
      </c>
      <c r="E13" s="279" t="s">
        <v>114</v>
      </c>
    </row>
    <row r="14" spans="2:5">
      <c r="B14" s="282" t="s">
        <v>132</v>
      </c>
      <c r="C14" s="280" t="s">
        <v>133</v>
      </c>
      <c r="D14" s="288">
        <f>D12*D13</f>
        <v>5.3422438892652838E-3</v>
      </c>
      <c r="E14" s="279" t="s">
        <v>119</v>
      </c>
    </row>
    <row r="15" spans="2:5">
      <c r="B15" s="282" t="s">
        <v>134</v>
      </c>
      <c r="C15" s="280" t="s">
        <v>135</v>
      </c>
      <c r="D15" s="289">
        <f>D14*1000</f>
        <v>5.3422438892652835</v>
      </c>
      <c r="E15" s="279" t="s">
        <v>119</v>
      </c>
    </row>
    <row r="16" spans="2:5">
      <c r="B16" s="282" t="s">
        <v>136</v>
      </c>
      <c r="C16" s="280" t="s">
        <v>135</v>
      </c>
      <c r="D16" s="290">
        <v>600</v>
      </c>
      <c r="E16" s="279" t="s">
        <v>137</v>
      </c>
    </row>
    <row r="17" spans="2:5">
      <c r="B17" s="282" t="s">
        <v>138</v>
      </c>
      <c r="C17" s="285"/>
      <c r="D17" s="291" t="str">
        <f>IF(D15&lt;D16,"PASS","FAIL")</f>
        <v>PASS</v>
      </c>
      <c r="E17" s="285"/>
    </row>
  </sheetData>
  <mergeCells count="4">
    <mergeCell ref="B4:B5"/>
    <mergeCell ref="C4:C5"/>
    <mergeCell ref="D4:D5"/>
    <mergeCell ref="E4:E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B35F2-F9CB-4FF8-8F03-4EFC2D1ED00A}">
  <sheetPr codeName="Sheet3"/>
  <dimension ref="A1:HP305"/>
  <sheetViews>
    <sheetView topLeftCell="FE1" zoomScale="80" zoomScaleNormal="80" workbookViewId="0">
      <pane ySplit="1" topLeftCell="A2" activePane="bottomLeft" state="frozen"/>
      <selection activeCell="Q106" sqref="Q106"/>
      <selection pane="bottomLeft" activeCell="FS1" sqref="FS1"/>
    </sheetView>
  </sheetViews>
  <sheetFormatPr defaultColWidth="9.28515625" defaultRowHeight="15"/>
  <cols>
    <col min="1" max="1" width="29.7109375" customWidth="1" collapsed="1"/>
    <col min="2" max="11" width="11.42578125" customWidth="1"/>
    <col min="12" max="12" width="48.7109375" customWidth="1"/>
    <col min="13" max="13" width="34" customWidth="1"/>
    <col min="14" max="14" width="11.42578125" customWidth="1"/>
    <col min="15" max="15" width="36.5703125" customWidth="1"/>
    <col min="16" max="16" width="29.7109375" style="259" customWidth="1"/>
    <col min="17" max="17" width="29.7109375" style="256" customWidth="1"/>
    <col min="18" max="18" width="16.42578125" style="237" customWidth="1"/>
    <col min="19" max="20" width="21.7109375" customWidth="1"/>
    <col min="21" max="21" width="30.7109375" style="237" customWidth="1"/>
    <col min="22" max="22" width="24.7109375" customWidth="1"/>
    <col min="23" max="23" width="20.28515625" customWidth="1"/>
    <col min="24" max="25" width="29" customWidth="1"/>
    <col min="26" max="26" width="25.7109375" customWidth="1"/>
    <col min="27" max="27" width="19.42578125" customWidth="1"/>
    <col min="28" max="28" width="47.7109375" customWidth="1"/>
    <col min="29" max="31" width="32.28515625" customWidth="1"/>
    <col min="32" max="32" width="86.28515625" customWidth="1"/>
    <col min="33" max="33" width="62.7109375" customWidth="1"/>
    <col min="34" max="34" width="11.42578125" customWidth="1"/>
    <col min="35" max="35" width="32.7109375" customWidth="1"/>
    <col min="36" max="36" width="11.42578125" customWidth="1"/>
    <col min="37" max="37" width="31.7109375" customWidth="1"/>
    <col min="38" max="44" width="18.42578125" customWidth="1"/>
    <col min="45" max="45" width="59.28515625" customWidth="1"/>
    <col min="46" max="46" width="28.42578125" customWidth="1"/>
    <col min="47" max="47" width="68.42578125" customWidth="1"/>
    <col min="48" max="48" width="67" customWidth="1"/>
    <col min="49" max="51" width="18.42578125" customWidth="1"/>
    <col min="73" max="73" width="42" customWidth="1"/>
    <col min="74" max="74" width="80.42578125" customWidth="1"/>
    <col min="88" max="88" width="28.7109375" customWidth="1"/>
    <col min="89" max="89" width="31.28515625" customWidth="1"/>
    <col min="90" max="90" width="26.7109375" customWidth="1"/>
    <col min="91" max="91" width="36.7109375" customWidth="1"/>
    <col min="94" max="104" width="11.42578125" customWidth="1"/>
    <col min="105" max="105" width="38.42578125" customWidth="1"/>
    <col min="106" max="106" width="11.42578125" customWidth="1"/>
    <col min="107" max="107" width="32.28515625" customWidth="1"/>
    <col min="113" max="113" width="24.7109375" customWidth="1"/>
    <col min="114" max="114" width="35.42578125" customWidth="1"/>
    <col min="115" max="115" width="18.7109375" customWidth="1"/>
    <col min="116" max="116" width="26.7109375" customWidth="1"/>
    <col min="117" max="117" width="29" style="237" customWidth="1"/>
    <col min="118" max="118" width="19.7109375" style="237" customWidth="1"/>
    <col min="119" max="119" width="20.7109375" customWidth="1"/>
    <col min="120" max="120" width="21.7109375" customWidth="1"/>
    <col min="121" max="121" width="20.7109375" customWidth="1"/>
    <col min="122" max="122" width="21" customWidth="1"/>
    <col min="123" max="123" width="22.28515625" customWidth="1"/>
    <col min="132" max="132" width="18.28515625" customWidth="1"/>
    <col min="133" max="133" width="20.7109375" customWidth="1"/>
    <col min="134" max="134" width="20.7109375" customWidth="1" collapsed="1"/>
    <col min="135" max="152" width="20.7109375" customWidth="1"/>
    <col min="153" max="153" width="29.140625" customWidth="1"/>
    <col min="154" max="154" width="62.7109375" customWidth="1"/>
    <col min="155" max="155" width="47" customWidth="1"/>
    <col min="156" max="156" width="41.28515625" customWidth="1"/>
    <col min="157" max="157" width="26.28515625" customWidth="1"/>
    <col min="158" max="158" width="22.7109375" customWidth="1"/>
    <col min="174" max="174" width="9.28515625" style="238"/>
    <col min="180" max="180" width="14.7109375" style="237" customWidth="1"/>
    <col min="181" max="182" width="57.7109375" style="243" customWidth="1"/>
    <col min="183" max="183" width="44.7109375" style="241" customWidth="1"/>
    <col min="185" max="185" width="59.140625" customWidth="1"/>
    <col min="186" max="186" width="29.28515625" customWidth="1"/>
    <col min="187" max="187" width="29" customWidth="1"/>
    <col min="188" max="188" width="34.7109375" customWidth="1"/>
    <col min="189" max="189" width="65.42578125" customWidth="1"/>
    <col min="190" max="190" width="20.42578125" customWidth="1"/>
    <col min="191" max="191" width="34.28515625" customWidth="1"/>
    <col min="193" max="193" width="49.42578125" customWidth="1"/>
    <col min="194" max="194" width="42" customWidth="1"/>
    <col min="195" max="195" width="42.7109375" customWidth="1"/>
    <col min="196" max="196" width="28.140625" customWidth="1"/>
    <col min="224" max="224" width="11" customWidth="1"/>
  </cols>
  <sheetData>
    <row r="1" spans="1:203" s="206" customFormat="1" ht="50.45" customHeight="1">
      <c r="A1" s="204" t="s">
        <v>139</v>
      </c>
      <c r="B1" s="204" t="s">
        <v>140</v>
      </c>
      <c r="C1" s="204" t="s">
        <v>141</v>
      </c>
      <c r="D1" s="204" t="s">
        <v>142</v>
      </c>
      <c r="E1" s="204" t="s">
        <v>143</v>
      </c>
      <c r="F1" s="204" t="s">
        <v>144</v>
      </c>
      <c r="G1" s="204" t="s">
        <v>145</v>
      </c>
      <c r="H1" s="204" t="s">
        <v>146</v>
      </c>
      <c r="I1" s="204" t="s">
        <v>147</v>
      </c>
      <c r="J1" s="204" t="s">
        <v>148</v>
      </c>
      <c r="K1" s="204" t="s">
        <v>149</v>
      </c>
      <c r="L1" s="204" t="s">
        <v>150</v>
      </c>
      <c r="M1" s="204" t="s">
        <v>151</v>
      </c>
      <c r="N1" s="204" t="s">
        <v>152</v>
      </c>
      <c r="O1" s="204" t="s">
        <v>153</v>
      </c>
      <c r="P1" s="257" t="s">
        <v>154</v>
      </c>
      <c r="Q1" s="254" t="s">
        <v>155</v>
      </c>
      <c r="R1" s="205" t="s">
        <v>156</v>
      </c>
      <c r="S1" s="204" t="s">
        <v>157</v>
      </c>
      <c r="T1" s="204" t="s">
        <v>158</v>
      </c>
      <c r="U1" s="204" t="s">
        <v>159</v>
      </c>
      <c r="V1" s="204" t="s">
        <v>160</v>
      </c>
      <c r="W1" s="204" t="s">
        <v>161</v>
      </c>
      <c r="X1" s="204" t="s">
        <v>162</v>
      </c>
      <c r="Y1" s="204" t="s">
        <v>163</v>
      </c>
      <c r="Z1" s="204" t="s">
        <v>164</v>
      </c>
      <c r="AA1" s="204" t="s">
        <v>165</v>
      </c>
      <c r="AB1" s="204" t="s">
        <v>166</v>
      </c>
      <c r="AC1" s="204" t="s">
        <v>167</v>
      </c>
      <c r="AD1" s="204" t="s">
        <v>168</v>
      </c>
      <c r="AE1" s="204" t="s">
        <v>169</v>
      </c>
      <c r="AF1" s="204" t="s">
        <v>170</v>
      </c>
      <c r="AG1" s="204" t="s">
        <v>171</v>
      </c>
      <c r="AH1" s="204" t="s">
        <v>172</v>
      </c>
      <c r="AI1" s="204" t="s">
        <v>173</v>
      </c>
      <c r="AJ1" s="204" t="s">
        <v>174</v>
      </c>
      <c r="AK1" s="204" t="s">
        <v>175</v>
      </c>
      <c r="AL1" s="204" t="s">
        <v>176</v>
      </c>
      <c r="AM1" s="204" t="s">
        <v>177</v>
      </c>
      <c r="AN1" s="204" t="s">
        <v>178</v>
      </c>
      <c r="AO1" s="204" t="s">
        <v>179</v>
      </c>
      <c r="AP1" s="204" t="s">
        <v>180</v>
      </c>
      <c r="AQ1" s="204" t="s">
        <v>181</v>
      </c>
      <c r="AR1" s="204" t="s">
        <v>182</v>
      </c>
      <c r="AS1" s="204" t="s">
        <v>183</v>
      </c>
      <c r="AT1" s="204" t="s">
        <v>184</v>
      </c>
      <c r="AU1" s="204" t="s">
        <v>185</v>
      </c>
      <c r="AV1" s="204" t="s">
        <v>186</v>
      </c>
      <c r="AW1" s="204" t="s">
        <v>187</v>
      </c>
      <c r="AX1" s="204" t="s">
        <v>188</v>
      </c>
      <c r="AY1" s="204" t="s">
        <v>189</v>
      </c>
      <c r="AZ1" s="204" t="s">
        <v>190</v>
      </c>
      <c r="BA1" s="204" t="s">
        <v>191</v>
      </c>
      <c r="BB1" s="204" t="s">
        <v>192</v>
      </c>
      <c r="BC1" s="204" t="s">
        <v>193</v>
      </c>
      <c r="BD1" s="204" t="s">
        <v>194</v>
      </c>
      <c r="BE1" s="204" t="s">
        <v>195</v>
      </c>
      <c r="BF1" s="204" t="s">
        <v>196</v>
      </c>
      <c r="BG1" s="204" t="s">
        <v>197</v>
      </c>
      <c r="BH1" s="204" t="s">
        <v>198</v>
      </c>
      <c r="BI1" s="204" t="s">
        <v>199</v>
      </c>
      <c r="BJ1" s="204" t="s">
        <v>200</v>
      </c>
      <c r="BK1" s="204" t="s">
        <v>201</v>
      </c>
      <c r="BL1" s="204" t="s">
        <v>202</v>
      </c>
      <c r="BM1" s="204" t="s">
        <v>203</v>
      </c>
      <c r="BN1" s="204" t="s">
        <v>204</v>
      </c>
      <c r="BO1" s="204" t="s">
        <v>205</v>
      </c>
      <c r="BP1" s="204" t="s">
        <v>206</v>
      </c>
      <c r="BQ1" s="204" t="s">
        <v>207</v>
      </c>
      <c r="BR1" s="204" t="s">
        <v>208</v>
      </c>
      <c r="BS1" s="204" t="s">
        <v>209</v>
      </c>
      <c r="BT1" s="204" t="s">
        <v>210</v>
      </c>
      <c r="BU1" s="204" t="s">
        <v>211</v>
      </c>
      <c r="BV1" s="204" t="s">
        <v>212</v>
      </c>
      <c r="BW1" s="204" t="s">
        <v>213</v>
      </c>
      <c r="BX1" s="204" t="s">
        <v>214</v>
      </c>
      <c r="BY1" s="204" t="s">
        <v>215</v>
      </c>
      <c r="BZ1" s="204" t="s">
        <v>216</v>
      </c>
      <c r="CA1" s="204" t="s">
        <v>217</v>
      </c>
      <c r="CB1" s="204" t="s">
        <v>218</v>
      </c>
      <c r="CC1" s="204" t="s">
        <v>219</v>
      </c>
      <c r="CD1" s="204" t="s">
        <v>220</v>
      </c>
      <c r="CE1" s="204" t="s">
        <v>221</v>
      </c>
      <c r="CF1" s="204" t="s">
        <v>222</v>
      </c>
      <c r="CG1" s="204" t="s">
        <v>223</v>
      </c>
      <c r="CH1" s="204" t="s">
        <v>224</v>
      </c>
      <c r="CI1" s="204" t="s">
        <v>225</v>
      </c>
      <c r="CJ1" s="204" t="s">
        <v>226</v>
      </c>
      <c r="CK1" s="204" t="s">
        <v>227</v>
      </c>
      <c r="CL1" s="204" t="s">
        <v>228</v>
      </c>
      <c r="CM1" s="204" t="s">
        <v>229</v>
      </c>
      <c r="CN1" s="204" t="s">
        <v>230</v>
      </c>
      <c r="CO1" s="204" t="s">
        <v>231</v>
      </c>
      <c r="CP1" s="204" t="s">
        <v>232</v>
      </c>
      <c r="CQ1" s="204" t="s">
        <v>233</v>
      </c>
      <c r="CR1" s="204" t="s">
        <v>234</v>
      </c>
      <c r="CS1" s="204" t="s">
        <v>235</v>
      </c>
      <c r="CT1" s="204" t="s">
        <v>236</v>
      </c>
      <c r="CU1" s="204" t="s">
        <v>237</v>
      </c>
      <c r="CV1" s="204" t="s">
        <v>238</v>
      </c>
      <c r="CW1" s="204" t="s">
        <v>239</v>
      </c>
      <c r="CX1" s="204" t="s">
        <v>240</v>
      </c>
      <c r="CY1" s="204" t="s">
        <v>241</v>
      </c>
      <c r="CZ1" s="204" t="s">
        <v>242</v>
      </c>
      <c r="DA1" s="204" t="s">
        <v>243</v>
      </c>
      <c r="DB1" s="204" t="s">
        <v>244</v>
      </c>
      <c r="DC1" s="204" t="s">
        <v>245</v>
      </c>
      <c r="DD1" s="204" t="s">
        <v>246</v>
      </c>
      <c r="DE1" s="204" t="s">
        <v>247</v>
      </c>
      <c r="DF1" s="204" t="s">
        <v>248</v>
      </c>
      <c r="DG1" s="204" t="s">
        <v>249</v>
      </c>
      <c r="DH1" s="204" t="s">
        <v>250</v>
      </c>
      <c r="DI1" s="204" t="s">
        <v>251</v>
      </c>
      <c r="DJ1" s="204" t="s">
        <v>252</v>
      </c>
      <c r="DK1" s="204" t="s">
        <v>253</v>
      </c>
      <c r="DL1" s="204" t="s">
        <v>254</v>
      </c>
      <c r="DM1" s="204" t="s">
        <v>255</v>
      </c>
      <c r="DN1" s="204" t="s">
        <v>256</v>
      </c>
      <c r="DO1" s="204" t="s">
        <v>257</v>
      </c>
      <c r="DP1" s="204" t="s">
        <v>258</v>
      </c>
      <c r="DQ1" s="204" t="s">
        <v>259</v>
      </c>
      <c r="DR1" s="204" t="s">
        <v>260</v>
      </c>
      <c r="DS1" s="204" t="s">
        <v>261</v>
      </c>
      <c r="DT1" s="204" t="s">
        <v>262</v>
      </c>
      <c r="DU1" s="204" t="s">
        <v>263</v>
      </c>
      <c r="DV1" s="204" t="s">
        <v>264</v>
      </c>
      <c r="DW1" s="204" t="s">
        <v>265</v>
      </c>
      <c r="DX1" s="204" t="s">
        <v>266</v>
      </c>
      <c r="DY1" s="204" t="s">
        <v>267</v>
      </c>
      <c r="DZ1" s="204" t="s">
        <v>268</v>
      </c>
      <c r="EA1" s="204" t="s">
        <v>269</v>
      </c>
      <c r="EB1" s="204" t="s">
        <v>270</v>
      </c>
      <c r="EC1" s="204" t="s">
        <v>271</v>
      </c>
      <c r="ED1" s="204" t="s">
        <v>272</v>
      </c>
      <c r="EE1" s="204" t="s">
        <v>273</v>
      </c>
      <c r="EF1" s="204" t="s">
        <v>274</v>
      </c>
      <c r="EG1" s="204" t="s">
        <v>275</v>
      </c>
      <c r="EH1" s="204" t="s">
        <v>276</v>
      </c>
      <c r="EI1" s="204" t="s">
        <v>277</v>
      </c>
      <c r="EJ1" s="204" t="s">
        <v>278</v>
      </c>
      <c r="EK1" s="204" t="s">
        <v>279</v>
      </c>
      <c r="EL1" s="204" t="s">
        <v>280</v>
      </c>
      <c r="EM1" s="204" t="s">
        <v>281</v>
      </c>
      <c r="EN1" s="204" t="s">
        <v>282</v>
      </c>
      <c r="EO1" s="204" t="s">
        <v>283</v>
      </c>
      <c r="EP1" s="204" t="s">
        <v>284</v>
      </c>
      <c r="EQ1" s="204" t="s">
        <v>285</v>
      </c>
      <c r="ER1" s="204" t="s">
        <v>286</v>
      </c>
      <c r="ES1" s="204" t="s">
        <v>287</v>
      </c>
      <c r="ET1" s="204" t="s">
        <v>288</v>
      </c>
      <c r="EU1" s="204" t="s">
        <v>289</v>
      </c>
      <c r="EV1" s="204" t="s">
        <v>290</v>
      </c>
      <c r="EW1" s="204" t="s">
        <v>291</v>
      </c>
      <c r="EX1" s="204" t="s">
        <v>292</v>
      </c>
      <c r="EY1" s="204" t="s">
        <v>293</v>
      </c>
      <c r="EZ1" s="204" t="s">
        <v>294</v>
      </c>
      <c r="FA1" s="204" t="s">
        <v>295</v>
      </c>
      <c r="FB1" s="204" t="s">
        <v>296</v>
      </c>
      <c r="FC1" s="204" t="s">
        <v>297</v>
      </c>
      <c r="FD1" s="204" t="s">
        <v>298</v>
      </c>
      <c r="FE1" s="204" t="s">
        <v>299</v>
      </c>
      <c r="FF1" s="204" t="s">
        <v>300</v>
      </c>
      <c r="FG1" s="204" t="s">
        <v>301</v>
      </c>
      <c r="FH1" s="204" t="s">
        <v>302</v>
      </c>
      <c r="FI1" s="204" t="s">
        <v>303</v>
      </c>
      <c r="FJ1" s="204" t="s">
        <v>304</v>
      </c>
      <c r="FK1" s="204" t="s">
        <v>305</v>
      </c>
      <c r="FL1" s="204" t="s">
        <v>306</v>
      </c>
      <c r="FM1" s="204" t="s">
        <v>307</v>
      </c>
      <c r="FN1" s="204" t="s">
        <v>308</v>
      </c>
      <c r="FO1" s="204" t="s">
        <v>309</v>
      </c>
      <c r="FP1" s="204" t="s">
        <v>310</v>
      </c>
      <c r="FQ1" s="204" t="s">
        <v>311</v>
      </c>
      <c r="FR1" s="204" t="s">
        <v>312</v>
      </c>
      <c r="FS1" s="204" t="s">
        <v>313</v>
      </c>
      <c r="FT1" s="204" t="s">
        <v>314</v>
      </c>
      <c r="FU1" s="204" t="s">
        <v>315</v>
      </c>
      <c r="FV1" s="204" t="s">
        <v>316</v>
      </c>
      <c r="FW1" s="204" t="s">
        <v>317</v>
      </c>
      <c r="FX1" s="204" t="s">
        <v>318</v>
      </c>
      <c r="FY1" s="242" t="s">
        <v>319</v>
      </c>
      <c r="FZ1" s="242" t="s">
        <v>320</v>
      </c>
      <c r="GA1" s="240" t="s">
        <v>321</v>
      </c>
    </row>
    <row r="2" spans="1:203" s="1" customFormat="1">
      <c r="B2" s="1" t="s">
        <v>322</v>
      </c>
      <c r="E2" s="1" t="s">
        <v>322</v>
      </c>
      <c r="H2" s="1" t="s">
        <v>322</v>
      </c>
      <c r="J2" s="1" t="s">
        <v>323</v>
      </c>
      <c r="L2" s="1" t="s">
        <v>324</v>
      </c>
      <c r="O2" s="1" t="s">
        <v>325</v>
      </c>
      <c r="P2" s="258">
        <v>45654</v>
      </c>
      <c r="Q2" s="255">
        <v>45654.557179513897</v>
      </c>
      <c r="R2" s="201" t="s">
        <v>326</v>
      </c>
      <c r="S2" s="1">
        <v>5</v>
      </c>
      <c r="T2" s="1">
        <v>2</v>
      </c>
      <c r="U2" s="1">
        <v>1</v>
      </c>
      <c r="V2" s="1">
        <v>1</v>
      </c>
      <c r="W2" s="1">
        <v>1</v>
      </c>
      <c r="X2" s="1">
        <v>1</v>
      </c>
      <c r="Y2" s="1" t="s">
        <v>327</v>
      </c>
      <c r="AA2" s="1" t="s">
        <v>328</v>
      </c>
      <c r="AC2" s="1" t="s">
        <v>329</v>
      </c>
      <c r="AD2" s="1">
        <v>0</v>
      </c>
      <c r="AE2" s="1">
        <v>1</v>
      </c>
      <c r="AF2" s="1">
        <v>0</v>
      </c>
      <c r="AG2" s="1">
        <v>0</v>
      </c>
      <c r="AH2" s="1">
        <v>0</v>
      </c>
      <c r="AI2" s="1">
        <v>0</v>
      </c>
      <c r="AJ2" s="1">
        <v>0</v>
      </c>
      <c r="AK2" s="1">
        <v>0</v>
      </c>
      <c r="AL2" s="1">
        <v>0</v>
      </c>
      <c r="AM2" s="1">
        <v>0</v>
      </c>
      <c r="AN2" s="1">
        <v>0</v>
      </c>
      <c r="AP2" s="1" t="s">
        <v>329</v>
      </c>
      <c r="AR2" s="1" t="s">
        <v>330</v>
      </c>
      <c r="AS2" s="1" t="s">
        <v>323</v>
      </c>
      <c r="BI2" s="1">
        <v>1</v>
      </c>
      <c r="BR2" s="1" t="s">
        <v>331</v>
      </c>
      <c r="BS2" s="1">
        <v>0</v>
      </c>
      <c r="BT2" s="1">
        <v>1</v>
      </c>
      <c r="BU2" s="1">
        <v>0</v>
      </c>
      <c r="BV2" s="1">
        <v>0</v>
      </c>
      <c r="BW2" s="1">
        <v>0</v>
      </c>
      <c r="BX2" s="1">
        <v>0</v>
      </c>
      <c r="BY2" s="1">
        <v>0</v>
      </c>
      <c r="BZ2" s="1">
        <v>0</v>
      </c>
      <c r="CA2" s="1">
        <v>0</v>
      </c>
      <c r="CB2" s="1">
        <v>0</v>
      </c>
      <c r="CC2" s="1">
        <v>0</v>
      </c>
      <c r="CD2" s="1">
        <v>0</v>
      </c>
      <c r="CF2" s="1" t="s">
        <v>331</v>
      </c>
      <c r="CH2" s="1" t="s">
        <v>323</v>
      </c>
      <c r="CW2" s="1" t="s">
        <v>332</v>
      </c>
      <c r="CX2" s="1" t="s">
        <v>333</v>
      </c>
      <c r="CZ2" s="1" t="s">
        <v>333</v>
      </c>
      <c r="DB2" s="1">
        <v>0</v>
      </c>
      <c r="DC2" s="1">
        <v>21</v>
      </c>
      <c r="DD2" s="1">
        <v>0</v>
      </c>
      <c r="DE2" s="1">
        <v>0</v>
      </c>
      <c r="DF2" s="1">
        <v>0</v>
      </c>
      <c r="DG2" s="1">
        <v>0</v>
      </c>
      <c r="DH2" s="1">
        <v>0</v>
      </c>
      <c r="DI2" s="1">
        <v>0</v>
      </c>
      <c r="DJ2" s="1">
        <v>0</v>
      </c>
      <c r="DK2" s="1">
        <v>0</v>
      </c>
      <c r="DL2" s="1">
        <v>0</v>
      </c>
      <c r="DM2" s="1">
        <v>0</v>
      </c>
      <c r="DN2" s="1">
        <v>21</v>
      </c>
      <c r="DO2" s="1">
        <v>0</v>
      </c>
      <c r="DP2" s="1">
        <v>0</v>
      </c>
      <c r="DQ2" s="1">
        <v>0</v>
      </c>
      <c r="DR2" s="1">
        <v>0</v>
      </c>
      <c r="DS2" s="1">
        <v>0</v>
      </c>
      <c r="DT2" s="1">
        <v>0</v>
      </c>
      <c r="DU2" s="1">
        <v>0</v>
      </c>
      <c r="DV2" s="1">
        <v>0</v>
      </c>
      <c r="DW2" s="1">
        <v>0</v>
      </c>
      <c r="DX2" s="1">
        <v>0</v>
      </c>
      <c r="DY2" s="1">
        <v>21</v>
      </c>
      <c r="DZ2" s="1">
        <v>0</v>
      </c>
      <c r="EA2" s="1">
        <v>0</v>
      </c>
      <c r="EB2" s="1">
        <v>0</v>
      </c>
      <c r="EC2" s="1">
        <v>0</v>
      </c>
      <c r="ED2" s="1">
        <v>0</v>
      </c>
      <c r="EE2" s="1">
        <v>0</v>
      </c>
      <c r="EF2" s="1">
        <v>0</v>
      </c>
      <c r="EG2" s="1">
        <v>0</v>
      </c>
      <c r="EH2" s="1">
        <v>0</v>
      </c>
      <c r="EI2" s="1">
        <v>0</v>
      </c>
      <c r="EJ2" s="1">
        <v>0</v>
      </c>
      <c r="EK2" s="1">
        <v>21</v>
      </c>
      <c r="EL2" s="1">
        <v>0</v>
      </c>
      <c r="EM2" s="1">
        <v>0</v>
      </c>
      <c r="EN2" s="1">
        <v>0</v>
      </c>
      <c r="EO2" s="1">
        <v>0</v>
      </c>
      <c r="EP2" s="1">
        <v>0</v>
      </c>
      <c r="EQ2" s="1">
        <v>0</v>
      </c>
      <c r="ER2" s="1">
        <v>0</v>
      </c>
      <c r="ES2" s="1">
        <v>0</v>
      </c>
      <c r="ET2" s="1">
        <v>0</v>
      </c>
      <c r="EU2" s="1">
        <v>0</v>
      </c>
      <c r="EV2" s="1" t="s">
        <v>322</v>
      </c>
      <c r="EW2" s="1" t="s">
        <v>334</v>
      </c>
      <c r="EZ2" s="1" t="s">
        <v>335</v>
      </c>
      <c r="FA2" s="1">
        <v>1</v>
      </c>
      <c r="FB2" s="1">
        <v>9</v>
      </c>
      <c r="FI2" s="1" t="s">
        <v>322</v>
      </c>
      <c r="FM2" s="1" t="s">
        <v>323</v>
      </c>
      <c r="FP2" s="1" t="s">
        <v>336</v>
      </c>
      <c r="FR2" s="1" t="s">
        <v>323</v>
      </c>
      <c r="FS2" s="1" t="s">
        <v>337</v>
      </c>
      <c r="FT2" s="1" t="s">
        <v>338</v>
      </c>
      <c r="FV2" s="1" t="s">
        <v>322</v>
      </c>
      <c r="FW2" s="125"/>
      <c r="FX2" s="1">
        <v>633063362</v>
      </c>
      <c r="FY2" s="243">
        <f t="shared" ref="FY2:FY33" si="0">IF(EW2="Everyday",FA2*7*FB2,IF(EW2="Every week",FA2*EX2*FB2,IF(EW2="Once a month",(FB2/4)*FA2,IF(EW2="Once every 3 months",(FB2/12)*FA2,""))))</f>
        <v>2.25</v>
      </c>
      <c r="FZ2" s="243">
        <f t="shared" ref="FZ2:FZ33" si="1">IF(ISNUMBER(FY2),FY2/7,"")</f>
        <v>0.32142857142857145</v>
      </c>
      <c r="GA2" s="241">
        <f>IF(FP2="5 hours",300,IF(FP2="30 Mins",30,IF(FP2="2 Hours",120,IF(FP2="60 Mins",60,IF(FP2="3 hours",180,IF(FP2="3hrs",180,IF(FP2="2.5 hours",150,IF(FP2="3.5 hrs",210,IF(FP2="4 Hours",240,IF(FP2="3 Hours",180,IF(FP2="3.20 hrs",192,IF(FP2="4 hours",240,IF(FP2="2.40 hours",144,IF(FP2="3.20 hours",192,IF(FP2="3.5 hours",210,IF(FP2="4hours",240,""))))))))))))))))</f>
        <v>120</v>
      </c>
      <c r="GC2" s="207" t="s">
        <v>339</v>
      </c>
      <c r="GD2" s="202"/>
      <c r="GE2" s="202"/>
      <c r="GF2" s="202"/>
      <c r="GG2" s="207" t="s">
        <v>340</v>
      </c>
      <c r="GH2" s="208"/>
      <c r="GI2" s="202"/>
      <c r="GJ2" s="202" t="s">
        <v>341</v>
      </c>
      <c r="GK2" s="207" t="s">
        <v>342</v>
      </c>
      <c r="GL2" s="202"/>
      <c r="GM2" s="202"/>
      <c r="GN2" s="209"/>
      <c r="GO2" s="202"/>
      <c r="GP2" s="202"/>
      <c r="GQ2" s="202"/>
      <c r="GR2" s="202"/>
      <c r="GS2"/>
      <c r="GT2"/>
      <c r="GU2" s="203" t="s">
        <v>343</v>
      </c>
    </row>
    <row r="3" spans="1:203" s="1" customFormat="1" ht="16.5" customHeight="1">
      <c r="B3" s="1" t="s">
        <v>322</v>
      </c>
      <c r="E3" s="1" t="s">
        <v>322</v>
      </c>
      <c r="H3" s="1" t="s">
        <v>322</v>
      </c>
      <c r="J3" s="1" t="s">
        <v>323</v>
      </c>
      <c r="L3" s="1" t="s">
        <v>324</v>
      </c>
      <c r="O3" s="1" t="s">
        <v>325</v>
      </c>
      <c r="P3" s="258">
        <v>45654</v>
      </c>
      <c r="Q3" s="255">
        <v>45654.414609756903</v>
      </c>
      <c r="R3" s="201" t="s">
        <v>344</v>
      </c>
      <c r="S3" s="1">
        <v>2</v>
      </c>
      <c r="T3" s="1">
        <v>3</v>
      </c>
      <c r="U3" s="1">
        <v>2</v>
      </c>
      <c r="V3" s="1">
        <v>1</v>
      </c>
      <c r="W3" s="1">
        <v>0</v>
      </c>
      <c r="X3" s="1">
        <v>0</v>
      </c>
      <c r="Y3" s="1" t="s">
        <v>345</v>
      </c>
      <c r="AA3" s="1" t="s">
        <v>346</v>
      </c>
      <c r="AC3" s="1" t="s">
        <v>329</v>
      </c>
      <c r="AD3" s="1">
        <v>0</v>
      </c>
      <c r="AE3" s="1">
        <v>1</v>
      </c>
      <c r="AF3" s="1">
        <v>0</v>
      </c>
      <c r="AG3" s="1">
        <v>0</v>
      </c>
      <c r="AH3" s="1">
        <v>0</v>
      </c>
      <c r="AI3" s="1">
        <v>0</v>
      </c>
      <c r="AJ3" s="1">
        <v>0</v>
      </c>
      <c r="AK3" s="1">
        <v>0</v>
      </c>
      <c r="AL3" s="1">
        <v>0</v>
      </c>
      <c r="AM3" s="1">
        <v>0</v>
      </c>
      <c r="AN3" s="1">
        <v>0</v>
      </c>
      <c r="AP3" s="1" t="s">
        <v>329</v>
      </c>
      <c r="AR3" s="1" t="s">
        <v>347</v>
      </c>
      <c r="AS3" s="1" t="s">
        <v>323</v>
      </c>
      <c r="BI3" s="1">
        <v>1</v>
      </c>
      <c r="BR3" s="1" t="s">
        <v>331</v>
      </c>
      <c r="BS3" s="1">
        <v>0</v>
      </c>
      <c r="BT3" s="1">
        <v>1</v>
      </c>
      <c r="BU3" s="1">
        <v>0</v>
      </c>
      <c r="BV3" s="1">
        <v>0</v>
      </c>
      <c r="BW3" s="1">
        <v>0</v>
      </c>
      <c r="BX3" s="1">
        <v>0</v>
      </c>
      <c r="BY3" s="1">
        <v>0</v>
      </c>
      <c r="BZ3" s="1">
        <v>0</v>
      </c>
      <c r="CA3" s="1">
        <v>0</v>
      </c>
      <c r="CB3" s="1">
        <v>0</v>
      </c>
      <c r="CC3" s="1">
        <v>0</v>
      </c>
      <c r="CD3" s="1">
        <v>0</v>
      </c>
      <c r="CF3" s="1" t="s">
        <v>331</v>
      </c>
      <c r="CH3" s="1" t="s">
        <v>323</v>
      </c>
      <c r="CW3" s="1" t="s">
        <v>332</v>
      </c>
      <c r="CX3" s="1" t="s">
        <v>348</v>
      </c>
      <c r="CZ3" s="1" t="s">
        <v>348</v>
      </c>
      <c r="DB3" s="1">
        <v>0</v>
      </c>
      <c r="DC3" s="1">
        <v>14</v>
      </c>
      <c r="DD3" s="1">
        <v>0</v>
      </c>
      <c r="DE3" s="1">
        <v>0</v>
      </c>
      <c r="DF3" s="1">
        <v>0</v>
      </c>
      <c r="DG3" s="1">
        <v>0</v>
      </c>
      <c r="DH3" s="1">
        <v>0</v>
      </c>
      <c r="DI3" s="1">
        <v>0</v>
      </c>
      <c r="DJ3" s="1">
        <v>0</v>
      </c>
      <c r="DK3" s="1">
        <v>0</v>
      </c>
      <c r="DL3" s="1">
        <v>0</v>
      </c>
      <c r="DM3" s="1">
        <v>0</v>
      </c>
      <c r="DN3" s="1">
        <v>14</v>
      </c>
      <c r="DO3" s="1">
        <v>0</v>
      </c>
      <c r="DP3" s="1">
        <v>0</v>
      </c>
      <c r="DQ3" s="1">
        <v>0</v>
      </c>
      <c r="DR3" s="1">
        <v>0</v>
      </c>
      <c r="DS3" s="1">
        <v>0</v>
      </c>
      <c r="DT3" s="1">
        <v>0</v>
      </c>
      <c r="DU3" s="1">
        <v>0</v>
      </c>
      <c r="DV3" s="1">
        <v>0</v>
      </c>
      <c r="DW3" s="1">
        <v>0</v>
      </c>
      <c r="DX3" s="1">
        <v>0</v>
      </c>
      <c r="DY3" s="1">
        <v>14</v>
      </c>
      <c r="DZ3" s="1">
        <v>0</v>
      </c>
      <c r="EA3" s="1">
        <v>0</v>
      </c>
      <c r="EB3" s="1">
        <v>0</v>
      </c>
      <c r="EC3" s="1">
        <v>0</v>
      </c>
      <c r="ED3" s="1">
        <v>0</v>
      </c>
      <c r="EE3" s="1">
        <v>0</v>
      </c>
      <c r="EF3" s="1">
        <v>0</v>
      </c>
      <c r="EG3" s="1">
        <v>0</v>
      </c>
      <c r="EH3" s="1">
        <v>0</v>
      </c>
      <c r="EI3" s="1">
        <v>0</v>
      </c>
      <c r="EJ3" s="1">
        <v>0</v>
      </c>
      <c r="EK3" s="1">
        <v>14</v>
      </c>
      <c r="EL3" s="1">
        <v>0</v>
      </c>
      <c r="EM3" s="1">
        <v>0</v>
      </c>
      <c r="EN3" s="1">
        <v>0</v>
      </c>
      <c r="EO3" s="1">
        <v>0</v>
      </c>
      <c r="EP3" s="1">
        <v>0</v>
      </c>
      <c r="EQ3" s="1">
        <v>0</v>
      </c>
      <c r="ER3" s="1">
        <v>0</v>
      </c>
      <c r="ES3" s="1">
        <v>0</v>
      </c>
      <c r="ET3" s="1">
        <v>0</v>
      </c>
      <c r="EU3" s="1">
        <v>0</v>
      </c>
      <c r="EV3" s="1" t="s">
        <v>322</v>
      </c>
      <c r="EW3" s="1" t="s">
        <v>349</v>
      </c>
      <c r="EZ3" s="1" t="s">
        <v>350</v>
      </c>
      <c r="FA3" s="1">
        <v>2</v>
      </c>
      <c r="FB3" s="1">
        <v>1</v>
      </c>
      <c r="FI3" s="1" t="s">
        <v>322</v>
      </c>
      <c r="FM3" s="1" t="s">
        <v>323</v>
      </c>
      <c r="FP3" s="1" t="s">
        <v>311</v>
      </c>
      <c r="FQ3" s="1" t="s">
        <v>351</v>
      </c>
      <c r="FR3" s="1" t="s">
        <v>322</v>
      </c>
      <c r="FS3" s="1" t="s">
        <v>337</v>
      </c>
      <c r="FT3" s="1" t="s">
        <v>338</v>
      </c>
      <c r="FV3" s="1" t="s">
        <v>322</v>
      </c>
      <c r="FW3" s="125"/>
      <c r="FX3" s="1">
        <v>633040249</v>
      </c>
      <c r="FY3" s="243">
        <f t="shared" si="0"/>
        <v>14</v>
      </c>
      <c r="FZ3" s="243">
        <f t="shared" si="1"/>
        <v>2</v>
      </c>
      <c r="GA3" s="241">
        <f>IF(FQ3="120 minutes",120,IF(FQ3="300 mint",300,IF(FQ3="360 mint",360,IF(FQ3="300minute",300,IF(FQ3="270minute",270,IF(FQ3="300 minute",300,IF(FQ3="180 minute",180,IF(FQ3="6sacadood",360,IF(FQ3="5 saacadood",300,IF(FQ3="4sacadood",240,IF(FQ3="270 minutes",270,IF(FQ3="240minutes",240,IF(FQ3="360minutes",360,IF(FQ3="300mint",300,IF(FQ3="300 mints",300,IF(FQ3="270minutes",270,IF(FQ3="300 minutes",300,IF(FQ3="240 minutes",240,IF(FQ3="240Minutes",240,IF(FQ3="180minutes",180,IF(FQ3="180 minutes",180,IF(FQ3="263 minutes",263,IF(FQ3="330 minutes",330,IF(FQ3="270 Minutes",270,IF(FQ3="240minutes",240,IF(FQ3="3",180,IF(FQ3="3 hours",180,IF(FQ3="4 hours",240,IF(FQ3="1",60,IF(FQ3="2.5 hours",150,IF(FQ3="5 hours",300,IF(FQ3="4",240,IF(FQ3="300minutes",300,FQ3)))))))))))))))))))))))))))))))))</f>
        <v>240</v>
      </c>
      <c r="GC3" s="210" t="s">
        <v>352</v>
      </c>
      <c r="GD3" s="211"/>
      <c r="GE3" s="202"/>
      <c r="GF3" s="216"/>
      <c r="GG3" s="212" t="s">
        <v>353</v>
      </c>
      <c r="GH3" s="212"/>
      <c r="GI3" s="213" t="s">
        <v>354</v>
      </c>
      <c r="GJ3" s="202"/>
      <c r="GK3" s="434" t="s">
        <v>355</v>
      </c>
      <c r="GL3" s="435"/>
      <c r="GM3" s="202"/>
      <c r="GO3"/>
      <c r="GP3"/>
      <c r="GQ3"/>
      <c r="GR3"/>
      <c r="GS3"/>
      <c r="GT3"/>
      <c r="GU3" s="203" t="s">
        <v>356</v>
      </c>
    </row>
    <row r="4" spans="1:203" s="1" customFormat="1" ht="12" customHeight="1">
      <c r="B4" s="1" t="s">
        <v>322</v>
      </c>
      <c r="E4" s="1" t="s">
        <v>322</v>
      </c>
      <c r="H4" s="1" t="s">
        <v>322</v>
      </c>
      <c r="J4" s="1" t="s">
        <v>323</v>
      </c>
      <c r="L4" s="1" t="s">
        <v>324</v>
      </c>
      <c r="O4" s="1" t="s">
        <v>325</v>
      </c>
      <c r="P4" s="258">
        <v>45649</v>
      </c>
      <c r="Q4" s="255">
        <v>45649.387486053201</v>
      </c>
      <c r="R4" s="201" t="s">
        <v>357</v>
      </c>
      <c r="S4" s="1">
        <v>2</v>
      </c>
      <c r="T4" s="1">
        <v>1</v>
      </c>
      <c r="U4" s="1">
        <v>3</v>
      </c>
      <c r="V4" s="1">
        <v>4</v>
      </c>
      <c r="W4" s="1">
        <v>1</v>
      </c>
      <c r="X4" s="1">
        <v>0</v>
      </c>
      <c r="Y4" s="1" t="s">
        <v>345</v>
      </c>
      <c r="AA4" s="1" t="s">
        <v>358</v>
      </c>
      <c r="AC4" s="1" t="s">
        <v>329</v>
      </c>
      <c r="AD4" s="1">
        <v>0</v>
      </c>
      <c r="AE4" s="1">
        <v>1</v>
      </c>
      <c r="AF4" s="1">
        <v>0</v>
      </c>
      <c r="AG4" s="1">
        <v>0</v>
      </c>
      <c r="AH4" s="1">
        <v>0</v>
      </c>
      <c r="AI4" s="1">
        <v>0</v>
      </c>
      <c r="AJ4" s="1">
        <v>0</v>
      </c>
      <c r="AK4" s="1">
        <v>0</v>
      </c>
      <c r="AL4" s="1">
        <v>0</v>
      </c>
      <c r="AM4" s="1">
        <v>0</v>
      </c>
      <c r="AN4" s="1">
        <v>0</v>
      </c>
      <c r="AP4" s="1" t="s">
        <v>329</v>
      </c>
      <c r="AR4" s="1" t="s">
        <v>330</v>
      </c>
      <c r="AS4" s="1" t="s">
        <v>323</v>
      </c>
      <c r="BI4" s="1">
        <v>1</v>
      </c>
      <c r="BR4" s="1" t="s">
        <v>331</v>
      </c>
      <c r="BS4" s="1">
        <v>0</v>
      </c>
      <c r="BT4" s="1">
        <v>1</v>
      </c>
      <c r="BU4" s="1">
        <v>0</v>
      </c>
      <c r="BV4" s="1">
        <v>0</v>
      </c>
      <c r="BW4" s="1">
        <v>0</v>
      </c>
      <c r="BX4" s="1">
        <v>0</v>
      </c>
      <c r="BY4" s="1">
        <v>0</v>
      </c>
      <c r="BZ4" s="1">
        <v>0</v>
      </c>
      <c r="CA4" s="1">
        <v>0</v>
      </c>
      <c r="CB4" s="1">
        <v>0</v>
      </c>
      <c r="CC4" s="1">
        <v>0</v>
      </c>
      <c r="CD4" s="1">
        <v>0</v>
      </c>
      <c r="CF4" s="1" t="s">
        <v>331</v>
      </c>
      <c r="CH4" s="1" t="s">
        <v>323</v>
      </c>
      <c r="CW4" s="1" t="s">
        <v>332</v>
      </c>
      <c r="CX4" s="1" t="s">
        <v>359</v>
      </c>
      <c r="CZ4" s="1" t="s">
        <v>348</v>
      </c>
      <c r="DB4" s="1">
        <v>0</v>
      </c>
      <c r="DC4" s="1">
        <v>21</v>
      </c>
      <c r="DD4" s="1">
        <v>0</v>
      </c>
      <c r="DE4" s="1">
        <v>0</v>
      </c>
      <c r="DF4" s="1">
        <v>0</v>
      </c>
      <c r="DG4" s="1">
        <v>0</v>
      </c>
      <c r="DH4" s="1">
        <v>0</v>
      </c>
      <c r="DI4" s="1">
        <v>0</v>
      </c>
      <c r="DJ4" s="1">
        <v>0</v>
      </c>
      <c r="DK4" s="1">
        <v>0</v>
      </c>
      <c r="DL4" s="1">
        <v>0</v>
      </c>
      <c r="DM4" s="1">
        <v>0</v>
      </c>
      <c r="DN4" s="1">
        <v>21</v>
      </c>
      <c r="DO4" s="1">
        <v>0</v>
      </c>
      <c r="DP4" s="1">
        <v>0</v>
      </c>
      <c r="DQ4" s="1">
        <v>0</v>
      </c>
      <c r="DR4" s="1">
        <v>0</v>
      </c>
      <c r="DS4" s="1">
        <v>0</v>
      </c>
      <c r="DT4" s="1">
        <v>0</v>
      </c>
      <c r="DU4" s="1">
        <v>0</v>
      </c>
      <c r="DV4" s="1">
        <v>0</v>
      </c>
      <c r="DW4" s="1">
        <v>0</v>
      </c>
      <c r="DX4" s="1">
        <v>0</v>
      </c>
      <c r="DY4" s="1">
        <v>21</v>
      </c>
      <c r="DZ4" s="1">
        <v>0</v>
      </c>
      <c r="EA4" s="1">
        <v>0</v>
      </c>
      <c r="EB4" s="1">
        <v>0</v>
      </c>
      <c r="EC4" s="1">
        <v>0</v>
      </c>
      <c r="ED4" s="1">
        <v>0</v>
      </c>
      <c r="EE4" s="1">
        <v>0</v>
      </c>
      <c r="EF4" s="1">
        <v>0</v>
      </c>
      <c r="EG4" s="1">
        <v>0</v>
      </c>
      <c r="EH4" s="1">
        <v>0</v>
      </c>
      <c r="EI4" s="1">
        <v>0</v>
      </c>
      <c r="EJ4" s="1">
        <v>0</v>
      </c>
      <c r="EK4" s="1">
        <v>21</v>
      </c>
      <c r="EL4" s="1">
        <v>0</v>
      </c>
      <c r="EM4" s="1">
        <v>0</v>
      </c>
      <c r="EN4" s="1">
        <v>0</v>
      </c>
      <c r="EO4" s="1">
        <v>0</v>
      </c>
      <c r="EP4" s="1">
        <v>0</v>
      </c>
      <c r="EQ4" s="1">
        <v>0</v>
      </c>
      <c r="ER4" s="1">
        <v>0</v>
      </c>
      <c r="ES4" s="1">
        <v>0</v>
      </c>
      <c r="ET4" s="1">
        <v>0</v>
      </c>
      <c r="EU4" s="1">
        <v>0</v>
      </c>
      <c r="EV4" s="1" t="s">
        <v>322</v>
      </c>
      <c r="EW4" s="1" t="s">
        <v>334</v>
      </c>
      <c r="EZ4" s="1" t="s">
        <v>335</v>
      </c>
      <c r="FA4" s="1">
        <v>1</v>
      </c>
      <c r="FB4" s="1">
        <v>7</v>
      </c>
      <c r="FI4" s="1" t="s">
        <v>322</v>
      </c>
      <c r="FM4" s="1" t="s">
        <v>323</v>
      </c>
      <c r="FP4" s="1" t="s">
        <v>360</v>
      </c>
      <c r="FR4" s="1" t="s">
        <v>323</v>
      </c>
      <c r="FS4" s="1" t="s">
        <v>337</v>
      </c>
      <c r="FT4" s="1" t="s">
        <v>338</v>
      </c>
      <c r="FV4" s="1" t="s">
        <v>322</v>
      </c>
      <c r="FW4" s="125"/>
      <c r="FX4" s="1">
        <v>631262532</v>
      </c>
      <c r="FY4" s="243">
        <f t="shared" si="0"/>
        <v>1.75</v>
      </c>
      <c r="FZ4" s="243">
        <f t="shared" si="1"/>
        <v>0.25</v>
      </c>
      <c r="GA4" s="241">
        <f>IF(FP4="5 hours",300,IF(FP4="30 Mins",30,IF(FP4="2 Hours",120,IF(FP4="60 Mins",60,IF(FP4="3 hours",180,IF(FP4="3hrs",180,IF(FP4="2.5 hours",150,IF(FP4="3.5 hrs",210,IF(FP4="4 Hours",240,IF(FP4="3 Hours",180,IF(FP4="3.20 hrs",192,IF(FP4="4 hours",240,IF(FP4="2.40 hours",144,IF(FP4="3.20 hours",192,IF(FP4="3.5 hours",210,IF(FP4="4hours",240,""))))))))))))))))</f>
        <v>60</v>
      </c>
      <c r="GC4" s="214" t="s">
        <v>361</v>
      </c>
      <c r="GD4" s="215">
        <f>IFERROR(AVERAGE(FZ:FZ),"")</f>
        <v>1.2606861642294711</v>
      </c>
      <c r="GE4" s="202"/>
      <c r="GF4" s="202"/>
      <c r="GG4" s="217" t="s">
        <v>323</v>
      </c>
      <c r="GH4" s="218">
        <f>COUNTIFS(FI:FI,GG4)</f>
        <v>2</v>
      </c>
      <c r="GI4" s="219">
        <f>GH4/$GH$6</f>
        <v>1.5625E-2</v>
      </c>
      <c r="GJ4" s="202"/>
      <c r="GK4" s="220" t="s">
        <v>361</v>
      </c>
      <c r="GL4" s="221">
        <f>IFERROR(AVERAGE($GA:$GA),"")</f>
        <v>167.20202020202021</v>
      </c>
      <c r="GM4" s="202"/>
      <c r="GO4"/>
      <c r="GP4"/>
      <c r="GQ4"/>
      <c r="GR4"/>
      <c r="GS4"/>
      <c r="GT4"/>
      <c r="GU4" s="203" t="s">
        <v>362</v>
      </c>
    </row>
    <row r="5" spans="1:203" s="1" customFormat="1">
      <c r="B5" s="1" t="s">
        <v>322</v>
      </c>
      <c r="E5" s="1" t="s">
        <v>322</v>
      </c>
      <c r="H5" s="1" t="s">
        <v>322</v>
      </c>
      <c r="J5" s="1" t="s">
        <v>323</v>
      </c>
      <c r="L5" s="1" t="s">
        <v>324</v>
      </c>
      <c r="O5" s="1" t="s">
        <v>325</v>
      </c>
      <c r="P5" s="258">
        <v>45649</v>
      </c>
      <c r="Q5" s="255">
        <v>45649.464630289403</v>
      </c>
      <c r="R5" s="201" t="s">
        <v>363</v>
      </c>
      <c r="S5" s="1">
        <v>2</v>
      </c>
      <c r="T5" s="1">
        <v>2</v>
      </c>
      <c r="U5" s="1">
        <v>1</v>
      </c>
      <c r="V5" s="1">
        <v>1</v>
      </c>
      <c r="W5" s="1">
        <v>0</v>
      </c>
      <c r="X5" s="1">
        <v>0</v>
      </c>
      <c r="Y5" s="1" t="s">
        <v>345</v>
      </c>
      <c r="AA5" s="1" t="s">
        <v>328</v>
      </c>
      <c r="AC5" s="1" t="s">
        <v>329</v>
      </c>
      <c r="AD5" s="1">
        <v>0</v>
      </c>
      <c r="AE5" s="1">
        <v>1</v>
      </c>
      <c r="AF5" s="1">
        <v>0</v>
      </c>
      <c r="AG5" s="1">
        <v>0</v>
      </c>
      <c r="AH5" s="1">
        <v>0</v>
      </c>
      <c r="AI5" s="1">
        <v>0</v>
      </c>
      <c r="AJ5" s="1">
        <v>0</v>
      </c>
      <c r="AK5" s="1">
        <v>0</v>
      </c>
      <c r="AL5" s="1">
        <v>0</v>
      </c>
      <c r="AM5" s="1">
        <v>0</v>
      </c>
      <c r="AN5" s="1">
        <v>0</v>
      </c>
      <c r="AP5" s="1" t="s">
        <v>329</v>
      </c>
      <c r="AR5" s="1" t="s">
        <v>330</v>
      </c>
      <c r="AS5" s="1" t="s">
        <v>323</v>
      </c>
      <c r="BI5" s="1">
        <v>1</v>
      </c>
      <c r="BR5" s="1" t="s">
        <v>331</v>
      </c>
      <c r="BS5" s="1">
        <v>0</v>
      </c>
      <c r="BT5" s="1">
        <v>1</v>
      </c>
      <c r="BU5" s="1">
        <v>0</v>
      </c>
      <c r="BV5" s="1">
        <v>0</v>
      </c>
      <c r="BW5" s="1">
        <v>0</v>
      </c>
      <c r="BX5" s="1">
        <v>0</v>
      </c>
      <c r="BY5" s="1">
        <v>0</v>
      </c>
      <c r="BZ5" s="1">
        <v>0</v>
      </c>
      <c r="CA5" s="1">
        <v>0</v>
      </c>
      <c r="CB5" s="1">
        <v>0</v>
      </c>
      <c r="CC5" s="1">
        <v>0</v>
      </c>
      <c r="CD5" s="1">
        <v>0</v>
      </c>
      <c r="CF5" s="1" t="s">
        <v>331</v>
      </c>
      <c r="CH5" s="1" t="s">
        <v>323</v>
      </c>
      <c r="CW5" s="1" t="s">
        <v>332</v>
      </c>
      <c r="CX5" s="1" t="s">
        <v>333</v>
      </c>
      <c r="CZ5" s="1" t="s">
        <v>333</v>
      </c>
      <c r="DB5" s="1">
        <v>0</v>
      </c>
      <c r="DC5" s="1">
        <v>21</v>
      </c>
      <c r="DD5" s="1">
        <v>0</v>
      </c>
      <c r="DE5" s="1">
        <v>0</v>
      </c>
      <c r="DF5" s="1">
        <v>0</v>
      </c>
      <c r="DG5" s="1">
        <v>0</v>
      </c>
      <c r="DH5" s="1">
        <v>0</v>
      </c>
      <c r="DI5" s="1">
        <v>0</v>
      </c>
      <c r="DJ5" s="1">
        <v>0</v>
      </c>
      <c r="DK5" s="1">
        <v>0</v>
      </c>
      <c r="DL5" s="1">
        <v>0</v>
      </c>
      <c r="DM5" s="1">
        <v>0</v>
      </c>
      <c r="DN5" s="1">
        <v>21</v>
      </c>
      <c r="DO5" s="1">
        <v>0</v>
      </c>
      <c r="DP5" s="1">
        <v>0</v>
      </c>
      <c r="DQ5" s="1">
        <v>0</v>
      </c>
      <c r="DR5" s="1">
        <v>0</v>
      </c>
      <c r="DS5" s="1">
        <v>0</v>
      </c>
      <c r="DT5" s="1">
        <v>0</v>
      </c>
      <c r="DU5" s="1">
        <v>0</v>
      </c>
      <c r="DV5" s="1">
        <v>0</v>
      </c>
      <c r="DW5" s="1">
        <v>0</v>
      </c>
      <c r="DX5" s="1">
        <v>0</v>
      </c>
      <c r="DY5" s="1">
        <v>21</v>
      </c>
      <c r="DZ5" s="1">
        <v>0</v>
      </c>
      <c r="EA5" s="1">
        <v>0</v>
      </c>
      <c r="EB5" s="1">
        <v>0</v>
      </c>
      <c r="EC5" s="1">
        <v>0</v>
      </c>
      <c r="ED5" s="1">
        <v>0</v>
      </c>
      <c r="EE5" s="1">
        <v>0</v>
      </c>
      <c r="EF5" s="1">
        <v>0</v>
      </c>
      <c r="EG5" s="1">
        <v>0</v>
      </c>
      <c r="EH5" s="1">
        <v>0</v>
      </c>
      <c r="EI5" s="1">
        <v>0</v>
      </c>
      <c r="EJ5" s="1">
        <v>0</v>
      </c>
      <c r="EK5" s="1">
        <v>21</v>
      </c>
      <c r="EL5" s="1">
        <v>0</v>
      </c>
      <c r="EM5" s="1">
        <v>0</v>
      </c>
      <c r="EN5" s="1">
        <v>0</v>
      </c>
      <c r="EO5" s="1">
        <v>0</v>
      </c>
      <c r="EP5" s="1">
        <v>0</v>
      </c>
      <c r="EQ5" s="1">
        <v>0</v>
      </c>
      <c r="ER5" s="1">
        <v>0</v>
      </c>
      <c r="ES5" s="1">
        <v>0</v>
      </c>
      <c r="ET5" s="1">
        <v>0</v>
      </c>
      <c r="EU5" s="1">
        <v>0</v>
      </c>
      <c r="EV5" s="1" t="s">
        <v>322</v>
      </c>
      <c r="EW5" s="1" t="s">
        <v>334</v>
      </c>
      <c r="EZ5" s="1" t="s">
        <v>335</v>
      </c>
      <c r="FA5" s="1">
        <v>2</v>
      </c>
      <c r="FB5" s="1">
        <v>6</v>
      </c>
      <c r="FI5" s="1" t="s">
        <v>322</v>
      </c>
      <c r="FM5" s="1" t="s">
        <v>323</v>
      </c>
      <c r="FP5" s="1" t="s">
        <v>311</v>
      </c>
      <c r="FQ5" s="1" t="s">
        <v>364</v>
      </c>
      <c r="FR5" s="1" t="s">
        <v>323</v>
      </c>
      <c r="FS5" s="1" t="s">
        <v>337</v>
      </c>
      <c r="FT5" s="1" t="s">
        <v>338</v>
      </c>
      <c r="FV5" s="1" t="s">
        <v>322</v>
      </c>
      <c r="FW5" s="125"/>
      <c r="FX5" s="1">
        <v>631285993</v>
      </c>
      <c r="FY5" s="243">
        <f t="shared" si="0"/>
        <v>3</v>
      </c>
      <c r="FZ5" s="243">
        <f t="shared" si="1"/>
        <v>0.42857142857142855</v>
      </c>
      <c r="GA5" s="241">
        <f>IF(FQ5="120 minutes",120,IF(FQ5="300 mint",300,IF(FQ5="360 mint",360,IF(FQ5="300minute",300,IF(FQ5="270minute",270,IF(FQ5="300 minute",300,IF(FQ5="180 minute",180,IF(FQ5="6sacadood",360,IF(FQ5="5 saacadood",300,IF(FQ5="4sacadood",240,IF(FQ5="270 minutes",270,IF(FQ5="240minutes",240,IF(FQ5="360minutes",360,IF(FQ5="300mint",300,IF(FQ5="300 mints",300,IF(FQ5="270minutes",270,IF(FQ5="300 minutes",300,IF(FQ5="240 minutes",240,IF(FQ5="240Minutes",240,IF(FQ5="180minutes",180,IF(FQ5="180 minutes",180,IF(FQ5="263 minutes",263,IF(FQ5="330 minutes",330,IF(FQ5="270 Minutes",270,IF(FQ5="240minutes",240,IF(FQ5="3",180,IF(FQ5="3 hours",180,IF(FQ5="4 hours",240,IF(FQ5="1",60,IF(FQ5="2.5 hours",150,IF(FQ5="5 hours",300,IF(FQ5="4",240,IF(FQ5="300minutes",300,FQ5)))))))))))))))))))))))))))))))))</f>
        <v>180</v>
      </c>
      <c r="GC5" s="222" t="s">
        <v>365</v>
      </c>
      <c r="GD5" s="215">
        <f>IFERROR(_xlfn.STDEV.S(FZ:FZ),"")</f>
        <v>4.4829368101874074</v>
      </c>
      <c r="GE5" s="202"/>
      <c r="GF5" s="202"/>
      <c r="GG5" s="217" t="s">
        <v>322</v>
      </c>
      <c r="GH5" s="218">
        <f>COUNTIFS(FI:FI,GG5)</f>
        <v>126</v>
      </c>
      <c r="GI5" s="219">
        <f>GH5/$GH$6</f>
        <v>0.984375</v>
      </c>
      <c r="GJ5" s="202"/>
      <c r="GK5" s="220" t="s">
        <v>365</v>
      </c>
      <c r="GL5" s="221">
        <f>IFERROR(_xlfn.STDEV.S($GA:$GA),"")</f>
        <v>78.829055530794861</v>
      </c>
      <c r="GM5" s="202"/>
      <c r="GO5"/>
      <c r="GP5"/>
      <c r="GQ5"/>
      <c r="GR5"/>
      <c r="GS5"/>
      <c r="GT5"/>
      <c r="GU5" s="203" t="s">
        <v>366</v>
      </c>
    </row>
    <row r="6" spans="1:203" s="1" customFormat="1">
      <c r="B6" s="1" t="s">
        <v>322</v>
      </c>
      <c r="E6" s="1" t="s">
        <v>322</v>
      </c>
      <c r="H6" s="1" t="s">
        <v>322</v>
      </c>
      <c r="J6" s="1" t="s">
        <v>323</v>
      </c>
      <c r="L6" s="1" t="s">
        <v>324</v>
      </c>
      <c r="O6" s="1" t="s">
        <v>325</v>
      </c>
      <c r="P6" s="258">
        <v>45649</v>
      </c>
      <c r="Q6" s="255">
        <v>45649.375200000002</v>
      </c>
      <c r="R6" s="201" t="s">
        <v>367</v>
      </c>
      <c r="S6" s="1">
        <v>1</v>
      </c>
      <c r="T6" s="1">
        <v>3</v>
      </c>
      <c r="U6" s="1">
        <v>5</v>
      </c>
      <c r="V6" s="1">
        <v>2</v>
      </c>
      <c r="W6" s="1">
        <v>0</v>
      </c>
      <c r="X6" s="1">
        <v>0</v>
      </c>
      <c r="Y6" s="1" t="s">
        <v>345</v>
      </c>
      <c r="AA6" s="1" t="s">
        <v>368</v>
      </c>
      <c r="AC6" s="1" t="s">
        <v>329</v>
      </c>
      <c r="AD6" s="1">
        <v>0</v>
      </c>
      <c r="AE6" s="1">
        <v>1</v>
      </c>
      <c r="AF6" s="1">
        <v>0</v>
      </c>
      <c r="AG6" s="1">
        <v>0</v>
      </c>
      <c r="AH6" s="1">
        <v>0</v>
      </c>
      <c r="AI6" s="1">
        <v>0</v>
      </c>
      <c r="AJ6" s="1">
        <v>0</v>
      </c>
      <c r="AK6" s="1">
        <v>0</v>
      </c>
      <c r="AL6" s="1">
        <v>0</v>
      </c>
      <c r="AM6" s="1">
        <v>0</v>
      </c>
      <c r="AN6" s="1">
        <v>0</v>
      </c>
      <c r="AP6" s="1" t="s">
        <v>329</v>
      </c>
      <c r="AR6" s="1" t="s">
        <v>347</v>
      </c>
      <c r="AS6" s="1" t="s">
        <v>323</v>
      </c>
      <c r="BI6" s="1">
        <v>1</v>
      </c>
      <c r="BR6" s="1" t="s">
        <v>331</v>
      </c>
      <c r="BS6" s="1">
        <v>0</v>
      </c>
      <c r="BT6" s="1">
        <v>1</v>
      </c>
      <c r="BU6" s="1">
        <v>0</v>
      </c>
      <c r="BV6" s="1">
        <v>0</v>
      </c>
      <c r="BW6" s="1">
        <v>0</v>
      </c>
      <c r="BX6" s="1">
        <v>0</v>
      </c>
      <c r="BY6" s="1">
        <v>0</v>
      </c>
      <c r="BZ6" s="1">
        <v>0</v>
      </c>
      <c r="CA6" s="1">
        <v>0</v>
      </c>
      <c r="CB6" s="1">
        <v>0</v>
      </c>
      <c r="CC6" s="1">
        <v>0</v>
      </c>
      <c r="CD6" s="1">
        <v>0</v>
      </c>
      <c r="CF6" s="1" t="s">
        <v>331</v>
      </c>
      <c r="CH6" s="1" t="s">
        <v>323</v>
      </c>
      <c r="CW6" s="1" t="s">
        <v>332</v>
      </c>
      <c r="CX6" s="1" t="s">
        <v>333</v>
      </c>
      <c r="CZ6" s="1" t="s">
        <v>333</v>
      </c>
      <c r="DB6" s="1">
        <v>0</v>
      </c>
      <c r="DC6" s="1">
        <v>21</v>
      </c>
      <c r="DD6" s="1">
        <v>0</v>
      </c>
      <c r="DE6" s="1">
        <v>0</v>
      </c>
      <c r="DF6" s="1">
        <v>0</v>
      </c>
      <c r="DG6" s="1">
        <v>0</v>
      </c>
      <c r="DH6" s="1">
        <v>0</v>
      </c>
      <c r="DI6" s="1">
        <v>0</v>
      </c>
      <c r="DJ6" s="1">
        <v>0</v>
      </c>
      <c r="DK6" s="1">
        <v>0</v>
      </c>
      <c r="DL6" s="1">
        <v>0</v>
      </c>
      <c r="DM6" s="1">
        <v>0</v>
      </c>
      <c r="DN6" s="1">
        <v>21</v>
      </c>
      <c r="DO6" s="1">
        <v>0</v>
      </c>
      <c r="DP6" s="1">
        <v>0</v>
      </c>
      <c r="DQ6" s="1">
        <v>0</v>
      </c>
      <c r="DR6" s="1">
        <v>0</v>
      </c>
      <c r="DS6" s="1">
        <v>0</v>
      </c>
      <c r="DT6" s="1">
        <v>0</v>
      </c>
      <c r="DU6" s="1">
        <v>0</v>
      </c>
      <c r="DV6" s="1">
        <v>0</v>
      </c>
      <c r="DW6" s="1">
        <v>0</v>
      </c>
      <c r="DX6" s="1">
        <v>0</v>
      </c>
      <c r="DY6" s="1">
        <v>21</v>
      </c>
      <c r="DZ6" s="1">
        <v>0</v>
      </c>
      <c r="EA6" s="1">
        <v>0</v>
      </c>
      <c r="EB6" s="1">
        <v>0</v>
      </c>
      <c r="EC6" s="1">
        <v>0</v>
      </c>
      <c r="ED6" s="1">
        <v>0</v>
      </c>
      <c r="EE6" s="1">
        <v>0</v>
      </c>
      <c r="EF6" s="1">
        <v>0</v>
      </c>
      <c r="EG6" s="1">
        <v>0</v>
      </c>
      <c r="EH6" s="1">
        <v>0</v>
      </c>
      <c r="EI6" s="1">
        <v>0</v>
      </c>
      <c r="EJ6" s="1">
        <v>0</v>
      </c>
      <c r="EK6" s="1">
        <v>21</v>
      </c>
      <c r="EL6" s="1">
        <v>0</v>
      </c>
      <c r="EM6" s="1">
        <v>0</v>
      </c>
      <c r="EN6" s="1">
        <v>0</v>
      </c>
      <c r="EO6" s="1">
        <v>0</v>
      </c>
      <c r="EP6" s="1">
        <v>0</v>
      </c>
      <c r="EQ6" s="1">
        <v>0</v>
      </c>
      <c r="ER6" s="1">
        <v>0</v>
      </c>
      <c r="ES6" s="1">
        <v>0</v>
      </c>
      <c r="ET6" s="1">
        <v>0</v>
      </c>
      <c r="EU6" s="1">
        <v>0</v>
      </c>
      <c r="EV6" s="1" t="s">
        <v>322</v>
      </c>
      <c r="EW6" s="1" t="s">
        <v>334</v>
      </c>
      <c r="EZ6" s="1" t="s">
        <v>335</v>
      </c>
      <c r="FA6" s="1">
        <v>1</v>
      </c>
      <c r="FB6" s="1">
        <v>6</v>
      </c>
      <c r="FI6" s="1" t="s">
        <v>322</v>
      </c>
      <c r="FM6" s="1" t="s">
        <v>323</v>
      </c>
      <c r="FP6" s="1" t="s">
        <v>336</v>
      </c>
      <c r="FR6" s="1" t="s">
        <v>323</v>
      </c>
      <c r="FS6" s="1" t="s">
        <v>337</v>
      </c>
      <c r="FT6" s="1" t="s">
        <v>338</v>
      </c>
      <c r="FV6" s="1" t="s">
        <v>322</v>
      </c>
      <c r="FW6" s="125"/>
      <c r="FX6" s="1">
        <v>631261277</v>
      </c>
      <c r="FY6" s="243">
        <f t="shared" si="0"/>
        <v>1.5</v>
      </c>
      <c r="FZ6" s="243">
        <f t="shared" si="1"/>
        <v>0.21428571428571427</v>
      </c>
      <c r="GA6" s="241">
        <f>IF(FP6="5 hours",300,IF(FP6="30 Mins",30,IF(FP6="2 Hours",120,IF(FP6="60 Mins",60,IF(FP6="3 hours",180,IF(FP6="3hrs",180,IF(FP6="2.5 hours",150,IF(FP6="3.5 hrs",210,IF(FP6="4 Hours",240,IF(FP6="3 Hours",180,IF(FP6="3.20 hrs",192,IF(FP6="4 hours",240,IF(FP6="2.40 hours",144,IF(FP6="3.20 hours",192,IF(FP6="3.5 hours",210,IF(FP6="4hours",240,""))))))))))))))))</f>
        <v>120</v>
      </c>
      <c r="GC6" s="214" t="s">
        <v>369</v>
      </c>
      <c r="GD6" s="215">
        <f>IFERROR((GD5/GD4),"")</f>
        <v>3.555949876650998</v>
      </c>
      <c r="GE6" s="202"/>
      <c r="GF6" s="202"/>
      <c r="GG6" s="223" t="s">
        <v>81</v>
      </c>
      <c r="GH6" s="223">
        <f>SUM(GH4:GH5)</f>
        <v>128</v>
      </c>
      <c r="GI6" s="219">
        <f>GH6/$GH$6</f>
        <v>1</v>
      </c>
      <c r="GJ6" s="202"/>
      <c r="GK6" s="220" t="s">
        <v>369</v>
      </c>
      <c r="GL6" s="221">
        <f>IFERROR((GL5/GL4),"")</f>
        <v>0.47145994668934277</v>
      </c>
      <c r="GM6" s="202"/>
      <c r="GO6"/>
      <c r="GP6"/>
      <c r="GQ6"/>
      <c r="GR6"/>
      <c r="GS6"/>
      <c r="GT6"/>
      <c r="GU6" s="203" t="s">
        <v>370</v>
      </c>
    </row>
    <row r="7" spans="1:203" s="1" customFormat="1">
      <c r="B7" s="1" t="s">
        <v>322</v>
      </c>
      <c r="E7" s="1" t="s">
        <v>322</v>
      </c>
      <c r="H7" s="1" t="s">
        <v>322</v>
      </c>
      <c r="J7" s="1" t="s">
        <v>323</v>
      </c>
      <c r="L7" s="1" t="s">
        <v>324</v>
      </c>
      <c r="O7" s="1" t="s">
        <v>325</v>
      </c>
      <c r="P7" s="258">
        <v>45654</v>
      </c>
      <c r="Q7" s="255">
        <v>45654.536981805599</v>
      </c>
      <c r="R7" s="201" t="s">
        <v>371</v>
      </c>
      <c r="S7" s="1">
        <v>5</v>
      </c>
      <c r="T7" s="1">
        <v>4</v>
      </c>
      <c r="U7" s="1">
        <v>3</v>
      </c>
      <c r="V7" s="1">
        <v>1</v>
      </c>
      <c r="W7" s="1">
        <v>0</v>
      </c>
      <c r="X7" s="1">
        <v>0</v>
      </c>
      <c r="Y7" s="1" t="s">
        <v>372</v>
      </c>
      <c r="AA7" s="1" t="s">
        <v>328</v>
      </c>
      <c r="AC7" s="1" t="s">
        <v>329</v>
      </c>
      <c r="AD7" s="1">
        <v>0</v>
      </c>
      <c r="AE7" s="1">
        <v>1</v>
      </c>
      <c r="AF7" s="1">
        <v>0</v>
      </c>
      <c r="AG7" s="1">
        <v>0</v>
      </c>
      <c r="AH7" s="1">
        <v>0</v>
      </c>
      <c r="AI7" s="1">
        <v>0</v>
      </c>
      <c r="AJ7" s="1">
        <v>0</v>
      </c>
      <c r="AK7" s="1">
        <v>0</v>
      </c>
      <c r="AL7" s="1">
        <v>0</v>
      </c>
      <c r="AM7" s="1">
        <v>0</v>
      </c>
      <c r="AN7" s="1">
        <v>0</v>
      </c>
      <c r="AP7" s="1" t="s">
        <v>329</v>
      </c>
      <c r="AR7" s="1" t="s">
        <v>347</v>
      </c>
      <c r="AS7" s="1" t="s">
        <v>323</v>
      </c>
      <c r="BI7" s="1">
        <v>1</v>
      </c>
      <c r="BR7" s="1" t="s">
        <v>331</v>
      </c>
      <c r="BS7" s="1">
        <v>0</v>
      </c>
      <c r="BT7" s="1">
        <v>1</v>
      </c>
      <c r="BU7" s="1">
        <v>0</v>
      </c>
      <c r="BV7" s="1">
        <v>0</v>
      </c>
      <c r="BW7" s="1">
        <v>0</v>
      </c>
      <c r="BX7" s="1">
        <v>0</v>
      </c>
      <c r="BY7" s="1">
        <v>0</v>
      </c>
      <c r="BZ7" s="1">
        <v>0</v>
      </c>
      <c r="CA7" s="1">
        <v>0</v>
      </c>
      <c r="CB7" s="1">
        <v>0</v>
      </c>
      <c r="CC7" s="1">
        <v>0</v>
      </c>
      <c r="CD7" s="1">
        <v>0</v>
      </c>
      <c r="CF7" s="1" t="s">
        <v>331</v>
      </c>
      <c r="CH7" s="1" t="s">
        <v>323</v>
      </c>
      <c r="CW7" s="1" t="s">
        <v>332</v>
      </c>
      <c r="CX7" s="1" t="s">
        <v>359</v>
      </c>
      <c r="CZ7" s="1" t="s">
        <v>359</v>
      </c>
      <c r="DB7" s="1">
        <v>0</v>
      </c>
      <c r="DC7" s="1">
        <v>14</v>
      </c>
      <c r="DD7" s="1">
        <v>0</v>
      </c>
      <c r="DE7" s="1">
        <v>0</v>
      </c>
      <c r="DF7" s="1">
        <v>0</v>
      </c>
      <c r="DG7" s="1">
        <v>0</v>
      </c>
      <c r="DH7" s="1">
        <v>0</v>
      </c>
      <c r="DI7" s="1">
        <v>0</v>
      </c>
      <c r="DJ7" s="1">
        <v>0</v>
      </c>
      <c r="DK7" s="1">
        <v>0</v>
      </c>
      <c r="DL7" s="1">
        <v>0</v>
      </c>
      <c r="DM7" s="1">
        <v>0</v>
      </c>
      <c r="DN7" s="1">
        <v>14</v>
      </c>
      <c r="DO7" s="1">
        <v>0</v>
      </c>
      <c r="DP7" s="1">
        <v>0</v>
      </c>
      <c r="DQ7" s="1">
        <v>0</v>
      </c>
      <c r="DR7" s="1">
        <v>0</v>
      </c>
      <c r="DS7" s="1">
        <v>0</v>
      </c>
      <c r="DT7" s="1">
        <v>0</v>
      </c>
      <c r="DU7" s="1">
        <v>0</v>
      </c>
      <c r="DV7" s="1">
        <v>0</v>
      </c>
      <c r="DW7" s="1">
        <v>0</v>
      </c>
      <c r="DX7" s="1">
        <v>0</v>
      </c>
      <c r="DY7" s="1">
        <v>14</v>
      </c>
      <c r="DZ7" s="1">
        <v>0</v>
      </c>
      <c r="EA7" s="1">
        <v>0</v>
      </c>
      <c r="EB7" s="1">
        <v>0</v>
      </c>
      <c r="EC7" s="1">
        <v>0</v>
      </c>
      <c r="ED7" s="1">
        <v>0</v>
      </c>
      <c r="EE7" s="1">
        <v>0</v>
      </c>
      <c r="EF7" s="1">
        <v>0</v>
      </c>
      <c r="EG7" s="1">
        <v>0</v>
      </c>
      <c r="EH7" s="1">
        <v>0</v>
      </c>
      <c r="EI7" s="1">
        <v>0</v>
      </c>
      <c r="EJ7" s="1">
        <v>0</v>
      </c>
      <c r="EK7" s="1">
        <v>14</v>
      </c>
      <c r="EL7" s="1">
        <v>0</v>
      </c>
      <c r="EM7" s="1">
        <v>0</v>
      </c>
      <c r="EN7" s="1">
        <v>0</v>
      </c>
      <c r="EO7" s="1">
        <v>0</v>
      </c>
      <c r="EP7" s="1">
        <v>0</v>
      </c>
      <c r="EQ7" s="1">
        <v>0</v>
      </c>
      <c r="ER7" s="1">
        <v>0</v>
      </c>
      <c r="ES7" s="1">
        <v>0</v>
      </c>
      <c r="ET7" s="1">
        <v>0</v>
      </c>
      <c r="EU7" s="1">
        <v>0</v>
      </c>
      <c r="EV7" s="1" t="s">
        <v>322</v>
      </c>
      <c r="EW7" s="1" t="s">
        <v>349</v>
      </c>
      <c r="EZ7" s="1" t="s">
        <v>350</v>
      </c>
      <c r="FA7" s="1">
        <v>2</v>
      </c>
      <c r="FB7" s="1">
        <v>1</v>
      </c>
      <c r="FI7" s="1" t="s">
        <v>322</v>
      </c>
      <c r="FM7" s="1" t="s">
        <v>323</v>
      </c>
      <c r="FP7" s="1" t="s">
        <v>311</v>
      </c>
      <c r="FQ7" s="1" t="s">
        <v>373</v>
      </c>
      <c r="FR7" s="1" t="s">
        <v>323</v>
      </c>
      <c r="FS7" s="1" t="s">
        <v>337</v>
      </c>
      <c r="FT7" s="1" t="s">
        <v>338</v>
      </c>
      <c r="FV7" s="1" t="s">
        <v>322</v>
      </c>
      <c r="FW7" s="125"/>
      <c r="FX7" s="1">
        <v>633058967</v>
      </c>
      <c r="FY7" s="243">
        <f t="shared" si="0"/>
        <v>14</v>
      </c>
      <c r="FZ7" s="243">
        <f t="shared" si="1"/>
        <v>2</v>
      </c>
      <c r="GA7" s="241" t="str">
        <f>IF(FQ7="120 minutes",120,IF(FQ7="300 mint",300,IF(FQ7="360 mint",360,IF(FQ7="300minute",300,IF(FQ7="270minute",270,IF(FQ7="300 minute",300,IF(FQ7="180 minute",180,IF(FQ7="6sacadood",360,IF(FQ7="5 saacadood",300,IF(FQ7="4sacadood",240,IF(FQ7="270 minutes",270,IF(FQ7="240minutes",240,IF(FQ7="360minutes",360,IF(FQ7="300mint",300,IF(FQ7="300 mints",300,IF(FQ7="270minutes",270,IF(FQ7="300 minutes",300,IF(FQ7="240 minutes",240,IF(FQ7="240Minutes",240,IF(FQ7="180minutes",180,IF(FQ7="180 minutes",180,IF(FQ7="263 minutes",263,IF(FQ7="330 minutes",330,IF(FQ7="270 Minutes",270,IF(FQ7="240minutes",240,IF(FQ7="3",180,IF(FQ7="3 hours",180,IF(FQ7="4 hours",240,IF(FQ7="1",60,IF(FQ7="2.5 hours",150,IF(FQ7="5 hours",300,IF(FQ7="4",240,IF(FQ7="300minutes",300,FQ7)))))))))))))))))))))))))))))))))</f>
        <v>220</v>
      </c>
      <c r="GC7" s="214" t="s">
        <v>374</v>
      </c>
      <c r="GD7" s="215">
        <f>IFERROR(_xlfn.QUARTILE.INC(FZ:FZ,3),"")</f>
        <v>0.9285714285714286</v>
      </c>
      <c r="GE7" s="202"/>
      <c r="GF7" s="202"/>
      <c r="GJ7" s="202"/>
      <c r="GK7" s="220" t="s">
        <v>374</v>
      </c>
      <c r="GL7" s="221">
        <f>IFERROR(_xlfn.QUARTILE.INC($GA:$GA,3),"")</f>
        <v>240</v>
      </c>
      <c r="GM7" s="202"/>
      <c r="GO7"/>
      <c r="GP7"/>
      <c r="GQ7"/>
      <c r="GR7"/>
      <c r="GS7"/>
      <c r="GT7"/>
      <c r="GU7" s="203" t="s">
        <v>375</v>
      </c>
    </row>
    <row r="8" spans="1:203" s="1" customFormat="1">
      <c r="B8" s="1" t="s">
        <v>322</v>
      </c>
      <c r="E8" s="1" t="s">
        <v>322</v>
      </c>
      <c r="H8" s="1" t="s">
        <v>322</v>
      </c>
      <c r="J8" s="1" t="s">
        <v>323</v>
      </c>
      <c r="L8" s="1" t="s">
        <v>324</v>
      </c>
      <c r="O8" s="1" t="s">
        <v>325</v>
      </c>
      <c r="P8" s="258">
        <v>45648</v>
      </c>
      <c r="Q8" s="255">
        <v>45648.590809120396</v>
      </c>
      <c r="R8" s="201" t="s">
        <v>376</v>
      </c>
      <c r="S8" s="1">
        <v>2</v>
      </c>
      <c r="T8" s="1">
        <v>0</v>
      </c>
      <c r="U8" s="1">
        <v>2</v>
      </c>
      <c r="V8" s="1">
        <v>2</v>
      </c>
      <c r="W8" s="1">
        <v>0</v>
      </c>
      <c r="X8" s="1">
        <v>0</v>
      </c>
      <c r="Y8" s="1" t="s">
        <v>372</v>
      </c>
      <c r="AA8" s="1" t="s">
        <v>368</v>
      </c>
      <c r="AC8" s="1" t="s">
        <v>329</v>
      </c>
      <c r="AD8" s="1">
        <v>0</v>
      </c>
      <c r="AE8" s="1">
        <v>1</v>
      </c>
      <c r="AF8" s="1">
        <v>0</v>
      </c>
      <c r="AG8" s="1">
        <v>0</v>
      </c>
      <c r="AH8" s="1">
        <v>0</v>
      </c>
      <c r="AI8" s="1">
        <v>0</v>
      </c>
      <c r="AJ8" s="1">
        <v>0</v>
      </c>
      <c r="AK8" s="1">
        <v>0</v>
      </c>
      <c r="AL8" s="1">
        <v>0</v>
      </c>
      <c r="AM8" s="1">
        <v>0</v>
      </c>
      <c r="AN8" s="1">
        <v>0</v>
      </c>
      <c r="AP8" s="1" t="s">
        <v>329</v>
      </c>
      <c r="AR8" s="1" t="s">
        <v>330</v>
      </c>
      <c r="AS8" s="1" t="s">
        <v>323</v>
      </c>
      <c r="BI8" s="1">
        <v>1</v>
      </c>
      <c r="BR8" s="1" t="s">
        <v>331</v>
      </c>
      <c r="BS8" s="1">
        <v>0</v>
      </c>
      <c r="BT8" s="1">
        <v>1</v>
      </c>
      <c r="BU8" s="1">
        <v>0</v>
      </c>
      <c r="BV8" s="1">
        <v>0</v>
      </c>
      <c r="BW8" s="1">
        <v>0</v>
      </c>
      <c r="BX8" s="1">
        <v>0</v>
      </c>
      <c r="BY8" s="1">
        <v>0</v>
      </c>
      <c r="BZ8" s="1">
        <v>0</v>
      </c>
      <c r="CA8" s="1">
        <v>0</v>
      </c>
      <c r="CB8" s="1">
        <v>0</v>
      </c>
      <c r="CC8" s="1">
        <v>0</v>
      </c>
      <c r="CD8" s="1">
        <v>0</v>
      </c>
      <c r="CF8" s="1" t="s">
        <v>331</v>
      </c>
      <c r="CH8" s="1" t="s">
        <v>323</v>
      </c>
      <c r="CW8" s="1" t="s">
        <v>332</v>
      </c>
      <c r="CX8" s="1" t="s">
        <v>333</v>
      </c>
      <c r="CZ8" s="1" t="s">
        <v>333</v>
      </c>
      <c r="DB8" s="1">
        <v>0</v>
      </c>
      <c r="DC8" s="1">
        <v>21</v>
      </c>
      <c r="DD8" s="1">
        <v>0</v>
      </c>
      <c r="DE8" s="1">
        <v>0</v>
      </c>
      <c r="DF8" s="1">
        <v>0</v>
      </c>
      <c r="DG8" s="1">
        <v>0</v>
      </c>
      <c r="DH8" s="1">
        <v>0</v>
      </c>
      <c r="DI8" s="1">
        <v>0</v>
      </c>
      <c r="DJ8" s="1">
        <v>0</v>
      </c>
      <c r="DK8" s="1">
        <v>0</v>
      </c>
      <c r="DL8" s="1">
        <v>0</v>
      </c>
      <c r="DM8" s="1">
        <v>0</v>
      </c>
      <c r="DN8" s="1">
        <v>21</v>
      </c>
      <c r="DO8" s="1">
        <v>0</v>
      </c>
      <c r="DP8" s="1">
        <v>0</v>
      </c>
      <c r="DQ8" s="1">
        <v>0</v>
      </c>
      <c r="DR8" s="1">
        <v>0</v>
      </c>
      <c r="DS8" s="1">
        <v>0</v>
      </c>
      <c r="DT8" s="1">
        <v>0</v>
      </c>
      <c r="DU8" s="1">
        <v>0</v>
      </c>
      <c r="DV8" s="1">
        <v>0</v>
      </c>
      <c r="DW8" s="1">
        <v>0</v>
      </c>
      <c r="DX8" s="1">
        <v>0</v>
      </c>
      <c r="DY8" s="1">
        <v>21</v>
      </c>
      <c r="DZ8" s="1">
        <v>0</v>
      </c>
      <c r="EA8" s="1">
        <v>0</v>
      </c>
      <c r="EB8" s="1">
        <v>0</v>
      </c>
      <c r="EC8" s="1">
        <v>0</v>
      </c>
      <c r="ED8" s="1">
        <v>0</v>
      </c>
      <c r="EE8" s="1">
        <v>0</v>
      </c>
      <c r="EF8" s="1">
        <v>0</v>
      </c>
      <c r="EG8" s="1">
        <v>0</v>
      </c>
      <c r="EH8" s="1">
        <v>0</v>
      </c>
      <c r="EI8" s="1">
        <v>0</v>
      </c>
      <c r="EJ8" s="1">
        <v>0</v>
      </c>
      <c r="EK8" s="1">
        <v>21</v>
      </c>
      <c r="EL8" s="1">
        <v>0</v>
      </c>
      <c r="EM8" s="1">
        <v>0</v>
      </c>
      <c r="EN8" s="1">
        <v>0</v>
      </c>
      <c r="EO8" s="1">
        <v>0</v>
      </c>
      <c r="EP8" s="1">
        <v>0</v>
      </c>
      <c r="EQ8" s="1">
        <v>0</v>
      </c>
      <c r="ER8" s="1">
        <v>0</v>
      </c>
      <c r="ES8" s="1">
        <v>0</v>
      </c>
      <c r="ET8" s="1">
        <v>0</v>
      </c>
      <c r="EU8" s="1">
        <v>0</v>
      </c>
      <c r="EV8" s="1" t="s">
        <v>322</v>
      </c>
      <c r="EW8" s="1" t="s">
        <v>334</v>
      </c>
      <c r="EZ8" s="1" t="s">
        <v>335</v>
      </c>
      <c r="FA8" s="1">
        <v>1</v>
      </c>
      <c r="FB8" s="1">
        <v>14</v>
      </c>
      <c r="FI8" s="1" t="s">
        <v>322</v>
      </c>
      <c r="FM8" s="1" t="s">
        <v>323</v>
      </c>
      <c r="FP8" s="1" t="s">
        <v>311</v>
      </c>
      <c r="FQ8" s="1" t="s">
        <v>377</v>
      </c>
      <c r="FR8" s="1" t="s">
        <v>323</v>
      </c>
      <c r="FS8" s="1" t="s">
        <v>337</v>
      </c>
      <c r="FT8" s="1" t="s">
        <v>338</v>
      </c>
      <c r="FV8" s="1" t="s">
        <v>322</v>
      </c>
      <c r="FW8" s="125"/>
      <c r="FX8" s="1">
        <v>631128764</v>
      </c>
      <c r="FY8" s="243">
        <f t="shared" si="0"/>
        <v>3.5</v>
      </c>
      <c r="FZ8" s="243">
        <f t="shared" si="1"/>
        <v>0.5</v>
      </c>
      <c r="GA8" s="241">
        <f>IF(FQ8="120 minutes",120,IF(FQ8="300 mint",300,IF(FQ8="360 mint",360,IF(FQ8="300minute",300,IF(FQ8="270minute",270,IF(FQ8="300 minute",300,IF(FQ8="180 minute",180,IF(FQ8="6sacadood",360,IF(FQ8="5 saacadood",300,IF(FQ8="4sacadood",240,IF(FQ8="270 minutes",270,IF(FQ8="240minutes",240,IF(FQ8="360minutes",360,IF(FQ8="300mint",300,IF(FQ8="300 mints",300,IF(FQ8="270minutes",270,IF(FQ8="300 minutes",300,IF(FQ8="240 minutes",240,IF(FQ8="240Minutes",240,IF(FQ8="180minutes",180,IF(FQ8="180 minutes",180,IF(FQ8="263 minutes",263,IF(FQ8="330 minutes",330,IF(FQ8="270 Minutes",270,IF(FQ8="240minutes",240,IF(FQ8="3",180,IF(FQ8="3 hours",180,IF(FQ8="4 hours",240,IF(FQ8="1",60,IF(FQ8="2.5 hours",150,IF(FQ8="5 hours",300,IF(FQ8="4",240,IF(FQ8="300minutes",300,FQ8)))))))))))))))))))))))))))))))))</f>
        <v>180</v>
      </c>
      <c r="GC8" s="214" t="s">
        <v>378</v>
      </c>
      <c r="GD8" s="215">
        <f>IFERROR(_xlfn.QUARTILE.INC(FZ:FZ,1),"")</f>
        <v>0.42857142857142855</v>
      </c>
      <c r="GE8" s="202"/>
      <c r="GF8" s="202"/>
      <c r="GG8" s="202"/>
      <c r="GH8" s="202"/>
      <c r="GI8" s="202"/>
      <c r="GJ8" s="202"/>
      <c r="GK8" s="220" t="s">
        <v>378</v>
      </c>
      <c r="GL8" s="221">
        <f>IFERROR(_xlfn.QUARTILE.INC($GA:$GA,1),"")</f>
        <v>120</v>
      </c>
      <c r="GM8" s="202"/>
      <c r="GO8"/>
      <c r="GP8"/>
      <c r="GQ8"/>
      <c r="GR8"/>
      <c r="GS8"/>
      <c r="GT8"/>
      <c r="GU8" s="203" t="s">
        <v>379</v>
      </c>
    </row>
    <row r="9" spans="1:203" s="1" customFormat="1">
      <c r="B9" s="1" t="s">
        <v>322</v>
      </c>
      <c r="E9" s="1" t="s">
        <v>322</v>
      </c>
      <c r="H9" s="1" t="s">
        <v>322</v>
      </c>
      <c r="J9" s="1" t="s">
        <v>323</v>
      </c>
      <c r="L9" s="1" t="s">
        <v>324</v>
      </c>
      <c r="O9" s="1" t="s">
        <v>325</v>
      </c>
      <c r="P9" s="258">
        <v>45641</v>
      </c>
      <c r="Q9" s="255">
        <v>45641.395254062503</v>
      </c>
      <c r="R9" s="201" t="s">
        <v>380</v>
      </c>
      <c r="S9" s="1">
        <v>0</v>
      </c>
      <c r="T9" s="1">
        <v>0</v>
      </c>
      <c r="U9" s="1">
        <v>2</v>
      </c>
      <c r="V9" s="1">
        <v>4</v>
      </c>
      <c r="W9" s="1">
        <v>1</v>
      </c>
      <c r="X9" s="1">
        <v>0</v>
      </c>
      <c r="Y9" s="1" t="s">
        <v>345</v>
      </c>
      <c r="AA9" s="1" t="s">
        <v>368</v>
      </c>
      <c r="AC9" s="1" t="s">
        <v>329</v>
      </c>
      <c r="AD9" s="1">
        <v>0</v>
      </c>
      <c r="AE9" s="1">
        <v>1</v>
      </c>
      <c r="AF9" s="1">
        <v>0</v>
      </c>
      <c r="AG9" s="1">
        <v>0</v>
      </c>
      <c r="AH9" s="1">
        <v>0</v>
      </c>
      <c r="AI9" s="1">
        <v>0</v>
      </c>
      <c r="AJ9" s="1">
        <v>0</v>
      </c>
      <c r="AK9" s="1">
        <v>0</v>
      </c>
      <c r="AL9" s="1">
        <v>0</v>
      </c>
      <c r="AM9" s="1">
        <v>0</v>
      </c>
      <c r="AN9" s="1">
        <v>0</v>
      </c>
      <c r="AP9" s="1" t="s">
        <v>329</v>
      </c>
      <c r="AR9" s="1" t="s">
        <v>330</v>
      </c>
      <c r="AS9" s="1" t="s">
        <v>323</v>
      </c>
      <c r="BI9" s="1">
        <v>1</v>
      </c>
      <c r="BR9" s="1" t="s">
        <v>331</v>
      </c>
      <c r="BS9" s="1">
        <v>0</v>
      </c>
      <c r="BT9" s="1">
        <v>1</v>
      </c>
      <c r="BU9" s="1">
        <v>0</v>
      </c>
      <c r="BV9" s="1">
        <v>0</v>
      </c>
      <c r="BW9" s="1">
        <v>0</v>
      </c>
      <c r="BX9" s="1">
        <v>0</v>
      </c>
      <c r="BY9" s="1">
        <v>0</v>
      </c>
      <c r="BZ9" s="1">
        <v>0</v>
      </c>
      <c r="CA9" s="1">
        <v>0</v>
      </c>
      <c r="CB9" s="1">
        <v>0</v>
      </c>
      <c r="CC9" s="1">
        <v>0</v>
      </c>
      <c r="CD9" s="1">
        <v>0</v>
      </c>
      <c r="CF9" s="1" t="s">
        <v>331</v>
      </c>
      <c r="CH9" s="1" t="s">
        <v>323</v>
      </c>
      <c r="CW9" s="1" t="s">
        <v>332</v>
      </c>
      <c r="CX9" s="1" t="s">
        <v>333</v>
      </c>
      <c r="CZ9" s="1" t="s">
        <v>333</v>
      </c>
      <c r="DB9" s="1">
        <v>0</v>
      </c>
      <c r="DC9" s="1">
        <v>21</v>
      </c>
      <c r="DD9" s="1">
        <v>0</v>
      </c>
      <c r="DE9" s="1">
        <v>0</v>
      </c>
      <c r="DF9" s="1">
        <v>0</v>
      </c>
      <c r="DG9" s="1">
        <v>0</v>
      </c>
      <c r="DH9" s="1">
        <v>0</v>
      </c>
      <c r="DI9" s="1">
        <v>0</v>
      </c>
      <c r="DJ9" s="1">
        <v>0</v>
      </c>
      <c r="DK9" s="1">
        <v>0</v>
      </c>
      <c r="DL9" s="1">
        <v>0</v>
      </c>
      <c r="DM9" s="1">
        <v>0</v>
      </c>
      <c r="DN9" s="1">
        <v>21</v>
      </c>
      <c r="DO9" s="1">
        <v>0</v>
      </c>
      <c r="DP9" s="1">
        <v>0</v>
      </c>
      <c r="DQ9" s="1">
        <v>0</v>
      </c>
      <c r="DR9" s="1">
        <v>0</v>
      </c>
      <c r="DS9" s="1">
        <v>0</v>
      </c>
      <c r="DT9" s="1">
        <v>0</v>
      </c>
      <c r="DU9" s="1">
        <v>0</v>
      </c>
      <c r="DV9" s="1">
        <v>0</v>
      </c>
      <c r="DW9" s="1">
        <v>0</v>
      </c>
      <c r="DX9" s="1">
        <v>0</v>
      </c>
      <c r="DY9" s="1">
        <v>21</v>
      </c>
      <c r="DZ9" s="1">
        <v>0</v>
      </c>
      <c r="EA9" s="1">
        <v>0</v>
      </c>
      <c r="EB9" s="1">
        <v>0</v>
      </c>
      <c r="EC9" s="1">
        <v>0</v>
      </c>
      <c r="ED9" s="1">
        <v>0</v>
      </c>
      <c r="EE9" s="1">
        <v>0</v>
      </c>
      <c r="EF9" s="1">
        <v>0</v>
      </c>
      <c r="EG9" s="1">
        <v>0</v>
      </c>
      <c r="EH9" s="1">
        <v>0</v>
      </c>
      <c r="EI9" s="1">
        <v>0</v>
      </c>
      <c r="EJ9" s="1">
        <v>0</v>
      </c>
      <c r="EK9" s="1">
        <v>21</v>
      </c>
      <c r="EL9" s="1">
        <v>0</v>
      </c>
      <c r="EM9" s="1">
        <v>0</v>
      </c>
      <c r="EN9" s="1">
        <v>0</v>
      </c>
      <c r="EO9" s="1">
        <v>0</v>
      </c>
      <c r="EP9" s="1">
        <v>0</v>
      </c>
      <c r="EQ9" s="1">
        <v>0</v>
      </c>
      <c r="ER9" s="1">
        <v>0</v>
      </c>
      <c r="ES9" s="1">
        <v>0</v>
      </c>
      <c r="ET9" s="1">
        <v>0</v>
      </c>
      <c r="EU9" s="1">
        <v>0</v>
      </c>
      <c r="EV9" s="1" t="s">
        <v>322</v>
      </c>
      <c r="EW9" s="1" t="s">
        <v>349</v>
      </c>
      <c r="EZ9" s="1" t="s">
        <v>381</v>
      </c>
      <c r="FA9" s="1">
        <v>2</v>
      </c>
      <c r="FB9" s="1">
        <v>1</v>
      </c>
      <c r="FI9" s="1" t="s">
        <v>322</v>
      </c>
      <c r="FM9" s="1" t="s">
        <v>323</v>
      </c>
      <c r="FP9" s="1" t="s">
        <v>336</v>
      </c>
      <c r="FR9" s="1" t="s">
        <v>323</v>
      </c>
      <c r="FS9" s="1" t="s">
        <v>337</v>
      </c>
      <c r="FT9" s="1" t="s">
        <v>338</v>
      </c>
      <c r="FV9" s="1" t="s">
        <v>322</v>
      </c>
      <c r="FW9" s="125"/>
      <c r="FX9" s="1">
        <v>629029507</v>
      </c>
      <c r="FY9" s="243">
        <f t="shared" si="0"/>
        <v>14</v>
      </c>
      <c r="FZ9" s="243">
        <f t="shared" si="1"/>
        <v>2</v>
      </c>
      <c r="GA9" s="241">
        <f>IF(FP9="5 hours",300,IF(FP9="30 Mins",30,IF(FP9="2 Hours",120,IF(FP9="60 Mins",60,IF(FP9="3 hours",180,IF(FP9="3hrs",180,IF(FP9="2.5 hours",150,IF(FP9="3.5 hrs",210,IF(FP9="4 Hours",240,IF(FP9="3 Hours",180,IF(FP9="3.20 hrs",192,IF(FP9="4 hours",240,IF(FP9="2.40 hours",144,IF(FP9="3.20 hours",192,IF(FP9="3.5 hours",210,IF(FP9="4hours",240,""))))))))))))))))</f>
        <v>120</v>
      </c>
      <c r="GC9" s="222" t="s">
        <v>382</v>
      </c>
      <c r="GD9" s="215">
        <f>IFERROR((GD7-GD8),"")</f>
        <v>0.5</v>
      </c>
      <c r="GE9" s="202"/>
      <c r="GF9" s="226"/>
      <c r="GG9" s="202"/>
      <c r="GH9" s="202"/>
      <c r="GI9" s="202"/>
      <c r="GJ9" s="202"/>
      <c r="GK9" s="220" t="s">
        <v>382</v>
      </c>
      <c r="GL9" s="221">
        <f>IFERROR((GL7-GL8),"")</f>
        <v>120</v>
      </c>
      <c r="GM9" s="202"/>
      <c r="GO9"/>
      <c r="GP9"/>
      <c r="GQ9"/>
      <c r="GR9"/>
      <c r="GS9"/>
      <c r="GT9"/>
      <c r="GU9" s="203" t="s">
        <v>383</v>
      </c>
    </row>
    <row r="10" spans="1:203" s="1" customFormat="1">
      <c r="B10" s="1" t="s">
        <v>322</v>
      </c>
      <c r="E10" s="1" t="s">
        <v>322</v>
      </c>
      <c r="H10" s="1" t="s">
        <v>322</v>
      </c>
      <c r="J10" s="1" t="s">
        <v>323</v>
      </c>
      <c r="L10" s="1" t="s">
        <v>324</v>
      </c>
      <c r="O10" s="1" t="s">
        <v>325</v>
      </c>
      <c r="P10" s="258">
        <v>45648</v>
      </c>
      <c r="Q10" s="255">
        <v>45648.554980289402</v>
      </c>
      <c r="R10" s="201" t="s">
        <v>384</v>
      </c>
      <c r="S10" s="1">
        <v>0</v>
      </c>
      <c r="T10" s="1">
        <v>0</v>
      </c>
      <c r="U10" s="1">
        <v>2</v>
      </c>
      <c r="V10" s="1">
        <v>2</v>
      </c>
      <c r="W10" s="1">
        <v>0</v>
      </c>
      <c r="X10" s="1">
        <v>0</v>
      </c>
      <c r="Y10" s="1" t="s">
        <v>345</v>
      </c>
      <c r="AA10" s="1" t="s">
        <v>368</v>
      </c>
      <c r="AC10" s="1" t="s">
        <v>329</v>
      </c>
      <c r="AD10" s="1">
        <v>0</v>
      </c>
      <c r="AE10" s="1">
        <v>1</v>
      </c>
      <c r="AF10" s="1">
        <v>0</v>
      </c>
      <c r="AG10" s="1">
        <v>0</v>
      </c>
      <c r="AH10" s="1">
        <v>0</v>
      </c>
      <c r="AI10" s="1">
        <v>0</v>
      </c>
      <c r="AJ10" s="1">
        <v>0</v>
      </c>
      <c r="AK10" s="1">
        <v>0</v>
      </c>
      <c r="AL10" s="1">
        <v>0</v>
      </c>
      <c r="AM10" s="1">
        <v>0</v>
      </c>
      <c r="AN10" s="1">
        <v>0</v>
      </c>
      <c r="AP10" s="1" t="s">
        <v>329</v>
      </c>
      <c r="AR10" s="1" t="s">
        <v>330</v>
      </c>
      <c r="AS10" s="1" t="s">
        <v>323</v>
      </c>
      <c r="BI10" s="1">
        <v>1</v>
      </c>
      <c r="BR10" s="1" t="s">
        <v>331</v>
      </c>
      <c r="BS10" s="1">
        <v>0</v>
      </c>
      <c r="BT10" s="1">
        <v>1</v>
      </c>
      <c r="BU10" s="1">
        <v>0</v>
      </c>
      <c r="BV10" s="1">
        <v>0</v>
      </c>
      <c r="BW10" s="1">
        <v>0</v>
      </c>
      <c r="BX10" s="1">
        <v>0</v>
      </c>
      <c r="BY10" s="1">
        <v>0</v>
      </c>
      <c r="BZ10" s="1">
        <v>0</v>
      </c>
      <c r="CA10" s="1">
        <v>0</v>
      </c>
      <c r="CB10" s="1">
        <v>0</v>
      </c>
      <c r="CC10" s="1">
        <v>0</v>
      </c>
      <c r="CD10" s="1">
        <v>0</v>
      </c>
      <c r="CF10" s="1" t="s">
        <v>331</v>
      </c>
      <c r="CH10" s="1" t="s">
        <v>323</v>
      </c>
      <c r="CW10" s="1" t="s">
        <v>332</v>
      </c>
      <c r="CX10" s="1" t="s">
        <v>333</v>
      </c>
      <c r="CZ10" s="1" t="s">
        <v>333</v>
      </c>
      <c r="DB10" s="1">
        <v>0</v>
      </c>
      <c r="DC10" s="1">
        <v>21</v>
      </c>
      <c r="DD10" s="1">
        <v>0</v>
      </c>
      <c r="DE10" s="1">
        <v>0</v>
      </c>
      <c r="DF10" s="1">
        <v>0</v>
      </c>
      <c r="DG10" s="1">
        <v>0</v>
      </c>
      <c r="DH10" s="1">
        <v>0</v>
      </c>
      <c r="DI10" s="1">
        <v>0</v>
      </c>
      <c r="DJ10" s="1">
        <v>0</v>
      </c>
      <c r="DK10" s="1">
        <v>0</v>
      </c>
      <c r="DL10" s="1">
        <v>0</v>
      </c>
      <c r="DM10" s="1">
        <v>0</v>
      </c>
      <c r="DN10" s="1">
        <v>21</v>
      </c>
      <c r="DO10" s="1">
        <v>0</v>
      </c>
      <c r="DP10" s="1">
        <v>0</v>
      </c>
      <c r="DQ10" s="1">
        <v>0</v>
      </c>
      <c r="DR10" s="1">
        <v>0</v>
      </c>
      <c r="DS10" s="1">
        <v>0</v>
      </c>
      <c r="DT10" s="1">
        <v>0</v>
      </c>
      <c r="DU10" s="1">
        <v>0</v>
      </c>
      <c r="DV10" s="1">
        <v>0</v>
      </c>
      <c r="DW10" s="1">
        <v>0</v>
      </c>
      <c r="DX10" s="1">
        <v>0</v>
      </c>
      <c r="DY10" s="1">
        <v>21</v>
      </c>
      <c r="DZ10" s="1">
        <v>0</v>
      </c>
      <c r="EA10" s="1">
        <v>0</v>
      </c>
      <c r="EB10" s="1">
        <v>0</v>
      </c>
      <c r="EC10" s="1">
        <v>0</v>
      </c>
      <c r="ED10" s="1">
        <v>0</v>
      </c>
      <c r="EE10" s="1">
        <v>0</v>
      </c>
      <c r="EF10" s="1">
        <v>0</v>
      </c>
      <c r="EG10" s="1">
        <v>0</v>
      </c>
      <c r="EH10" s="1">
        <v>0</v>
      </c>
      <c r="EI10" s="1">
        <v>0</v>
      </c>
      <c r="EJ10" s="1">
        <v>0</v>
      </c>
      <c r="EK10" s="1">
        <v>21</v>
      </c>
      <c r="EL10" s="1">
        <v>0</v>
      </c>
      <c r="EM10" s="1">
        <v>0</v>
      </c>
      <c r="EN10" s="1">
        <v>0</v>
      </c>
      <c r="EO10" s="1">
        <v>0</v>
      </c>
      <c r="EP10" s="1">
        <v>0</v>
      </c>
      <c r="EQ10" s="1">
        <v>0</v>
      </c>
      <c r="ER10" s="1">
        <v>0</v>
      </c>
      <c r="ES10" s="1">
        <v>0</v>
      </c>
      <c r="ET10" s="1">
        <v>0</v>
      </c>
      <c r="EU10" s="1">
        <v>0</v>
      </c>
      <c r="EV10" s="1" t="s">
        <v>322</v>
      </c>
      <c r="EW10" s="1" t="s">
        <v>334</v>
      </c>
      <c r="EZ10" s="1" t="s">
        <v>335</v>
      </c>
      <c r="FA10" s="1">
        <v>1</v>
      </c>
      <c r="FB10" s="1">
        <v>15</v>
      </c>
      <c r="FI10" s="1" t="s">
        <v>322</v>
      </c>
      <c r="FM10" s="1" t="s">
        <v>323</v>
      </c>
      <c r="FP10" s="1" t="s">
        <v>311</v>
      </c>
      <c r="FQ10" s="1" t="s">
        <v>385</v>
      </c>
      <c r="FR10" s="1" t="s">
        <v>323</v>
      </c>
      <c r="FS10" s="1" t="s">
        <v>337</v>
      </c>
      <c r="FT10" s="1" t="s">
        <v>338</v>
      </c>
      <c r="FV10" s="1" t="s">
        <v>322</v>
      </c>
      <c r="FW10" s="125"/>
      <c r="FX10" s="1">
        <v>631115649</v>
      </c>
      <c r="FY10" s="243">
        <f t="shared" si="0"/>
        <v>3.75</v>
      </c>
      <c r="FZ10" s="243">
        <f t="shared" si="1"/>
        <v>0.5357142857142857</v>
      </c>
      <c r="GA10" s="241">
        <f>IF(FQ10="120 minutes",120,IF(FQ10="300 mint",300,IF(FQ10="360 mint",360,IF(FQ10="300minute",300,IF(FQ10="270minute",270,IF(FQ10="300 minute",300,IF(FQ10="180 minute",180,IF(FQ10="6sacadood",360,IF(FQ10="5 saacadood",300,IF(FQ10="4sacadood",240,IF(FQ10="270 minutes",270,IF(FQ10="240minutes",240,IF(FQ10="360minutes",360,IF(FQ10="300mint",300,IF(FQ10="300 mints",300,IF(FQ10="270minutes",270,IF(FQ10="300 minutes",300,IF(FQ10="240 minutes",240,IF(FQ10="240Minutes",240,IF(FQ10="180minutes",180,IF(FQ10="180 minutes",180,IF(FQ10="263 minutes",263,IF(FQ10="330 minutes",330,IF(FQ10="270 Minutes",270,IF(FQ10="240minutes",240,IF(FQ10="3",180,IF(FQ10="3 hours",180,IF(FQ10="4 hours",240,IF(FQ10="1",60,IF(FQ10="2.5 hours",150,IF(FQ10="5 hours",300,IF(FQ10="4",240,IF(FQ10="300minutes",300,FQ10)))))))))))))))))))))))))))))))))</f>
        <v>180</v>
      </c>
      <c r="GC10" s="222" t="s">
        <v>386</v>
      </c>
      <c r="GD10" s="224">
        <f>IFERROR(GD7+(1.5*GD9),"")</f>
        <v>1.6785714285714286</v>
      </c>
      <c r="GE10" s="225"/>
      <c r="GF10" s="229"/>
      <c r="GG10" s="216"/>
      <c r="GH10" s="202"/>
      <c r="GI10" s="202"/>
      <c r="GJ10" s="202"/>
      <c r="GK10" s="220" t="s">
        <v>386</v>
      </c>
      <c r="GL10" s="221">
        <f>IFERROR(GL7+(1.5*GL9),"")</f>
        <v>420</v>
      </c>
      <c r="GM10" s="202"/>
      <c r="GO10"/>
      <c r="GP10"/>
      <c r="GQ10"/>
      <c r="GR10"/>
      <c r="GS10"/>
      <c r="GT10"/>
      <c r="GU10" s="203" t="s">
        <v>387</v>
      </c>
    </row>
    <row r="11" spans="1:203" s="1" customFormat="1" ht="18.75">
      <c r="B11" s="1" t="s">
        <v>322</v>
      </c>
      <c r="E11" s="1" t="s">
        <v>322</v>
      </c>
      <c r="H11" s="1" t="s">
        <v>322</v>
      </c>
      <c r="J11" s="1" t="s">
        <v>323</v>
      </c>
      <c r="L11" s="1" t="s">
        <v>324</v>
      </c>
      <c r="O11" s="1" t="s">
        <v>325</v>
      </c>
      <c r="P11" s="258">
        <v>45641</v>
      </c>
      <c r="Q11" s="255">
        <v>45641.489307013901</v>
      </c>
      <c r="R11" s="201" t="s">
        <v>388</v>
      </c>
      <c r="S11" s="1">
        <v>0</v>
      </c>
      <c r="T11" s="1">
        <v>1</v>
      </c>
      <c r="U11" s="1">
        <v>1</v>
      </c>
      <c r="V11" s="1">
        <v>1</v>
      </c>
      <c r="W11" s="1">
        <v>1</v>
      </c>
      <c r="X11" s="1">
        <v>1</v>
      </c>
      <c r="Y11" s="1" t="s">
        <v>345</v>
      </c>
      <c r="AA11" s="1" t="s">
        <v>358</v>
      </c>
      <c r="AC11" s="1" t="s">
        <v>329</v>
      </c>
      <c r="AD11" s="1">
        <v>0</v>
      </c>
      <c r="AE11" s="1">
        <v>1</v>
      </c>
      <c r="AF11" s="1">
        <v>0</v>
      </c>
      <c r="AG11" s="1">
        <v>0</v>
      </c>
      <c r="AH11" s="1">
        <v>0</v>
      </c>
      <c r="AI11" s="1">
        <v>0</v>
      </c>
      <c r="AJ11" s="1">
        <v>0</v>
      </c>
      <c r="AK11" s="1">
        <v>0</v>
      </c>
      <c r="AL11" s="1">
        <v>0</v>
      </c>
      <c r="AM11" s="1">
        <v>0</v>
      </c>
      <c r="AN11" s="1">
        <v>0</v>
      </c>
      <c r="AP11" s="1" t="s">
        <v>329</v>
      </c>
      <c r="AR11" s="1" t="s">
        <v>330</v>
      </c>
      <c r="AS11" s="1" t="s">
        <v>323</v>
      </c>
      <c r="BI11" s="1">
        <v>1</v>
      </c>
      <c r="BR11" s="1" t="s">
        <v>331</v>
      </c>
      <c r="BS11" s="1">
        <v>0</v>
      </c>
      <c r="BT11" s="1">
        <v>1</v>
      </c>
      <c r="BU11" s="1">
        <v>0</v>
      </c>
      <c r="BV11" s="1">
        <v>0</v>
      </c>
      <c r="BW11" s="1">
        <v>0</v>
      </c>
      <c r="BX11" s="1">
        <v>0</v>
      </c>
      <c r="BY11" s="1">
        <v>0</v>
      </c>
      <c r="BZ11" s="1">
        <v>0</v>
      </c>
      <c r="CA11" s="1">
        <v>0</v>
      </c>
      <c r="CB11" s="1">
        <v>0</v>
      </c>
      <c r="CC11" s="1">
        <v>0</v>
      </c>
      <c r="CD11" s="1">
        <v>0</v>
      </c>
      <c r="CF11" s="1" t="s">
        <v>331</v>
      </c>
      <c r="CH11" s="1" t="s">
        <v>323</v>
      </c>
      <c r="CW11" s="1" t="s">
        <v>332</v>
      </c>
      <c r="CX11" s="1" t="s">
        <v>359</v>
      </c>
      <c r="CZ11" s="1" t="s">
        <v>359</v>
      </c>
      <c r="DB11" s="1">
        <v>0</v>
      </c>
      <c r="DC11" s="1">
        <v>21</v>
      </c>
      <c r="DD11" s="1">
        <v>0</v>
      </c>
      <c r="DE11" s="1">
        <v>0</v>
      </c>
      <c r="DF11" s="1">
        <v>0</v>
      </c>
      <c r="DG11" s="1">
        <v>0</v>
      </c>
      <c r="DH11" s="1">
        <v>0</v>
      </c>
      <c r="DI11" s="1">
        <v>0</v>
      </c>
      <c r="DJ11" s="1">
        <v>0</v>
      </c>
      <c r="DK11" s="1">
        <v>0</v>
      </c>
      <c r="DL11" s="1">
        <v>0</v>
      </c>
      <c r="DM11" s="1">
        <v>0</v>
      </c>
      <c r="DN11" s="1">
        <v>21</v>
      </c>
      <c r="DO11" s="1">
        <v>0</v>
      </c>
      <c r="DP11" s="1">
        <v>0</v>
      </c>
      <c r="DQ11" s="1">
        <v>0</v>
      </c>
      <c r="DR11" s="1">
        <v>0</v>
      </c>
      <c r="DS11" s="1">
        <v>0</v>
      </c>
      <c r="DT11" s="1">
        <v>0</v>
      </c>
      <c r="DU11" s="1">
        <v>0</v>
      </c>
      <c r="DV11" s="1">
        <v>0</v>
      </c>
      <c r="DW11" s="1">
        <v>0</v>
      </c>
      <c r="DX11" s="1">
        <v>0</v>
      </c>
      <c r="DY11" s="1">
        <v>21</v>
      </c>
      <c r="DZ11" s="1">
        <v>0</v>
      </c>
      <c r="EA11" s="1">
        <v>0</v>
      </c>
      <c r="EB11" s="1">
        <v>0</v>
      </c>
      <c r="EC11" s="1">
        <v>0</v>
      </c>
      <c r="ED11" s="1">
        <v>0</v>
      </c>
      <c r="EE11" s="1">
        <v>0</v>
      </c>
      <c r="EF11" s="1">
        <v>0</v>
      </c>
      <c r="EG11" s="1">
        <v>0</v>
      </c>
      <c r="EH11" s="1">
        <v>0</v>
      </c>
      <c r="EI11" s="1">
        <v>0</v>
      </c>
      <c r="EJ11" s="1">
        <v>0</v>
      </c>
      <c r="EK11" s="1">
        <v>21</v>
      </c>
      <c r="EL11" s="1">
        <v>0</v>
      </c>
      <c r="EM11" s="1">
        <v>0</v>
      </c>
      <c r="EN11" s="1">
        <v>0</v>
      </c>
      <c r="EO11" s="1">
        <v>0</v>
      </c>
      <c r="EP11" s="1">
        <v>0</v>
      </c>
      <c r="EQ11" s="1">
        <v>0</v>
      </c>
      <c r="ER11" s="1">
        <v>0</v>
      </c>
      <c r="ES11" s="1">
        <v>0</v>
      </c>
      <c r="ET11" s="1">
        <v>0</v>
      </c>
      <c r="EU11" s="1">
        <v>0</v>
      </c>
      <c r="EV11" s="1" t="s">
        <v>322</v>
      </c>
      <c r="EW11" s="1" t="s">
        <v>334</v>
      </c>
      <c r="EZ11" s="1" t="s">
        <v>335</v>
      </c>
      <c r="FA11" s="1">
        <v>2</v>
      </c>
      <c r="FB11" s="1">
        <v>8</v>
      </c>
      <c r="FI11" s="1" t="s">
        <v>322</v>
      </c>
      <c r="FM11" s="1" t="s">
        <v>323</v>
      </c>
      <c r="FP11" s="1" t="s">
        <v>336</v>
      </c>
      <c r="FR11" s="1" t="s">
        <v>323</v>
      </c>
      <c r="FS11" s="1" t="s">
        <v>337</v>
      </c>
      <c r="FT11" s="1" t="s">
        <v>338</v>
      </c>
      <c r="FV11" s="1" t="s">
        <v>322</v>
      </c>
      <c r="FW11" s="125"/>
      <c r="FX11" s="1">
        <v>629055471</v>
      </c>
      <c r="FY11" s="243">
        <f t="shared" si="0"/>
        <v>4</v>
      </c>
      <c r="FZ11" s="243">
        <f t="shared" si="1"/>
        <v>0.5714285714285714</v>
      </c>
      <c r="GA11" s="241">
        <f>IF(FP11="5 hours",300,IF(FP11="30 Mins",30,IF(FP11="2 Hours",120,IF(FP11="60 Mins",60,IF(FP11="3 hours",180,IF(FP11="3hrs",180,IF(FP11="2.5 hours",150,IF(FP11="3.5 hrs",210,IF(FP11="4 Hours",240,IF(FP11="3 Hours",180,IF(FP11="3.20 hrs",192,IF(FP11="4 hours",240,IF(FP11="2.40 hours",144,IF(FP11="3.20 hours",192,IF(FP11="3.5 hours",210,IF(FP11="4hours",240,""))))))))))))))))</f>
        <v>120</v>
      </c>
      <c r="GC11" s="214" t="s">
        <v>389</v>
      </c>
      <c r="GD11" s="227">
        <f>IFERROR(GD8-(1.5*GD9),"")</f>
        <v>-0.32142857142857145</v>
      </c>
      <c r="GE11" s="228"/>
      <c r="GF11" s="232"/>
      <c r="GG11" s="202"/>
      <c r="GH11" s="202"/>
      <c r="GI11" s="202"/>
      <c r="GJ11" s="202"/>
      <c r="GK11" s="220" t="s">
        <v>389</v>
      </c>
      <c r="GL11" s="221">
        <f>IFERROR(GL8-(1.5*GL9),"")</f>
        <v>-60</v>
      </c>
      <c r="GM11" s="202"/>
      <c r="GO11"/>
      <c r="GP11"/>
      <c r="GQ11"/>
      <c r="GR11"/>
      <c r="GS11"/>
      <c r="GT11"/>
      <c r="GU11" s="203" t="s">
        <v>390</v>
      </c>
    </row>
    <row r="12" spans="1:203" s="1" customFormat="1" ht="19.5" customHeight="1">
      <c r="B12" s="1" t="s">
        <v>322</v>
      </c>
      <c r="E12" s="1" t="s">
        <v>322</v>
      </c>
      <c r="H12" s="1" t="s">
        <v>322</v>
      </c>
      <c r="J12" s="1" t="s">
        <v>323</v>
      </c>
      <c r="L12" s="1" t="s">
        <v>324</v>
      </c>
      <c r="O12" s="1" t="s">
        <v>325</v>
      </c>
      <c r="P12" s="258">
        <v>45654</v>
      </c>
      <c r="Q12" s="255">
        <v>45654.463725763897</v>
      </c>
      <c r="R12" s="201" t="s">
        <v>391</v>
      </c>
      <c r="S12" s="1">
        <v>7</v>
      </c>
      <c r="T12" s="1">
        <v>2</v>
      </c>
      <c r="U12" s="1">
        <v>1</v>
      </c>
      <c r="V12" s="1">
        <v>2</v>
      </c>
      <c r="W12" s="1">
        <v>1</v>
      </c>
      <c r="X12" s="1">
        <v>0</v>
      </c>
      <c r="Y12" s="1" t="s">
        <v>372</v>
      </c>
      <c r="AA12" s="1" t="s">
        <v>358</v>
      </c>
      <c r="AC12" s="1" t="s">
        <v>329</v>
      </c>
      <c r="AD12" s="1">
        <v>0</v>
      </c>
      <c r="AE12" s="1">
        <v>1</v>
      </c>
      <c r="AF12" s="1">
        <v>0</v>
      </c>
      <c r="AG12" s="1">
        <v>0</v>
      </c>
      <c r="AH12" s="1">
        <v>0</v>
      </c>
      <c r="AI12" s="1">
        <v>0</v>
      </c>
      <c r="AJ12" s="1">
        <v>0</v>
      </c>
      <c r="AK12" s="1">
        <v>0</v>
      </c>
      <c r="AL12" s="1">
        <v>0</v>
      </c>
      <c r="AM12" s="1">
        <v>0</v>
      </c>
      <c r="AN12" s="1">
        <v>0</v>
      </c>
      <c r="AP12" s="1" t="s">
        <v>329</v>
      </c>
      <c r="AR12" s="1" t="s">
        <v>330</v>
      </c>
      <c r="AS12" s="1" t="s">
        <v>323</v>
      </c>
      <c r="BI12" s="1">
        <v>1</v>
      </c>
      <c r="BR12" s="1" t="s">
        <v>331</v>
      </c>
      <c r="BS12" s="1">
        <v>0</v>
      </c>
      <c r="BT12" s="1">
        <v>1</v>
      </c>
      <c r="BU12" s="1">
        <v>0</v>
      </c>
      <c r="BV12" s="1">
        <v>0</v>
      </c>
      <c r="BW12" s="1">
        <v>0</v>
      </c>
      <c r="BX12" s="1">
        <v>0</v>
      </c>
      <c r="BY12" s="1">
        <v>0</v>
      </c>
      <c r="BZ12" s="1">
        <v>0</v>
      </c>
      <c r="CA12" s="1">
        <v>0</v>
      </c>
      <c r="CB12" s="1">
        <v>0</v>
      </c>
      <c r="CC12" s="1">
        <v>0</v>
      </c>
      <c r="CD12" s="1">
        <v>0</v>
      </c>
      <c r="CF12" s="1" t="s">
        <v>331</v>
      </c>
      <c r="CH12" s="1" t="s">
        <v>323</v>
      </c>
      <c r="CW12" s="1" t="s">
        <v>332</v>
      </c>
      <c r="CX12" s="1" t="s">
        <v>392</v>
      </c>
      <c r="CZ12" s="1" t="s">
        <v>333</v>
      </c>
      <c r="DB12" s="1">
        <v>0</v>
      </c>
      <c r="DC12" s="1">
        <v>21</v>
      </c>
      <c r="DD12" s="1">
        <v>0</v>
      </c>
      <c r="DE12" s="1">
        <v>0</v>
      </c>
      <c r="DF12" s="1">
        <v>0</v>
      </c>
      <c r="DG12" s="1">
        <v>0</v>
      </c>
      <c r="DH12" s="1">
        <v>0</v>
      </c>
      <c r="DI12" s="1">
        <v>0</v>
      </c>
      <c r="DJ12" s="1">
        <v>0</v>
      </c>
      <c r="DK12" s="1">
        <v>0</v>
      </c>
      <c r="DL12" s="1">
        <v>0</v>
      </c>
      <c r="DM12" s="1">
        <v>0</v>
      </c>
      <c r="DN12" s="1">
        <v>21</v>
      </c>
      <c r="DO12" s="1">
        <v>0</v>
      </c>
      <c r="DP12" s="1">
        <v>0</v>
      </c>
      <c r="DQ12" s="1">
        <v>0</v>
      </c>
      <c r="DR12" s="1">
        <v>0</v>
      </c>
      <c r="DS12" s="1">
        <v>0</v>
      </c>
      <c r="DT12" s="1">
        <v>0</v>
      </c>
      <c r="DU12" s="1">
        <v>0</v>
      </c>
      <c r="DV12" s="1">
        <v>0</v>
      </c>
      <c r="DW12" s="1">
        <v>0</v>
      </c>
      <c r="DX12" s="1">
        <v>0</v>
      </c>
      <c r="DY12" s="1">
        <v>21</v>
      </c>
      <c r="DZ12" s="1">
        <v>0</v>
      </c>
      <c r="EA12" s="1">
        <v>0</v>
      </c>
      <c r="EB12" s="1">
        <v>0</v>
      </c>
      <c r="EC12" s="1">
        <v>0</v>
      </c>
      <c r="ED12" s="1">
        <v>0</v>
      </c>
      <c r="EE12" s="1">
        <v>0</v>
      </c>
      <c r="EF12" s="1">
        <v>0</v>
      </c>
      <c r="EG12" s="1">
        <v>0</v>
      </c>
      <c r="EH12" s="1">
        <v>0</v>
      </c>
      <c r="EI12" s="1">
        <v>0</v>
      </c>
      <c r="EJ12" s="1">
        <v>0</v>
      </c>
      <c r="EK12" s="1">
        <v>21</v>
      </c>
      <c r="EL12" s="1">
        <v>0</v>
      </c>
      <c r="EM12" s="1">
        <v>0</v>
      </c>
      <c r="EN12" s="1">
        <v>0</v>
      </c>
      <c r="EO12" s="1">
        <v>0</v>
      </c>
      <c r="EP12" s="1">
        <v>0</v>
      </c>
      <c r="EQ12" s="1">
        <v>0</v>
      </c>
      <c r="ER12" s="1">
        <v>0</v>
      </c>
      <c r="ES12" s="1">
        <v>0</v>
      </c>
      <c r="ET12" s="1">
        <v>0</v>
      </c>
      <c r="EU12" s="1">
        <v>0</v>
      </c>
      <c r="EV12" s="1" t="s">
        <v>322</v>
      </c>
      <c r="EW12" s="1" t="s">
        <v>349</v>
      </c>
      <c r="EZ12" s="1" t="s">
        <v>350</v>
      </c>
      <c r="FA12" s="1">
        <v>2</v>
      </c>
      <c r="FB12" s="1">
        <v>1</v>
      </c>
      <c r="FI12" s="1" t="s">
        <v>322</v>
      </c>
      <c r="FM12" s="1" t="s">
        <v>323</v>
      </c>
      <c r="FP12" s="1" t="s">
        <v>311</v>
      </c>
      <c r="FQ12" s="1" t="s">
        <v>393</v>
      </c>
      <c r="FR12" s="1" t="s">
        <v>323</v>
      </c>
      <c r="FS12" s="1" t="s">
        <v>337</v>
      </c>
      <c r="FT12" s="1" t="s">
        <v>338</v>
      </c>
      <c r="FV12" s="1" t="s">
        <v>322</v>
      </c>
      <c r="FW12" s="125"/>
      <c r="FX12" s="1">
        <v>633043221</v>
      </c>
      <c r="FY12" s="243">
        <f t="shared" si="0"/>
        <v>14</v>
      </c>
      <c r="FZ12" s="243">
        <f t="shared" si="1"/>
        <v>2</v>
      </c>
      <c r="GA12" s="241" t="str">
        <f>IF(FQ12="120 minutes",120,IF(FQ12="300 mint",300,IF(FQ12="360 mint",360,IF(FQ12="300minute",300,IF(FQ12="270minute",270,IF(FQ12="300 minute",300,IF(FQ12="180 minute",180,IF(FQ12="6sacadood",360,IF(FQ12="5 saacadood",300,IF(FQ12="4sacadood",240,IF(FQ12="270 minutes",270,IF(FQ12="240minutes",240,IF(FQ12="360minutes",360,IF(FQ12="300mint",300,IF(FQ12="300 mints",300,IF(FQ12="270minutes",270,IF(FQ12="300 minutes",300,IF(FQ12="240 minutes",240,IF(FQ12="240Minutes",240,IF(FQ12="180minutes",180,IF(FQ12="180 minutes",180,IF(FQ12="263 minutes",263,IF(FQ12="330 minutes",330,IF(FQ12="270 Minutes",270,IF(FQ12="240minutes",240,IF(FQ12="3",180,IF(FQ12="3 hours",180,IF(FQ12="4 hours",240,IF(FQ12="1",60,IF(FQ12="2.5 hours",150,IF(FQ12="5 hours",300,IF(FQ12="4",240,IF(FQ12="300minutes",300,FQ12)))))))))))))))))))))))))))))))))</f>
        <v>270</v>
      </c>
      <c r="GC12" s="230" t="s">
        <v>339</v>
      </c>
      <c r="GD12" s="239">
        <f>IFERROR(AVERAGEIFS(FZ:FZ,FZ:FZ,"&lt;="&amp;GD10,FZ:FZ,"&gt;="&amp;GD11),"")</f>
        <v>0.56979030144167753</v>
      </c>
      <c r="GE12" s="231" t="s">
        <v>394</v>
      </c>
      <c r="GF12" s="235"/>
      <c r="GG12" s="202"/>
      <c r="GH12" s="202"/>
      <c r="GI12" s="202"/>
      <c r="GJ12" s="202"/>
      <c r="GK12" s="233" t="s">
        <v>395</v>
      </c>
      <c r="GL12" s="234">
        <f>IFERROR(AVERAGEIFS($GA:$GA,$GA:$GA,"&lt;="&amp;GL$10,$GA:$GA,"&gt;="&amp;GL$11),"")</f>
        <v>167.20202020202021</v>
      </c>
      <c r="GM12" s="202"/>
      <c r="GO12"/>
      <c r="GT12"/>
      <c r="GU12" s="203" t="s">
        <v>396</v>
      </c>
    </row>
    <row r="13" spans="1:203" s="1" customFormat="1" ht="15" customHeight="1">
      <c r="B13" s="1" t="s">
        <v>322</v>
      </c>
      <c r="E13" s="1" t="s">
        <v>322</v>
      </c>
      <c r="H13" s="1" t="s">
        <v>322</v>
      </c>
      <c r="J13" s="1" t="s">
        <v>323</v>
      </c>
      <c r="L13" s="1" t="s">
        <v>324</v>
      </c>
      <c r="O13" s="1" t="s">
        <v>325</v>
      </c>
      <c r="P13" s="258">
        <v>45654</v>
      </c>
      <c r="Q13" s="255">
        <v>45654.392024432898</v>
      </c>
      <c r="R13" s="201" t="s">
        <v>397</v>
      </c>
      <c r="S13" s="1">
        <v>3</v>
      </c>
      <c r="T13" s="1">
        <v>3</v>
      </c>
      <c r="U13" s="1">
        <v>2</v>
      </c>
      <c r="V13" s="1">
        <v>1</v>
      </c>
      <c r="W13" s="1">
        <v>1</v>
      </c>
      <c r="X13" s="1">
        <v>1</v>
      </c>
      <c r="Y13" s="1" t="s">
        <v>345</v>
      </c>
      <c r="AA13" s="1" t="s">
        <v>328</v>
      </c>
      <c r="AC13" s="1" t="s">
        <v>329</v>
      </c>
      <c r="AD13" s="1">
        <v>0</v>
      </c>
      <c r="AE13" s="1">
        <v>1</v>
      </c>
      <c r="AF13" s="1">
        <v>0</v>
      </c>
      <c r="AG13" s="1">
        <v>0</v>
      </c>
      <c r="AH13" s="1">
        <v>0</v>
      </c>
      <c r="AI13" s="1">
        <v>0</v>
      </c>
      <c r="AJ13" s="1">
        <v>0</v>
      </c>
      <c r="AK13" s="1">
        <v>0</v>
      </c>
      <c r="AL13" s="1">
        <v>0</v>
      </c>
      <c r="AM13" s="1">
        <v>0</v>
      </c>
      <c r="AN13" s="1">
        <v>0</v>
      </c>
      <c r="AP13" s="1" t="s">
        <v>329</v>
      </c>
      <c r="AR13" s="1" t="s">
        <v>347</v>
      </c>
      <c r="AS13" s="1" t="s">
        <v>323</v>
      </c>
      <c r="BI13" s="1">
        <v>1</v>
      </c>
      <c r="BR13" s="1" t="s">
        <v>331</v>
      </c>
      <c r="BS13" s="1">
        <v>0</v>
      </c>
      <c r="BT13" s="1">
        <v>1</v>
      </c>
      <c r="BU13" s="1">
        <v>0</v>
      </c>
      <c r="BV13" s="1">
        <v>0</v>
      </c>
      <c r="BW13" s="1">
        <v>0</v>
      </c>
      <c r="BX13" s="1">
        <v>0</v>
      </c>
      <c r="BY13" s="1">
        <v>0</v>
      </c>
      <c r="BZ13" s="1">
        <v>0</v>
      </c>
      <c r="CA13" s="1">
        <v>0</v>
      </c>
      <c r="CB13" s="1">
        <v>0</v>
      </c>
      <c r="CC13" s="1">
        <v>0</v>
      </c>
      <c r="CD13" s="1">
        <v>0</v>
      </c>
      <c r="CF13" s="1" t="s">
        <v>331</v>
      </c>
      <c r="CH13" s="1" t="s">
        <v>323</v>
      </c>
      <c r="CW13" s="1" t="s">
        <v>332</v>
      </c>
      <c r="CX13" s="1" t="s">
        <v>348</v>
      </c>
      <c r="CZ13" s="1" t="s">
        <v>348</v>
      </c>
      <c r="DB13" s="1">
        <v>0</v>
      </c>
      <c r="DC13" s="1">
        <v>21</v>
      </c>
      <c r="DD13" s="1">
        <v>0</v>
      </c>
      <c r="DE13" s="1">
        <v>0</v>
      </c>
      <c r="DF13" s="1">
        <v>0</v>
      </c>
      <c r="DG13" s="1">
        <v>0</v>
      </c>
      <c r="DH13" s="1">
        <v>0</v>
      </c>
      <c r="DI13" s="1">
        <v>0</v>
      </c>
      <c r="DJ13" s="1">
        <v>0</v>
      </c>
      <c r="DK13" s="1">
        <v>0</v>
      </c>
      <c r="DL13" s="1">
        <v>0</v>
      </c>
      <c r="DM13" s="1">
        <v>0</v>
      </c>
      <c r="DN13" s="1">
        <v>21</v>
      </c>
      <c r="DO13" s="1">
        <v>0</v>
      </c>
      <c r="DP13" s="1">
        <v>0</v>
      </c>
      <c r="DQ13" s="1">
        <v>0</v>
      </c>
      <c r="DR13" s="1">
        <v>0</v>
      </c>
      <c r="DS13" s="1">
        <v>0</v>
      </c>
      <c r="DT13" s="1">
        <v>0</v>
      </c>
      <c r="DU13" s="1">
        <v>0</v>
      </c>
      <c r="DV13" s="1">
        <v>0</v>
      </c>
      <c r="DW13" s="1">
        <v>0</v>
      </c>
      <c r="DX13" s="1">
        <v>0</v>
      </c>
      <c r="DY13" s="1">
        <v>21</v>
      </c>
      <c r="DZ13" s="1">
        <v>0</v>
      </c>
      <c r="EA13" s="1">
        <v>0</v>
      </c>
      <c r="EB13" s="1">
        <v>0</v>
      </c>
      <c r="EC13" s="1">
        <v>0</v>
      </c>
      <c r="ED13" s="1">
        <v>0</v>
      </c>
      <c r="EE13" s="1">
        <v>0</v>
      </c>
      <c r="EF13" s="1">
        <v>0</v>
      </c>
      <c r="EG13" s="1">
        <v>0</v>
      </c>
      <c r="EH13" s="1">
        <v>0</v>
      </c>
      <c r="EI13" s="1">
        <v>0</v>
      </c>
      <c r="EJ13" s="1">
        <v>0</v>
      </c>
      <c r="EK13" s="1">
        <v>21</v>
      </c>
      <c r="EL13" s="1">
        <v>0</v>
      </c>
      <c r="EM13" s="1">
        <v>0</v>
      </c>
      <c r="EN13" s="1">
        <v>0</v>
      </c>
      <c r="EO13" s="1">
        <v>0</v>
      </c>
      <c r="EP13" s="1">
        <v>0</v>
      </c>
      <c r="EQ13" s="1">
        <v>0</v>
      </c>
      <c r="ER13" s="1">
        <v>0</v>
      </c>
      <c r="ES13" s="1">
        <v>0</v>
      </c>
      <c r="ET13" s="1">
        <v>0</v>
      </c>
      <c r="EU13" s="1">
        <v>0</v>
      </c>
      <c r="EV13" s="1" t="s">
        <v>322</v>
      </c>
      <c r="EW13" s="1" t="s">
        <v>349</v>
      </c>
      <c r="EZ13" s="1" t="s">
        <v>350</v>
      </c>
      <c r="FA13" s="1">
        <v>2</v>
      </c>
      <c r="FB13" s="1">
        <v>1</v>
      </c>
      <c r="FI13" s="1" t="s">
        <v>322</v>
      </c>
      <c r="FM13" s="1" t="s">
        <v>323</v>
      </c>
      <c r="FP13" s="1" t="s">
        <v>311</v>
      </c>
      <c r="FQ13" s="1" t="s">
        <v>398</v>
      </c>
      <c r="FR13" s="1" t="s">
        <v>323</v>
      </c>
      <c r="FS13" s="1" t="s">
        <v>337</v>
      </c>
      <c r="FT13" s="1" t="s">
        <v>338</v>
      </c>
      <c r="FV13" s="1" t="s">
        <v>322</v>
      </c>
      <c r="FW13" s="125"/>
      <c r="FX13" s="1">
        <v>633033507</v>
      </c>
      <c r="FY13" s="243">
        <f t="shared" si="0"/>
        <v>14</v>
      </c>
      <c r="FZ13" s="243">
        <f t="shared" si="1"/>
        <v>2</v>
      </c>
      <c r="GA13" s="241">
        <f>IF(FQ13="120 minutes",120,IF(FQ13="300 mint",300,IF(FQ13="360 mint",360,IF(FQ13="300minute",300,IF(FQ13="270minute",270,IF(FQ13="300 minute",300,IF(FQ13="180 minute",180,IF(FQ13="6sacadood",360,IF(FQ13="5 saacadood",300,IF(FQ13="4sacadood",240,IF(FQ13="270 minutes",270,IF(FQ13="240minutes",240,IF(FQ13="360minutes",360,IF(FQ13="300mint",300,IF(FQ13="300 mints",300,IF(FQ13="270minutes",270,IF(FQ13="300 minutes",300,IF(FQ13="240 minutes",240,IF(FQ13="240Minutes",240,IF(FQ13="180minutes",180,IF(FQ13="180 minutes",180,IF(FQ13="263 minutes",263,IF(FQ13="330 minutes",330,IF(FQ13="270 Minutes",270,IF(FQ13="240minutes",240,IF(FQ13="3",180,IF(FQ13="3 hours",180,IF(FQ13="4 hours",240,IF(FQ13="1",60,IF(FQ13="2.5 hours",150,IF(FQ13="5 hours",300,IF(FQ13="4",240,IF(FQ13="300minutes",300,FQ13)))))))))))))))))))))))))))))))))</f>
        <v>300</v>
      </c>
      <c r="GE13" s="235">
        <f>GD12*365</f>
        <v>207.97346002621231</v>
      </c>
      <c r="GG13" s="202"/>
      <c r="GH13" s="202"/>
      <c r="GI13" s="202"/>
      <c r="GJ13" s="202"/>
      <c r="GK13"/>
      <c r="GL13"/>
      <c r="GM13" s="202"/>
      <c r="GO13"/>
      <c r="GT13"/>
      <c r="GU13" s="203" t="s">
        <v>399</v>
      </c>
    </row>
    <row r="14" spans="1:203" s="1" customFormat="1" ht="15" customHeight="1">
      <c r="B14" s="1" t="s">
        <v>322</v>
      </c>
      <c r="E14" s="1" t="s">
        <v>322</v>
      </c>
      <c r="H14" s="1" t="s">
        <v>322</v>
      </c>
      <c r="J14" s="1" t="s">
        <v>323</v>
      </c>
      <c r="L14" s="1" t="s">
        <v>324</v>
      </c>
      <c r="O14" s="1" t="s">
        <v>325</v>
      </c>
      <c r="P14" s="258">
        <v>45654</v>
      </c>
      <c r="Q14" s="255">
        <v>45654.438304629599</v>
      </c>
      <c r="R14" s="201" t="s">
        <v>400</v>
      </c>
      <c r="S14" s="1">
        <v>0</v>
      </c>
      <c r="T14" s="1">
        <v>2</v>
      </c>
      <c r="U14" s="1">
        <v>1</v>
      </c>
      <c r="V14" s="1">
        <v>0</v>
      </c>
      <c r="W14" s="1">
        <v>0</v>
      </c>
      <c r="X14" s="1">
        <v>0</v>
      </c>
      <c r="Y14" s="1" t="s">
        <v>345</v>
      </c>
      <c r="AA14" s="1" t="s">
        <v>328</v>
      </c>
      <c r="AC14" s="1" t="s">
        <v>329</v>
      </c>
      <c r="AD14" s="1">
        <v>0</v>
      </c>
      <c r="AE14" s="1">
        <v>1</v>
      </c>
      <c r="AF14" s="1">
        <v>0</v>
      </c>
      <c r="AG14" s="1">
        <v>0</v>
      </c>
      <c r="AH14" s="1">
        <v>0</v>
      </c>
      <c r="AI14" s="1">
        <v>0</v>
      </c>
      <c r="AJ14" s="1">
        <v>0</v>
      </c>
      <c r="AK14" s="1">
        <v>0</v>
      </c>
      <c r="AL14" s="1">
        <v>0</v>
      </c>
      <c r="AM14" s="1">
        <v>0</v>
      </c>
      <c r="AN14" s="1">
        <v>0</v>
      </c>
      <c r="AP14" s="1" t="s">
        <v>329</v>
      </c>
      <c r="AR14" s="1" t="s">
        <v>330</v>
      </c>
      <c r="AS14" s="1" t="s">
        <v>323</v>
      </c>
      <c r="BI14" s="1">
        <v>1</v>
      </c>
      <c r="BR14" s="1" t="s">
        <v>331</v>
      </c>
      <c r="BS14" s="1">
        <v>0</v>
      </c>
      <c r="BT14" s="1">
        <v>1</v>
      </c>
      <c r="BU14" s="1">
        <v>0</v>
      </c>
      <c r="BV14" s="1">
        <v>0</v>
      </c>
      <c r="BW14" s="1">
        <v>0</v>
      </c>
      <c r="BX14" s="1">
        <v>0</v>
      </c>
      <c r="BY14" s="1">
        <v>0</v>
      </c>
      <c r="BZ14" s="1">
        <v>0</v>
      </c>
      <c r="CA14" s="1">
        <v>0</v>
      </c>
      <c r="CB14" s="1">
        <v>0</v>
      </c>
      <c r="CC14" s="1">
        <v>0</v>
      </c>
      <c r="CD14" s="1">
        <v>0</v>
      </c>
      <c r="CF14" s="1" t="s">
        <v>331</v>
      </c>
      <c r="CH14" s="1" t="s">
        <v>323</v>
      </c>
      <c r="CW14" s="1" t="s">
        <v>332</v>
      </c>
      <c r="CX14" s="1" t="s">
        <v>333</v>
      </c>
      <c r="CZ14" s="1" t="s">
        <v>333</v>
      </c>
      <c r="DB14" s="1">
        <v>0</v>
      </c>
      <c r="DC14" s="1">
        <v>21</v>
      </c>
      <c r="DD14" s="1">
        <v>0</v>
      </c>
      <c r="DE14" s="1">
        <v>0</v>
      </c>
      <c r="DF14" s="1">
        <v>0</v>
      </c>
      <c r="DG14" s="1">
        <v>0</v>
      </c>
      <c r="DH14" s="1">
        <v>0</v>
      </c>
      <c r="DI14" s="1">
        <v>0</v>
      </c>
      <c r="DJ14" s="1">
        <v>0</v>
      </c>
      <c r="DK14" s="1">
        <v>0</v>
      </c>
      <c r="DL14" s="1">
        <v>0</v>
      </c>
      <c r="DM14" s="1">
        <v>0</v>
      </c>
      <c r="DN14" s="1">
        <v>21</v>
      </c>
      <c r="DO14" s="1">
        <v>0</v>
      </c>
      <c r="DP14" s="1">
        <v>0</v>
      </c>
      <c r="DQ14" s="1">
        <v>0</v>
      </c>
      <c r="DR14" s="1">
        <v>0</v>
      </c>
      <c r="DS14" s="1">
        <v>0</v>
      </c>
      <c r="DT14" s="1">
        <v>0</v>
      </c>
      <c r="DU14" s="1">
        <v>0</v>
      </c>
      <c r="DV14" s="1">
        <v>0</v>
      </c>
      <c r="DW14" s="1">
        <v>0</v>
      </c>
      <c r="DX14" s="1">
        <v>0</v>
      </c>
      <c r="DY14" s="1">
        <v>21</v>
      </c>
      <c r="DZ14" s="1">
        <v>0</v>
      </c>
      <c r="EA14" s="1">
        <v>0</v>
      </c>
      <c r="EB14" s="1">
        <v>0</v>
      </c>
      <c r="EC14" s="1">
        <v>0</v>
      </c>
      <c r="ED14" s="1">
        <v>0</v>
      </c>
      <c r="EE14" s="1">
        <v>0</v>
      </c>
      <c r="EF14" s="1">
        <v>0</v>
      </c>
      <c r="EG14" s="1">
        <v>0</v>
      </c>
      <c r="EH14" s="1">
        <v>0</v>
      </c>
      <c r="EI14" s="1">
        <v>0</v>
      </c>
      <c r="EJ14" s="1">
        <v>0</v>
      </c>
      <c r="EK14" s="1">
        <v>21</v>
      </c>
      <c r="EL14" s="1">
        <v>0</v>
      </c>
      <c r="EM14" s="1">
        <v>0</v>
      </c>
      <c r="EN14" s="1">
        <v>0</v>
      </c>
      <c r="EO14" s="1">
        <v>0</v>
      </c>
      <c r="EP14" s="1">
        <v>0</v>
      </c>
      <c r="EQ14" s="1">
        <v>0</v>
      </c>
      <c r="ER14" s="1">
        <v>0</v>
      </c>
      <c r="ES14" s="1">
        <v>0</v>
      </c>
      <c r="ET14" s="1">
        <v>0</v>
      </c>
      <c r="EU14" s="1">
        <v>0</v>
      </c>
      <c r="EV14" s="1" t="s">
        <v>322</v>
      </c>
      <c r="EW14" s="1" t="s">
        <v>334</v>
      </c>
      <c r="EZ14" s="1" t="s">
        <v>335</v>
      </c>
      <c r="FA14" s="1">
        <v>2</v>
      </c>
      <c r="FB14" s="1">
        <v>9</v>
      </c>
      <c r="FI14" s="1" t="s">
        <v>322</v>
      </c>
      <c r="FM14" s="1" t="s">
        <v>323</v>
      </c>
      <c r="FP14" s="1" t="s">
        <v>336</v>
      </c>
      <c r="FR14" s="1" t="s">
        <v>323</v>
      </c>
      <c r="FS14" s="1" t="s">
        <v>337</v>
      </c>
      <c r="FT14" s="1" t="s">
        <v>338</v>
      </c>
      <c r="FV14" s="1" t="s">
        <v>322</v>
      </c>
      <c r="FW14" s="125"/>
      <c r="FX14" s="1">
        <v>633040165</v>
      </c>
      <c r="FY14" s="243">
        <f t="shared" si="0"/>
        <v>4.5</v>
      </c>
      <c r="FZ14" s="243">
        <f t="shared" si="1"/>
        <v>0.6428571428571429</v>
      </c>
      <c r="GA14" s="241">
        <f>IF(FP14="5 hours",300,IF(FP14="30 Mins",30,IF(FP14="2 Hours",120,IF(FP14="60 Mins",60,IF(FP14="3 hours",180,IF(FP14="3hrs",180,IF(FP14="2.5 hours",150,IF(FP14="3.5 hrs",210,IF(FP14="4 Hours",240,IF(FP14="3 Hours",180,IF(FP14="3.20 hrs",192,IF(FP14="4 hours",240,IF(FP14="2.40 hours",144,IF(FP14="3.20 hours",192,IF(FP14="3.5 hours",210,IF(FP14="4hours",240,""))))))))))))))))</f>
        <v>120</v>
      </c>
      <c r="GC14" s="202"/>
      <c r="GD14" s="202"/>
      <c r="GF14" s="202"/>
      <c r="GH14" s="202"/>
      <c r="GI14" s="202"/>
      <c r="GJ14" s="202"/>
      <c r="GK14"/>
      <c r="GL14"/>
      <c r="GM14" s="202"/>
      <c r="GQ14" s="202"/>
      <c r="GR14" s="202"/>
      <c r="GS14"/>
      <c r="GT14"/>
      <c r="GU14" s="203" t="s">
        <v>401</v>
      </c>
    </row>
    <row r="15" spans="1:203" s="1" customFormat="1" ht="15" customHeight="1">
      <c r="B15" s="1" t="s">
        <v>322</v>
      </c>
      <c r="E15" s="1" t="s">
        <v>322</v>
      </c>
      <c r="H15" s="1" t="s">
        <v>322</v>
      </c>
      <c r="J15" s="1" t="s">
        <v>323</v>
      </c>
      <c r="L15" s="1" t="s">
        <v>324</v>
      </c>
      <c r="O15" s="1" t="s">
        <v>325</v>
      </c>
      <c r="P15" s="258">
        <v>45654</v>
      </c>
      <c r="Q15" s="255">
        <v>45654.436493796296</v>
      </c>
      <c r="R15" s="201" t="s">
        <v>402</v>
      </c>
      <c r="S15" s="1">
        <v>0</v>
      </c>
      <c r="T15" s="1">
        <v>0</v>
      </c>
      <c r="U15" s="1">
        <v>2</v>
      </c>
      <c r="V15" s="1">
        <v>3</v>
      </c>
      <c r="W15" s="1">
        <v>0</v>
      </c>
      <c r="X15" s="1">
        <v>0</v>
      </c>
      <c r="Y15" s="1" t="s">
        <v>403</v>
      </c>
      <c r="AA15" s="1" t="s">
        <v>368</v>
      </c>
      <c r="AC15" s="1" t="s">
        <v>329</v>
      </c>
      <c r="AD15" s="1">
        <v>0</v>
      </c>
      <c r="AE15" s="1">
        <v>1</v>
      </c>
      <c r="AF15" s="1">
        <v>0</v>
      </c>
      <c r="AG15" s="1">
        <v>0</v>
      </c>
      <c r="AH15" s="1">
        <v>0</v>
      </c>
      <c r="AI15" s="1">
        <v>0</v>
      </c>
      <c r="AJ15" s="1">
        <v>0</v>
      </c>
      <c r="AK15" s="1">
        <v>0</v>
      </c>
      <c r="AL15" s="1">
        <v>0</v>
      </c>
      <c r="AM15" s="1">
        <v>0</v>
      </c>
      <c r="AN15" s="1">
        <v>0</v>
      </c>
      <c r="AP15" s="1" t="s">
        <v>329</v>
      </c>
      <c r="AR15" s="1" t="s">
        <v>330</v>
      </c>
      <c r="AS15" s="1" t="s">
        <v>323</v>
      </c>
      <c r="BI15" s="1">
        <v>1</v>
      </c>
      <c r="BR15" s="1" t="s">
        <v>331</v>
      </c>
      <c r="BS15" s="1">
        <v>0</v>
      </c>
      <c r="BT15" s="1">
        <v>1</v>
      </c>
      <c r="BU15" s="1">
        <v>0</v>
      </c>
      <c r="BV15" s="1">
        <v>0</v>
      </c>
      <c r="BW15" s="1">
        <v>0</v>
      </c>
      <c r="BX15" s="1">
        <v>0</v>
      </c>
      <c r="BY15" s="1">
        <v>0</v>
      </c>
      <c r="BZ15" s="1">
        <v>0</v>
      </c>
      <c r="CA15" s="1">
        <v>0</v>
      </c>
      <c r="CB15" s="1">
        <v>0</v>
      </c>
      <c r="CC15" s="1">
        <v>0</v>
      </c>
      <c r="CD15" s="1">
        <v>0</v>
      </c>
      <c r="CF15" s="1" t="s">
        <v>331</v>
      </c>
      <c r="CH15" s="1" t="s">
        <v>323</v>
      </c>
      <c r="CW15" s="1" t="s">
        <v>332</v>
      </c>
      <c r="CX15" s="1" t="s">
        <v>333</v>
      </c>
      <c r="CZ15" s="1" t="s">
        <v>333</v>
      </c>
      <c r="DB15" s="1">
        <v>0</v>
      </c>
      <c r="DC15" s="1">
        <v>21</v>
      </c>
      <c r="DD15" s="1">
        <v>0</v>
      </c>
      <c r="DE15" s="1">
        <v>0</v>
      </c>
      <c r="DF15" s="1">
        <v>0</v>
      </c>
      <c r="DG15" s="1">
        <v>0</v>
      </c>
      <c r="DH15" s="1">
        <v>0</v>
      </c>
      <c r="DI15" s="1">
        <v>0</v>
      </c>
      <c r="DJ15" s="1">
        <v>0</v>
      </c>
      <c r="DK15" s="1">
        <v>0</v>
      </c>
      <c r="DL15" s="1">
        <v>0</v>
      </c>
      <c r="DM15" s="1">
        <v>0</v>
      </c>
      <c r="DN15" s="1">
        <v>21</v>
      </c>
      <c r="DO15" s="1">
        <v>0</v>
      </c>
      <c r="DP15" s="1">
        <v>0</v>
      </c>
      <c r="DQ15" s="1">
        <v>0</v>
      </c>
      <c r="DR15" s="1">
        <v>0</v>
      </c>
      <c r="DS15" s="1">
        <v>0</v>
      </c>
      <c r="DT15" s="1">
        <v>0</v>
      </c>
      <c r="DU15" s="1">
        <v>0</v>
      </c>
      <c r="DV15" s="1">
        <v>0</v>
      </c>
      <c r="DW15" s="1">
        <v>0</v>
      </c>
      <c r="DX15" s="1">
        <v>0</v>
      </c>
      <c r="DY15" s="1">
        <v>21</v>
      </c>
      <c r="DZ15" s="1">
        <v>0</v>
      </c>
      <c r="EA15" s="1">
        <v>0</v>
      </c>
      <c r="EB15" s="1">
        <v>0</v>
      </c>
      <c r="EC15" s="1">
        <v>0</v>
      </c>
      <c r="ED15" s="1">
        <v>0</v>
      </c>
      <c r="EE15" s="1">
        <v>0</v>
      </c>
      <c r="EF15" s="1">
        <v>0</v>
      </c>
      <c r="EG15" s="1">
        <v>0</v>
      </c>
      <c r="EH15" s="1">
        <v>0</v>
      </c>
      <c r="EI15" s="1">
        <v>0</v>
      </c>
      <c r="EJ15" s="1">
        <v>0</v>
      </c>
      <c r="EK15" s="1">
        <v>21</v>
      </c>
      <c r="EL15" s="1">
        <v>0</v>
      </c>
      <c r="EM15" s="1">
        <v>0</v>
      </c>
      <c r="EN15" s="1">
        <v>0</v>
      </c>
      <c r="EO15" s="1">
        <v>0</v>
      </c>
      <c r="EP15" s="1">
        <v>0</v>
      </c>
      <c r="EQ15" s="1">
        <v>0</v>
      </c>
      <c r="ER15" s="1">
        <v>0</v>
      </c>
      <c r="ES15" s="1">
        <v>0</v>
      </c>
      <c r="ET15" s="1">
        <v>0</v>
      </c>
      <c r="EU15" s="1">
        <v>0</v>
      </c>
      <c r="EV15" s="1" t="s">
        <v>322</v>
      </c>
      <c r="EW15" s="1" t="s">
        <v>349</v>
      </c>
      <c r="EZ15" s="1" t="s">
        <v>350</v>
      </c>
      <c r="FA15" s="1">
        <v>2</v>
      </c>
      <c r="FB15" s="1">
        <v>9</v>
      </c>
      <c r="FI15" s="1" t="s">
        <v>322</v>
      </c>
      <c r="FM15" s="1" t="s">
        <v>323</v>
      </c>
      <c r="FP15" s="1" t="s">
        <v>311</v>
      </c>
      <c r="FQ15" s="1" t="s">
        <v>351</v>
      </c>
      <c r="FR15" s="1" t="s">
        <v>323</v>
      </c>
      <c r="FS15" s="1" t="s">
        <v>337</v>
      </c>
      <c r="FT15" s="1" t="s">
        <v>338</v>
      </c>
      <c r="FV15" s="1" t="s">
        <v>322</v>
      </c>
      <c r="FW15" s="125"/>
      <c r="FX15" s="1">
        <v>633038625</v>
      </c>
      <c r="FY15" s="243">
        <f t="shared" si="0"/>
        <v>126</v>
      </c>
      <c r="FZ15" s="243">
        <f t="shared" si="1"/>
        <v>18</v>
      </c>
      <c r="GA15" s="241">
        <f>IF(FQ15="120 minutes",120,IF(FQ15="300 mint",300,IF(FQ15="360 mint",360,IF(FQ15="300minute",300,IF(FQ15="270minute",270,IF(FQ15="300 minute",300,IF(FQ15="180 minute",180,IF(FQ15="6sacadood",360,IF(FQ15="5 saacadood",300,IF(FQ15="4sacadood",240,IF(FQ15="270 minutes",270,IF(FQ15="240minutes",240,IF(FQ15="360minutes",360,IF(FQ15="300mint",300,IF(FQ15="300 mints",300,IF(FQ15="270minutes",270,IF(FQ15="300 minutes",300,IF(FQ15="240 minutes",240,IF(FQ15="240Minutes",240,IF(FQ15="180minutes",180,IF(FQ15="180 minutes",180,IF(FQ15="263 minutes",263,IF(FQ15="330 minutes",330,IF(FQ15="270 Minutes",270,IF(FQ15="240minutes",240,IF(FQ15="3",180,IF(FQ15="3 hours",180,IF(FQ15="4 hours",240,IF(FQ15="1",60,IF(FQ15="2.5 hours",150,IF(FQ15="5 hours",300,IF(FQ15="4",240,IF(FQ15="300minutes",300,FQ15)))))))))))))))))))))))))))))))))</f>
        <v>240</v>
      </c>
      <c r="GC15"/>
      <c r="GD15"/>
      <c r="GE15" s="202"/>
      <c r="GF15" s="202"/>
      <c r="GG15" s="202"/>
      <c r="GH15" s="202"/>
      <c r="GI15" s="202"/>
      <c r="GJ15" s="202"/>
      <c r="GM15" s="202"/>
      <c r="GO15" s="202"/>
      <c r="GP15" s="202"/>
      <c r="GQ15" s="202"/>
      <c r="GR15" s="202"/>
      <c r="GS15"/>
      <c r="GT15"/>
      <c r="GU15" s="203" t="s">
        <v>404</v>
      </c>
    </row>
    <row r="16" spans="1:203" s="1" customFormat="1" ht="15" customHeight="1">
      <c r="B16" s="1" t="s">
        <v>322</v>
      </c>
      <c r="E16" s="1" t="s">
        <v>322</v>
      </c>
      <c r="H16" s="1" t="s">
        <v>322</v>
      </c>
      <c r="J16" s="1" t="s">
        <v>323</v>
      </c>
      <c r="L16" s="1" t="s">
        <v>324</v>
      </c>
      <c r="O16" s="1" t="s">
        <v>325</v>
      </c>
      <c r="P16" s="258">
        <v>45648</v>
      </c>
      <c r="Q16" s="255">
        <v>45648.586514861097</v>
      </c>
      <c r="R16" s="201" t="s">
        <v>405</v>
      </c>
      <c r="S16" s="1">
        <v>2</v>
      </c>
      <c r="T16" s="1">
        <v>2</v>
      </c>
      <c r="U16" s="1">
        <v>3</v>
      </c>
      <c r="V16" s="1">
        <v>3</v>
      </c>
      <c r="W16" s="1">
        <v>0</v>
      </c>
      <c r="X16" s="1">
        <v>0</v>
      </c>
      <c r="Y16" s="1" t="s">
        <v>345</v>
      </c>
      <c r="AA16" s="1" t="s">
        <v>368</v>
      </c>
      <c r="AC16" s="1" t="s">
        <v>329</v>
      </c>
      <c r="AD16" s="1">
        <v>0</v>
      </c>
      <c r="AE16" s="1">
        <v>1</v>
      </c>
      <c r="AF16" s="1">
        <v>0</v>
      </c>
      <c r="AG16" s="1">
        <v>0</v>
      </c>
      <c r="AH16" s="1">
        <v>0</v>
      </c>
      <c r="AI16" s="1">
        <v>0</v>
      </c>
      <c r="AJ16" s="1">
        <v>0</v>
      </c>
      <c r="AK16" s="1">
        <v>0</v>
      </c>
      <c r="AL16" s="1">
        <v>0</v>
      </c>
      <c r="AM16" s="1">
        <v>0</v>
      </c>
      <c r="AN16" s="1">
        <v>0</v>
      </c>
      <c r="AP16" s="1" t="s">
        <v>329</v>
      </c>
      <c r="AR16" s="1" t="s">
        <v>330</v>
      </c>
      <c r="AS16" s="1" t="s">
        <v>323</v>
      </c>
      <c r="BI16" s="1">
        <v>1</v>
      </c>
      <c r="BR16" s="1" t="s">
        <v>331</v>
      </c>
      <c r="BS16" s="1">
        <v>0</v>
      </c>
      <c r="BT16" s="1">
        <v>1</v>
      </c>
      <c r="BU16" s="1">
        <v>0</v>
      </c>
      <c r="BV16" s="1">
        <v>0</v>
      </c>
      <c r="BW16" s="1">
        <v>0</v>
      </c>
      <c r="BX16" s="1">
        <v>0</v>
      </c>
      <c r="BY16" s="1">
        <v>0</v>
      </c>
      <c r="BZ16" s="1">
        <v>0</v>
      </c>
      <c r="CA16" s="1">
        <v>0</v>
      </c>
      <c r="CB16" s="1">
        <v>0</v>
      </c>
      <c r="CC16" s="1">
        <v>0</v>
      </c>
      <c r="CD16" s="1">
        <v>0</v>
      </c>
      <c r="CF16" s="1" t="s">
        <v>331</v>
      </c>
      <c r="CH16" s="1" t="s">
        <v>323</v>
      </c>
      <c r="CW16" s="1" t="s">
        <v>332</v>
      </c>
      <c r="CX16" s="1" t="s">
        <v>333</v>
      </c>
      <c r="CZ16" s="1" t="s">
        <v>333</v>
      </c>
      <c r="DB16" s="1">
        <v>0</v>
      </c>
      <c r="DC16" s="1">
        <v>21</v>
      </c>
      <c r="DD16" s="1">
        <v>0</v>
      </c>
      <c r="DE16" s="1">
        <v>0</v>
      </c>
      <c r="DF16" s="1">
        <v>0</v>
      </c>
      <c r="DG16" s="1">
        <v>0</v>
      </c>
      <c r="DH16" s="1">
        <v>0</v>
      </c>
      <c r="DI16" s="1">
        <v>0</v>
      </c>
      <c r="DJ16" s="1">
        <v>0</v>
      </c>
      <c r="DK16" s="1">
        <v>0</v>
      </c>
      <c r="DL16" s="1">
        <v>0</v>
      </c>
      <c r="DM16" s="1">
        <v>0</v>
      </c>
      <c r="DN16" s="1">
        <v>21</v>
      </c>
      <c r="DO16" s="1">
        <v>0</v>
      </c>
      <c r="DP16" s="1">
        <v>0</v>
      </c>
      <c r="DQ16" s="1">
        <v>0</v>
      </c>
      <c r="DR16" s="1">
        <v>0</v>
      </c>
      <c r="DS16" s="1">
        <v>0</v>
      </c>
      <c r="DT16" s="1">
        <v>0</v>
      </c>
      <c r="DU16" s="1">
        <v>0</v>
      </c>
      <c r="DV16" s="1">
        <v>0</v>
      </c>
      <c r="DW16" s="1">
        <v>0</v>
      </c>
      <c r="DX16" s="1">
        <v>0</v>
      </c>
      <c r="DY16" s="1">
        <v>21</v>
      </c>
      <c r="DZ16" s="1">
        <v>0</v>
      </c>
      <c r="EA16" s="1">
        <v>0</v>
      </c>
      <c r="EB16" s="1">
        <v>0</v>
      </c>
      <c r="EC16" s="1">
        <v>0</v>
      </c>
      <c r="ED16" s="1">
        <v>0</v>
      </c>
      <c r="EE16" s="1">
        <v>0</v>
      </c>
      <c r="EF16" s="1">
        <v>0</v>
      </c>
      <c r="EG16" s="1">
        <v>0</v>
      </c>
      <c r="EH16" s="1">
        <v>0</v>
      </c>
      <c r="EI16" s="1">
        <v>0</v>
      </c>
      <c r="EJ16" s="1">
        <v>0</v>
      </c>
      <c r="EK16" s="1">
        <v>21</v>
      </c>
      <c r="EL16" s="1">
        <v>0</v>
      </c>
      <c r="EM16" s="1">
        <v>0</v>
      </c>
      <c r="EN16" s="1">
        <v>0</v>
      </c>
      <c r="EO16" s="1">
        <v>0</v>
      </c>
      <c r="EP16" s="1">
        <v>0</v>
      </c>
      <c r="EQ16" s="1">
        <v>0</v>
      </c>
      <c r="ER16" s="1">
        <v>0</v>
      </c>
      <c r="ES16" s="1">
        <v>0</v>
      </c>
      <c r="ET16" s="1">
        <v>0</v>
      </c>
      <c r="EU16" s="1">
        <v>0</v>
      </c>
      <c r="EV16" s="1" t="s">
        <v>322</v>
      </c>
      <c r="EW16" s="1" t="s">
        <v>334</v>
      </c>
      <c r="EZ16" s="1" t="s">
        <v>335</v>
      </c>
      <c r="FA16" s="1">
        <v>1</v>
      </c>
      <c r="FB16" s="1">
        <v>15</v>
      </c>
      <c r="FI16" s="1" t="s">
        <v>322</v>
      </c>
      <c r="FM16" s="1" t="s">
        <v>323</v>
      </c>
      <c r="FP16" s="1" t="s">
        <v>311</v>
      </c>
      <c r="FQ16" s="1" t="s">
        <v>406</v>
      </c>
      <c r="FR16" s="1" t="s">
        <v>323</v>
      </c>
      <c r="FS16" s="1" t="s">
        <v>337</v>
      </c>
      <c r="FT16" s="1" t="s">
        <v>338</v>
      </c>
      <c r="FV16" s="1" t="s">
        <v>322</v>
      </c>
      <c r="FW16" s="125"/>
      <c r="FX16" s="1">
        <v>631126526</v>
      </c>
      <c r="FY16" s="243">
        <f t="shared" si="0"/>
        <v>3.75</v>
      </c>
      <c r="FZ16" s="243">
        <f t="shared" si="1"/>
        <v>0.5357142857142857</v>
      </c>
      <c r="GA16" s="241">
        <f>IF(FQ16="120 minutes",120,IF(FQ16="300 mint",300,IF(FQ16="360 mint",360,IF(FQ16="300minute",300,IF(FQ16="270minute",270,IF(FQ16="300 minute",300,IF(FQ16="180 minute",180,IF(FQ16="6sacadood",360,IF(FQ16="5 saacadood",300,IF(FQ16="4sacadood",240,IF(FQ16="270 minutes",270,IF(FQ16="240minutes",240,IF(FQ16="360minutes",360,IF(FQ16="300mint",300,IF(FQ16="300 mints",300,IF(FQ16="270minutes",270,IF(FQ16="300 minutes",300,IF(FQ16="240 minutes",240,IF(FQ16="240Minutes",240,IF(FQ16="180minutes",180,IF(FQ16="180 minutes",180,IF(FQ16="263 minutes",263,IF(FQ16="330 minutes",330,IF(FQ16="270 Minutes",270,IF(FQ16="240minutes",240,IF(FQ16="3",180,IF(FQ16="3 hours",180,IF(FQ16="4 hours",240,IF(FQ16="1",60,IF(FQ16="2.5 hours",150,IF(FQ16="5 hours",300,IF(FQ16="4",240,IF(FQ16="300minutes",300,FQ16)))))))))))))))))))))))))))))))))</f>
        <v>240</v>
      </c>
      <c r="GC16"/>
      <c r="GD16"/>
      <c r="GE16" s="202"/>
      <c r="GF16" s="202"/>
      <c r="GG16" s="202"/>
      <c r="GH16" s="202"/>
      <c r="GI16" s="202"/>
      <c r="GJ16" s="202"/>
      <c r="GK16" s="7"/>
      <c r="GL16" s="7"/>
      <c r="GM16" s="202"/>
      <c r="GO16" s="202"/>
      <c r="GP16" s="202"/>
      <c r="GQ16" s="202"/>
      <c r="GR16" s="202"/>
      <c r="GS16"/>
      <c r="GT16"/>
      <c r="GU16" s="203" t="s">
        <v>407</v>
      </c>
    </row>
    <row r="17" spans="2:224" s="1" customFormat="1" ht="15" customHeight="1">
      <c r="B17" s="1" t="s">
        <v>322</v>
      </c>
      <c r="E17" s="1" t="s">
        <v>322</v>
      </c>
      <c r="H17" s="1" t="s">
        <v>322</v>
      </c>
      <c r="J17" s="1" t="s">
        <v>323</v>
      </c>
      <c r="L17" s="1" t="s">
        <v>324</v>
      </c>
      <c r="O17" s="1" t="s">
        <v>325</v>
      </c>
      <c r="P17" s="258">
        <v>45641</v>
      </c>
      <c r="Q17" s="255">
        <v>45641.540908078699</v>
      </c>
      <c r="R17" s="201" t="s">
        <v>408</v>
      </c>
      <c r="S17" s="1">
        <v>0</v>
      </c>
      <c r="T17" s="1">
        <v>0</v>
      </c>
      <c r="U17" s="1">
        <v>2</v>
      </c>
      <c r="V17" s="1">
        <v>2</v>
      </c>
      <c r="W17" s="1">
        <v>1</v>
      </c>
      <c r="X17" s="1">
        <v>1</v>
      </c>
      <c r="Y17" s="1" t="s">
        <v>372</v>
      </c>
      <c r="AA17" s="1" t="s">
        <v>368</v>
      </c>
      <c r="AC17" s="1" t="s">
        <v>409</v>
      </c>
      <c r="AD17" s="1">
        <v>0</v>
      </c>
      <c r="AE17" s="1">
        <v>1</v>
      </c>
      <c r="AF17" s="1">
        <v>0</v>
      </c>
      <c r="AG17" s="1">
        <v>0</v>
      </c>
      <c r="AH17" s="1">
        <v>0</v>
      </c>
      <c r="AI17" s="1">
        <v>1</v>
      </c>
      <c r="AJ17" s="1">
        <v>0</v>
      </c>
      <c r="AK17" s="1">
        <v>0</v>
      </c>
      <c r="AL17" s="1">
        <v>0</v>
      </c>
      <c r="AM17" s="1">
        <v>0</v>
      </c>
      <c r="AN17" s="1">
        <v>0</v>
      </c>
      <c r="AP17" s="1" t="s">
        <v>329</v>
      </c>
      <c r="AR17" s="1" t="s">
        <v>347</v>
      </c>
      <c r="AS17" s="1" t="s">
        <v>322</v>
      </c>
      <c r="AT17" s="1" t="s">
        <v>410</v>
      </c>
      <c r="AU17" s="1">
        <v>0</v>
      </c>
      <c r="AV17" s="1">
        <v>0</v>
      </c>
      <c r="AW17" s="1">
        <v>0</v>
      </c>
      <c r="AX17" s="1">
        <v>0</v>
      </c>
      <c r="AY17" s="1">
        <v>0</v>
      </c>
      <c r="AZ17" s="1">
        <v>1</v>
      </c>
      <c r="BA17" s="1">
        <v>0</v>
      </c>
      <c r="BB17" s="1">
        <v>0</v>
      </c>
      <c r="BC17" s="1">
        <v>0</v>
      </c>
      <c r="BD17" s="1">
        <v>0</v>
      </c>
      <c r="BE17" s="1">
        <v>0</v>
      </c>
      <c r="BI17" s="1">
        <v>1</v>
      </c>
      <c r="BL17" s="1">
        <v>1</v>
      </c>
      <c r="BR17" s="1" t="s">
        <v>411</v>
      </c>
      <c r="BS17" s="1">
        <v>0</v>
      </c>
      <c r="BT17" s="1">
        <v>1</v>
      </c>
      <c r="BU17" s="1">
        <v>0</v>
      </c>
      <c r="BV17" s="1">
        <v>0</v>
      </c>
      <c r="BW17" s="1">
        <v>0</v>
      </c>
      <c r="BX17" s="1">
        <v>0</v>
      </c>
      <c r="BY17" s="1">
        <v>0</v>
      </c>
      <c r="BZ17" s="1">
        <v>0</v>
      </c>
      <c r="CA17" s="1">
        <v>1</v>
      </c>
      <c r="CB17" s="1">
        <v>0</v>
      </c>
      <c r="CC17" s="1">
        <v>0</v>
      </c>
      <c r="CD17" s="1">
        <v>0</v>
      </c>
      <c r="CF17" s="1" t="s">
        <v>331</v>
      </c>
      <c r="CH17" s="1" t="s">
        <v>323</v>
      </c>
      <c r="CW17" s="1" t="s">
        <v>332</v>
      </c>
      <c r="CX17" s="1" t="s">
        <v>359</v>
      </c>
      <c r="CZ17" s="1" t="s">
        <v>333</v>
      </c>
      <c r="DB17" s="1">
        <v>0</v>
      </c>
      <c r="DC17" s="1">
        <v>21</v>
      </c>
      <c r="DD17" s="1">
        <v>0</v>
      </c>
      <c r="DE17" s="1">
        <v>0</v>
      </c>
      <c r="DF17" s="1">
        <v>0</v>
      </c>
      <c r="DG17" s="1">
        <v>14</v>
      </c>
      <c r="DH17" s="1">
        <v>0</v>
      </c>
      <c r="DI17" s="1">
        <v>0</v>
      </c>
      <c r="DJ17" s="1">
        <v>0</v>
      </c>
      <c r="DK17" s="1">
        <v>0</v>
      </c>
      <c r="DL17" s="1">
        <v>0</v>
      </c>
      <c r="DM17" s="1">
        <v>0</v>
      </c>
      <c r="DN17" s="1">
        <v>21</v>
      </c>
      <c r="DO17" s="1">
        <v>0</v>
      </c>
      <c r="DP17" s="1">
        <v>0</v>
      </c>
      <c r="DQ17" s="1">
        <v>0</v>
      </c>
      <c r="DR17" s="1">
        <v>14</v>
      </c>
      <c r="DS17" s="1">
        <v>0</v>
      </c>
      <c r="DT17" s="1">
        <v>0</v>
      </c>
      <c r="DU17" s="1">
        <v>0</v>
      </c>
      <c r="DV17" s="1">
        <v>0</v>
      </c>
      <c r="DW17" s="1">
        <v>0</v>
      </c>
      <c r="DX17" s="1">
        <v>0</v>
      </c>
      <c r="DY17" s="1">
        <v>21</v>
      </c>
      <c r="DZ17" s="1">
        <v>0</v>
      </c>
      <c r="EA17" s="1">
        <v>0</v>
      </c>
      <c r="EB17" s="1">
        <v>0</v>
      </c>
      <c r="EC17" s="1">
        <v>0</v>
      </c>
      <c r="ED17" s="1">
        <v>0</v>
      </c>
      <c r="EE17" s="1">
        <v>0</v>
      </c>
      <c r="EF17" s="1">
        <v>14</v>
      </c>
      <c r="EG17" s="1">
        <v>0</v>
      </c>
      <c r="EH17" s="1">
        <v>0</v>
      </c>
      <c r="EI17" s="1">
        <v>0</v>
      </c>
      <c r="EJ17" s="1">
        <v>0</v>
      </c>
      <c r="EK17" s="1">
        <v>21</v>
      </c>
      <c r="EL17" s="1">
        <v>0</v>
      </c>
      <c r="EM17" s="1">
        <v>0</v>
      </c>
      <c r="EN17" s="1">
        <v>0</v>
      </c>
      <c r="EO17" s="1">
        <v>0</v>
      </c>
      <c r="EP17" s="1">
        <v>0</v>
      </c>
      <c r="EQ17" s="1">
        <v>0</v>
      </c>
      <c r="ER17" s="1">
        <v>14</v>
      </c>
      <c r="ES17" s="1">
        <v>0</v>
      </c>
      <c r="ET17" s="1">
        <v>0</v>
      </c>
      <c r="EU17" s="1">
        <v>0</v>
      </c>
      <c r="EV17" s="1" t="s">
        <v>322</v>
      </c>
      <c r="EW17" s="1" t="s">
        <v>334</v>
      </c>
      <c r="EZ17" s="1" t="s">
        <v>335</v>
      </c>
      <c r="FA17" s="1">
        <v>1</v>
      </c>
      <c r="FB17" s="1">
        <v>8</v>
      </c>
      <c r="FI17" s="1" t="s">
        <v>322</v>
      </c>
      <c r="FM17" s="1" t="s">
        <v>323</v>
      </c>
      <c r="FP17" s="1" t="s">
        <v>336</v>
      </c>
      <c r="FR17" s="1" t="s">
        <v>323</v>
      </c>
      <c r="FS17" s="1" t="s">
        <v>337</v>
      </c>
      <c r="FT17" s="1" t="s">
        <v>338</v>
      </c>
      <c r="FV17" s="1" t="s">
        <v>322</v>
      </c>
      <c r="FW17" s="125"/>
      <c r="FX17" s="1">
        <v>629077927</v>
      </c>
      <c r="FY17" s="243">
        <f t="shared" si="0"/>
        <v>2</v>
      </c>
      <c r="FZ17" s="243">
        <f t="shared" si="1"/>
        <v>0.2857142857142857</v>
      </c>
      <c r="GA17" s="241">
        <f>IF(FP17="5 hours",300,IF(FP17="30 Mins",30,IF(FP17="2 Hours",120,IF(FP17="60 Mins",60,IF(FP17="3 hours",180,IF(FP17="3hrs",180,IF(FP17="2.5 hours",150,IF(FP17="3.5 hrs",210,IF(FP17="4 Hours",240,IF(FP17="3 Hours",180,IF(FP17="3.20 hrs",192,IF(FP17="4 hours",240,IF(FP17="2.40 hours",144,IF(FP17="3.20 hours",192,IF(FP17="3.5 hours",210,IF(FP17="4hours",240,""))))))))))))))))</f>
        <v>120</v>
      </c>
      <c r="GE17" s="202"/>
      <c r="GF17" s="202"/>
      <c r="GG17" s="202"/>
      <c r="GH17" s="202"/>
      <c r="GI17" s="202"/>
      <c r="GJ17" s="202"/>
      <c r="GK17" s="7"/>
      <c r="GL17" s="7"/>
      <c r="GM17" s="202"/>
      <c r="GO17" s="202"/>
      <c r="GP17" s="202"/>
      <c r="GQ17" s="202"/>
      <c r="GR17" s="202"/>
      <c r="GS17"/>
      <c r="GT17"/>
      <c r="GU17" s="203" t="s">
        <v>412</v>
      </c>
    </row>
    <row r="18" spans="2:224" s="1" customFormat="1" ht="15" customHeight="1">
      <c r="B18" s="1" t="s">
        <v>322</v>
      </c>
      <c r="E18" s="1" t="s">
        <v>322</v>
      </c>
      <c r="H18" s="1" t="s">
        <v>322</v>
      </c>
      <c r="J18" s="1" t="s">
        <v>323</v>
      </c>
      <c r="L18" s="1" t="s">
        <v>324</v>
      </c>
      <c r="O18" s="1" t="s">
        <v>325</v>
      </c>
      <c r="P18" s="258">
        <v>45662</v>
      </c>
      <c r="Q18" s="255">
        <v>45662.3718115394</v>
      </c>
      <c r="R18" s="201" t="s">
        <v>413</v>
      </c>
      <c r="S18" s="1">
        <v>3</v>
      </c>
      <c r="T18" s="1">
        <v>2</v>
      </c>
      <c r="U18" s="1">
        <v>2</v>
      </c>
      <c r="V18" s="1">
        <v>3</v>
      </c>
      <c r="W18" s="1">
        <v>1</v>
      </c>
      <c r="X18" s="1">
        <v>1</v>
      </c>
      <c r="Y18" s="1" t="s">
        <v>403</v>
      </c>
      <c r="AA18" s="1" t="s">
        <v>328</v>
      </c>
      <c r="AC18" s="1" t="s">
        <v>329</v>
      </c>
      <c r="AD18" s="1">
        <v>0</v>
      </c>
      <c r="AE18" s="1">
        <v>1</v>
      </c>
      <c r="AF18" s="1">
        <v>0</v>
      </c>
      <c r="AG18" s="1">
        <v>0</v>
      </c>
      <c r="AH18" s="1">
        <v>0</v>
      </c>
      <c r="AI18" s="1">
        <v>0</v>
      </c>
      <c r="AJ18" s="1">
        <v>0</v>
      </c>
      <c r="AK18" s="1">
        <v>0</v>
      </c>
      <c r="AL18" s="1">
        <v>0</v>
      </c>
      <c r="AM18" s="1">
        <v>0</v>
      </c>
      <c r="AN18" s="1">
        <v>0</v>
      </c>
      <c r="AP18" s="1" t="s">
        <v>329</v>
      </c>
      <c r="AR18" s="1" t="s">
        <v>330</v>
      </c>
      <c r="AS18" s="1" t="s">
        <v>323</v>
      </c>
      <c r="BI18" s="1">
        <v>1</v>
      </c>
      <c r="BR18" s="1" t="s">
        <v>331</v>
      </c>
      <c r="BS18" s="1">
        <v>0</v>
      </c>
      <c r="BT18" s="1">
        <v>1</v>
      </c>
      <c r="BU18" s="1">
        <v>0</v>
      </c>
      <c r="BV18" s="1">
        <v>0</v>
      </c>
      <c r="BW18" s="1">
        <v>0</v>
      </c>
      <c r="BX18" s="1">
        <v>0</v>
      </c>
      <c r="BY18" s="1">
        <v>0</v>
      </c>
      <c r="BZ18" s="1">
        <v>0</v>
      </c>
      <c r="CA18" s="1">
        <v>0</v>
      </c>
      <c r="CB18" s="1">
        <v>0</v>
      </c>
      <c r="CC18" s="1">
        <v>0</v>
      </c>
      <c r="CD18" s="1">
        <v>0</v>
      </c>
      <c r="CF18" s="1" t="s">
        <v>331</v>
      </c>
      <c r="CH18" s="1" t="s">
        <v>323</v>
      </c>
      <c r="CW18" s="1" t="s">
        <v>332</v>
      </c>
      <c r="CX18" s="1" t="s">
        <v>333</v>
      </c>
      <c r="CZ18" s="1" t="s">
        <v>333</v>
      </c>
      <c r="DB18" s="1">
        <v>0</v>
      </c>
      <c r="DC18" s="1">
        <v>14</v>
      </c>
      <c r="DD18" s="1">
        <v>0</v>
      </c>
      <c r="DE18" s="1">
        <v>0</v>
      </c>
      <c r="DF18" s="1">
        <v>0</v>
      </c>
      <c r="DG18" s="1">
        <v>0</v>
      </c>
      <c r="DH18" s="1">
        <v>0</v>
      </c>
      <c r="DI18" s="1">
        <v>0</v>
      </c>
      <c r="DJ18" s="1">
        <v>0</v>
      </c>
      <c r="DK18" s="1">
        <v>0</v>
      </c>
      <c r="DL18" s="1">
        <v>0</v>
      </c>
      <c r="DM18" s="1">
        <v>0</v>
      </c>
      <c r="DN18" s="1">
        <v>14</v>
      </c>
      <c r="DO18" s="1">
        <v>0</v>
      </c>
      <c r="DP18" s="1">
        <v>0</v>
      </c>
      <c r="DQ18" s="1">
        <v>0</v>
      </c>
      <c r="DR18" s="1">
        <v>0</v>
      </c>
      <c r="DS18" s="1">
        <v>0</v>
      </c>
      <c r="DT18" s="1">
        <v>0</v>
      </c>
      <c r="DU18" s="1">
        <v>0</v>
      </c>
      <c r="DV18" s="1">
        <v>0</v>
      </c>
      <c r="DW18" s="1">
        <v>0</v>
      </c>
      <c r="DX18" s="1">
        <v>0</v>
      </c>
      <c r="DY18" s="1">
        <v>14</v>
      </c>
      <c r="DZ18" s="1">
        <v>0</v>
      </c>
      <c r="EA18" s="1">
        <v>0</v>
      </c>
      <c r="EB18" s="1">
        <v>0</v>
      </c>
      <c r="EC18" s="1">
        <v>0</v>
      </c>
      <c r="ED18" s="1">
        <v>0</v>
      </c>
      <c r="EE18" s="1">
        <v>0</v>
      </c>
      <c r="EF18" s="1">
        <v>0</v>
      </c>
      <c r="EG18" s="1">
        <v>0</v>
      </c>
      <c r="EH18" s="1">
        <v>0</v>
      </c>
      <c r="EI18" s="1">
        <v>0</v>
      </c>
      <c r="EJ18" s="1">
        <v>0</v>
      </c>
      <c r="EK18" s="1">
        <v>14</v>
      </c>
      <c r="EL18" s="1">
        <v>0</v>
      </c>
      <c r="EM18" s="1">
        <v>0</v>
      </c>
      <c r="EN18" s="1">
        <v>0</v>
      </c>
      <c r="EO18" s="1">
        <v>0</v>
      </c>
      <c r="EP18" s="1">
        <v>0</v>
      </c>
      <c r="EQ18" s="1">
        <v>0</v>
      </c>
      <c r="ER18" s="1">
        <v>0</v>
      </c>
      <c r="ES18" s="1">
        <v>0</v>
      </c>
      <c r="ET18" s="1">
        <v>0</v>
      </c>
      <c r="EU18" s="1">
        <v>0</v>
      </c>
      <c r="EV18" s="1" t="s">
        <v>322</v>
      </c>
      <c r="EW18" s="1" t="s">
        <v>334</v>
      </c>
      <c r="EZ18" s="1" t="s">
        <v>335</v>
      </c>
      <c r="FA18" s="1">
        <v>1</v>
      </c>
      <c r="FB18" s="1">
        <v>10</v>
      </c>
      <c r="FI18" s="1" t="s">
        <v>322</v>
      </c>
      <c r="FM18" s="1" t="s">
        <v>323</v>
      </c>
      <c r="FP18" s="1" t="s">
        <v>360</v>
      </c>
      <c r="FR18" s="1" t="s">
        <v>323</v>
      </c>
      <c r="FS18" s="1" t="s">
        <v>337</v>
      </c>
      <c r="FT18" s="1" t="s">
        <v>338</v>
      </c>
      <c r="FV18" s="1" t="s">
        <v>322</v>
      </c>
      <c r="FW18" s="125"/>
      <c r="FX18" s="1">
        <v>634363928</v>
      </c>
      <c r="FY18" s="243">
        <f t="shared" si="0"/>
        <v>2.5</v>
      </c>
      <c r="FZ18" s="243">
        <f t="shared" si="1"/>
        <v>0.35714285714285715</v>
      </c>
      <c r="GA18" s="241">
        <f>IF(FP18="5 hours",300,IF(FP18="30 Mins",30,IF(FP18="2 Hours",120,IF(FP18="60 Mins",60,IF(FP18="3 hours",180,IF(FP18="3hrs",180,IF(FP18="2.5 hours",150,IF(FP18="3.5 hrs",210,IF(FP18="4 Hours",240,IF(FP18="3 Hours",180,IF(FP18="3.20 hrs",192,IF(FP18="4 hours",240,IF(FP18="2.40 hours",144,IF(FP18="3.20 hours",192,IF(FP18="3.5 hours",210,IF(FP18="4hours",240,""))))))))))))))))</f>
        <v>60</v>
      </c>
      <c r="GE18" s="202"/>
      <c r="GF18"/>
      <c r="GG18" s="202"/>
      <c r="GH18" s="202"/>
      <c r="GI18" s="202"/>
      <c r="GJ18" s="202"/>
      <c r="GK18" s="7"/>
      <c r="GL18" s="7"/>
      <c r="GM18" s="202"/>
      <c r="GO18" s="202"/>
      <c r="GP18" s="202"/>
      <c r="GQ18" s="202"/>
      <c r="GR18" s="202"/>
      <c r="GS18"/>
      <c r="GT18"/>
      <c r="GU18" s="203" t="s">
        <v>414</v>
      </c>
    </row>
    <row r="19" spans="2:224" s="1" customFormat="1" ht="15" customHeight="1">
      <c r="B19" s="1" t="s">
        <v>322</v>
      </c>
      <c r="E19" s="1" t="s">
        <v>322</v>
      </c>
      <c r="H19" s="1" t="s">
        <v>322</v>
      </c>
      <c r="J19" s="1" t="s">
        <v>323</v>
      </c>
      <c r="L19" s="1" t="s">
        <v>324</v>
      </c>
      <c r="O19" s="1" t="s">
        <v>325</v>
      </c>
      <c r="P19" s="258">
        <v>45654</v>
      </c>
      <c r="Q19" s="255">
        <v>45654.629254097199</v>
      </c>
      <c r="R19" s="201" t="s">
        <v>415</v>
      </c>
      <c r="S19" s="1">
        <v>1</v>
      </c>
      <c r="T19" s="1">
        <v>2</v>
      </c>
      <c r="U19" s="1">
        <v>5</v>
      </c>
      <c r="V19" s="1">
        <v>2</v>
      </c>
      <c r="W19" s="1">
        <v>0</v>
      </c>
      <c r="X19" s="1">
        <v>0</v>
      </c>
      <c r="Y19" s="1" t="s">
        <v>345</v>
      </c>
      <c r="AA19" s="1" t="s">
        <v>368</v>
      </c>
      <c r="AC19" s="1" t="s">
        <v>409</v>
      </c>
      <c r="AD19" s="1">
        <v>0</v>
      </c>
      <c r="AE19" s="1">
        <v>1</v>
      </c>
      <c r="AF19" s="1">
        <v>0</v>
      </c>
      <c r="AG19" s="1">
        <v>0</v>
      </c>
      <c r="AH19" s="1">
        <v>0</v>
      </c>
      <c r="AI19" s="1">
        <v>1</v>
      </c>
      <c r="AJ19" s="1">
        <v>0</v>
      </c>
      <c r="AK19" s="1">
        <v>0</v>
      </c>
      <c r="AL19" s="1">
        <v>0</v>
      </c>
      <c r="AM19" s="1">
        <v>0</v>
      </c>
      <c r="AN19" s="1">
        <v>0</v>
      </c>
      <c r="AP19" s="1" t="s">
        <v>329</v>
      </c>
      <c r="AR19" s="1" t="s">
        <v>330</v>
      </c>
      <c r="AS19" s="1" t="s">
        <v>322</v>
      </c>
      <c r="AT19" s="1" t="s">
        <v>410</v>
      </c>
      <c r="AU19" s="1">
        <v>0</v>
      </c>
      <c r="AV19" s="1">
        <v>0</v>
      </c>
      <c r="AW19" s="1">
        <v>0</v>
      </c>
      <c r="AX19" s="1">
        <v>0</v>
      </c>
      <c r="AY19" s="1">
        <v>0</v>
      </c>
      <c r="AZ19" s="1">
        <v>1</v>
      </c>
      <c r="BA19" s="1">
        <v>0</v>
      </c>
      <c r="BB19" s="1">
        <v>0</v>
      </c>
      <c r="BC19" s="1">
        <v>0</v>
      </c>
      <c r="BD19" s="1">
        <v>0</v>
      </c>
      <c r="BE19" s="1">
        <v>0</v>
      </c>
      <c r="BI19" s="1">
        <v>1</v>
      </c>
      <c r="BL19" s="1">
        <v>1</v>
      </c>
      <c r="BR19" s="1" t="s">
        <v>416</v>
      </c>
      <c r="BS19" s="1">
        <v>0</v>
      </c>
      <c r="BT19" s="1">
        <v>1</v>
      </c>
      <c r="BU19" s="1">
        <v>0</v>
      </c>
      <c r="BV19" s="1">
        <v>0</v>
      </c>
      <c r="BW19" s="1">
        <v>0</v>
      </c>
      <c r="BX19" s="1">
        <v>0</v>
      </c>
      <c r="BY19" s="1">
        <v>0</v>
      </c>
      <c r="BZ19" s="1">
        <v>0</v>
      </c>
      <c r="CA19" s="1">
        <v>1</v>
      </c>
      <c r="CB19" s="1">
        <v>0</v>
      </c>
      <c r="CC19" s="1">
        <v>0</v>
      </c>
      <c r="CD19" s="1">
        <v>0</v>
      </c>
      <c r="CF19" s="1" t="s">
        <v>331</v>
      </c>
      <c r="CH19" s="1" t="s">
        <v>323</v>
      </c>
      <c r="CW19" s="1" t="s">
        <v>332</v>
      </c>
      <c r="CX19" s="1" t="s">
        <v>359</v>
      </c>
      <c r="CZ19" s="1" t="s">
        <v>359</v>
      </c>
      <c r="DB19" s="1">
        <v>0</v>
      </c>
      <c r="DC19" s="1">
        <v>14</v>
      </c>
      <c r="DD19" s="1">
        <v>0</v>
      </c>
      <c r="DE19" s="1">
        <v>0</v>
      </c>
      <c r="DF19" s="1">
        <v>0</v>
      </c>
      <c r="DG19" s="1">
        <v>7</v>
      </c>
      <c r="DH19" s="1">
        <v>0</v>
      </c>
      <c r="DI19" s="1">
        <v>0</v>
      </c>
      <c r="DJ19" s="1">
        <v>0</v>
      </c>
      <c r="DK19" s="1">
        <v>0</v>
      </c>
      <c r="DL19" s="1">
        <v>0</v>
      </c>
      <c r="DM19" s="1">
        <v>0</v>
      </c>
      <c r="DN19" s="1">
        <v>14</v>
      </c>
      <c r="DO19" s="1">
        <v>0</v>
      </c>
      <c r="DP19" s="1">
        <v>0</v>
      </c>
      <c r="DQ19" s="1">
        <v>0</v>
      </c>
      <c r="DR19" s="1">
        <v>7</v>
      </c>
      <c r="DS19" s="1">
        <v>0</v>
      </c>
      <c r="DT19" s="1">
        <v>0</v>
      </c>
      <c r="DU19" s="1">
        <v>0</v>
      </c>
      <c r="DV19" s="1">
        <v>0</v>
      </c>
      <c r="DW19" s="1">
        <v>0</v>
      </c>
      <c r="DX19" s="1">
        <v>0</v>
      </c>
      <c r="DY19" s="1">
        <v>14</v>
      </c>
      <c r="DZ19" s="1">
        <v>0</v>
      </c>
      <c r="EA19" s="1">
        <v>0</v>
      </c>
      <c r="EB19" s="1">
        <v>0</v>
      </c>
      <c r="EC19" s="1">
        <v>0</v>
      </c>
      <c r="ED19" s="1">
        <v>0</v>
      </c>
      <c r="EE19" s="1">
        <v>0</v>
      </c>
      <c r="EF19" s="1">
        <v>7</v>
      </c>
      <c r="EG19" s="1">
        <v>0</v>
      </c>
      <c r="EH19" s="1">
        <v>0</v>
      </c>
      <c r="EI19" s="1">
        <v>0</v>
      </c>
      <c r="EJ19" s="1">
        <v>0</v>
      </c>
      <c r="EK19" s="1">
        <v>14</v>
      </c>
      <c r="EL19" s="1">
        <v>0</v>
      </c>
      <c r="EM19" s="1">
        <v>0</v>
      </c>
      <c r="EN19" s="1">
        <v>0</v>
      </c>
      <c r="EO19" s="1">
        <v>0</v>
      </c>
      <c r="EP19" s="1">
        <v>0</v>
      </c>
      <c r="EQ19" s="1">
        <v>0</v>
      </c>
      <c r="ER19" s="1">
        <v>7</v>
      </c>
      <c r="ES19" s="1">
        <v>0</v>
      </c>
      <c r="ET19" s="1">
        <v>0</v>
      </c>
      <c r="EU19" s="1">
        <v>0</v>
      </c>
      <c r="EV19" s="1" t="s">
        <v>322</v>
      </c>
      <c r="EW19" s="1" t="s">
        <v>334</v>
      </c>
      <c r="EZ19" s="1" t="s">
        <v>335</v>
      </c>
      <c r="FA19" s="1">
        <v>1</v>
      </c>
      <c r="FB19" s="1">
        <v>10</v>
      </c>
      <c r="FI19" s="1" t="s">
        <v>322</v>
      </c>
      <c r="FM19" s="1" t="s">
        <v>323</v>
      </c>
      <c r="FP19" s="1" t="s">
        <v>311</v>
      </c>
      <c r="FQ19" s="1" t="s">
        <v>417</v>
      </c>
      <c r="FR19" s="1" t="s">
        <v>323</v>
      </c>
      <c r="FS19" s="1" t="s">
        <v>337</v>
      </c>
      <c r="FT19" s="1" t="s">
        <v>338</v>
      </c>
      <c r="FV19" s="1" t="s">
        <v>322</v>
      </c>
      <c r="FW19" s="125"/>
      <c r="FX19" s="1">
        <v>633083094</v>
      </c>
      <c r="FY19" s="243">
        <f t="shared" si="0"/>
        <v>2.5</v>
      </c>
      <c r="FZ19" s="243">
        <f t="shared" si="1"/>
        <v>0.35714285714285715</v>
      </c>
      <c r="GA19" s="241" t="str">
        <f>IF(FQ19="120 minutes",120,IF(FQ19="300 mint",300,IF(FQ19="360 mint",360,IF(FQ19="300minute",300,IF(FQ19="270minute",270,IF(FQ19="300 minute",300,IF(FQ19="180 minute",180,IF(FQ19="6sacadood",360,IF(FQ19="5 saacadood",300,IF(FQ19="4sacadood",240,IF(FQ19="270 minutes",270,IF(FQ19="240minutes",240,IF(FQ19="360minutes",360,IF(FQ19="300mint",300,IF(FQ19="300 mints",300,IF(FQ19="270minutes",270,IF(FQ19="300 minutes",300,IF(FQ19="240 minutes",240,IF(FQ19="240Minutes",240,IF(FQ19="180minutes",180,IF(FQ19="180 minutes",180,IF(FQ19="263 minutes",263,IF(FQ19="330 minutes",330,IF(FQ19="270 Minutes",270,IF(FQ19="240minutes",240,IF(FQ19="3",180,IF(FQ19="3 hours",180,IF(FQ19="4 hours",240,IF(FQ19="1",60,IF(FQ19="2.5 hours",150,IF(FQ19="5 hours",300,IF(FQ19="4",240,IF(FQ19="300minutes",300,FQ19)))))))))))))))))))))))))))))))))</f>
        <v>180</v>
      </c>
      <c r="GE19"/>
      <c r="GF19"/>
      <c r="GG19"/>
      <c r="GH19"/>
      <c r="GI19"/>
      <c r="GJ19"/>
      <c r="GK19" s="7"/>
      <c r="GL19" s="7"/>
      <c r="GM19"/>
      <c r="GO19"/>
      <c r="GP19"/>
      <c r="GQ19"/>
      <c r="GR19"/>
      <c r="GS19"/>
      <c r="GT19"/>
      <c r="GU19" s="203" t="s">
        <v>418</v>
      </c>
    </row>
    <row r="20" spans="2:224" s="1" customFormat="1" ht="15" customHeight="1">
      <c r="B20" s="1" t="s">
        <v>322</v>
      </c>
      <c r="E20" s="1" t="s">
        <v>322</v>
      </c>
      <c r="H20" s="1" t="s">
        <v>322</v>
      </c>
      <c r="J20" s="1" t="s">
        <v>323</v>
      </c>
      <c r="L20" s="1" t="s">
        <v>324</v>
      </c>
      <c r="O20" s="1" t="s">
        <v>325</v>
      </c>
      <c r="P20" s="258">
        <v>45654</v>
      </c>
      <c r="Q20" s="255">
        <v>45654.336120833301</v>
      </c>
      <c r="R20" s="201" t="s">
        <v>419</v>
      </c>
      <c r="S20" s="1">
        <v>3</v>
      </c>
      <c r="T20" s="1">
        <v>2</v>
      </c>
      <c r="U20" s="1">
        <v>1</v>
      </c>
      <c r="V20" s="1">
        <v>2</v>
      </c>
      <c r="W20" s="1">
        <v>0</v>
      </c>
      <c r="X20" s="1">
        <v>0</v>
      </c>
      <c r="Y20" s="1" t="s">
        <v>345</v>
      </c>
      <c r="AA20" s="1" t="s">
        <v>358</v>
      </c>
      <c r="AC20" s="1" t="s">
        <v>329</v>
      </c>
      <c r="AD20" s="1">
        <v>0</v>
      </c>
      <c r="AE20" s="1">
        <v>1</v>
      </c>
      <c r="AF20" s="1">
        <v>0</v>
      </c>
      <c r="AG20" s="1">
        <v>0</v>
      </c>
      <c r="AH20" s="1">
        <v>0</v>
      </c>
      <c r="AI20" s="1">
        <v>0</v>
      </c>
      <c r="AJ20" s="1">
        <v>0</v>
      </c>
      <c r="AK20" s="1">
        <v>0</v>
      </c>
      <c r="AL20" s="1">
        <v>0</v>
      </c>
      <c r="AM20" s="1">
        <v>0</v>
      </c>
      <c r="AN20" s="1">
        <v>0</v>
      </c>
      <c r="AP20" s="1" t="s">
        <v>329</v>
      </c>
      <c r="AR20" s="1" t="s">
        <v>330</v>
      </c>
      <c r="AS20" s="1" t="s">
        <v>323</v>
      </c>
      <c r="BI20" s="1">
        <v>1</v>
      </c>
      <c r="BR20" s="1" t="s">
        <v>331</v>
      </c>
      <c r="BS20" s="1">
        <v>0</v>
      </c>
      <c r="BT20" s="1">
        <v>1</v>
      </c>
      <c r="BU20" s="1">
        <v>0</v>
      </c>
      <c r="BV20" s="1">
        <v>0</v>
      </c>
      <c r="BW20" s="1">
        <v>0</v>
      </c>
      <c r="BX20" s="1">
        <v>0</v>
      </c>
      <c r="BY20" s="1">
        <v>0</v>
      </c>
      <c r="BZ20" s="1">
        <v>0</v>
      </c>
      <c r="CA20" s="1">
        <v>0</v>
      </c>
      <c r="CB20" s="1">
        <v>0</v>
      </c>
      <c r="CC20" s="1">
        <v>0</v>
      </c>
      <c r="CD20" s="1">
        <v>0</v>
      </c>
      <c r="CF20" s="1" t="s">
        <v>331</v>
      </c>
      <c r="CH20" s="1" t="s">
        <v>323</v>
      </c>
      <c r="CW20" s="1" t="s">
        <v>332</v>
      </c>
      <c r="CX20" s="1" t="s">
        <v>348</v>
      </c>
      <c r="CZ20" s="1" t="s">
        <v>348</v>
      </c>
      <c r="DB20" s="1">
        <v>0</v>
      </c>
      <c r="DC20" s="1">
        <v>21</v>
      </c>
      <c r="DD20" s="1">
        <v>0</v>
      </c>
      <c r="DE20" s="1">
        <v>0</v>
      </c>
      <c r="DF20" s="1">
        <v>0</v>
      </c>
      <c r="DG20" s="1">
        <v>0</v>
      </c>
      <c r="DH20" s="1">
        <v>0</v>
      </c>
      <c r="DI20" s="1">
        <v>0</v>
      </c>
      <c r="DJ20" s="1">
        <v>0</v>
      </c>
      <c r="DK20" s="1">
        <v>0</v>
      </c>
      <c r="DL20" s="1">
        <v>0</v>
      </c>
      <c r="DM20" s="1">
        <v>0</v>
      </c>
      <c r="DN20" s="1">
        <v>21</v>
      </c>
      <c r="DO20" s="1">
        <v>0</v>
      </c>
      <c r="DP20" s="1">
        <v>0</v>
      </c>
      <c r="DQ20" s="1">
        <v>0</v>
      </c>
      <c r="DR20" s="1">
        <v>0</v>
      </c>
      <c r="DS20" s="1">
        <v>0</v>
      </c>
      <c r="DT20" s="1">
        <v>0</v>
      </c>
      <c r="DU20" s="1">
        <v>0</v>
      </c>
      <c r="DV20" s="1">
        <v>0</v>
      </c>
      <c r="DW20" s="1">
        <v>0</v>
      </c>
      <c r="DX20" s="1">
        <v>0</v>
      </c>
      <c r="DY20" s="1">
        <v>21</v>
      </c>
      <c r="DZ20" s="1">
        <v>0</v>
      </c>
      <c r="EA20" s="1">
        <v>0</v>
      </c>
      <c r="EB20" s="1">
        <v>0</v>
      </c>
      <c r="EC20" s="1">
        <v>0</v>
      </c>
      <c r="ED20" s="1">
        <v>0</v>
      </c>
      <c r="EE20" s="1">
        <v>0</v>
      </c>
      <c r="EF20" s="1">
        <v>0</v>
      </c>
      <c r="EG20" s="1">
        <v>0</v>
      </c>
      <c r="EH20" s="1">
        <v>0</v>
      </c>
      <c r="EI20" s="1">
        <v>0</v>
      </c>
      <c r="EJ20" s="1">
        <v>0</v>
      </c>
      <c r="EK20" s="1">
        <v>21</v>
      </c>
      <c r="EL20" s="1">
        <v>0</v>
      </c>
      <c r="EM20" s="1">
        <v>0</v>
      </c>
      <c r="EN20" s="1">
        <v>0</v>
      </c>
      <c r="EO20" s="1">
        <v>0</v>
      </c>
      <c r="EP20" s="1">
        <v>0</v>
      </c>
      <c r="EQ20" s="1">
        <v>0</v>
      </c>
      <c r="ER20" s="1">
        <v>0</v>
      </c>
      <c r="ES20" s="1">
        <v>0</v>
      </c>
      <c r="ET20" s="1">
        <v>0</v>
      </c>
      <c r="EU20" s="1">
        <v>0</v>
      </c>
      <c r="EV20" s="1" t="s">
        <v>322</v>
      </c>
      <c r="EW20" s="1" t="s">
        <v>349</v>
      </c>
      <c r="EZ20" s="1" t="s">
        <v>381</v>
      </c>
      <c r="FA20" s="1">
        <v>1</v>
      </c>
      <c r="FB20" s="1">
        <v>1</v>
      </c>
      <c r="FI20" s="1" t="s">
        <v>322</v>
      </c>
      <c r="FM20" s="1" t="s">
        <v>323</v>
      </c>
      <c r="FP20" s="1" t="s">
        <v>360</v>
      </c>
      <c r="FR20" s="1" t="s">
        <v>323</v>
      </c>
      <c r="FS20" s="1" t="s">
        <v>337</v>
      </c>
      <c r="FT20" s="1" t="s">
        <v>338</v>
      </c>
      <c r="FV20" s="1" t="s">
        <v>322</v>
      </c>
      <c r="FW20" s="125"/>
      <c r="FX20" s="1">
        <v>633026774</v>
      </c>
      <c r="FY20" s="243">
        <f t="shared" si="0"/>
        <v>7</v>
      </c>
      <c r="FZ20" s="243">
        <f t="shared" si="1"/>
        <v>1</v>
      </c>
      <c r="GA20" s="241">
        <f>IF(FP20="5 hours",300,IF(FP20="30 Mins",30,IF(FP20="2 Hours",120,IF(FP20="60 Mins",60,IF(FP20="3 hours",180,IF(FP20="3hrs",180,IF(FP20="2.5 hours",150,IF(FP20="3.5 hrs",210,IF(FP20="4 Hours",240,IF(FP20="3 Hours",180,IF(FP20="3.20 hrs",192,IF(FP20="4 hours",240,IF(FP20="2.40 hours",144,IF(FP20="3.20 hours",192,IF(FP20="3.5 hours",210,IF(FP20="4hours",240,""))))))))))))))))</f>
        <v>60</v>
      </c>
      <c r="GE20"/>
      <c r="GG20"/>
      <c r="GH20"/>
      <c r="GI20"/>
      <c r="GJ20"/>
      <c r="GK20"/>
      <c r="GL20"/>
      <c r="GM20"/>
      <c r="GO20"/>
      <c r="GP20"/>
      <c r="GQ20"/>
      <c r="GR20"/>
      <c r="GS20"/>
      <c r="GT20"/>
      <c r="GU20" s="203" t="s">
        <v>420</v>
      </c>
    </row>
    <row r="21" spans="2:224" s="1" customFormat="1">
      <c r="B21" s="1" t="s">
        <v>322</v>
      </c>
      <c r="E21" s="1" t="s">
        <v>322</v>
      </c>
      <c r="H21" s="1" t="s">
        <v>322</v>
      </c>
      <c r="J21" s="1" t="s">
        <v>323</v>
      </c>
      <c r="L21" s="1" t="s">
        <v>324</v>
      </c>
      <c r="O21" s="1" t="s">
        <v>325</v>
      </c>
      <c r="P21" s="258">
        <v>45648</v>
      </c>
      <c r="Q21" s="255">
        <v>45648.570531944402</v>
      </c>
      <c r="R21" s="201" t="s">
        <v>421</v>
      </c>
      <c r="S21" s="1">
        <v>2</v>
      </c>
      <c r="T21" s="1">
        <v>1</v>
      </c>
      <c r="U21" s="1">
        <v>1</v>
      </c>
      <c r="V21" s="1">
        <v>1</v>
      </c>
      <c r="W21" s="1">
        <v>0</v>
      </c>
      <c r="X21" s="1">
        <v>0</v>
      </c>
      <c r="Y21" s="1" t="s">
        <v>372</v>
      </c>
      <c r="AA21" s="1" t="s">
        <v>368</v>
      </c>
      <c r="AC21" s="1" t="s">
        <v>329</v>
      </c>
      <c r="AD21" s="1">
        <v>0</v>
      </c>
      <c r="AE21" s="1">
        <v>1</v>
      </c>
      <c r="AF21" s="1">
        <v>0</v>
      </c>
      <c r="AG21" s="1">
        <v>0</v>
      </c>
      <c r="AH21" s="1">
        <v>0</v>
      </c>
      <c r="AI21" s="1">
        <v>0</v>
      </c>
      <c r="AJ21" s="1">
        <v>0</v>
      </c>
      <c r="AK21" s="1">
        <v>0</v>
      </c>
      <c r="AL21" s="1">
        <v>0</v>
      </c>
      <c r="AM21" s="1">
        <v>0</v>
      </c>
      <c r="AN21" s="1">
        <v>0</v>
      </c>
      <c r="AP21" s="1" t="s">
        <v>329</v>
      </c>
      <c r="AR21" s="1" t="s">
        <v>330</v>
      </c>
      <c r="AS21" s="1" t="s">
        <v>323</v>
      </c>
      <c r="BI21" s="1">
        <v>1</v>
      </c>
      <c r="BR21" s="1" t="s">
        <v>331</v>
      </c>
      <c r="BS21" s="1">
        <v>0</v>
      </c>
      <c r="BT21" s="1">
        <v>1</v>
      </c>
      <c r="BU21" s="1">
        <v>0</v>
      </c>
      <c r="BV21" s="1">
        <v>0</v>
      </c>
      <c r="BW21" s="1">
        <v>0</v>
      </c>
      <c r="BX21" s="1">
        <v>0</v>
      </c>
      <c r="BY21" s="1">
        <v>0</v>
      </c>
      <c r="BZ21" s="1">
        <v>0</v>
      </c>
      <c r="CA21" s="1">
        <v>0</v>
      </c>
      <c r="CB21" s="1">
        <v>0</v>
      </c>
      <c r="CC21" s="1">
        <v>0</v>
      </c>
      <c r="CD21" s="1">
        <v>0</v>
      </c>
      <c r="CF21" s="1" t="s">
        <v>331</v>
      </c>
      <c r="CH21" s="1" t="s">
        <v>323</v>
      </c>
      <c r="CW21" s="1" t="s">
        <v>332</v>
      </c>
      <c r="CX21" s="1" t="s">
        <v>359</v>
      </c>
      <c r="CZ21" s="1" t="s">
        <v>359</v>
      </c>
      <c r="DB21" s="1">
        <v>0</v>
      </c>
      <c r="DC21" s="1">
        <v>21</v>
      </c>
      <c r="DD21" s="1">
        <v>0</v>
      </c>
      <c r="DE21" s="1">
        <v>0</v>
      </c>
      <c r="DF21" s="1">
        <v>0</v>
      </c>
      <c r="DG21" s="1">
        <v>0</v>
      </c>
      <c r="DH21" s="1">
        <v>0</v>
      </c>
      <c r="DI21" s="1">
        <v>0</v>
      </c>
      <c r="DJ21" s="1">
        <v>0</v>
      </c>
      <c r="DK21" s="1">
        <v>0</v>
      </c>
      <c r="DL21" s="1">
        <v>0</v>
      </c>
      <c r="DM21" s="1">
        <v>0</v>
      </c>
      <c r="DN21" s="1">
        <v>21</v>
      </c>
      <c r="DO21" s="1">
        <v>0</v>
      </c>
      <c r="DP21" s="1">
        <v>0</v>
      </c>
      <c r="DQ21" s="1">
        <v>0</v>
      </c>
      <c r="DR21" s="1">
        <v>0</v>
      </c>
      <c r="DS21" s="1">
        <v>0</v>
      </c>
      <c r="DT21" s="1">
        <v>0</v>
      </c>
      <c r="DU21" s="1">
        <v>0</v>
      </c>
      <c r="DV21" s="1">
        <v>0</v>
      </c>
      <c r="DW21" s="1">
        <v>0</v>
      </c>
      <c r="DX21" s="1">
        <v>0</v>
      </c>
      <c r="DY21" s="1">
        <v>21</v>
      </c>
      <c r="DZ21" s="1">
        <v>0</v>
      </c>
      <c r="EA21" s="1">
        <v>0</v>
      </c>
      <c r="EB21" s="1">
        <v>0</v>
      </c>
      <c r="EC21" s="1">
        <v>0</v>
      </c>
      <c r="ED21" s="1">
        <v>0</v>
      </c>
      <c r="EE21" s="1">
        <v>0</v>
      </c>
      <c r="EF21" s="1">
        <v>0</v>
      </c>
      <c r="EG21" s="1">
        <v>0</v>
      </c>
      <c r="EH21" s="1">
        <v>0</v>
      </c>
      <c r="EI21" s="1">
        <v>0</v>
      </c>
      <c r="EJ21" s="1">
        <v>0</v>
      </c>
      <c r="EK21" s="1">
        <v>21</v>
      </c>
      <c r="EL21" s="1">
        <v>0</v>
      </c>
      <c r="EM21" s="1">
        <v>0</v>
      </c>
      <c r="EN21" s="1">
        <v>0</v>
      </c>
      <c r="EO21" s="1">
        <v>0</v>
      </c>
      <c r="EP21" s="1">
        <v>0</v>
      </c>
      <c r="EQ21" s="1">
        <v>0</v>
      </c>
      <c r="ER21" s="1">
        <v>0</v>
      </c>
      <c r="ES21" s="1">
        <v>0</v>
      </c>
      <c r="ET21" s="1">
        <v>0</v>
      </c>
      <c r="EU21" s="1">
        <v>0</v>
      </c>
      <c r="EV21" s="1" t="s">
        <v>322</v>
      </c>
      <c r="EW21" s="1" t="s">
        <v>334</v>
      </c>
      <c r="EZ21" s="1" t="s">
        <v>335</v>
      </c>
      <c r="FA21" s="1">
        <v>1</v>
      </c>
      <c r="FB21" s="1">
        <v>14</v>
      </c>
      <c r="FI21" s="1" t="s">
        <v>322</v>
      </c>
      <c r="FM21" s="1" t="s">
        <v>323</v>
      </c>
      <c r="FP21" s="1" t="s">
        <v>311</v>
      </c>
      <c r="FQ21" s="1" t="s">
        <v>422</v>
      </c>
      <c r="FR21" s="1" t="s">
        <v>323</v>
      </c>
      <c r="FS21" s="1" t="s">
        <v>337</v>
      </c>
      <c r="FT21" s="1" t="s">
        <v>338</v>
      </c>
      <c r="FV21" s="1" t="s">
        <v>322</v>
      </c>
      <c r="FW21" s="125"/>
      <c r="FX21" s="1">
        <v>631120035</v>
      </c>
      <c r="FY21" s="243">
        <f t="shared" si="0"/>
        <v>3.5</v>
      </c>
      <c r="FZ21" s="243">
        <f t="shared" si="1"/>
        <v>0.5</v>
      </c>
      <c r="GA21" s="241">
        <f>IF(FQ21="120 minutes",120,IF(FQ21="300 mint",300,IF(FQ21="360 mint",360,IF(FQ21="300minute",300,IF(FQ21="270minute",270,IF(FQ21="300 minute",300,IF(FQ21="180 minute",180,IF(FQ21="6sacadood",360,IF(FQ21="5 saacadood",300,IF(FQ21="4sacadood",240,IF(FQ21="270 minutes",270,IF(FQ21="240minutes",240,IF(FQ21="360minutes",360,IF(FQ21="300mint",300,IF(FQ21="300 mints",300,IF(FQ21="270minutes",270,IF(FQ21="300 minutes",300,IF(FQ21="240 minutes",240,IF(FQ21="240Minutes",240,IF(FQ21="180minutes",180,IF(FQ21="180 minutes",180,IF(FQ21="263 minutes",263,IF(FQ21="330 minutes",330,IF(FQ21="270 Minutes",270,IF(FQ21="240minutes",240,IF(FQ21="3",180,IF(FQ21="3 hours",180,IF(FQ21="4 hours",240,IF(FQ21="1",60,IF(FQ21="2.5 hours",150,IF(FQ21="5 hours",300,IF(FQ21="4",240,IF(FQ21="300minutes",300,FQ21)))))))))))))))))))))))))))))))))</f>
        <v>263</v>
      </c>
    </row>
    <row r="22" spans="2:224" s="1" customFormat="1">
      <c r="B22" s="1" t="s">
        <v>322</v>
      </c>
      <c r="E22" s="1" t="s">
        <v>322</v>
      </c>
      <c r="H22" s="1" t="s">
        <v>322</v>
      </c>
      <c r="J22" s="1" t="s">
        <v>323</v>
      </c>
      <c r="L22" s="1" t="s">
        <v>324</v>
      </c>
      <c r="O22" s="1" t="s">
        <v>325</v>
      </c>
      <c r="P22" s="258">
        <v>45649</v>
      </c>
      <c r="Q22" s="255">
        <v>45649.453434050898</v>
      </c>
      <c r="R22" s="201" t="s">
        <v>423</v>
      </c>
      <c r="S22" s="1">
        <v>1</v>
      </c>
      <c r="T22" s="1">
        <v>3</v>
      </c>
      <c r="U22" s="1">
        <v>2</v>
      </c>
      <c r="V22" s="1">
        <v>2</v>
      </c>
      <c r="W22" s="1">
        <v>0</v>
      </c>
      <c r="X22" s="1">
        <v>1</v>
      </c>
      <c r="Y22" s="1" t="s">
        <v>327</v>
      </c>
      <c r="AA22" s="1" t="s">
        <v>358</v>
      </c>
      <c r="AC22" s="1" t="s">
        <v>329</v>
      </c>
      <c r="AD22" s="1">
        <v>0</v>
      </c>
      <c r="AE22" s="1">
        <v>1</v>
      </c>
      <c r="AF22" s="1">
        <v>0</v>
      </c>
      <c r="AG22" s="1">
        <v>0</v>
      </c>
      <c r="AH22" s="1">
        <v>0</v>
      </c>
      <c r="AI22" s="1">
        <v>0</v>
      </c>
      <c r="AJ22" s="1">
        <v>0</v>
      </c>
      <c r="AK22" s="1">
        <v>0</v>
      </c>
      <c r="AL22" s="1">
        <v>0</v>
      </c>
      <c r="AM22" s="1">
        <v>0</v>
      </c>
      <c r="AN22" s="1">
        <v>0</v>
      </c>
      <c r="AP22" s="1" t="s">
        <v>329</v>
      </c>
      <c r="AR22" s="1" t="s">
        <v>330</v>
      </c>
      <c r="AS22" s="1" t="s">
        <v>323</v>
      </c>
      <c r="BI22" s="1">
        <v>2</v>
      </c>
      <c r="BR22" s="1" t="s">
        <v>331</v>
      </c>
      <c r="BS22" s="1">
        <v>0</v>
      </c>
      <c r="BT22" s="1">
        <v>1</v>
      </c>
      <c r="BU22" s="1">
        <v>0</v>
      </c>
      <c r="BV22" s="1">
        <v>0</v>
      </c>
      <c r="BW22" s="1">
        <v>0</v>
      </c>
      <c r="BX22" s="1">
        <v>0</v>
      </c>
      <c r="BY22" s="1">
        <v>0</v>
      </c>
      <c r="BZ22" s="1">
        <v>0</v>
      </c>
      <c r="CA22" s="1">
        <v>0</v>
      </c>
      <c r="CB22" s="1">
        <v>0</v>
      </c>
      <c r="CC22" s="1">
        <v>0</v>
      </c>
      <c r="CD22" s="1">
        <v>0</v>
      </c>
      <c r="CF22" s="1" t="s">
        <v>331</v>
      </c>
      <c r="CH22" s="1" t="s">
        <v>323</v>
      </c>
      <c r="CW22" s="1" t="s">
        <v>332</v>
      </c>
      <c r="CX22" s="1" t="s">
        <v>333</v>
      </c>
      <c r="CZ22" s="1" t="s">
        <v>348</v>
      </c>
      <c r="DB22" s="1">
        <v>0</v>
      </c>
      <c r="DC22" s="1">
        <v>21</v>
      </c>
      <c r="DD22" s="1">
        <v>0</v>
      </c>
      <c r="DE22" s="1">
        <v>0</v>
      </c>
      <c r="DF22" s="1">
        <v>0</v>
      </c>
      <c r="DG22" s="1">
        <v>0</v>
      </c>
      <c r="DH22" s="1">
        <v>0</v>
      </c>
      <c r="DI22" s="1">
        <v>0</v>
      </c>
      <c r="DJ22" s="1">
        <v>0</v>
      </c>
      <c r="DK22" s="1">
        <v>0</v>
      </c>
      <c r="DL22" s="1">
        <v>0</v>
      </c>
      <c r="DM22" s="1">
        <v>0</v>
      </c>
      <c r="DN22" s="1">
        <v>21</v>
      </c>
      <c r="DO22" s="1">
        <v>0</v>
      </c>
      <c r="DP22" s="1">
        <v>0</v>
      </c>
      <c r="DQ22" s="1">
        <v>0</v>
      </c>
      <c r="DR22" s="1">
        <v>0</v>
      </c>
      <c r="DS22" s="1">
        <v>0</v>
      </c>
      <c r="DT22" s="1">
        <v>0</v>
      </c>
      <c r="DU22" s="1">
        <v>0</v>
      </c>
      <c r="DV22" s="1">
        <v>0</v>
      </c>
      <c r="DW22" s="1">
        <v>0</v>
      </c>
      <c r="DX22" s="1">
        <v>0</v>
      </c>
      <c r="DY22" s="1">
        <v>21</v>
      </c>
      <c r="DZ22" s="1">
        <v>0</v>
      </c>
      <c r="EA22" s="1">
        <v>0</v>
      </c>
      <c r="EB22" s="1">
        <v>0</v>
      </c>
      <c r="EC22" s="1">
        <v>0</v>
      </c>
      <c r="ED22" s="1">
        <v>0</v>
      </c>
      <c r="EE22" s="1">
        <v>0</v>
      </c>
      <c r="EF22" s="1">
        <v>0</v>
      </c>
      <c r="EG22" s="1">
        <v>0</v>
      </c>
      <c r="EH22" s="1">
        <v>0</v>
      </c>
      <c r="EI22" s="1">
        <v>0</v>
      </c>
      <c r="EJ22" s="1">
        <v>0</v>
      </c>
      <c r="EK22" s="1">
        <v>21</v>
      </c>
      <c r="EL22" s="1">
        <v>0</v>
      </c>
      <c r="EM22" s="1">
        <v>0</v>
      </c>
      <c r="EN22" s="1">
        <v>0</v>
      </c>
      <c r="EO22" s="1">
        <v>0</v>
      </c>
      <c r="EP22" s="1">
        <v>0</v>
      </c>
      <c r="EQ22" s="1">
        <v>0</v>
      </c>
      <c r="ER22" s="1">
        <v>0</v>
      </c>
      <c r="ES22" s="1">
        <v>0</v>
      </c>
      <c r="ET22" s="1">
        <v>0</v>
      </c>
      <c r="EU22" s="1">
        <v>0</v>
      </c>
      <c r="EV22" s="1" t="s">
        <v>322</v>
      </c>
      <c r="EW22" s="1" t="s">
        <v>334</v>
      </c>
      <c r="EZ22" s="1" t="s">
        <v>335</v>
      </c>
      <c r="FA22" s="1">
        <v>2</v>
      </c>
      <c r="FB22" s="1">
        <v>1</v>
      </c>
      <c r="FI22" s="1" t="s">
        <v>322</v>
      </c>
      <c r="FM22" s="1" t="s">
        <v>323</v>
      </c>
      <c r="FP22" s="1" t="s">
        <v>336</v>
      </c>
      <c r="FR22" s="1" t="s">
        <v>323</v>
      </c>
      <c r="FS22" s="1" t="s">
        <v>337</v>
      </c>
      <c r="FT22" s="1" t="s">
        <v>338</v>
      </c>
      <c r="FV22" s="1" t="s">
        <v>322</v>
      </c>
      <c r="FW22" s="125"/>
      <c r="FX22" s="1">
        <v>631285059</v>
      </c>
      <c r="FY22" s="243">
        <f t="shared" si="0"/>
        <v>0.5</v>
      </c>
      <c r="FZ22" s="243">
        <f t="shared" si="1"/>
        <v>7.1428571428571425E-2</v>
      </c>
      <c r="GA22" s="241">
        <f>IF(FP22="5 hours",300,IF(FP22="30 Mins",30,IF(FP22="2 Hours",120,IF(FP22="60 Mins",60,IF(FP22="3 hours",180,IF(FP22="3hrs",180,IF(FP22="2.5 hours",150,IF(FP22="3.5 hrs",210,IF(FP22="4 Hours",240,IF(FP22="3 Hours",180,IF(FP22="3.20 hrs",192,IF(FP22="4 hours",240,IF(FP22="2.40 hours",144,IF(FP22="3.20 hours",192,IF(FP22="3.5 hours",210,IF(FP22="4hours",240,""))))))))))))))))</f>
        <v>120</v>
      </c>
      <c r="HP22" s="236"/>
    </row>
    <row r="23" spans="2:224" s="1" customFormat="1">
      <c r="B23" s="1" t="s">
        <v>322</v>
      </c>
      <c r="E23" s="1" t="s">
        <v>322</v>
      </c>
      <c r="H23" s="1" t="s">
        <v>322</v>
      </c>
      <c r="J23" s="1" t="s">
        <v>323</v>
      </c>
      <c r="L23" s="1" t="s">
        <v>324</v>
      </c>
      <c r="O23" s="1" t="s">
        <v>325</v>
      </c>
      <c r="P23" s="258">
        <v>45649</v>
      </c>
      <c r="Q23" s="255">
        <v>45649.4408885995</v>
      </c>
      <c r="R23" s="201" t="s">
        <v>424</v>
      </c>
      <c r="S23" s="1">
        <v>0</v>
      </c>
      <c r="T23" s="1">
        <v>7</v>
      </c>
      <c r="U23" s="1">
        <v>1</v>
      </c>
      <c r="V23" s="1">
        <v>1</v>
      </c>
      <c r="W23" s="1">
        <v>0</v>
      </c>
      <c r="X23" s="1">
        <v>0</v>
      </c>
      <c r="Y23" s="1" t="s">
        <v>372</v>
      </c>
      <c r="AA23" s="1" t="s">
        <v>368</v>
      </c>
      <c r="AC23" s="1" t="s">
        <v>329</v>
      </c>
      <c r="AD23" s="1">
        <v>0</v>
      </c>
      <c r="AE23" s="1">
        <v>1</v>
      </c>
      <c r="AF23" s="1">
        <v>0</v>
      </c>
      <c r="AG23" s="1">
        <v>0</v>
      </c>
      <c r="AH23" s="1">
        <v>0</v>
      </c>
      <c r="AI23" s="1">
        <v>0</v>
      </c>
      <c r="AJ23" s="1">
        <v>0</v>
      </c>
      <c r="AK23" s="1">
        <v>0</v>
      </c>
      <c r="AL23" s="1">
        <v>0</v>
      </c>
      <c r="AM23" s="1">
        <v>0</v>
      </c>
      <c r="AN23" s="1">
        <v>0</v>
      </c>
      <c r="AP23" s="1" t="s">
        <v>329</v>
      </c>
      <c r="AR23" s="1" t="s">
        <v>330</v>
      </c>
      <c r="AS23" s="1" t="s">
        <v>323</v>
      </c>
      <c r="BI23" s="1">
        <v>1</v>
      </c>
      <c r="BR23" s="1" t="s">
        <v>331</v>
      </c>
      <c r="BS23" s="1">
        <v>0</v>
      </c>
      <c r="BT23" s="1">
        <v>1</v>
      </c>
      <c r="BU23" s="1">
        <v>0</v>
      </c>
      <c r="BV23" s="1">
        <v>0</v>
      </c>
      <c r="BW23" s="1">
        <v>0</v>
      </c>
      <c r="BX23" s="1">
        <v>0</v>
      </c>
      <c r="BY23" s="1">
        <v>0</v>
      </c>
      <c r="BZ23" s="1">
        <v>0</v>
      </c>
      <c r="CA23" s="1">
        <v>0</v>
      </c>
      <c r="CB23" s="1">
        <v>0</v>
      </c>
      <c r="CC23" s="1">
        <v>0</v>
      </c>
      <c r="CD23" s="1">
        <v>0</v>
      </c>
      <c r="CF23" s="1" t="s">
        <v>331</v>
      </c>
      <c r="CH23" s="1" t="s">
        <v>323</v>
      </c>
      <c r="CW23" s="1" t="s">
        <v>332</v>
      </c>
      <c r="CX23" s="1" t="s">
        <v>392</v>
      </c>
      <c r="CZ23" s="1" t="s">
        <v>348</v>
      </c>
      <c r="DB23" s="1">
        <v>0</v>
      </c>
      <c r="DC23" s="1">
        <v>14</v>
      </c>
      <c r="DD23" s="1">
        <v>0</v>
      </c>
      <c r="DE23" s="1">
        <v>0</v>
      </c>
      <c r="DF23" s="1">
        <v>0</v>
      </c>
      <c r="DG23" s="1">
        <v>0</v>
      </c>
      <c r="DH23" s="1">
        <v>0</v>
      </c>
      <c r="DI23" s="1">
        <v>0</v>
      </c>
      <c r="DJ23" s="1">
        <v>0</v>
      </c>
      <c r="DK23" s="1">
        <v>0</v>
      </c>
      <c r="DL23" s="1">
        <v>0</v>
      </c>
      <c r="DM23" s="1">
        <v>0</v>
      </c>
      <c r="DN23" s="1">
        <v>14</v>
      </c>
      <c r="DO23" s="1">
        <v>0</v>
      </c>
      <c r="DP23" s="1">
        <v>0</v>
      </c>
      <c r="DQ23" s="1">
        <v>0</v>
      </c>
      <c r="DR23" s="1">
        <v>0</v>
      </c>
      <c r="DS23" s="1">
        <v>0</v>
      </c>
      <c r="DT23" s="1">
        <v>0</v>
      </c>
      <c r="DU23" s="1">
        <v>0</v>
      </c>
      <c r="DV23" s="1">
        <v>0</v>
      </c>
      <c r="DW23" s="1">
        <v>0</v>
      </c>
      <c r="DX23" s="1">
        <v>0</v>
      </c>
      <c r="DY23" s="1">
        <v>14</v>
      </c>
      <c r="DZ23" s="1">
        <v>0</v>
      </c>
      <c r="EA23" s="1">
        <v>0</v>
      </c>
      <c r="EB23" s="1">
        <v>0</v>
      </c>
      <c r="EC23" s="1">
        <v>0</v>
      </c>
      <c r="ED23" s="1">
        <v>0</v>
      </c>
      <c r="EE23" s="1">
        <v>0</v>
      </c>
      <c r="EF23" s="1">
        <v>0</v>
      </c>
      <c r="EG23" s="1">
        <v>0</v>
      </c>
      <c r="EH23" s="1">
        <v>0</v>
      </c>
      <c r="EI23" s="1">
        <v>0</v>
      </c>
      <c r="EJ23" s="1">
        <v>0</v>
      </c>
      <c r="EK23" s="1">
        <v>14</v>
      </c>
      <c r="EL23" s="1">
        <v>0</v>
      </c>
      <c r="EM23" s="1">
        <v>0</v>
      </c>
      <c r="EN23" s="1">
        <v>0</v>
      </c>
      <c r="EO23" s="1">
        <v>0</v>
      </c>
      <c r="EP23" s="1">
        <v>0</v>
      </c>
      <c r="EQ23" s="1">
        <v>0</v>
      </c>
      <c r="ER23" s="1">
        <v>0</v>
      </c>
      <c r="ES23" s="1">
        <v>0</v>
      </c>
      <c r="ET23" s="1">
        <v>0</v>
      </c>
      <c r="EU23" s="1">
        <v>0</v>
      </c>
      <c r="EV23" s="1" t="s">
        <v>322</v>
      </c>
      <c r="EW23" s="1" t="s">
        <v>334</v>
      </c>
      <c r="EZ23" s="1" t="s">
        <v>335</v>
      </c>
      <c r="FA23" s="1">
        <v>2</v>
      </c>
      <c r="FB23" s="1">
        <v>6</v>
      </c>
      <c r="FI23" s="1" t="s">
        <v>322</v>
      </c>
      <c r="FM23" s="1" t="s">
        <v>323</v>
      </c>
      <c r="FP23" s="1" t="s">
        <v>311</v>
      </c>
      <c r="FQ23" s="1" t="s">
        <v>425</v>
      </c>
      <c r="FR23" s="1" t="s">
        <v>323</v>
      </c>
      <c r="FS23" s="1" t="s">
        <v>337</v>
      </c>
      <c r="FT23" s="1" t="s">
        <v>338</v>
      </c>
      <c r="FV23" s="1" t="s">
        <v>322</v>
      </c>
      <c r="FW23" s="125"/>
      <c r="FX23" s="1">
        <v>631279409</v>
      </c>
      <c r="FY23" s="243">
        <f t="shared" si="0"/>
        <v>3</v>
      </c>
      <c r="FZ23" s="243">
        <f t="shared" si="1"/>
        <v>0.42857142857142855</v>
      </c>
      <c r="GA23" s="241">
        <f>IF(FQ23="120 minutes",120,IF(FQ23="300 mint",300,IF(FQ23="360 mint",360,IF(FQ23="300minute",300,IF(FQ23="270minute",270,IF(FQ23="300 minute",300,IF(FQ23="180 minute",180,IF(FQ23="6sacadood",360,IF(FQ23="5 saacadood",300,IF(FQ23="4sacadood",240,IF(FQ23="270 minutes",270,IF(FQ23="240minutes",240,IF(FQ23="360minutes",360,IF(FQ23="300mint",300,IF(FQ23="300 mints",300,IF(FQ23="270minutes",270,IF(FQ23="300 minutes",300,IF(FQ23="240 minutes",240,IF(FQ23="240Minutes",240,IF(FQ23="180minutes",180,IF(FQ23="180 minutes",180,IF(FQ23="263 minutes",263,IF(FQ23="330 minutes",330,IF(FQ23="270 Minutes",270,IF(FQ23="240minutes",240,IF(FQ23="3",180,IF(FQ23="3 hours",180,IF(FQ23="4 hours",240,IF(FQ23="1",60,IF(FQ23="2.5 hours",150,IF(FQ23="5 hours",300,IF(FQ23="4",240,IF(FQ23="300minutes",300,FQ23)))))))))))))))))))))))))))))))))</f>
        <v>150</v>
      </c>
      <c r="HP23" s="236"/>
    </row>
    <row r="24" spans="2:224" s="1" customFormat="1">
      <c r="B24" s="1" t="s">
        <v>322</v>
      </c>
      <c r="E24" s="1" t="s">
        <v>322</v>
      </c>
      <c r="H24" s="1" t="s">
        <v>322</v>
      </c>
      <c r="J24" s="1" t="s">
        <v>323</v>
      </c>
      <c r="L24" s="1" t="s">
        <v>324</v>
      </c>
      <c r="O24" s="1" t="s">
        <v>325</v>
      </c>
      <c r="P24" s="258">
        <v>45648</v>
      </c>
      <c r="Q24" s="255">
        <v>45648.661935671298</v>
      </c>
      <c r="R24" s="201" t="s">
        <v>426</v>
      </c>
      <c r="S24" s="1">
        <v>1</v>
      </c>
      <c r="T24" s="1">
        <v>1</v>
      </c>
      <c r="U24" s="1">
        <v>0</v>
      </c>
      <c r="V24" s="1">
        <v>1</v>
      </c>
      <c r="W24" s="1">
        <v>1</v>
      </c>
      <c r="X24" s="1">
        <v>0</v>
      </c>
      <c r="Y24" s="1" t="s">
        <v>372</v>
      </c>
      <c r="AA24" s="1" t="s">
        <v>328</v>
      </c>
      <c r="AC24" s="1" t="s">
        <v>329</v>
      </c>
      <c r="AD24" s="1">
        <v>0</v>
      </c>
      <c r="AE24" s="1">
        <v>1</v>
      </c>
      <c r="AF24" s="1">
        <v>0</v>
      </c>
      <c r="AG24" s="1">
        <v>0</v>
      </c>
      <c r="AH24" s="1">
        <v>0</v>
      </c>
      <c r="AI24" s="1">
        <v>0</v>
      </c>
      <c r="AJ24" s="1">
        <v>0</v>
      </c>
      <c r="AK24" s="1">
        <v>0</v>
      </c>
      <c r="AL24" s="1">
        <v>0</v>
      </c>
      <c r="AM24" s="1">
        <v>0</v>
      </c>
      <c r="AN24" s="1">
        <v>0</v>
      </c>
      <c r="AP24" s="1" t="s">
        <v>329</v>
      </c>
      <c r="AR24" s="1" t="s">
        <v>330</v>
      </c>
      <c r="AS24" s="1" t="s">
        <v>323</v>
      </c>
      <c r="BI24" s="1">
        <v>1</v>
      </c>
      <c r="BR24" s="1" t="s">
        <v>331</v>
      </c>
      <c r="BS24" s="1">
        <v>0</v>
      </c>
      <c r="BT24" s="1">
        <v>1</v>
      </c>
      <c r="BU24" s="1">
        <v>0</v>
      </c>
      <c r="BV24" s="1">
        <v>0</v>
      </c>
      <c r="BW24" s="1">
        <v>0</v>
      </c>
      <c r="BX24" s="1">
        <v>0</v>
      </c>
      <c r="BY24" s="1">
        <v>0</v>
      </c>
      <c r="BZ24" s="1">
        <v>0</v>
      </c>
      <c r="CA24" s="1">
        <v>0</v>
      </c>
      <c r="CB24" s="1">
        <v>0</v>
      </c>
      <c r="CC24" s="1">
        <v>0</v>
      </c>
      <c r="CD24" s="1">
        <v>0</v>
      </c>
      <c r="CF24" s="1" t="s">
        <v>331</v>
      </c>
      <c r="CH24" s="1" t="s">
        <v>323</v>
      </c>
      <c r="CW24" s="1" t="s">
        <v>332</v>
      </c>
      <c r="CX24" s="1" t="s">
        <v>359</v>
      </c>
      <c r="CZ24" s="1" t="s">
        <v>333</v>
      </c>
      <c r="DB24" s="1">
        <v>0</v>
      </c>
      <c r="DC24" s="1">
        <v>21</v>
      </c>
      <c r="DD24" s="1">
        <v>0</v>
      </c>
      <c r="DE24" s="1">
        <v>0</v>
      </c>
      <c r="DF24" s="1">
        <v>0</v>
      </c>
      <c r="DG24" s="1">
        <v>0</v>
      </c>
      <c r="DH24" s="1">
        <v>0</v>
      </c>
      <c r="DI24" s="1">
        <v>0</v>
      </c>
      <c r="DJ24" s="1">
        <v>0</v>
      </c>
      <c r="DK24" s="1">
        <v>0</v>
      </c>
      <c r="DL24" s="1">
        <v>0</v>
      </c>
      <c r="DM24" s="1">
        <v>0</v>
      </c>
      <c r="DN24" s="1">
        <v>21</v>
      </c>
      <c r="DO24" s="1">
        <v>0</v>
      </c>
      <c r="DP24" s="1">
        <v>0</v>
      </c>
      <c r="DQ24" s="1">
        <v>0</v>
      </c>
      <c r="DR24" s="1">
        <v>0</v>
      </c>
      <c r="DS24" s="1">
        <v>0</v>
      </c>
      <c r="DT24" s="1">
        <v>0</v>
      </c>
      <c r="DU24" s="1">
        <v>0</v>
      </c>
      <c r="DV24" s="1">
        <v>0</v>
      </c>
      <c r="DW24" s="1">
        <v>0</v>
      </c>
      <c r="DX24" s="1">
        <v>0</v>
      </c>
      <c r="DY24" s="1">
        <v>21</v>
      </c>
      <c r="DZ24" s="1">
        <v>0</v>
      </c>
      <c r="EA24" s="1">
        <v>0</v>
      </c>
      <c r="EB24" s="1">
        <v>0</v>
      </c>
      <c r="EC24" s="1">
        <v>0</v>
      </c>
      <c r="ED24" s="1">
        <v>0</v>
      </c>
      <c r="EE24" s="1">
        <v>0</v>
      </c>
      <c r="EF24" s="1">
        <v>0</v>
      </c>
      <c r="EG24" s="1">
        <v>0</v>
      </c>
      <c r="EH24" s="1">
        <v>0</v>
      </c>
      <c r="EI24" s="1">
        <v>0</v>
      </c>
      <c r="EJ24" s="1">
        <v>0</v>
      </c>
      <c r="EK24" s="1">
        <v>21</v>
      </c>
      <c r="EL24" s="1">
        <v>0</v>
      </c>
      <c r="EM24" s="1">
        <v>0</v>
      </c>
      <c r="EN24" s="1">
        <v>0</v>
      </c>
      <c r="EO24" s="1">
        <v>0</v>
      </c>
      <c r="EP24" s="1">
        <v>0</v>
      </c>
      <c r="EQ24" s="1">
        <v>0</v>
      </c>
      <c r="ER24" s="1">
        <v>0</v>
      </c>
      <c r="ES24" s="1">
        <v>0</v>
      </c>
      <c r="ET24" s="1">
        <v>0</v>
      </c>
      <c r="EU24" s="1">
        <v>0</v>
      </c>
      <c r="EV24" s="1" t="s">
        <v>322</v>
      </c>
      <c r="EW24" s="1" t="s">
        <v>334</v>
      </c>
      <c r="EZ24" s="1" t="s">
        <v>335</v>
      </c>
      <c r="FA24" s="1">
        <v>1</v>
      </c>
      <c r="FB24" s="1">
        <v>14</v>
      </c>
      <c r="FI24" s="1" t="s">
        <v>322</v>
      </c>
      <c r="FM24" s="1" t="s">
        <v>323</v>
      </c>
      <c r="FP24" s="1" t="s">
        <v>336</v>
      </c>
      <c r="FR24" s="1" t="s">
        <v>323</v>
      </c>
      <c r="FS24" s="1" t="s">
        <v>337</v>
      </c>
      <c r="FT24" s="1" t="s">
        <v>338</v>
      </c>
      <c r="FV24" s="1" t="s">
        <v>322</v>
      </c>
      <c r="FW24" s="125"/>
      <c r="FX24" s="1">
        <v>631156458</v>
      </c>
      <c r="FY24" s="243">
        <f t="shared" si="0"/>
        <v>3.5</v>
      </c>
      <c r="FZ24" s="243">
        <f t="shared" si="1"/>
        <v>0.5</v>
      </c>
      <c r="GA24" s="241">
        <f t="shared" ref="GA24:GA34" si="2">IF(FP24="5 hours",300,IF(FP24="30 Mins",30,IF(FP24="2 Hours",120,IF(FP24="60 Mins",60,IF(FP24="3 hours",180,IF(FP24="3hrs",180,IF(FP24="2.5 hours",150,IF(FP24="3.5 hrs",210,IF(FP24="4 Hours",240,IF(FP24="3 Hours",180,IF(FP24="3.20 hrs",192,IF(FP24="4 hours",240,IF(FP24="2.40 hours",144,IF(FP24="3.20 hours",192,IF(FP24="3.5 hours",210,IF(FP24="4hours",240,""))))))))))))))))</f>
        <v>120</v>
      </c>
      <c r="HP24" s="236"/>
    </row>
    <row r="25" spans="2:224" s="1" customFormat="1">
      <c r="B25" s="1" t="s">
        <v>322</v>
      </c>
      <c r="E25" s="1" t="s">
        <v>322</v>
      </c>
      <c r="H25" s="1" t="s">
        <v>322</v>
      </c>
      <c r="J25" s="1" t="s">
        <v>323</v>
      </c>
      <c r="L25" s="1" t="s">
        <v>324</v>
      </c>
      <c r="O25" s="1" t="s">
        <v>325</v>
      </c>
      <c r="P25" s="258">
        <v>45641</v>
      </c>
      <c r="Q25" s="255">
        <v>45641.478731678202</v>
      </c>
      <c r="R25" s="201" t="s">
        <v>427</v>
      </c>
      <c r="S25" s="1">
        <v>2</v>
      </c>
      <c r="T25" s="1">
        <v>3</v>
      </c>
      <c r="U25" s="1">
        <v>1</v>
      </c>
      <c r="V25" s="1">
        <v>1</v>
      </c>
      <c r="W25" s="1">
        <v>0</v>
      </c>
      <c r="X25" s="1">
        <v>0</v>
      </c>
      <c r="Y25" s="1" t="s">
        <v>372</v>
      </c>
      <c r="AA25" s="1" t="s">
        <v>328</v>
      </c>
      <c r="AC25" s="1" t="s">
        <v>329</v>
      </c>
      <c r="AD25" s="1">
        <v>0</v>
      </c>
      <c r="AE25" s="1">
        <v>1</v>
      </c>
      <c r="AF25" s="1">
        <v>0</v>
      </c>
      <c r="AG25" s="1">
        <v>0</v>
      </c>
      <c r="AH25" s="1">
        <v>0</v>
      </c>
      <c r="AI25" s="1">
        <v>0</v>
      </c>
      <c r="AJ25" s="1">
        <v>0</v>
      </c>
      <c r="AK25" s="1">
        <v>0</v>
      </c>
      <c r="AL25" s="1">
        <v>0</v>
      </c>
      <c r="AM25" s="1">
        <v>0</v>
      </c>
      <c r="AN25" s="1">
        <v>0</v>
      </c>
      <c r="AP25" s="1" t="s">
        <v>329</v>
      </c>
      <c r="AR25" s="1" t="s">
        <v>347</v>
      </c>
      <c r="AS25" s="1" t="s">
        <v>323</v>
      </c>
      <c r="BI25" s="1">
        <v>1</v>
      </c>
      <c r="BR25" s="1" t="s">
        <v>331</v>
      </c>
      <c r="BS25" s="1">
        <v>0</v>
      </c>
      <c r="BT25" s="1">
        <v>1</v>
      </c>
      <c r="BU25" s="1">
        <v>0</v>
      </c>
      <c r="BV25" s="1">
        <v>0</v>
      </c>
      <c r="BW25" s="1">
        <v>0</v>
      </c>
      <c r="BX25" s="1">
        <v>0</v>
      </c>
      <c r="BY25" s="1">
        <v>0</v>
      </c>
      <c r="BZ25" s="1">
        <v>0</v>
      </c>
      <c r="CA25" s="1">
        <v>0</v>
      </c>
      <c r="CB25" s="1">
        <v>0</v>
      </c>
      <c r="CC25" s="1">
        <v>0</v>
      </c>
      <c r="CD25" s="1">
        <v>0</v>
      </c>
      <c r="CF25" s="1" t="s">
        <v>331</v>
      </c>
      <c r="CH25" s="1" t="s">
        <v>323</v>
      </c>
      <c r="CW25" s="1" t="s">
        <v>332</v>
      </c>
      <c r="CX25" s="1" t="s">
        <v>333</v>
      </c>
      <c r="CZ25" s="1" t="s">
        <v>333</v>
      </c>
      <c r="DB25" s="1">
        <v>0</v>
      </c>
      <c r="DC25" s="1">
        <v>21</v>
      </c>
      <c r="DD25" s="1">
        <v>0</v>
      </c>
      <c r="DE25" s="1">
        <v>0</v>
      </c>
      <c r="DF25" s="1">
        <v>0</v>
      </c>
      <c r="DG25" s="1">
        <v>0</v>
      </c>
      <c r="DH25" s="1">
        <v>0</v>
      </c>
      <c r="DI25" s="1">
        <v>0</v>
      </c>
      <c r="DJ25" s="1">
        <v>0</v>
      </c>
      <c r="DK25" s="1">
        <v>0</v>
      </c>
      <c r="DL25" s="1">
        <v>0</v>
      </c>
      <c r="DM25" s="1">
        <v>0</v>
      </c>
      <c r="DN25" s="1">
        <v>21</v>
      </c>
      <c r="DO25" s="1">
        <v>0</v>
      </c>
      <c r="DP25" s="1">
        <v>0</v>
      </c>
      <c r="DQ25" s="1">
        <v>0</v>
      </c>
      <c r="DR25" s="1">
        <v>0</v>
      </c>
      <c r="DS25" s="1">
        <v>0</v>
      </c>
      <c r="DT25" s="1">
        <v>0</v>
      </c>
      <c r="DU25" s="1">
        <v>0</v>
      </c>
      <c r="DV25" s="1">
        <v>0</v>
      </c>
      <c r="DW25" s="1">
        <v>0</v>
      </c>
      <c r="DX25" s="1">
        <v>0</v>
      </c>
      <c r="DY25" s="1">
        <v>21</v>
      </c>
      <c r="DZ25" s="1">
        <v>0</v>
      </c>
      <c r="EA25" s="1">
        <v>0</v>
      </c>
      <c r="EB25" s="1">
        <v>0</v>
      </c>
      <c r="EC25" s="1">
        <v>0</v>
      </c>
      <c r="ED25" s="1">
        <v>0</v>
      </c>
      <c r="EE25" s="1">
        <v>0</v>
      </c>
      <c r="EF25" s="1">
        <v>0</v>
      </c>
      <c r="EG25" s="1">
        <v>0</v>
      </c>
      <c r="EH25" s="1">
        <v>0</v>
      </c>
      <c r="EI25" s="1">
        <v>0</v>
      </c>
      <c r="EJ25" s="1">
        <v>0</v>
      </c>
      <c r="EK25" s="1">
        <v>21</v>
      </c>
      <c r="EL25" s="1">
        <v>0</v>
      </c>
      <c r="EM25" s="1">
        <v>0</v>
      </c>
      <c r="EN25" s="1">
        <v>0</v>
      </c>
      <c r="EO25" s="1">
        <v>0</v>
      </c>
      <c r="EP25" s="1">
        <v>0</v>
      </c>
      <c r="EQ25" s="1">
        <v>0</v>
      </c>
      <c r="ER25" s="1">
        <v>0</v>
      </c>
      <c r="ES25" s="1">
        <v>0</v>
      </c>
      <c r="ET25" s="1">
        <v>0</v>
      </c>
      <c r="EU25" s="1">
        <v>0</v>
      </c>
      <c r="EV25" s="1" t="s">
        <v>322</v>
      </c>
      <c r="EW25" s="1" t="s">
        <v>334</v>
      </c>
      <c r="EZ25" s="1" t="s">
        <v>335</v>
      </c>
      <c r="FA25" s="1">
        <v>2</v>
      </c>
      <c r="FB25" s="1">
        <v>8</v>
      </c>
      <c r="FI25" s="1" t="s">
        <v>322</v>
      </c>
      <c r="FM25" s="1" t="s">
        <v>323</v>
      </c>
      <c r="FP25" s="1" t="s">
        <v>336</v>
      </c>
      <c r="FR25" s="1" t="s">
        <v>323</v>
      </c>
      <c r="FS25" s="1" t="s">
        <v>337</v>
      </c>
      <c r="FT25" s="1" t="s">
        <v>338</v>
      </c>
      <c r="FV25" s="1" t="s">
        <v>322</v>
      </c>
      <c r="FW25" s="125"/>
      <c r="FX25" s="1">
        <v>629051988</v>
      </c>
      <c r="FY25" s="243">
        <f t="shared" si="0"/>
        <v>4</v>
      </c>
      <c r="FZ25" s="243">
        <f t="shared" si="1"/>
        <v>0.5714285714285714</v>
      </c>
      <c r="GA25" s="241">
        <f t="shared" si="2"/>
        <v>120</v>
      </c>
      <c r="HP25" s="236"/>
    </row>
    <row r="26" spans="2:224" s="1" customFormat="1">
      <c r="B26" s="1" t="s">
        <v>322</v>
      </c>
      <c r="E26" s="1" t="s">
        <v>322</v>
      </c>
      <c r="H26" s="1" t="s">
        <v>322</v>
      </c>
      <c r="J26" s="1" t="s">
        <v>323</v>
      </c>
      <c r="L26" s="1" t="s">
        <v>324</v>
      </c>
      <c r="O26" s="1" t="s">
        <v>325</v>
      </c>
      <c r="P26" s="258">
        <v>45641</v>
      </c>
      <c r="Q26" s="255">
        <v>45641.398548078701</v>
      </c>
      <c r="R26" s="201" t="s">
        <v>428</v>
      </c>
      <c r="S26" s="1">
        <v>1</v>
      </c>
      <c r="T26" s="1">
        <v>2</v>
      </c>
      <c r="U26" s="1">
        <v>6</v>
      </c>
      <c r="V26" s="1">
        <v>3</v>
      </c>
      <c r="W26" s="1">
        <v>0</v>
      </c>
      <c r="X26" s="1">
        <v>0</v>
      </c>
      <c r="Y26" s="1" t="s">
        <v>372</v>
      </c>
      <c r="AA26" s="1" t="s">
        <v>368</v>
      </c>
      <c r="AC26" s="1" t="s">
        <v>329</v>
      </c>
      <c r="AD26" s="1">
        <v>0</v>
      </c>
      <c r="AE26" s="1">
        <v>1</v>
      </c>
      <c r="AF26" s="1">
        <v>0</v>
      </c>
      <c r="AG26" s="1">
        <v>0</v>
      </c>
      <c r="AH26" s="1">
        <v>0</v>
      </c>
      <c r="AI26" s="1">
        <v>0</v>
      </c>
      <c r="AJ26" s="1">
        <v>0</v>
      </c>
      <c r="AK26" s="1">
        <v>0</v>
      </c>
      <c r="AL26" s="1">
        <v>0</v>
      </c>
      <c r="AM26" s="1">
        <v>0</v>
      </c>
      <c r="AN26" s="1">
        <v>0</v>
      </c>
      <c r="AP26" s="1" t="s">
        <v>329</v>
      </c>
      <c r="AR26" s="1" t="s">
        <v>330</v>
      </c>
      <c r="AS26" s="1" t="s">
        <v>323</v>
      </c>
      <c r="BI26" s="1">
        <v>1</v>
      </c>
      <c r="BR26" s="1" t="s">
        <v>331</v>
      </c>
      <c r="BS26" s="1">
        <v>0</v>
      </c>
      <c r="BT26" s="1">
        <v>1</v>
      </c>
      <c r="BU26" s="1">
        <v>0</v>
      </c>
      <c r="BV26" s="1">
        <v>0</v>
      </c>
      <c r="BW26" s="1">
        <v>0</v>
      </c>
      <c r="BX26" s="1">
        <v>0</v>
      </c>
      <c r="BY26" s="1">
        <v>0</v>
      </c>
      <c r="BZ26" s="1">
        <v>0</v>
      </c>
      <c r="CA26" s="1">
        <v>0</v>
      </c>
      <c r="CB26" s="1">
        <v>0</v>
      </c>
      <c r="CC26" s="1">
        <v>0</v>
      </c>
      <c r="CD26" s="1">
        <v>0</v>
      </c>
      <c r="CF26" s="1" t="s">
        <v>331</v>
      </c>
      <c r="CH26" s="1" t="s">
        <v>323</v>
      </c>
      <c r="CW26" s="1" t="s">
        <v>332</v>
      </c>
      <c r="CX26" s="1" t="s">
        <v>333</v>
      </c>
      <c r="CZ26" s="1" t="s">
        <v>333</v>
      </c>
      <c r="DB26" s="1">
        <v>0</v>
      </c>
      <c r="DC26" s="1">
        <v>21</v>
      </c>
      <c r="DD26" s="1">
        <v>0</v>
      </c>
      <c r="DE26" s="1">
        <v>0</v>
      </c>
      <c r="DF26" s="1">
        <v>0</v>
      </c>
      <c r="DG26" s="1">
        <v>0</v>
      </c>
      <c r="DH26" s="1">
        <v>0</v>
      </c>
      <c r="DI26" s="1">
        <v>0</v>
      </c>
      <c r="DJ26" s="1">
        <v>0</v>
      </c>
      <c r="DK26" s="1">
        <v>0</v>
      </c>
      <c r="DL26" s="1">
        <v>0</v>
      </c>
      <c r="DM26" s="1">
        <v>0</v>
      </c>
      <c r="DN26" s="1">
        <v>21</v>
      </c>
      <c r="DO26" s="1">
        <v>0</v>
      </c>
      <c r="DP26" s="1">
        <v>0</v>
      </c>
      <c r="DQ26" s="1">
        <v>0</v>
      </c>
      <c r="DR26" s="1">
        <v>0</v>
      </c>
      <c r="DS26" s="1">
        <v>0</v>
      </c>
      <c r="DT26" s="1">
        <v>0</v>
      </c>
      <c r="DU26" s="1">
        <v>0</v>
      </c>
      <c r="DV26" s="1">
        <v>0</v>
      </c>
      <c r="DW26" s="1">
        <v>0</v>
      </c>
      <c r="DX26" s="1">
        <v>0</v>
      </c>
      <c r="DY26" s="1">
        <v>21</v>
      </c>
      <c r="DZ26" s="1">
        <v>0</v>
      </c>
      <c r="EA26" s="1">
        <v>0</v>
      </c>
      <c r="EB26" s="1">
        <v>0</v>
      </c>
      <c r="EC26" s="1">
        <v>0</v>
      </c>
      <c r="ED26" s="1">
        <v>0</v>
      </c>
      <c r="EE26" s="1">
        <v>0</v>
      </c>
      <c r="EF26" s="1">
        <v>0</v>
      </c>
      <c r="EG26" s="1">
        <v>0</v>
      </c>
      <c r="EH26" s="1">
        <v>0</v>
      </c>
      <c r="EI26" s="1">
        <v>0</v>
      </c>
      <c r="EJ26" s="1">
        <v>0</v>
      </c>
      <c r="EK26" s="1">
        <v>21</v>
      </c>
      <c r="EL26" s="1">
        <v>0</v>
      </c>
      <c r="EM26" s="1">
        <v>0</v>
      </c>
      <c r="EN26" s="1">
        <v>0</v>
      </c>
      <c r="EO26" s="1">
        <v>0</v>
      </c>
      <c r="EP26" s="1">
        <v>0</v>
      </c>
      <c r="EQ26" s="1">
        <v>0</v>
      </c>
      <c r="ER26" s="1">
        <v>0</v>
      </c>
      <c r="ES26" s="1">
        <v>0</v>
      </c>
      <c r="ET26" s="1">
        <v>0</v>
      </c>
      <c r="EU26" s="1">
        <v>0</v>
      </c>
      <c r="EV26" s="1" t="s">
        <v>322</v>
      </c>
      <c r="EW26" s="1" t="s">
        <v>334</v>
      </c>
      <c r="EZ26" s="1" t="s">
        <v>335</v>
      </c>
      <c r="FA26" s="1">
        <v>2</v>
      </c>
      <c r="FB26" s="1">
        <v>8</v>
      </c>
      <c r="FI26" s="1" t="s">
        <v>322</v>
      </c>
      <c r="FM26" s="1" t="s">
        <v>323</v>
      </c>
      <c r="FP26" s="1" t="s">
        <v>336</v>
      </c>
      <c r="FR26" s="1" t="s">
        <v>323</v>
      </c>
      <c r="FS26" s="1" t="s">
        <v>337</v>
      </c>
      <c r="FT26" s="1" t="s">
        <v>338</v>
      </c>
      <c r="FV26" s="1" t="s">
        <v>322</v>
      </c>
      <c r="FW26" s="125"/>
      <c r="FX26" s="1">
        <v>629030284</v>
      </c>
      <c r="FY26" s="243">
        <f t="shared" si="0"/>
        <v>4</v>
      </c>
      <c r="FZ26" s="243">
        <f t="shared" si="1"/>
        <v>0.5714285714285714</v>
      </c>
      <c r="GA26" s="241">
        <f t="shared" si="2"/>
        <v>120</v>
      </c>
      <c r="HP26" s="236"/>
    </row>
    <row r="27" spans="2:224" s="1" customFormat="1">
      <c r="B27" s="1" t="s">
        <v>322</v>
      </c>
      <c r="E27" s="1" t="s">
        <v>322</v>
      </c>
      <c r="H27" s="1" t="s">
        <v>322</v>
      </c>
      <c r="J27" s="1" t="s">
        <v>323</v>
      </c>
      <c r="L27" s="1" t="s">
        <v>324</v>
      </c>
      <c r="O27" s="1" t="s">
        <v>325</v>
      </c>
      <c r="P27" s="258">
        <v>45654</v>
      </c>
      <c r="Q27" s="255">
        <v>45654.433297418997</v>
      </c>
      <c r="R27" s="201" t="s">
        <v>429</v>
      </c>
      <c r="S27" s="1">
        <v>2</v>
      </c>
      <c r="T27" s="1">
        <v>3</v>
      </c>
      <c r="U27" s="1">
        <v>3</v>
      </c>
      <c r="V27" s="1">
        <v>0</v>
      </c>
      <c r="W27" s="1">
        <v>0</v>
      </c>
      <c r="X27" s="1">
        <v>0</v>
      </c>
      <c r="Y27" s="1" t="s">
        <v>345</v>
      </c>
      <c r="AA27" s="1" t="s">
        <v>328</v>
      </c>
      <c r="AC27" s="1" t="s">
        <v>329</v>
      </c>
      <c r="AD27" s="1">
        <v>0</v>
      </c>
      <c r="AE27" s="1">
        <v>1</v>
      </c>
      <c r="AF27" s="1">
        <v>0</v>
      </c>
      <c r="AG27" s="1">
        <v>0</v>
      </c>
      <c r="AH27" s="1">
        <v>0</v>
      </c>
      <c r="AI27" s="1">
        <v>0</v>
      </c>
      <c r="AJ27" s="1">
        <v>0</v>
      </c>
      <c r="AK27" s="1">
        <v>0</v>
      </c>
      <c r="AL27" s="1">
        <v>0</v>
      </c>
      <c r="AM27" s="1">
        <v>0</v>
      </c>
      <c r="AN27" s="1">
        <v>0</v>
      </c>
      <c r="AP27" s="1" t="s">
        <v>329</v>
      </c>
      <c r="AR27" s="1" t="s">
        <v>330</v>
      </c>
      <c r="AS27" s="1" t="s">
        <v>323</v>
      </c>
      <c r="BI27" s="1">
        <v>1</v>
      </c>
      <c r="BR27" s="1" t="s">
        <v>331</v>
      </c>
      <c r="BS27" s="1">
        <v>0</v>
      </c>
      <c r="BT27" s="1">
        <v>1</v>
      </c>
      <c r="BU27" s="1">
        <v>0</v>
      </c>
      <c r="BV27" s="1">
        <v>0</v>
      </c>
      <c r="BW27" s="1">
        <v>0</v>
      </c>
      <c r="BX27" s="1">
        <v>0</v>
      </c>
      <c r="BY27" s="1">
        <v>0</v>
      </c>
      <c r="BZ27" s="1">
        <v>0</v>
      </c>
      <c r="CA27" s="1">
        <v>0</v>
      </c>
      <c r="CB27" s="1">
        <v>0</v>
      </c>
      <c r="CC27" s="1">
        <v>0</v>
      </c>
      <c r="CD27" s="1">
        <v>0</v>
      </c>
      <c r="CF27" s="1" t="s">
        <v>331</v>
      </c>
      <c r="CH27" s="1" t="s">
        <v>323</v>
      </c>
      <c r="CW27" s="1" t="s">
        <v>332</v>
      </c>
      <c r="CX27" s="1" t="s">
        <v>333</v>
      </c>
      <c r="CZ27" s="1" t="s">
        <v>333</v>
      </c>
      <c r="DB27" s="1">
        <v>0</v>
      </c>
      <c r="DC27" s="1">
        <v>21</v>
      </c>
      <c r="DD27" s="1">
        <v>0</v>
      </c>
      <c r="DE27" s="1">
        <v>0</v>
      </c>
      <c r="DF27" s="1">
        <v>0</v>
      </c>
      <c r="DG27" s="1">
        <v>0</v>
      </c>
      <c r="DH27" s="1">
        <v>0</v>
      </c>
      <c r="DI27" s="1">
        <v>0</v>
      </c>
      <c r="DJ27" s="1">
        <v>0</v>
      </c>
      <c r="DK27" s="1">
        <v>0</v>
      </c>
      <c r="DL27" s="1">
        <v>0</v>
      </c>
      <c r="DM27" s="1">
        <v>0</v>
      </c>
      <c r="DN27" s="1">
        <v>21</v>
      </c>
      <c r="DO27" s="1">
        <v>0</v>
      </c>
      <c r="DP27" s="1">
        <v>0</v>
      </c>
      <c r="DQ27" s="1">
        <v>0</v>
      </c>
      <c r="DR27" s="1">
        <v>0</v>
      </c>
      <c r="DS27" s="1">
        <v>0</v>
      </c>
      <c r="DT27" s="1">
        <v>0</v>
      </c>
      <c r="DU27" s="1">
        <v>0</v>
      </c>
      <c r="DV27" s="1">
        <v>0</v>
      </c>
      <c r="DW27" s="1">
        <v>0</v>
      </c>
      <c r="DX27" s="1">
        <v>0</v>
      </c>
      <c r="DY27" s="1">
        <v>21</v>
      </c>
      <c r="DZ27" s="1">
        <v>0</v>
      </c>
      <c r="EA27" s="1">
        <v>0</v>
      </c>
      <c r="EB27" s="1">
        <v>0</v>
      </c>
      <c r="EC27" s="1">
        <v>0</v>
      </c>
      <c r="ED27" s="1">
        <v>0</v>
      </c>
      <c r="EE27" s="1">
        <v>0</v>
      </c>
      <c r="EF27" s="1">
        <v>0</v>
      </c>
      <c r="EG27" s="1">
        <v>0</v>
      </c>
      <c r="EH27" s="1">
        <v>0</v>
      </c>
      <c r="EI27" s="1">
        <v>0</v>
      </c>
      <c r="EJ27" s="1">
        <v>0</v>
      </c>
      <c r="EK27" s="1">
        <v>21</v>
      </c>
      <c r="EL27" s="1">
        <v>0</v>
      </c>
      <c r="EM27" s="1">
        <v>0</v>
      </c>
      <c r="EN27" s="1">
        <v>0</v>
      </c>
      <c r="EO27" s="1">
        <v>0</v>
      </c>
      <c r="EP27" s="1">
        <v>0</v>
      </c>
      <c r="EQ27" s="1">
        <v>0</v>
      </c>
      <c r="ER27" s="1">
        <v>0</v>
      </c>
      <c r="ES27" s="1">
        <v>0</v>
      </c>
      <c r="ET27" s="1">
        <v>0</v>
      </c>
      <c r="EU27" s="1">
        <v>0</v>
      </c>
      <c r="EV27" s="1" t="s">
        <v>322</v>
      </c>
      <c r="EW27" s="1" t="s">
        <v>349</v>
      </c>
      <c r="EZ27" s="1" t="s">
        <v>381</v>
      </c>
      <c r="FA27" s="1">
        <v>2</v>
      </c>
      <c r="FB27" s="1">
        <v>1</v>
      </c>
      <c r="FI27" s="1" t="s">
        <v>322</v>
      </c>
      <c r="FM27" s="1" t="s">
        <v>323</v>
      </c>
      <c r="FP27" s="1" t="s">
        <v>360</v>
      </c>
      <c r="FR27" s="1" t="s">
        <v>323</v>
      </c>
      <c r="FS27" s="1" t="s">
        <v>337</v>
      </c>
      <c r="FT27" s="1" t="s">
        <v>338</v>
      </c>
      <c r="FV27" s="1" t="s">
        <v>322</v>
      </c>
      <c r="FW27" s="125"/>
      <c r="FX27" s="1">
        <v>633039874</v>
      </c>
      <c r="FY27" s="243">
        <f t="shared" si="0"/>
        <v>14</v>
      </c>
      <c r="FZ27" s="243">
        <f t="shared" si="1"/>
        <v>2</v>
      </c>
      <c r="GA27" s="241">
        <f t="shared" si="2"/>
        <v>60</v>
      </c>
      <c r="HP27" s="236"/>
    </row>
    <row r="28" spans="2:224" s="1" customFormat="1">
      <c r="B28" s="1" t="s">
        <v>322</v>
      </c>
      <c r="E28" s="1" t="s">
        <v>322</v>
      </c>
      <c r="H28" s="1" t="s">
        <v>322</v>
      </c>
      <c r="J28" s="1" t="s">
        <v>323</v>
      </c>
      <c r="L28" s="1" t="s">
        <v>324</v>
      </c>
      <c r="O28" s="1" t="s">
        <v>325</v>
      </c>
      <c r="P28" s="258">
        <v>45662</v>
      </c>
      <c r="Q28" s="255">
        <v>45662.427479039397</v>
      </c>
      <c r="R28" s="201" t="s">
        <v>430</v>
      </c>
      <c r="S28" s="1">
        <v>3</v>
      </c>
      <c r="T28" s="1">
        <v>4</v>
      </c>
      <c r="U28" s="1">
        <v>3</v>
      </c>
      <c r="V28" s="1">
        <v>4</v>
      </c>
      <c r="W28" s="1">
        <v>1</v>
      </c>
      <c r="X28" s="1">
        <v>1</v>
      </c>
      <c r="Y28" s="1" t="s">
        <v>345</v>
      </c>
      <c r="AA28" s="1" t="s">
        <v>328</v>
      </c>
      <c r="AC28" s="1" t="s">
        <v>329</v>
      </c>
      <c r="AD28" s="1">
        <v>0</v>
      </c>
      <c r="AE28" s="1">
        <v>1</v>
      </c>
      <c r="AF28" s="1">
        <v>0</v>
      </c>
      <c r="AG28" s="1">
        <v>0</v>
      </c>
      <c r="AH28" s="1">
        <v>0</v>
      </c>
      <c r="AI28" s="1">
        <v>0</v>
      </c>
      <c r="AJ28" s="1">
        <v>0</v>
      </c>
      <c r="AK28" s="1">
        <v>0</v>
      </c>
      <c r="AL28" s="1">
        <v>0</v>
      </c>
      <c r="AM28" s="1">
        <v>0</v>
      </c>
      <c r="AN28" s="1">
        <v>0</v>
      </c>
      <c r="AP28" s="1" t="s">
        <v>329</v>
      </c>
      <c r="AR28" s="1" t="s">
        <v>347</v>
      </c>
      <c r="AS28" s="1" t="s">
        <v>323</v>
      </c>
      <c r="BI28" s="1">
        <v>1</v>
      </c>
      <c r="BR28" s="1" t="s">
        <v>331</v>
      </c>
      <c r="BS28" s="1">
        <v>0</v>
      </c>
      <c r="BT28" s="1">
        <v>1</v>
      </c>
      <c r="BU28" s="1">
        <v>0</v>
      </c>
      <c r="BV28" s="1">
        <v>0</v>
      </c>
      <c r="BW28" s="1">
        <v>0</v>
      </c>
      <c r="BX28" s="1">
        <v>0</v>
      </c>
      <c r="BY28" s="1">
        <v>0</v>
      </c>
      <c r="BZ28" s="1">
        <v>0</v>
      </c>
      <c r="CA28" s="1">
        <v>0</v>
      </c>
      <c r="CB28" s="1">
        <v>0</v>
      </c>
      <c r="CC28" s="1">
        <v>0</v>
      </c>
      <c r="CD28" s="1">
        <v>0</v>
      </c>
      <c r="CF28" s="1" t="s">
        <v>331</v>
      </c>
      <c r="CH28" s="1" t="s">
        <v>323</v>
      </c>
      <c r="CW28" s="1" t="s">
        <v>332</v>
      </c>
      <c r="CX28" s="1" t="s">
        <v>333</v>
      </c>
      <c r="CZ28" s="1" t="s">
        <v>333</v>
      </c>
      <c r="DB28" s="1">
        <v>0</v>
      </c>
      <c r="DC28" s="1">
        <v>14</v>
      </c>
      <c r="DD28" s="1">
        <v>0</v>
      </c>
      <c r="DE28" s="1">
        <v>0</v>
      </c>
      <c r="DF28" s="1">
        <v>0</v>
      </c>
      <c r="DG28" s="1">
        <v>0</v>
      </c>
      <c r="DH28" s="1">
        <v>0</v>
      </c>
      <c r="DI28" s="1">
        <v>0</v>
      </c>
      <c r="DJ28" s="1">
        <v>0</v>
      </c>
      <c r="DK28" s="1">
        <v>0</v>
      </c>
      <c r="DL28" s="1">
        <v>0</v>
      </c>
      <c r="DM28" s="1">
        <v>0</v>
      </c>
      <c r="DN28" s="1">
        <v>14</v>
      </c>
      <c r="DO28" s="1">
        <v>0</v>
      </c>
      <c r="DP28" s="1">
        <v>0</v>
      </c>
      <c r="DQ28" s="1">
        <v>0</v>
      </c>
      <c r="DR28" s="1">
        <v>0</v>
      </c>
      <c r="DS28" s="1">
        <v>0</v>
      </c>
      <c r="DT28" s="1">
        <v>0</v>
      </c>
      <c r="DU28" s="1">
        <v>0</v>
      </c>
      <c r="DV28" s="1">
        <v>0</v>
      </c>
      <c r="DW28" s="1">
        <v>0</v>
      </c>
      <c r="DX28" s="1">
        <v>0</v>
      </c>
      <c r="DY28" s="1">
        <v>14</v>
      </c>
      <c r="DZ28" s="1">
        <v>0</v>
      </c>
      <c r="EA28" s="1">
        <v>0</v>
      </c>
      <c r="EB28" s="1">
        <v>0</v>
      </c>
      <c r="EC28" s="1">
        <v>0</v>
      </c>
      <c r="ED28" s="1">
        <v>0</v>
      </c>
      <c r="EE28" s="1">
        <v>0</v>
      </c>
      <c r="EF28" s="1">
        <v>0</v>
      </c>
      <c r="EG28" s="1">
        <v>0</v>
      </c>
      <c r="EH28" s="1">
        <v>0</v>
      </c>
      <c r="EI28" s="1">
        <v>0</v>
      </c>
      <c r="EJ28" s="1">
        <v>0</v>
      </c>
      <c r="EK28" s="1">
        <v>14</v>
      </c>
      <c r="EL28" s="1">
        <v>0</v>
      </c>
      <c r="EM28" s="1">
        <v>0</v>
      </c>
      <c r="EN28" s="1">
        <v>0</v>
      </c>
      <c r="EO28" s="1">
        <v>0</v>
      </c>
      <c r="EP28" s="1">
        <v>0</v>
      </c>
      <c r="EQ28" s="1">
        <v>0</v>
      </c>
      <c r="ER28" s="1">
        <v>0</v>
      </c>
      <c r="ES28" s="1">
        <v>0</v>
      </c>
      <c r="ET28" s="1">
        <v>0</v>
      </c>
      <c r="EU28" s="1">
        <v>0</v>
      </c>
      <c r="EV28" s="1" t="s">
        <v>322</v>
      </c>
      <c r="EW28" s="1" t="s">
        <v>334</v>
      </c>
      <c r="EZ28" s="1" t="s">
        <v>335</v>
      </c>
      <c r="FA28" s="1">
        <v>1</v>
      </c>
      <c r="FB28" s="1">
        <v>10</v>
      </c>
      <c r="FI28" s="1" t="s">
        <v>322</v>
      </c>
      <c r="FM28" s="1" t="s">
        <v>323</v>
      </c>
      <c r="FP28" s="1" t="s">
        <v>336</v>
      </c>
      <c r="FR28" s="1" t="s">
        <v>323</v>
      </c>
      <c r="FS28" s="1" t="s">
        <v>337</v>
      </c>
      <c r="FT28" s="1" t="s">
        <v>338</v>
      </c>
      <c r="FV28" s="1" t="s">
        <v>322</v>
      </c>
      <c r="FW28" s="125"/>
      <c r="FX28" s="1">
        <v>634383578</v>
      </c>
      <c r="FY28" s="243">
        <f t="shared" si="0"/>
        <v>2.5</v>
      </c>
      <c r="FZ28" s="243">
        <f t="shared" si="1"/>
        <v>0.35714285714285715</v>
      </c>
      <c r="GA28" s="241">
        <f t="shared" si="2"/>
        <v>120</v>
      </c>
      <c r="HP28" s="236"/>
    </row>
    <row r="29" spans="2:224" s="1" customFormat="1">
      <c r="B29" s="1" t="s">
        <v>322</v>
      </c>
      <c r="E29" s="1" t="s">
        <v>322</v>
      </c>
      <c r="H29" s="1" t="s">
        <v>322</v>
      </c>
      <c r="J29" s="1" t="s">
        <v>323</v>
      </c>
      <c r="L29" s="1" t="s">
        <v>324</v>
      </c>
      <c r="O29" s="1" t="s">
        <v>325</v>
      </c>
      <c r="P29" s="258">
        <v>45649</v>
      </c>
      <c r="Q29" s="255">
        <v>45649.432654664299</v>
      </c>
      <c r="R29" s="201" t="s">
        <v>431</v>
      </c>
      <c r="S29" s="1">
        <v>2</v>
      </c>
      <c r="T29" s="1">
        <v>1</v>
      </c>
      <c r="U29" s="1">
        <v>8</v>
      </c>
      <c r="V29" s="1">
        <v>3</v>
      </c>
      <c r="W29" s="1">
        <v>1</v>
      </c>
      <c r="X29" s="1">
        <v>0</v>
      </c>
      <c r="Y29" s="1" t="s">
        <v>345</v>
      </c>
      <c r="AA29" s="1" t="s">
        <v>358</v>
      </c>
      <c r="AC29" s="1" t="s">
        <v>329</v>
      </c>
      <c r="AD29" s="1">
        <v>0</v>
      </c>
      <c r="AE29" s="1">
        <v>1</v>
      </c>
      <c r="AF29" s="1">
        <v>0</v>
      </c>
      <c r="AG29" s="1">
        <v>0</v>
      </c>
      <c r="AH29" s="1">
        <v>0</v>
      </c>
      <c r="AI29" s="1">
        <v>0</v>
      </c>
      <c r="AJ29" s="1">
        <v>0</v>
      </c>
      <c r="AK29" s="1">
        <v>0</v>
      </c>
      <c r="AL29" s="1">
        <v>0</v>
      </c>
      <c r="AM29" s="1">
        <v>0</v>
      </c>
      <c r="AN29" s="1">
        <v>0</v>
      </c>
      <c r="AP29" s="1" t="s">
        <v>329</v>
      </c>
      <c r="AR29" s="1" t="s">
        <v>330</v>
      </c>
      <c r="AS29" s="1" t="s">
        <v>323</v>
      </c>
      <c r="BI29" s="1">
        <v>2</v>
      </c>
      <c r="BR29" s="1" t="s">
        <v>331</v>
      </c>
      <c r="BS29" s="1">
        <v>0</v>
      </c>
      <c r="BT29" s="1">
        <v>1</v>
      </c>
      <c r="BU29" s="1">
        <v>0</v>
      </c>
      <c r="BV29" s="1">
        <v>0</v>
      </c>
      <c r="BW29" s="1">
        <v>0</v>
      </c>
      <c r="BX29" s="1">
        <v>0</v>
      </c>
      <c r="BY29" s="1">
        <v>0</v>
      </c>
      <c r="BZ29" s="1">
        <v>0</v>
      </c>
      <c r="CA29" s="1">
        <v>0</v>
      </c>
      <c r="CB29" s="1">
        <v>0</v>
      </c>
      <c r="CC29" s="1">
        <v>0</v>
      </c>
      <c r="CD29" s="1">
        <v>0</v>
      </c>
      <c r="CF29" s="1" t="s">
        <v>331</v>
      </c>
      <c r="CH29" s="1" t="s">
        <v>323</v>
      </c>
      <c r="CW29" s="1" t="s">
        <v>332</v>
      </c>
      <c r="CX29" s="1" t="s">
        <v>333</v>
      </c>
      <c r="CZ29" s="1" t="s">
        <v>333</v>
      </c>
      <c r="DB29" s="1">
        <v>0</v>
      </c>
      <c r="DC29" s="1">
        <v>21</v>
      </c>
      <c r="DD29" s="1">
        <v>0</v>
      </c>
      <c r="DE29" s="1">
        <v>0</v>
      </c>
      <c r="DF29" s="1">
        <v>0</v>
      </c>
      <c r="DG29" s="1">
        <v>0</v>
      </c>
      <c r="DH29" s="1">
        <v>0</v>
      </c>
      <c r="DI29" s="1">
        <v>0</v>
      </c>
      <c r="DJ29" s="1">
        <v>0</v>
      </c>
      <c r="DK29" s="1">
        <v>0</v>
      </c>
      <c r="DL29" s="1">
        <v>0</v>
      </c>
      <c r="DM29" s="1">
        <v>0</v>
      </c>
      <c r="DN29" s="1">
        <v>21</v>
      </c>
      <c r="DO29" s="1">
        <v>0</v>
      </c>
      <c r="DP29" s="1">
        <v>0</v>
      </c>
      <c r="DQ29" s="1">
        <v>0</v>
      </c>
      <c r="DR29" s="1">
        <v>0</v>
      </c>
      <c r="DS29" s="1">
        <v>0</v>
      </c>
      <c r="DT29" s="1">
        <v>0</v>
      </c>
      <c r="DU29" s="1">
        <v>0</v>
      </c>
      <c r="DV29" s="1">
        <v>0</v>
      </c>
      <c r="DW29" s="1">
        <v>0</v>
      </c>
      <c r="DX29" s="1">
        <v>0</v>
      </c>
      <c r="DY29" s="1">
        <v>21</v>
      </c>
      <c r="DZ29" s="1">
        <v>0</v>
      </c>
      <c r="EA29" s="1">
        <v>0</v>
      </c>
      <c r="EB29" s="1">
        <v>0</v>
      </c>
      <c r="EC29" s="1">
        <v>0</v>
      </c>
      <c r="ED29" s="1">
        <v>0</v>
      </c>
      <c r="EE29" s="1">
        <v>0</v>
      </c>
      <c r="EF29" s="1">
        <v>0</v>
      </c>
      <c r="EG29" s="1">
        <v>0</v>
      </c>
      <c r="EH29" s="1">
        <v>0</v>
      </c>
      <c r="EI29" s="1">
        <v>0</v>
      </c>
      <c r="EJ29" s="1">
        <v>0</v>
      </c>
      <c r="EK29" s="1">
        <v>21</v>
      </c>
      <c r="EL29" s="1">
        <v>0</v>
      </c>
      <c r="EM29" s="1">
        <v>0</v>
      </c>
      <c r="EN29" s="1">
        <v>0</v>
      </c>
      <c r="EO29" s="1">
        <v>0</v>
      </c>
      <c r="EP29" s="1">
        <v>0</v>
      </c>
      <c r="EQ29" s="1">
        <v>0</v>
      </c>
      <c r="ER29" s="1">
        <v>0</v>
      </c>
      <c r="ES29" s="1">
        <v>0</v>
      </c>
      <c r="ET29" s="1">
        <v>0</v>
      </c>
      <c r="EU29" s="1">
        <v>0</v>
      </c>
      <c r="EV29" s="1" t="s">
        <v>322</v>
      </c>
      <c r="EW29" s="1" t="s">
        <v>349</v>
      </c>
      <c r="EZ29" s="1" t="s">
        <v>350</v>
      </c>
      <c r="FA29" s="1">
        <v>2</v>
      </c>
      <c r="FB29" s="1">
        <v>1</v>
      </c>
      <c r="FI29" s="1" t="s">
        <v>322</v>
      </c>
      <c r="FM29" s="1" t="s">
        <v>323</v>
      </c>
      <c r="FP29" s="1" t="s">
        <v>432</v>
      </c>
      <c r="FR29" s="1" t="s">
        <v>323</v>
      </c>
      <c r="FS29" s="1" t="s">
        <v>337</v>
      </c>
      <c r="FT29" s="1" t="s">
        <v>338</v>
      </c>
      <c r="FV29" s="1" t="s">
        <v>322</v>
      </c>
      <c r="FW29" s="125"/>
      <c r="FX29" s="1">
        <v>631275876</v>
      </c>
      <c r="FY29" s="243">
        <f t="shared" si="0"/>
        <v>14</v>
      </c>
      <c r="FZ29" s="243">
        <f t="shared" si="1"/>
        <v>2</v>
      </c>
      <c r="GA29" s="241">
        <f t="shared" si="2"/>
        <v>30</v>
      </c>
    </row>
    <row r="30" spans="2:224" s="1" customFormat="1">
      <c r="B30" s="1" t="s">
        <v>322</v>
      </c>
      <c r="E30" s="1" t="s">
        <v>322</v>
      </c>
      <c r="H30" s="1" t="s">
        <v>322</v>
      </c>
      <c r="J30" s="1" t="s">
        <v>323</v>
      </c>
      <c r="L30" s="1" t="s">
        <v>324</v>
      </c>
      <c r="O30" s="1" t="s">
        <v>325</v>
      </c>
      <c r="P30" s="258">
        <v>45654</v>
      </c>
      <c r="Q30" s="255">
        <v>45654.526268865702</v>
      </c>
      <c r="R30" s="201" t="s">
        <v>433</v>
      </c>
      <c r="S30" s="1">
        <v>1</v>
      </c>
      <c r="T30" s="1">
        <v>5</v>
      </c>
      <c r="U30" s="1">
        <v>1</v>
      </c>
      <c r="V30" s="1">
        <v>1</v>
      </c>
      <c r="W30" s="1">
        <v>1</v>
      </c>
      <c r="X30" s="1">
        <v>0</v>
      </c>
      <c r="Y30" s="1" t="s">
        <v>345</v>
      </c>
      <c r="AA30" s="1" t="s">
        <v>328</v>
      </c>
      <c r="AC30" s="1" t="s">
        <v>329</v>
      </c>
      <c r="AD30" s="1">
        <v>0</v>
      </c>
      <c r="AE30" s="1">
        <v>1</v>
      </c>
      <c r="AF30" s="1">
        <v>0</v>
      </c>
      <c r="AG30" s="1">
        <v>0</v>
      </c>
      <c r="AH30" s="1">
        <v>0</v>
      </c>
      <c r="AI30" s="1">
        <v>0</v>
      </c>
      <c r="AJ30" s="1">
        <v>0</v>
      </c>
      <c r="AK30" s="1">
        <v>0</v>
      </c>
      <c r="AL30" s="1">
        <v>0</v>
      </c>
      <c r="AM30" s="1">
        <v>0</v>
      </c>
      <c r="AN30" s="1">
        <v>0</v>
      </c>
      <c r="AP30" s="1" t="s">
        <v>329</v>
      </c>
      <c r="AR30" s="1" t="s">
        <v>330</v>
      </c>
      <c r="AS30" s="1" t="s">
        <v>323</v>
      </c>
      <c r="BI30" s="1">
        <v>1</v>
      </c>
      <c r="BR30" s="1" t="s">
        <v>331</v>
      </c>
      <c r="BS30" s="1">
        <v>0</v>
      </c>
      <c r="BT30" s="1">
        <v>1</v>
      </c>
      <c r="BU30" s="1">
        <v>0</v>
      </c>
      <c r="BV30" s="1">
        <v>0</v>
      </c>
      <c r="BW30" s="1">
        <v>0</v>
      </c>
      <c r="BX30" s="1">
        <v>0</v>
      </c>
      <c r="BY30" s="1">
        <v>0</v>
      </c>
      <c r="BZ30" s="1">
        <v>0</v>
      </c>
      <c r="CA30" s="1">
        <v>0</v>
      </c>
      <c r="CB30" s="1">
        <v>0</v>
      </c>
      <c r="CC30" s="1">
        <v>0</v>
      </c>
      <c r="CD30" s="1">
        <v>0</v>
      </c>
      <c r="CF30" s="1" t="s">
        <v>331</v>
      </c>
      <c r="CH30" s="1" t="s">
        <v>323</v>
      </c>
      <c r="CW30" s="1" t="s">
        <v>332</v>
      </c>
      <c r="CX30" s="1" t="s">
        <v>333</v>
      </c>
      <c r="CZ30" s="1" t="s">
        <v>333</v>
      </c>
      <c r="DB30" s="1">
        <v>0</v>
      </c>
      <c r="DC30" s="1">
        <v>21</v>
      </c>
      <c r="DD30" s="1">
        <v>0</v>
      </c>
      <c r="DE30" s="1">
        <v>0</v>
      </c>
      <c r="DF30" s="1">
        <v>0</v>
      </c>
      <c r="DG30" s="1">
        <v>0</v>
      </c>
      <c r="DH30" s="1">
        <v>0</v>
      </c>
      <c r="DI30" s="1">
        <v>0</v>
      </c>
      <c r="DJ30" s="1">
        <v>0</v>
      </c>
      <c r="DK30" s="1">
        <v>0</v>
      </c>
      <c r="DL30" s="1">
        <v>0</v>
      </c>
      <c r="DM30" s="1">
        <v>0</v>
      </c>
      <c r="DN30" s="1">
        <v>21</v>
      </c>
      <c r="DO30" s="1">
        <v>0</v>
      </c>
      <c r="DP30" s="1">
        <v>0</v>
      </c>
      <c r="DQ30" s="1">
        <v>0</v>
      </c>
      <c r="DR30" s="1">
        <v>0</v>
      </c>
      <c r="DS30" s="1">
        <v>0</v>
      </c>
      <c r="DT30" s="1">
        <v>0</v>
      </c>
      <c r="DU30" s="1">
        <v>0</v>
      </c>
      <c r="DV30" s="1">
        <v>0</v>
      </c>
      <c r="DW30" s="1">
        <v>0</v>
      </c>
      <c r="DX30" s="1">
        <v>0</v>
      </c>
      <c r="DY30" s="1">
        <v>21</v>
      </c>
      <c r="DZ30" s="1">
        <v>0</v>
      </c>
      <c r="EA30" s="1">
        <v>0</v>
      </c>
      <c r="EB30" s="1">
        <v>0</v>
      </c>
      <c r="EC30" s="1">
        <v>0</v>
      </c>
      <c r="ED30" s="1">
        <v>0</v>
      </c>
      <c r="EE30" s="1">
        <v>0</v>
      </c>
      <c r="EF30" s="1">
        <v>0</v>
      </c>
      <c r="EG30" s="1">
        <v>0</v>
      </c>
      <c r="EH30" s="1">
        <v>0</v>
      </c>
      <c r="EI30" s="1">
        <v>0</v>
      </c>
      <c r="EJ30" s="1">
        <v>0</v>
      </c>
      <c r="EK30" s="1">
        <v>21</v>
      </c>
      <c r="EL30" s="1">
        <v>0</v>
      </c>
      <c r="EM30" s="1">
        <v>0</v>
      </c>
      <c r="EN30" s="1">
        <v>0</v>
      </c>
      <c r="EO30" s="1">
        <v>0</v>
      </c>
      <c r="EP30" s="1">
        <v>0</v>
      </c>
      <c r="EQ30" s="1">
        <v>0</v>
      </c>
      <c r="ER30" s="1">
        <v>0</v>
      </c>
      <c r="ES30" s="1">
        <v>0</v>
      </c>
      <c r="ET30" s="1">
        <v>0</v>
      </c>
      <c r="EU30" s="1">
        <v>0</v>
      </c>
      <c r="EV30" s="1" t="s">
        <v>322</v>
      </c>
      <c r="EW30" s="1" t="s">
        <v>334</v>
      </c>
      <c r="EZ30" s="1" t="s">
        <v>335</v>
      </c>
      <c r="FA30" s="1">
        <v>1</v>
      </c>
      <c r="FB30" s="1">
        <v>9</v>
      </c>
      <c r="FI30" s="1" t="s">
        <v>322</v>
      </c>
      <c r="FM30" s="1" t="s">
        <v>323</v>
      </c>
      <c r="FP30" s="1" t="s">
        <v>336</v>
      </c>
      <c r="FR30" s="1" t="s">
        <v>323</v>
      </c>
      <c r="FS30" s="1" t="s">
        <v>337</v>
      </c>
      <c r="FT30" s="1" t="s">
        <v>338</v>
      </c>
      <c r="FV30" s="1" t="s">
        <v>322</v>
      </c>
      <c r="FW30" s="125"/>
      <c r="FX30" s="1">
        <v>633055886</v>
      </c>
      <c r="FY30" s="243">
        <f t="shared" si="0"/>
        <v>2.25</v>
      </c>
      <c r="FZ30" s="243">
        <f t="shared" si="1"/>
        <v>0.32142857142857145</v>
      </c>
      <c r="GA30" s="241">
        <f t="shared" si="2"/>
        <v>120</v>
      </c>
    </row>
    <row r="31" spans="2:224" s="1" customFormat="1">
      <c r="B31" s="1" t="s">
        <v>322</v>
      </c>
      <c r="E31" s="1" t="s">
        <v>322</v>
      </c>
      <c r="H31" s="1" t="s">
        <v>322</v>
      </c>
      <c r="J31" s="1" t="s">
        <v>323</v>
      </c>
      <c r="L31" s="1" t="s">
        <v>324</v>
      </c>
      <c r="O31" s="1" t="s">
        <v>325</v>
      </c>
      <c r="P31" s="258">
        <v>45649</v>
      </c>
      <c r="Q31" s="255">
        <v>45649.496637326403</v>
      </c>
      <c r="R31" s="201" t="s">
        <v>434</v>
      </c>
      <c r="S31" s="1">
        <v>3</v>
      </c>
      <c r="T31" s="1">
        <v>3</v>
      </c>
      <c r="U31" s="1">
        <v>0</v>
      </c>
      <c r="V31" s="1">
        <v>0</v>
      </c>
      <c r="W31" s="1">
        <v>1</v>
      </c>
      <c r="X31" s="1">
        <v>0</v>
      </c>
      <c r="Y31" s="1" t="s">
        <v>345</v>
      </c>
      <c r="AA31" s="1" t="s">
        <v>435</v>
      </c>
      <c r="AC31" s="1" t="s">
        <v>329</v>
      </c>
      <c r="AD31" s="1">
        <v>0</v>
      </c>
      <c r="AE31" s="1">
        <v>1</v>
      </c>
      <c r="AF31" s="1">
        <v>0</v>
      </c>
      <c r="AG31" s="1">
        <v>0</v>
      </c>
      <c r="AH31" s="1">
        <v>0</v>
      </c>
      <c r="AI31" s="1">
        <v>0</v>
      </c>
      <c r="AJ31" s="1">
        <v>0</v>
      </c>
      <c r="AK31" s="1">
        <v>0</v>
      </c>
      <c r="AL31" s="1">
        <v>0</v>
      </c>
      <c r="AM31" s="1">
        <v>0</v>
      </c>
      <c r="AN31" s="1">
        <v>0</v>
      </c>
      <c r="AP31" s="1" t="s">
        <v>329</v>
      </c>
      <c r="AR31" s="1" t="s">
        <v>330</v>
      </c>
      <c r="AS31" s="1" t="s">
        <v>323</v>
      </c>
      <c r="BI31" s="1">
        <v>1</v>
      </c>
      <c r="BR31" s="1" t="s">
        <v>331</v>
      </c>
      <c r="BS31" s="1">
        <v>0</v>
      </c>
      <c r="BT31" s="1">
        <v>1</v>
      </c>
      <c r="BU31" s="1">
        <v>0</v>
      </c>
      <c r="BV31" s="1">
        <v>0</v>
      </c>
      <c r="BW31" s="1">
        <v>0</v>
      </c>
      <c r="BX31" s="1">
        <v>0</v>
      </c>
      <c r="BY31" s="1">
        <v>0</v>
      </c>
      <c r="BZ31" s="1">
        <v>0</v>
      </c>
      <c r="CA31" s="1">
        <v>0</v>
      </c>
      <c r="CB31" s="1">
        <v>0</v>
      </c>
      <c r="CC31" s="1">
        <v>0</v>
      </c>
      <c r="CD31" s="1">
        <v>0</v>
      </c>
      <c r="CF31" s="1" t="s">
        <v>331</v>
      </c>
      <c r="CH31" s="1" t="s">
        <v>323</v>
      </c>
      <c r="CW31" s="1" t="s">
        <v>332</v>
      </c>
      <c r="CX31" s="1" t="s">
        <v>359</v>
      </c>
      <c r="CZ31" s="1" t="s">
        <v>359</v>
      </c>
      <c r="DB31" s="1">
        <v>0</v>
      </c>
      <c r="DC31" s="1">
        <v>21</v>
      </c>
      <c r="DD31" s="1">
        <v>0</v>
      </c>
      <c r="DE31" s="1">
        <v>0</v>
      </c>
      <c r="DF31" s="1">
        <v>0</v>
      </c>
      <c r="DG31" s="1">
        <v>0</v>
      </c>
      <c r="DH31" s="1">
        <v>0</v>
      </c>
      <c r="DI31" s="1">
        <v>0</v>
      </c>
      <c r="DJ31" s="1">
        <v>0</v>
      </c>
      <c r="DK31" s="1">
        <v>0</v>
      </c>
      <c r="DL31" s="1">
        <v>0</v>
      </c>
      <c r="DM31" s="1">
        <v>0</v>
      </c>
      <c r="DN31" s="1">
        <v>21</v>
      </c>
      <c r="DO31" s="1">
        <v>0</v>
      </c>
      <c r="DP31" s="1">
        <v>0</v>
      </c>
      <c r="DQ31" s="1">
        <v>0</v>
      </c>
      <c r="DR31" s="1">
        <v>0</v>
      </c>
      <c r="DS31" s="1">
        <v>0</v>
      </c>
      <c r="DT31" s="1">
        <v>0</v>
      </c>
      <c r="DU31" s="1">
        <v>0</v>
      </c>
      <c r="DV31" s="1">
        <v>0</v>
      </c>
      <c r="DW31" s="1">
        <v>0</v>
      </c>
      <c r="DX31" s="1">
        <v>0</v>
      </c>
      <c r="DY31" s="1">
        <v>21</v>
      </c>
      <c r="DZ31" s="1">
        <v>0</v>
      </c>
      <c r="EA31" s="1">
        <v>0</v>
      </c>
      <c r="EB31" s="1">
        <v>0</v>
      </c>
      <c r="EC31" s="1">
        <v>0</v>
      </c>
      <c r="ED31" s="1">
        <v>0</v>
      </c>
      <c r="EE31" s="1">
        <v>0</v>
      </c>
      <c r="EF31" s="1">
        <v>0</v>
      </c>
      <c r="EG31" s="1">
        <v>0</v>
      </c>
      <c r="EH31" s="1">
        <v>0</v>
      </c>
      <c r="EI31" s="1">
        <v>0</v>
      </c>
      <c r="EJ31" s="1">
        <v>0</v>
      </c>
      <c r="EK31" s="1">
        <v>21</v>
      </c>
      <c r="EL31" s="1">
        <v>0</v>
      </c>
      <c r="EM31" s="1">
        <v>0</v>
      </c>
      <c r="EN31" s="1">
        <v>0</v>
      </c>
      <c r="EO31" s="1">
        <v>0</v>
      </c>
      <c r="EP31" s="1">
        <v>0</v>
      </c>
      <c r="EQ31" s="1">
        <v>0</v>
      </c>
      <c r="ER31" s="1">
        <v>0</v>
      </c>
      <c r="ES31" s="1">
        <v>0</v>
      </c>
      <c r="ET31" s="1">
        <v>0</v>
      </c>
      <c r="EU31" s="1">
        <v>0</v>
      </c>
      <c r="EV31" s="1" t="s">
        <v>322</v>
      </c>
      <c r="EW31" s="1" t="s">
        <v>334</v>
      </c>
      <c r="EZ31" s="1" t="s">
        <v>335</v>
      </c>
      <c r="FA31" s="1">
        <v>1</v>
      </c>
      <c r="FB31" s="1">
        <v>7</v>
      </c>
      <c r="FI31" s="1" t="s">
        <v>322</v>
      </c>
      <c r="FM31" s="1" t="s">
        <v>323</v>
      </c>
      <c r="FP31" s="1" t="s">
        <v>336</v>
      </c>
      <c r="FR31" s="1" t="s">
        <v>323</v>
      </c>
      <c r="FS31" s="1" t="s">
        <v>337</v>
      </c>
      <c r="FT31" s="1" t="s">
        <v>338</v>
      </c>
      <c r="FV31" s="1" t="s">
        <v>322</v>
      </c>
      <c r="FW31" s="125"/>
      <c r="FX31" s="1">
        <v>631298397</v>
      </c>
      <c r="FY31" s="243">
        <f t="shared" si="0"/>
        <v>1.75</v>
      </c>
      <c r="FZ31" s="243">
        <f t="shared" si="1"/>
        <v>0.25</v>
      </c>
      <c r="GA31" s="241">
        <f t="shared" si="2"/>
        <v>120</v>
      </c>
    </row>
    <row r="32" spans="2:224" s="1" customFormat="1">
      <c r="B32" s="1" t="s">
        <v>322</v>
      </c>
      <c r="E32" s="1" t="s">
        <v>322</v>
      </c>
      <c r="H32" s="1" t="s">
        <v>322</v>
      </c>
      <c r="J32" s="1" t="s">
        <v>323</v>
      </c>
      <c r="L32" s="1" t="s">
        <v>324</v>
      </c>
      <c r="O32" s="1" t="s">
        <v>325</v>
      </c>
      <c r="P32" s="258">
        <v>45641</v>
      </c>
      <c r="Q32" s="255">
        <v>45641.506554884298</v>
      </c>
      <c r="R32" s="201" t="s">
        <v>436</v>
      </c>
      <c r="S32" s="1">
        <v>2</v>
      </c>
      <c r="T32" s="1">
        <v>2</v>
      </c>
      <c r="U32" s="1">
        <v>0</v>
      </c>
      <c r="V32" s="1">
        <v>2</v>
      </c>
      <c r="W32" s="1">
        <v>1</v>
      </c>
      <c r="X32" s="1">
        <v>0</v>
      </c>
      <c r="Y32" s="1" t="s">
        <v>345</v>
      </c>
      <c r="AA32" s="1" t="s">
        <v>358</v>
      </c>
      <c r="AC32" s="1" t="s">
        <v>329</v>
      </c>
      <c r="AD32" s="1">
        <v>0</v>
      </c>
      <c r="AE32" s="1">
        <v>1</v>
      </c>
      <c r="AF32" s="1">
        <v>0</v>
      </c>
      <c r="AG32" s="1">
        <v>0</v>
      </c>
      <c r="AH32" s="1">
        <v>0</v>
      </c>
      <c r="AI32" s="1">
        <v>0</v>
      </c>
      <c r="AJ32" s="1">
        <v>0</v>
      </c>
      <c r="AK32" s="1">
        <v>0</v>
      </c>
      <c r="AL32" s="1">
        <v>0</v>
      </c>
      <c r="AM32" s="1">
        <v>0</v>
      </c>
      <c r="AN32" s="1">
        <v>0</v>
      </c>
      <c r="AP32" s="1" t="s">
        <v>329</v>
      </c>
      <c r="AR32" s="1" t="s">
        <v>330</v>
      </c>
      <c r="AS32" s="1" t="s">
        <v>323</v>
      </c>
      <c r="BI32" s="1">
        <v>1</v>
      </c>
      <c r="BR32" s="1" t="s">
        <v>331</v>
      </c>
      <c r="BS32" s="1">
        <v>0</v>
      </c>
      <c r="BT32" s="1">
        <v>1</v>
      </c>
      <c r="BU32" s="1">
        <v>0</v>
      </c>
      <c r="BV32" s="1">
        <v>0</v>
      </c>
      <c r="BW32" s="1">
        <v>0</v>
      </c>
      <c r="BX32" s="1">
        <v>0</v>
      </c>
      <c r="BY32" s="1">
        <v>0</v>
      </c>
      <c r="BZ32" s="1">
        <v>0</v>
      </c>
      <c r="CA32" s="1">
        <v>0</v>
      </c>
      <c r="CB32" s="1">
        <v>0</v>
      </c>
      <c r="CC32" s="1">
        <v>0</v>
      </c>
      <c r="CD32" s="1">
        <v>0</v>
      </c>
      <c r="CF32" s="1" t="s">
        <v>331</v>
      </c>
      <c r="CH32" s="1" t="s">
        <v>323</v>
      </c>
      <c r="CW32" s="1" t="s">
        <v>332</v>
      </c>
      <c r="CX32" s="1" t="s">
        <v>359</v>
      </c>
      <c r="CZ32" s="1" t="s">
        <v>359</v>
      </c>
      <c r="DB32" s="1">
        <v>0</v>
      </c>
      <c r="DC32" s="1">
        <v>21</v>
      </c>
      <c r="DD32" s="1">
        <v>0</v>
      </c>
      <c r="DE32" s="1">
        <v>0</v>
      </c>
      <c r="DF32" s="1">
        <v>0</v>
      </c>
      <c r="DG32" s="1">
        <v>0</v>
      </c>
      <c r="DH32" s="1">
        <v>0</v>
      </c>
      <c r="DI32" s="1">
        <v>0</v>
      </c>
      <c r="DJ32" s="1">
        <v>0</v>
      </c>
      <c r="DK32" s="1">
        <v>0</v>
      </c>
      <c r="DL32" s="1">
        <v>0</v>
      </c>
      <c r="DM32" s="1">
        <v>0</v>
      </c>
      <c r="DN32" s="1">
        <v>21</v>
      </c>
      <c r="DO32" s="1">
        <v>0</v>
      </c>
      <c r="DP32" s="1">
        <v>0</v>
      </c>
      <c r="DQ32" s="1">
        <v>0</v>
      </c>
      <c r="DR32" s="1">
        <v>0</v>
      </c>
      <c r="DS32" s="1">
        <v>0</v>
      </c>
      <c r="DT32" s="1">
        <v>0</v>
      </c>
      <c r="DU32" s="1">
        <v>0</v>
      </c>
      <c r="DV32" s="1">
        <v>0</v>
      </c>
      <c r="DW32" s="1">
        <v>0</v>
      </c>
      <c r="DX32" s="1">
        <v>0</v>
      </c>
      <c r="DY32" s="1">
        <v>21</v>
      </c>
      <c r="DZ32" s="1">
        <v>0</v>
      </c>
      <c r="EA32" s="1">
        <v>0</v>
      </c>
      <c r="EB32" s="1">
        <v>0</v>
      </c>
      <c r="EC32" s="1">
        <v>0</v>
      </c>
      <c r="ED32" s="1">
        <v>0</v>
      </c>
      <c r="EE32" s="1">
        <v>0</v>
      </c>
      <c r="EF32" s="1">
        <v>0</v>
      </c>
      <c r="EG32" s="1">
        <v>0</v>
      </c>
      <c r="EH32" s="1">
        <v>0</v>
      </c>
      <c r="EI32" s="1">
        <v>0</v>
      </c>
      <c r="EJ32" s="1">
        <v>0</v>
      </c>
      <c r="EK32" s="1">
        <v>21</v>
      </c>
      <c r="EL32" s="1">
        <v>0</v>
      </c>
      <c r="EM32" s="1">
        <v>0</v>
      </c>
      <c r="EN32" s="1">
        <v>0</v>
      </c>
      <c r="EO32" s="1">
        <v>0</v>
      </c>
      <c r="EP32" s="1">
        <v>0</v>
      </c>
      <c r="EQ32" s="1">
        <v>0</v>
      </c>
      <c r="ER32" s="1">
        <v>0</v>
      </c>
      <c r="ES32" s="1">
        <v>0</v>
      </c>
      <c r="ET32" s="1">
        <v>0</v>
      </c>
      <c r="EU32" s="1">
        <v>0</v>
      </c>
      <c r="EV32" s="1" t="s">
        <v>322</v>
      </c>
      <c r="EW32" s="1" t="s">
        <v>334</v>
      </c>
      <c r="EZ32" s="1" t="s">
        <v>335</v>
      </c>
      <c r="FA32" s="1">
        <v>2</v>
      </c>
      <c r="FB32" s="1">
        <v>8</v>
      </c>
      <c r="FI32" s="1" t="s">
        <v>322</v>
      </c>
      <c r="FM32" s="1" t="s">
        <v>323</v>
      </c>
      <c r="FP32" s="1" t="s">
        <v>336</v>
      </c>
      <c r="FR32" s="1" t="s">
        <v>323</v>
      </c>
      <c r="FS32" s="1" t="s">
        <v>337</v>
      </c>
      <c r="FT32" s="1" t="s">
        <v>338</v>
      </c>
      <c r="FU32" s="125"/>
      <c r="FV32" s="1" t="s">
        <v>322</v>
      </c>
      <c r="FW32" s="125"/>
      <c r="FX32" s="1">
        <v>629060858</v>
      </c>
      <c r="FY32" s="243">
        <f t="shared" si="0"/>
        <v>4</v>
      </c>
      <c r="FZ32" s="243">
        <f t="shared" si="1"/>
        <v>0.5714285714285714</v>
      </c>
      <c r="GA32" s="241">
        <f t="shared" si="2"/>
        <v>120</v>
      </c>
    </row>
    <row r="33" spans="2:183" s="1" customFormat="1">
      <c r="B33" s="1" t="s">
        <v>322</v>
      </c>
      <c r="E33" s="1" t="s">
        <v>322</v>
      </c>
      <c r="H33" s="1" t="s">
        <v>322</v>
      </c>
      <c r="J33" s="1" t="s">
        <v>323</v>
      </c>
      <c r="L33" s="1" t="s">
        <v>324</v>
      </c>
      <c r="O33" s="1" t="s">
        <v>325</v>
      </c>
      <c r="P33" s="258">
        <v>45641</v>
      </c>
      <c r="Q33" s="255">
        <v>45641.5989764931</v>
      </c>
      <c r="R33" s="201" t="s">
        <v>437</v>
      </c>
      <c r="S33" s="1">
        <v>2</v>
      </c>
      <c r="T33" s="1">
        <v>1</v>
      </c>
      <c r="U33" s="1">
        <v>2</v>
      </c>
      <c r="V33" s="1">
        <v>1</v>
      </c>
      <c r="W33" s="1">
        <v>0</v>
      </c>
      <c r="X33" s="1">
        <v>0</v>
      </c>
      <c r="Y33" s="1" t="s">
        <v>345</v>
      </c>
      <c r="AA33" s="1" t="s">
        <v>328</v>
      </c>
      <c r="AC33" s="1" t="s">
        <v>329</v>
      </c>
      <c r="AD33" s="1">
        <v>0</v>
      </c>
      <c r="AE33" s="1">
        <v>1</v>
      </c>
      <c r="AF33" s="1">
        <v>0</v>
      </c>
      <c r="AG33" s="1">
        <v>0</v>
      </c>
      <c r="AH33" s="1">
        <v>0</v>
      </c>
      <c r="AI33" s="1">
        <v>0</v>
      </c>
      <c r="AJ33" s="1">
        <v>0</v>
      </c>
      <c r="AK33" s="1">
        <v>0</v>
      </c>
      <c r="AL33" s="1">
        <v>0</v>
      </c>
      <c r="AM33" s="1">
        <v>0</v>
      </c>
      <c r="AN33" s="1">
        <v>0</v>
      </c>
      <c r="AP33" s="1" t="s">
        <v>329</v>
      </c>
      <c r="AR33" s="1" t="s">
        <v>330</v>
      </c>
      <c r="AS33" s="1" t="s">
        <v>323</v>
      </c>
      <c r="BI33" s="1">
        <v>1</v>
      </c>
      <c r="BR33" s="1" t="s">
        <v>331</v>
      </c>
      <c r="BS33" s="1">
        <v>0</v>
      </c>
      <c r="BT33" s="1">
        <v>1</v>
      </c>
      <c r="BU33" s="1">
        <v>0</v>
      </c>
      <c r="BV33" s="1">
        <v>0</v>
      </c>
      <c r="BW33" s="1">
        <v>0</v>
      </c>
      <c r="BX33" s="1">
        <v>0</v>
      </c>
      <c r="BY33" s="1">
        <v>0</v>
      </c>
      <c r="BZ33" s="1">
        <v>0</v>
      </c>
      <c r="CA33" s="1">
        <v>0</v>
      </c>
      <c r="CB33" s="1">
        <v>0</v>
      </c>
      <c r="CC33" s="1">
        <v>0</v>
      </c>
      <c r="CD33" s="1">
        <v>0</v>
      </c>
      <c r="CF33" s="1" t="s">
        <v>331</v>
      </c>
      <c r="CH33" s="1" t="s">
        <v>323</v>
      </c>
      <c r="CW33" s="1" t="s">
        <v>332</v>
      </c>
      <c r="CX33" s="1" t="s">
        <v>333</v>
      </c>
      <c r="CZ33" s="1" t="s">
        <v>333</v>
      </c>
      <c r="DB33" s="1">
        <v>0</v>
      </c>
      <c r="DC33" s="1">
        <v>14</v>
      </c>
      <c r="DD33" s="1">
        <v>0</v>
      </c>
      <c r="DE33" s="1">
        <v>0</v>
      </c>
      <c r="DF33" s="1">
        <v>0</v>
      </c>
      <c r="DG33" s="1">
        <v>0</v>
      </c>
      <c r="DH33" s="1">
        <v>0</v>
      </c>
      <c r="DI33" s="1">
        <v>0</v>
      </c>
      <c r="DJ33" s="1">
        <v>0</v>
      </c>
      <c r="DK33" s="1">
        <v>0</v>
      </c>
      <c r="DL33" s="1">
        <v>0</v>
      </c>
      <c r="DM33" s="1">
        <v>0</v>
      </c>
      <c r="DN33" s="1">
        <v>14</v>
      </c>
      <c r="DO33" s="1">
        <v>0</v>
      </c>
      <c r="DP33" s="1">
        <v>0</v>
      </c>
      <c r="DQ33" s="1">
        <v>0</v>
      </c>
      <c r="DR33" s="1">
        <v>0</v>
      </c>
      <c r="DS33" s="1">
        <v>0</v>
      </c>
      <c r="DT33" s="1">
        <v>0</v>
      </c>
      <c r="DU33" s="1">
        <v>0</v>
      </c>
      <c r="DV33" s="1">
        <v>0</v>
      </c>
      <c r="DW33" s="1">
        <v>0</v>
      </c>
      <c r="DX33" s="1">
        <v>0</v>
      </c>
      <c r="DY33" s="1">
        <v>14</v>
      </c>
      <c r="DZ33" s="1">
        <v>0</v>
      </c>
      <c r="EA33" s="1">
        <v>0</v>
      </c>
      <c r="EB33" s="1">
        <v>0</v>
      </c>
      <c r="EC33" s="1">
        <v>0</v>
      </c>
      <c r="ED33" s="1">
        <v>0</v>
      </c>
      <c r="EE33" s="1">
        <v>0</v>
      </c>
      <c r="EF33" s="1">
        <v>0</v>
      </c>
      <c r="EG33" s="1">
        <v>0</v>
      </c>
      <c r="EH33" s="1">
        <v>0</v>
      </c>
      <c r="EI33" s="1">
        <v>0</v>
      </c>
      <c r="EJ33" s="1">
        <v>0</v>
      </c>
      <c r="EK33" s="1">
        <v>14</v>
      </c>
      <c r="EL33" s="1">
        <v>0</v>
      </c>
      <c r="EM33" s="1">
        <v>0</v>
      </c>
      <c r="EN33" s="1">
        <v>0</v>
      </c>
      <c r="EO33" s="1">
        <v>0</v>
      </c>
      <c r="EP33" s="1">
        <v>0</v>
      </c>
      <c r="EQ33" s="1">
        <v>0</v>
      </c>
      <c r="ER33" s="1">
        <v>0</v>
      </c>
      <c r="ES33" s="1">
        <v>0</v>
      </c>
      <c r="ET33" s="1">
        <v>0</v>
      </c>
      <c r="EU33" s="1">
        <v>0</v>
      </c>
      <c r="EV33" s="1" t="s">
        <v>322</v>
      </c>
      <c r="EW33" s="1" t="s">
        <v>334</v>
      </c>
      <c r="EZ33" s="1" t="s">
        <v>335</v>
      </c>
      <c r="FA33" s="1">
        <v>1</v>
      </c>
      <c r="FB33" s="1">
        <v>8</v>
      </c>
      <c r="FI33" s="1" t="s">
        <v>322</v>
      </c>
      <c r="FM33" s="1" t="s">
        <v>323</v>
      </c>
      <c r="FP33" s="1" t="s">
        <v>336</v>
      </c>
      <c r="FR33" s="1" t="s">
        <v>323</v>
      </c>
      <c r="FS33" s="1" t="s">
        <v>337</v>
      </c>
      <c r="FT33" s="1" t="s">
        <v>338</v>
      </c>
      <c r="FV33" s="1" t="s">
        <v>322</v>
      </c>
      <c r="FW33" s="125"/>
      <c r="FX33" s="1">
        <v>629099061</v>
      </c>
      <c r="FY33" s="243">
        <f t="shared" si="0"/>
        <v>2</v>
      </c>
      <c r="FZ33" s="243">
        <f t="shared" si="1"/>
        <v>0.2857142857142857</v>
      </c>
      <c r="GA33" s="241">
        <f t="shared" si="2"/>
        <v>120</v>
      </c>
    </row>
    <row r="34" spans="2:183" s="1" customFormat="1">
      <c r="B34" s="1" t="s">
        <v>322</v>
      </c>
      <c r="E34" s="1" t="s">
        <v>322</v>
      </c>
      <c r="H34" s="1" t="s">
        <v>322</v>
      </c>
      <c r="J34" s="1" t="s">
        <v>323</v>
      </c>
      <c r="L34" s="1" t="s">
        <v>324</v>
      </c>
      <c r="O34" s="1" t="s">
        <v>325</v>
      </c>
      <c r="P34" s="258">
        <v>45649</v>
      </c>
      <c r="Q34" s="255">
        <v>45649.387174027797</v>
      </c>
      <c r="R34" s="201" t="s">
        <v>438</v>
      </c>
      <c r="S34" s="1">
        <v>2</v>
      </c>
      <c r="T34" s="1">
        <v>4</v>
      </c>
      <c r="U34" s="1">
        <v>6</v>
      </c>
      <c r="V34" s="1">
        <v>2</v>
      </c>
      <c r="W34" s="1">
        <v>1</v>
      </c>
      <c r="X34" s="1">
        <v>0</v>
      </c>
      <c r="Y34" s="1" t="s">
        <v>345</v>
      </c>
      <c r="AA34" s="1" t="s">
        <v>328</v>
      </c>
      <c r="AC34" s="1" t="s">
        <v>329</v>
      </c>
      <c r="AD34" s="1">
        <v>0</v>
      </c>
      <c r="AE34" s="1">
        <v>1</v>
      </c>
      <c r="AF34" s="1">
        <v>0</v>
      </c>
      <c r="AG34" s="1">
        <v>0</v>
      </c>
      <c r="AH34" s="1">
        <v>0</v>
      </c>
      <c r="AI34" s="1">
        <v>0</v>
      </c>
      <c r="AJ34" s="1">
        <v>0</v>
      </c>
      <c r="AK34" s="1">
        <v>0</v>
      </c>
      <c r="AL34" s="1">
        <v>0</v>
      </c>
      <c r="AM34" s="1">
        <v>0</v>
      </c>
      <c r="AN34" s="1">
        <v>0</v>
      </c>
      <c r="AP34" s="1" t="s">
        <v>329</v>
      </c>
      <c r="AR34" s="1" t="s">
        <v>330</v>
      </c>
      <c r="AS34" s="1" t="s">
        <v>323</v>
      </c>
      <c r="BI34" s="1">
        <v>1</v>
      </c>
      <c r="BR34" s="1" t="s">
        <v>331</v>
      </c>
      <c r="BS34" s="1">
        <v>0</v>
      </c>
      <c r="BT34" s="1">
        <v>1</v>
      </c>
      <c r="BU34" s="1">
        <v>0</v>
      </c>
      <c r="BV34" s="1">
        <v>0</v>
      </c>
      <c r="BW34" s="1">
        <v>0</v>
      </c>
      <c r="BX34" s="1">
        <v>0</v>
      </c>
      <c r="BY34" s="1">
        <v>0</v>
      </c>
      <c r="BZ34" s="1">
        <v>0</v>
      </c>
      <c r="CA34" s="1">
        <v>0</v>
      </c>
      <c r="CB34" s="1">
        <v>0</v>
      </c>
      <c r="CC34" s="1">
        <v>0</v>
      </c>
      <c r="CD34" s="1">
        <v>0</v>
      </c>
      <c r="CF34" s="1" t="s">
        <v>331</v>
      </c>
      <c r="CH34" s="1" t="s">
        <v>323</v>
      </c>
      <c r="CW34" s="1" t="s">
        <v>332</v>
      </c>
      <c r="CX34" s="1" t="s">
        <v>359</v>
      </c>
      <c r="CZ34" s="1" t="s">
        <v>359</v>
      </c>
      <c r="DB34" s="1">
        <v>0</v>
      </c>
      <c r="DC34" s="1">
        <v>21</v>
      </c>
      <c r="DD34" s="1">
        <v>0</v>
      </c>
      <c r="DE34" s="1">
        <v>0</v>
      </c>
      <c r="DF34" s="1">
        <v>0</v>
      </c>
      <c r="DG34" s="1">
        <v>0</v>
      </c>
      <c r="DH34" s="1">
        <v>0</v>
      </c>
      <c r="DI34" s="1">
        <v>0</v>
      </c>
      <c r="DJ34" s="1">
        <v>0</v>
      </c>
      <c r="DK34" s="1">
        <v>0</v>
      </c>
      <c r="DL34" s="1">
        <v>0</v>
      </c>
      <c r="DM34" s="1">
        <v>0</v>
      </c>
      <c r="DN34" s="1">
        <v>21</v>
      </c>
      <c r="DO34" s="1">
        <v>0</v>
      </c>
      <c r="DP34" s="1">
        <v>0</v>
      </c>
      <c r="DQ34" s="1">
        <v>0</v>
      </c>
      <c r="DR34" s="1">
        <v>0</v>
      </c>
      <c r="DS34" s="1">
        <v>0</v>
      </c>
      <c r="DT34" s="1">
        <v>0</v>
      </c>
      <c r="DU34" s="1">
        <v>0</v>
      </c>
      <c r="DV34" s="1">
        <v>0</v>
      </c>
      <c r="DW34" s="1">
        <v>0</v>
      </c>
      <c r="DX34" s="1">
        <v>0</v>
      </c>
      <c r="DY34" s="1">
        <v>21</v>
      </c>
      <c r="DZ34" s="1">
        <v>0</v>
      </c>
      <c r="EA34" s="1">
        <v>0</v>
      </c>
      <c r="EB34" s="1">
        <v>0</v>
      </c>
      <c r="EC34" s="1">
        <v>0</v>
      </c>
      <c r="ED34" s="1">
        <v>0</v>
      </c>
      <c r="EE34" s="1">
        <v>0</v>
      </c>
      <c r="EF34" s="1">
        <v>0</v>
      </c>
      <c r="EG34" s="1">
        <v>0</v>
      </c>
      <c r="EH34" s="1">
        <v>0</v>
      </c>
      <c r="EI34" s="1">
        <v>0</v>
      </c>
      <c r="EJ34" s="1">
        <v>0</v>
      </c>
      <c r="EK34" s="1">
        <v>21</v>
      </c>
      <c r="EL34" s="1">
        <v>0</v>
      </c>
      <c r="EM34" s="1">
        <v>0</v>
      </c>
      <c r="EN34" s="1">
        <v>0</v>
      </c>
      <c r="EO34" s="1">
        <v>0</v>
      </c>
      <c r="EP34" s="1">
        <v>0</v>
      </c>
      <c r="EQ34" s="1">
        <v>0</v>
      </c>
      <c r="ER34" s="1">
        <v>0</v>
      </c>
      <c r="ES34" s="1">
        <v>0</v>
      </c>
      <c r="ET34" s="1">
        <v>0</v>
      </c>
      <c r="EU34" s="1">
        <v>0</v>
      </c>
      <c r="EV34" s="1" t="s">
        <v>322</v>
      </c>
      <c r="EW34" s="1" t="s">
        <v>334</v>
      </c>
      <c r="EZ34" s="1" t="s">
        <v>335</v>
      </c>
      <c r="FA34" s="1">
        <v>1</v>
      </c>
      <c r="FB34" s="1">
        <v>7</v>
      </c>
      <c r="FI34" s="1" t="s">
        <v>322</v>
      </c>
      <c r="FM34" s="1" t="s">
        <v>323</v>
      </c>
      <c r="FP34" s="1" t="s">
        <v>336</v>
      </c>
      <c r="FR34" s="1" t="s">
        <v>323</v>
      </c>
      <c r="FS34" s="1" t="s">
        <v>337</v>
      </c>
      <c r="FT34" s="1" t="s">
        <v>338</v>
      </c>
      <c r="FV34" s="1" t="s">
        <v>322</v>
      </c>
      <c r="FW34" s="125"/>
      <c r="FX34" s="1">
        <v>631262758</v>
      </c>
      <c r="FY34" s="243">
        <f t="shared" ref="FY34:FY65" si="3">IF(EW34="Everyday",FA34*7*FB34,IF(EW34="Every week",FA34*EX34*FB34,IF(EW34="Once a month",(FB34/4)*FA34,IF(EW34="Once every 3 months",(FB34/12)*FA34,""))))</f>
        <v>1.75</v>
      </c>
      <c r="FZ34" s="243">
        <f t="shared" ref="FZ34:FZ65" si="4">IF(ISNUMBER(FY34),FY34/7,"")</f>
        <v>0.25</v>
      </c>
      <c r="GA34" s="241">
        <f t="shared" si="2"/>
        <v>120</v>
      </c>
    </row>
    <row r="35" spans="2:183" s="1" customFormat="1">
      <c r="B35" s="1" t="s">
        <v>322</v>
      </c>
      <c r="E35" s="1" t="s">
        <v>322</v>
      </c>
      <c r="H35" s="1" t="s">
        <v>322</v>
      </c>
      <c r="J35" s="1" t="s">
        <v>323</v>
      </c>
      <c r="L35" s="1" t="s">
        <v>324</v>
      </c>
      <c r="O35" s="1" t="s">
        <v>325</v>
      </c>
      <c r="P35" s="258">
        <v>45648</v>
      </c>
      <c r="Q35" s="255">
        <v>45648.336157175901</v>
      </c>
      <c r="R35" s="201" t="s">
        <v>439</v>
      </c>
      <c r="S35" s="1">
        <v>0</v>
      </c>
      <c r="T35" s="1">
        <v>0</v>
      </c>
      <c r="U35" s="1">
        <v>3</v>
      </c>
      <c r="V35" s="1">
        <v>3</v>
      </c>
      <c r="W35" s="1">
        <v>0</v>
      </c>
      <c r="X35" s="1">
        <v>0</v>
      </c>
      <c r="Y35" s="1" t="s">
        <v>372</v>
      </c>
      <c r="AA35" s="1" t="s">
        <v>358</v>
      </c>
      <c r="AC35" s="1" t="s">
        <v>329</v>
      </c>
      <c r="AD35" s="1">
        <v>0</v>
      </c>
      <c r="AE35" s="1">
        <v>1</v>
      </c>
      <c r="AF35" s="1">
        <v>0</v>
      </c>
      <c r="AG35" s="1">
        <v>0</v>
      </c>
      <c r="AH35" s="1">
        <v>0</v>
      </c>
      <c r="AI35" s="1">
        <v>0</v>
      </c>
      <c r="AJ35" s="1">
        <v>0</v>
      </c>
      <c r="AK35" s="1">
        <v>0</v>
      </c>
      <c r="AL35" s="1">
        <v>0</v>
      </c>
      <c r="AM35" s="1">
        <v>0</v>
      </c>
      <c r="AN35" s="1">
        <v>0</v>
      </c>
      <c r="AP35" s="1" t="s">
        <v>329</v>
      </c>
      <c r="AR35" s="1" t="s">
        <v>330</v>
      </c>
      <c r="AS35" s="1" t="s">
        <v>323</v>
      </c>
      <c r="BI35" s="1">
        <v>1</v>
      </c>
      <c r="BR35" s="1" t="s">
        <v>331</v>
      </c>
      <c r="BS35" s="1">
        <v>0</v>
      </c>
      <c r="BT35" s="1">
        <v>1</v>
      </c>
      <c r="BU35" s="1">
        <v>0</v>
      </c>
      <c r="BV35" s="1">
        <v>0</v>
      </c>
      <c r="BW35" s="1">
        <v>0</v>
      </c>
      <c r="BX35" s="1">
        <v>0</v>
      </c>
      <c r="BY35" s="1">
        <v>0</v>
      </c>
      <c r="BZ35" s="1">
        <v>0</v>
      </c>
      <c r="CA35" s="1">
        <v>0</v>
      </c>
      <c r="CB35" s="1">
        <v>0</v>
      </c>
      <c r="CC35" s="1">
        <v>0</v>
      </c>
      <c r="CD35" s="1">
        <v>0</v>
      </c>
      <c r="CF35" s="1" t="s">
        <v>331</v>
      </c>
      <c r="CH35" s="1" t="s">
        <v>323</v>
      </c>
      <c r="CW35" s="1" t="s">
        <v>332</v>
      </c>
      <c r="CX35" s="1" t="s">
        <v>333</v>
      </c>
      <c r="CZ35" s="1" t="s">
        <v>333</v>
      </c>
      <c r="DB35" s="1">
        <v>0</v>
      </c>
      <c r="DC35" s="1">
        <v>21</v>
      </c>
      <c r="DD35" s="1">
        <v>0</v>
      </c>
      <c r="DE35" s="1">
        <v>0</v>
      </c>
      <c r="DF35" s="1">
        <v>0</v>
      </c>
      <c r="DG35" s="1">
        <v>0</v>
      </c>
      <c r="DH35" s="1">
        <v>0</v>
      </c>
      <c r="DI35" s="1">
        <v>0</v>
      </c>
      <c r="DJ35" s="1">
        <v>0</v>
      </c>
      <c r="DK35" s="1">
        <v>0</v>
      </c>
      <c r="DL35" s="1">
        <v>0</v>
      </c>
      <c r="DM35" s="1">
        <v>0</v>
      </c>
      <c r="DN35" s="1">
        <v>21</v>
      </c>
      <c r="DO35" s="1">
        <v>0</v>
      </c>
      <c r="DP35" s="1">
        <v>0</v>
      </c>
      <c r="DQ35" s="1">
        <v>0</v>
      </c>
      <c r="DR35" s="1">
        <v>0</v>
      </c>
      <c r="DS35" s="1">
        <v>0</v>
      </c>
      <c r="DT35" s="1">
        <v>0</v>
      </c>
      <c r="DU35" s="1">
        <v>0</v>
      </c>
      <c r="DV35" s="1">
        <v>0</v>
      </c>
      <c r="DW35" s="1">
        <v>0</v>
      </c>
      <c r="DX35" s="1">
        <v>0</v>
      </c>
      <c r="DY35" s="1">
        <v>21</v>
      </c>
      <c r="DZ35" s="1">
        <v>0</v>
      </c>
      <c r="EA35" s="1">
        <v>0</v>
      </c>
      <c r="EB35" s="1">
        <v>0</v>
      </c>
      <c r="EC35" s="1">
        <v>0</v>
      </c>
      <c r="ED35" s="1">
        <v>0</v>
      </c>
      <c r="EE35" s="1">
        <v>0</v>
      </c>
      <c r="EF35" s="1">
        <v>0</v>
      </c>
      <c r="EG35" s="1">
        <v>0</v>
      </c>
      <c r="EH35" s="1">
        <v>0</v>
      </c>
      <c r="EI35" s="1">
        <v>0</v>
      </c>
      <c r="EJ35" s="1">
        <v>0</v>
      </c>
      <c r="EK35" s="1">
        <v>21</v>
      </c>
      <c r="EL35" s="1">
        <v>0</v>
      </c>
      <c r="EM35" s="1">
        <v>0</v>
      </c>
      <c r="EN35" s="1">
        <v>0</v>
      </c>
      <c r="EO35" s="1">
        <v>0</v>
      </c>
      <c r="EP35" s="1">
        <v>0</v>
      </c>
      <c r="EQ35" s="1">
        <v>0</v>
      </c>
      <c r="ER35" s="1">
        <v>0</v>
      </c>
      <c r="ES35" s="1">
        <v>0</v>
      </c>
      <c r="ET35" s="1">
        <v>0</v>
      </c>
      <c r="EU35" s="1">
        <v>0</v>
      </c>
      <c r="EV35" s="1" t="s">
        <v>322</v>
      </c>
      <c r="EW35" s="1" t="s">
        <v>334</v>
      </c>
      <c r="EZ35" s="1" t="s">
        <v>335</v>
      </c>
      <c r="FA35" s="1">
        <v>1</v>
      </c>
      <c r="FB35" s="1">
        <v>15</v>
      </c>
      <c r="FI35" s="1" t="s">
        <v>322</v>
      </c>
      <c r="FM35" s="1" t="s">
        <v>323</v>
      </c>
      <c r="FP35" s="1" t="s">
        <v>311</v>
      </c>
      <c r="FQ35" s="1" t="s">
        <v>440</v>
      </c>
      <c r="FR35" s="1" t="s">
        <v>323</v>
      </c>
      <c r="FS35" s="1" t="s">
        <v>337</v>
      </c>
      <c r="FT35" s="1" t="s">
        <v>338</v>
      </c>
      <c r="FV35" s="1" t="s">
        <v>322</v>
      </c>
      <c r="FW35" s="125"/>
      <c r="FX35" s="1">
        <v>631049884</v>
      </c>
      <c r="FY35" s="243">
        <f t="shared" si="3"/>
        <v>3.75</v>
      </c>
      <c r="FZ35" s="243">
        <f t="shared" si="4"/>
        <v>0.5357142857142857</v>
      </c>
      <c r="GA35" s="241">
        <f>IF(FQ35="120 minutes",120,IF(FQ35="300 mint",300,IF(FQ35="360 mint",360,IF(FQ35="300minute",300,IF(FQ35="270minute",270,IF(FQ35="300 minute",300,IF(FQ35="180 minute",180,IF(FQ35="6sacadood",360,IF(FQ35="5 saacadood",300,IF(FQ35="4sacadood",240,IF(FQ35="270 minutes",270,IF(FQ35="240minutes",240,IF(FQ35="360minutes",360,IF(FQ35="300mint",300,IF(FQ35="300 mints",300,IF(FQ35="270minutes",270,IF(FQ35="300 minutes",300,IF(FQ35="240 minutes",240,IF(FQ35="240Minutes",240,IF(FQ35="180minutes",180,IF(FQ35="180 minutes",180,IF(FQ35="263 minutes",263,IF(FQ35="330 minutes",330,IF(FQ35="270 Minutes",270,IF(FQ35="240minutes",240,IF(FQ35="3",180,IF(FQ35="3 hours",180,IF(FQ35="4 hours",240,IF(FQ35="1",60,IF(FQ35="2.5 hours",150,IF(FQ35="5 hours",300,IF(FQ35="4",240,IF(FQ35="300minutes",300,FQ35)))))))))))))))))))))))))))))))))</f>
        <v>270</v>
      </c>
    </row>
    <row r="36" spans="2:183" s="1" customFormat="1">
      <c r="B36" s="1" t="s">
        <v>322</v>
      </c>
      <c r="E36" s="1" t="s">
        <v>322</v>
      </c>
      <c r="H36" s="1" t="s">
        <v>322</v>
      </c>
      <c r="J36" s="1" t="s">
        <v>323</v>
      </c>
      <c r="L36" s="1" t="s">
        <v>324</v>
      </c>
      <c r="O36" s="1" t="s">
        <v>325</v>
      </c>
      <c r="P36" s="258">
        <v>45641</v>
      </c>
      <c r="Q36" s="255">
        <v>45641.367878460602</v>
      </c>
      <c r="R36" s="201" t="s">
        <v>441</v>
      </c>
      <c r="S36" s="1">
        <v>3</v>
      </c>
      <c r="T36" s="1">
        <v>2</v>
      </c>
      <c r="U36" s="1">
        <v>4</v>
      </c>
      <c r="V36" s="1">
        <v>0</v>
      </c>
      <c r="W36" s="1">
        <v>0</v>
      </c>
      <c r="X36" s="1">
        <v>0</v>
      </c>
      <c r="Y36" s="1" t="s">
        <v>345</v>
      </c>
      <c r="AA36" s="1" t="s">
        <v>368</v>
      </c>
      <c r="AC36" s="1" t="s">
        <v>329</v>
      </c>
      <c r="AD36" s="1">
        <v>0</v>
      </c>
      <c r="AE36" s="1">
        <v>1</v>
      </c>
      <c r="AF36" s="1">
        <v>0</v>
      </c>
      <c r="AG36" s="1">
        <v>0</v>
      </c>
      <c r="AH36" s="1">
        <v>0</v>
      </c>
      <c r="AI36" s="1">
        <v>0</v>
      </c>
      <c r="AJ36" s="1">
        <v>0</v>
      </c>
      <c r="AK36" s="1">
        <v>0</v>
      </c>
      <c r="AL36" s="1">
        <v>0</v>
      </c>
      <c r="AM36" s="1">
        <v>0</v>
      </c>
      <c r="AN36" s="1">
        <v>0</v>
      </c>
      <c r="AP36" s="1" t="s">
        <v>329</v>
      </c>
      <c r="AR36" s="1" t="s">
        <v>330</v>
      </c>
      <c r="AS36" s="1" t="s">
        <v>323</v>
      </c>
      <c r="BI36" s="1">
        <v>1</v>
      </c>
      <c r="BR36" s="1" t="s">
        <v>331</v>
      </c>
      <c r="BS36" s="1">
        <v>0</v>
      </c>
      <c r="BT36" s="1">
        <v>1</v>
      </c>
      <c r="BU36" s="1">
        <v>0</v>
      </c>
      <c r="BV36" s="1">
        <v>0</v>
      </c>
      <c r="BW36" s="1">
        <v>0</v>
      </c>
      <c r="BX36" s="1">
        <v>0</v>
      </c>
      <c r="BY36" s="1">
        <v>0</v>
      </c>
      <c r="BZ36" s="1">
        <v>0</v>
      </c>
      <c r="CA36" s="1">
        <v>0</v>
      </c>
      <c r="CB36" s="1">
        <v>0</v>
      </c>
      <c r="CC36" s="1">
        <v>0</v>
      </c>
      <c r="CD36" s="1">
        <v>0</v>
      </c>
      <c r="CF36" s="1" t="s">
        <v>331</v>
      </c>
      <c r="CH36" s="1" t="s">
        <v>323</v>
      </c>
      <c r="CW36" s="1" t="s">
        <v>332</v>
      </c>
      <c r="CX36" s="1" t="s">
        <v>333</v>
      </c>
      <c r="CZ36" s="1" t="s">
        <v>333</v>
      </c>
      <c r="DB36" s="1">
        <v>0</v>
      </c>
      <c r="DC36" s="1">
        <v>21</v>
      </c>
      <c r="DD36" s="1">
        <v>0</v>
      </c>
      <c r="DE36" s="1">
        <v>0</v>
      </c>
      <c r="DF36" s="1">
        <v>0</v>
      </c>
      <c r="DG36" s="1">
        <v>0</v>
      </c>
      <c r="DH36" s="1">
        <v>0</v>
      </c>
      <c r="DI36" s="1">
        <v>0</v>
      </c>
      <c r="DJ36" s="1">
        <v>0</v>
      </c>
      <c r="DK36" s="1">
        <v>0</v>
      </c>
      <c r="DL36" s="1">
        <v>0</v>
      </c>
      <c r="DM36" s="1">
        <v>0</v>
      </c>
      <c r="DN36" s="1">
        <v>21</v>
      </c>
      <c r="DO36" s="1">
        <v>0</v>
      </c>
      <c r="DP36" s="1">
        <v>0</v>
      </c>
      <c r="DQ36" s="1">
        <v>0</v>
      </c>
      <c r="DR36" s="1">
        <v>0</v>
      </c>
      <c r="DS36" s="1">
        <v>0</v>
      </c>
      <c r="DT36" s="1">
        <v>0</v>
      </c>
      <c r="DU36" s="1">
        <v>0</v>
      </c>
      <c r="DV36" s="1">
        <v>0</v>
      </c>
      <c r="DW36" s="1">
        <v>0</v>
      </c>
      <c r="DX36" s="1">
        <v>0</v>
      </c>
      <c r="DY36" s="1">
        <v>21</v>
      </c>
      <c r="DZ36" s="1">
        <v>0</v>
      </c>
      <c r="EA36" s="1">
        <v>0</v>
      </c>
      <c r="EB36" s="1">
        <v>0</v>
      </c>
      <c r="EC36" s="1">
        <v>0</v>
      </c>
      <c r="ED36" s="1">
        <v>0</v>
      </c>
      <c r="EE36" s="1">
        <v>0</v>
      </c>
      <c r="EF36" s="1">
        <v>0</v>
      </c>
      <c r="EG36" s="1">
        <v>0</v>
      </c>
      <c r="EH36" s="1">
        <v>0</v>
      </c>
      <c r="EI36" s="1">
        <v>0</v>
      </c>
      <c r="EJ36" s="1">
        <v>0</v>
      </c>
      <c r="EK36" s="1">
        <v>21</v>
      </c>
      <c r="EL36" s="1">
        <v>0</v>
      </c>
      <c r="EM36" s="1">
        <v>0</v>
      </c>
      <c r="EN36" s="1">
        <v>0</v>
      </c>
      <c r="EO36" s="1">
        <v>0</v>
      </c>
      <c r="EP36" s="1">
        <v>0</v>
      </c>
      <c r="EQ36" s="1">
        <v>0</v>
      </c>
      <c r="ER36" s="1">
        <v>0</v>
      </c>
      <c r="ES36" s="1">
        <v>0</v>
      </c>
      <c r="ET36" s="1">
        <v>0</v>
      </c>
      <c r="EU36" s="1">
        <v>0</v>
      </c>
      <c r="EV36" s="1" t="s">
        <v>322</v>
      </c>
      <c r="EW36" s="1" t="s">
        <v>334</v>
      </c>
      <c r="EZ36" s="1" t="s">
        <v>335</v>
      </c>
      <c r="FA36" s="1">
        <v>1</v>
      </c>
      <c r="FB36" s="1">
        <v>8</v>
      </c>
      <c r="FI36" s="1" t="s">
        <v>322</v>
      </c>
      <c r="FM36" s="1" t="s">
        <v>323</v>
      </c>
      <c r="FP36" s="1" t="s">
        <v>336</v>
      </c>
      <c r="FR36" s="1" t="s">
        <v>323</v>
      </c>
      <c r="FS36" s="1" t="s">
        <v>337</v>
      </c>
      <c r="FT36" s="1" t="s">
        <v>338</v>
      </c>
      <c r="FV36" s="1" t="s">
        <v>322</v>
      </c>
      <c r="FW36" s="125"/>
      <c r="FX36" s="1">
        <v>629023053</v>
      </c>
      <c r="FY36" s="243">
        <f t="shared" si="3"/>
        <v>2</v>
      </c>
      <c r="FZ36" s="243">
        <f t="shared" si="4"/>
        <v>0.2857142857142857</v>
      </c>
      <c r="GA36" s="241">
        <f>IF(FP36="5 hours",300,IF(FP36="30 Mins",30,IF(FP36="2 Hours",120,IF(FP36="60 Mins",60,IF(FP36="3 hours",180,IF(FP36="3hrs",180,IF(FP36="2.5 hours",150,IF(FP36="3.5 hrs",210,IF(FP36="4 Hours",240,IF(FP36="3 Hours",180,IF(FP36="3.20 hrs",192,IF(FP36="4 hours",240,IF(FP36="2.40 hours",144,IF(FP36="3.20 hours",192,IF(FP36="3.5 hours",210,IF(FP36="4hours",240,""))))))))))))))))</f>
        <v>120</v>
      </c>
    </row>
    <row r="37" spans="2:183" s="1" customFormat="1">
      <c r="B37" s="1" t="s">
        <v>322</v>
      </c>
      <c r="E37" s="1" t="s">
        <v>322</v>
      </c>
      <c r="H37" s="1" t="s">
        <v>322</v>
      </c>
      <c r="J37" s="1" t="s">
        <v>323</v>
      </c>
      <c r="L37" s="1" t="s">
        <v>442</v>
      </c>
      <c r="O37" s="1" t="s">
        <v>325</v>
      </c>
      <c r="P37" s="258">
        <v>45649</v>
      </c>
      <c r="Q37" s="255">
        <v>45649.479540960601</v>
      </c>
      <c r="R37" s="201" t="s">
        <v>443</v>
      </c>
      <c r="S37" s="1">
        <v>4</v>
      </c>
      <c r="T37" s="1">
        <v>8</v>
      </c>
      <c r="U37" s="1">
        <v>3</v>
      </c>
      <c r="V37" s="1">
        <v>0</v>
      </c>
      <c r="W37" s="1">
        <v>1</v>
      </c>
      <c r="X37" s="1">
        <v>0</v>
      </c>
      <c r="Y37" s="1" t="s">
        <v>345</v>
      </c>
      <c r="AA37" s="1" t="s">
        <v>358</v>
      </c>
      <c r="AC37" s="1" t="s">
        <v>329</v>
      </c>
      <c r="AD37" s="1">
        <v>0</v>
      </c>
      <c r="AE37" s="1">
        <v>1</v>
      </c>
      <c r="AF37" s="1">
        <v>0</v>
      </c>
      <c r="AG37" s="1">
        <v>0</v>
      </c>
      <c r="AH37" s="1">
        <v>0</v>
      </c>
      <c r="AI37" s="1">
        <v>0</v>
      </c>
      <c r="AJ37" s="1">
        <v>0</v>
      </c>
      <c r="AK37" s="1">
        <v>0</v>
      </c>
      <c r="AL37" s="1">
        <v>0</v>
      </c>
      <c r="AM37" s="1">
        <v>0</v>
      </c>
      <c r="AN37" s="1">
        <v>0</v>
      </c>
      <c r="AP37" s="1" t="s">
        <v>329</v>
      </c>
      <c r="AR37" s="1" t="s">
        <v>347</v>
      </c>
      <c r="AS37" s="1" t="s">
        <v>323</v>
      </c>
      <c r="BI37" s="1">
        <v>1</v>
      </c>
      <c r="BR37" s="1" t="s">
        <v>331</v>
      </c>
      <c r="BS37" s="1">
        <v>0</v>
      </c>
      <c r="BT37" s="1">
        <v>1</v>
      </c>
      <c r="BU37" s="1">
        <v>0</v>
      </c>
      <c r="BV37" s="1">
        <v>0</v>
      </c>
      <c r="BW37" s="1">
        <v>0</v>
      </c>
      <c r="BX37" s="1">
        <v>0</v>
      </c>
      <c r="BY37" s="1">
        <v>0</v>
      </c>
      <c r="BZ37" s="1">
        <v>0</v>
      </c>
      <c r="CA37" s="1">
        <v>0</v>
      </c>
      <c r="CB37" s="1">
        <v>0</v>
      </c>
      <c r="CC37" s="1">
        <v>0</v>
      </c>
      <c r="CD37" s="1">
        <v>0</v>
      </c>
      <c r="CF37" s="1" t="s">
        <v>331</v>
      </c>
      <c r="CH37" s="1" t="s">
        <v>323</v>
      </c>
      <c r="CW37" s="1" t="s">
        <v>332</v>
      </c>
      <c r="CX37" s="1" t="s">
        <v>333</v>
      </c>
      <c r="CZ37" s="1" t="s">
        <v>333</v>
      </c>
      <c r="DB37" s="1">
        <v>0</v>
      </c>
      <c r="DC37" s="1">
        <v>21</v>
      </c>
      <c r="DD37" s="1">
        <v>0</v>
      </c>
      <c r="DE37" s="1">
        <v>0</v>
      </c>
      <c r="DF37" s="1">
        <v>0</v>
      </c>
      <c r="DG37" s="1">
        <v>0</v>
      </c>
      <c r="DH37" s="1">
        <v>0</v>
      </c>
      <c r="DI37" s="1">
        <v>0</v>
      </c>
      <c r="DJ37" s="1">
        <v>0</v>
      </c>
      <c r="DK37" s="1">
        <v>0</v>
      </c>
      <c r="DL37" s="1">
        <v>0</v>
      </c>
      <c r="DM37" s="1">
        <v>0</v>
      </c>
      <c r="DN37" s="1">
        <v>21</v>
      </c>
      <c r="DO37" s="1">
        <v>0</v>
      </c>
      <c r="DP37" s="1">
        <v>0</v>
      </c>
      <c r="DQ37" s="1">
        <v>0</v>
      </c>
      <c r="DR37" s="1">
        <v>0</v>
      </c>
      <c r="DS37" s="1">
        <v>0</v>
      </c>
      <c r="DT37" s="1">
        <v>0</v>
      </c>
      <c r="DU37" s="1">
        <v>0</v>
      </c>
      <c r="DV37" s="1">
        <v>0</v>
      </c>
      <c r="DW37" s="1">
        <v>0</v>
      </c>
      <c r="DX37" s="1">
        <v>0</v>
      </c>
      <c r="DY37" s="1">
        <v>21</v>
      </c>
      <c r="DZ37" s="1">
        <v>0</v>
      </c>
      <c r="EA37" s="1">
        <v>0</v>
      </c>
      <c r="EB37" s="1">
        <v>0</v>
      </c>
      <c r="EC37" s="1">
        <v>0</v>
      </c>
      <c r="ED37" s="1">
        <v>0</v>
      </c>
      <c r="EE37" s="1">
        <v>0</v>
      </c>
      <c r="EF37" s="1">
        <v>0</v>
      </c>
      <c r="EG37" s="1">
        <v>0</v>
      </c>
      <c r="EH37" s="1">
        <v>0</v>
      </c>
      <c r="EI37" s="1">
        <v>0</v>
      </c>
      <c r="EJ37" s="1">
        <v>0</v>
      </c>
      <c r="EK37" s="1">
        <v>21</v>
      </c>
      <c r="EL37" s="1">
        <v>0</v>
      </c>
      <c r="EM37" s="1">
        <v>0</v>
      </c>
      <c r="EN37" s="1">
        <v>0</v>
      </c>
      <c r="EO37" s="1">
        <v>0</v>
      </c>
      <c r="EP37" s="1">
        <v>0</v>
      </c>
      <c r="EQ37" s="1">
        <v>0</v>
      </c>
      <c r="ER37" s="1">
        <v>0</v>
      </c>
      <c r="ES37" s="1">
        <v>0</v>
      </c>
      <c r="ET37" s="1">
        <v>0</v>
      </c>
      <c r="EU37" s="1">
        <v>0</v>
      </c>
      <c r="EV37" s="1" t="s">
        <v>322</v>
      </c>
      <c r="EW37" s="1" t="s">
        <v>334</v>
      </c>
      <c r="EZ37" s="1" t="s">
        <v>335</v>
      </c>
      <c r="FA37" s="1">
        <v>1</v>
      </c>
      <c r="FB37" s="1">
        <v>6</v>
      </c>
      <c r="FI37" s="1" t="s">
        <v>322</v>
      </c>
      <c r="FM37" s="1" t="s">
        <v>323</v>
      </c>
      <c r="FP37" s="1" t="s">
        <v>336</v>
      </c>
      <c r="FR37" s="1" t="s">
        <v>323</v>
      </c>
      <c r="FS37" s="1" t="s">
        <v>337</v>
      </c>
      <c r="FT37" s="1" t="s">
        <v>338</v>
      </c>
      <c r="FV37" s="1" t="s">
        <v>322</v>
      </c>
      <c r="FW37" s="125"/>
      <c r="FX37" s="1">
        <v>631294930</v>
      </c>
      <c r="FY37" s="243">
        <f t="shared" si="3"/>
        <v>1.5</v>
      </c>
      <c r="FZ37" s="243">
        <f t="shared" si="4"/>
        <v>0.21428571428571427</v>
      </c>
      <c r="GA37" s="241">
        <f>IF(FP37="5 hours",300,IF(FP37="30 Mins",30,IF(FP37="2 Hours",120,IF(FP37="60 Mins",60,IF(FP37="3 hours",180,IF(FP37="3hrs",180,IF(FP37="2.5 hours",150,IF(FP37="3.5 hrs",210,IF(FP37="4 Hours",240,IF(FP37="3 Hours",180,IF(FP37="3.20 hrs",192,IF(FP37="4 hours",240,IF(FP37="2.40 hours",144,IF(FP37="3.20 hours",192,IF(FP37="3.5 hours",210,IF(FP37="4hours",240,""))))))))))))))))</f>
        <v>120</v>
      </c>
    </row>
    <row r="38" spans="2:183" s="1" customFormat="1">
      <c r="B38" s="1" t="s">
        <v>322</v>
      </c>
      <c r="E38" s="1" t="s">
        <v>322</v>
      </c>
      <c r="H38" s="1" t="s">
        <v>322</v>
      </c>
      <c r="J38" s="1" t="s">
        <v>323</v>
      </c>
      <c r="L38" s="1" t="s">
        <v>324</v>
      </c>
      <c r="O38" s="1" t="s">
        <v>325</v>
      </c>
      <c r="P38" s="258">
        <v>45654</v>
      </c>
      <c r="Q38" s="255">
        <v>45654.525966574103</v>
      </c>
      <c r="R38" s="201" t="s">
        <v>444</v>
      </c>
      <c r="S38" s="1">
        <v>3</v>
      </c>
      <c r="T38" s="1">
        <v>3</v>
      </c>
      <c r="U38" s="1">
        <v>4</v>
      </c>
      <c r="V38" s="1">
        <v>5</v>
      </c>
      <c r="W38" s="1">
        <v>1</v>
      </c>
      <c r="X38" s="1">
        <v>0</v>
      </c>
      <c r="Y38" s="1" t="s">
        <v>403</v>
      </c>
      <c r="AA38" s="1" t="s">
        <v>368</v>
      </c>
      <c r="AC38" s="1" t="s">
        <v>329</v>
      </c>
      <c r="AD38" s="1">
        <v>0</v>
      </c>
      <c r="AE38" s="1">
        <v>1</v>
      </c>
      <c r="AF38" s="1">
        <v>0</v>
      </c>
      <c r="AG38" s="1">
        <v>0</v>
      </c>
      <c r="AH38" s="1">
        <v>0</v>
      </c>
      <c r="AI38" s="1">
        <v>0</v>
      </c>
      <c r="AJ38" s="1">
        <v>0</v>
      </c>
      <c r="AK38" s="1">
        <v>0</v>
      </c>
      <c r="AL38" s="1">
        <v>0</v>
      </c>
      <c r="AM38" s="1">
        <v>0</v>
      </c>
      <c r="AN38" s="1">
        <v>0</v>
      </c>
      <c r="AP38" s="1" t="s">
        <v>329</v>
      </c>
      <c r="AR38" s="1" t="s">
        <v>330</v>
      </c>
      <c r="AS38" s="1" t="s">
        <v>323</v>
      </c>
      <c r="BI38" s="1">
        <v>1</v>
      </c>
      <c r="BR38" s="1" t="s">
        <v>331</v>
      </c>
      <c r="BS38" s="1">
        <v>0</v>
      </c>
      <c r="BT38" s="1">
        <v>1</v>
      </c>
      <c r="BU38" s="1">
        <v>0</v>
      </c>
      <c r="BV38" s="1">
        <v>0</v>
      </c>
      <c r="BW38" s="1">
        <v>0</v>
      </c>
      <c r="BX38" s="1">
        <v>0</v>
      </c>
      <c r="BY38" s="1">
        <v>0</v>
      </c>
      <c r="BZ38" s="1">
        <v>0</v>
      </c>
      <c r="CA38" s="1">
        <v>0</v>
      </c>
      <c r="CB38" s="1">
        <v>0</v>
      </c>
      <c r="CC38" s="1">
        <v>0</v>
      </c>
      <c r="CD38" s="1">
        <v>0</v>
      </c>
      <c r="CF38" s="1" t="s">
        <v>331</v>
      </c>
      <c r="CH38" s="1" t="s">
        <v>323</v>
      </c>
      <c r="CW38" s="1" t="s">
        <v>332</v>
      </c>
      <c r="CX38" s="1" t="s">
        <v>333</v>
      </c>
      <c r="CZ38" s="1" t="s">
        <v>333</v>
      </c>
      <c r="DB38" s="1">
        <v>0</v>
      </c>
      <c r="DC38" s="1">
        <v>21</v>
      </c>
      <c r="DD38" s="1">
        <v>0</v>
      </c>
      <c r="DE38" s="1">
        <v>0</v>
      </c>
      <c r="DF38" s="1">
        <v>0</v>
      </c>
      <c r="DG38" s="1">
        <v>0</v>
      </c>
      <c r="DH38" s="1">
        <v>0</v>
      </c>
      <c r="DI38" s="1">
        <v>0</v>
      </c>
      <c r="DJ38" s="1">
        <v>0</v>
      </c>
      <c r="DK38" s="1">
        <v>0</v>
      </c>
      <c r="DL38" s="1">
        <v>0</v>
      </c>
      <c r="DM38" s="1">
        <v>0</v>
      </c>
      <c r="DN38" s="1">
        <v>21</v>
      </c>
      <c r="DO38" s="1">
        <v>0</v>
      </c>
      <c r="DP38" s="1">
        <v>0</v>
      </c>
      <c r="DQ38" s="1">
        <v>0</v>
      </c>
      <c r="DR38" s="1">
        <v>0</v>
      </c>
      <c r="DS38" s="1">
        <v>0</v>
      </c>
      <c r="DT38" s="1">
        <v>0</v>
      </c>
      <c r="DU38" s="1">
        <v>0</v>
      </c>
      <c r="DV38" s="1">
        <v>0</v>
      </c>
      <c r="DW38" s="1">
        <v>0</v>
      </c>
      <c r="DX38" s="1">
        <v>0</v>
      </c>
      <c r="DY38" s="1">
        <v>21</v>
      </c>
      <c r="DZ38" s="1">
        <v>0</v>
      </c>
      <c r="EA38" s="1">
        <v>0</v>
      </c>
      <c r="EB38" s="1">
        <v>0</v>
      </c>
      <c r="EC38" s="1">
        <v>0</v>
      </c>
      <c r="ED38" s="1">
        <v>0</v>
      </c>
      <c r="EE38" s="1">
        <v>0</v>
      </c>
      <c r="EF38" s="1">
        <v>0</v>
      </c>
      <c r="EG38" s="1">
        <v>0</v>
      </c>
      <c r="EH38" s="1">
        <v>0</v>
      </c>
      <c r="EI38" s="1">
        <v>0</v>
      </c>
      <c r="EJ38" s="1">
        <v>0</v>
      </c>
      <c r="EK38" s="1">
        <v>21</v>
      </c>
      <c r="EL38" s="1">
        <v>0</v>
      </c>
      <c r="EM38" s="1">
        <v>0</v>
      </c>
      <c r="EN38" s="1">
        <v>0</v>
      </c>
      <c r="EO38" s="1">
        <v>0</v>
      </c>
      <c r="EP38" s="1">
        <v>0</v>
      </c>
      <c r="EQ38" s="1">
        <v>0</v>
      </c>
      <c r="ER38" s="1">
        <v>0</v>
      </c>
      <c r="ES38" s="1">
        <v>0</v>
      </c>
      <c r="ET38" s="1">
        <v>0</v>
      </c>
      <c r="EU38" s="1">
        <v>0</v>
      </c>
      <c r="EV38" s="1" t="s">
        <v>322</v>
      </c>
      <c r="EW38" s="1" t="s">
        <v>334</v>
      </c>
      <c r="EZ38" s="1" t="s">
        <v>335</v>
      </c>
      <c r="FA38" s="1">
        <v>2</v>
      </c>
      <c r="FB38" s="1">
        <v>9</v>
      </c>
      <c r="FI38" s="1" t="s">
        <v>322</v>
      </c>
      <c r="FM38" s="1" t="s">
        <v>323</v>
      </c>
      <c r="FP38" s="1" t="s">
        <v>311</v>
      </c>
      <c r="FQ38" s="1" t="s">
        <v>351</v>
      </c>
      <c r="FR38" s="1" t="s">
        <v>323</v>
      </c>
      <c r="FS38" s="1" t="s">
        <v>337</v>
      </c>
      <c r="FT38" s="1" t="s">
        <v>338</v>
      </c>
      <c r="FV38" s="1" t="s">
        <v>322</v>
      </c>
      <c r="FW38" s="125"/>
      <c r="FX38" s="1">
        <v>633055941</v>
      </c>
      <c r="FY38" s="243">
        <f t="shared" si="3"/>
        <v>4.5</v>
      </c>
      <c r="FZ38" s="243">
        <f t="shared" si="4"/>
        <v>0.6428571428571429</v>
      </c>
      <c r="GA38" s="241">
        <f>IF(FQ38="120 minutes",120,IF(FQ38="300 mint",300,IF(FQ38="360 mint",360,IF(FQ38="300minute",300,IF(FQ38="270minute",270,IF(FQ38="300 minute",300,IF(FQ38="180 minute",180,IF(FQ38="6sacadood",360,IF(FQ38="5 saacadood",300,IF(FQ38="4sacadood",240,IF(FQ38="270 minutes",270,IF(FQ38="240minutes",240,IF(FQ38="360minutes",360,IF(FQ38="300mint",300,IF(FQ38="300 mints",300,IF(FQ38="270minutes",270,IF(FQ38="300 minutes",300,IF(FQ38="240 minutes",240,IF(FQ38="240Minutes",240,IF(FQ38="180minutes",180,IF(FQ38="180 minutes",180,IF(FQ38="263 minutes",263,IF(FQ38="330 minutes",330,IF(FQ38="270 Minutes",270,IF(FQ38="240minutes",240,IF(FQ38="3",180,IF(FQ38="3 hours",180,IF(FQ38="4 hours",240,IF(FQ38="1",60,IF(FQ38="2.5 hours",150,IF(FQ38="5 hours",300,IF(FQ38="4",240,IF(FQ38="300minutes",300,FQ38)))))))))))))))))))))))))))))))))</f>
        <v>240</v>
      </c>
    </row>
    <row r="39" spans="2:183" s="1" customFormat="1">
      <c r="B39" s="1" t="s">
        <v>322</v>
      </c>
      <c r="E39" s="1" t="s">
        <v>322</v>
      </c>
      <c r="H39" s="1" t="s">
        <v>322</v>
      </c>
      <c r="J39" s="1" t="s">
        <v>323</v>
      </c>
      <c r="L39" s="1" t="s">
        <v>324</v>
      </c>
      <c r="O39" s="1" t="s">
        <v>325</v>
      </c>
      <c r="P39" s="258">
        <v>45662</v>
      </c>
      <c r="Q39" s="255">
        <v>45662.440566180601</v>
      </c>
      <c r="R39" s="201" t="s">
        <v>445</v>
      </c>
      <c r="S39" s="1">
        <v>3</v>
      </c>
      <c r="T39" s="1">
        <v>5</v>
      </c>
      <c r="U39" s="1">
        <v>2</v>
      </c>
      <c r="V39" s="1">
        <v>1</v>
      </c>
      <c r="W39" s="1">
        <v>0</v>
      </c>
      <c r="X39" s="1">
        <v>0</v>
      </c>
      <c r="Y39" s="1" t="s">
        <v>372</v>
      </c>
      <c r="AA39" s="1" t="s">
        <v>328</v>
      </c>
      <c r="AC39" s="1" t="s">
        <v>329</v>
      </c>
      <c r="AD39" s="1">
        <v>0</v>
      </c>
      <c r="AE39" s="1">
        <v>1</v>
      </c>
      <c r="AF39" s="1">
        <v>0</v>
      </c>
      <c r="AG39" s="1">
        <v>0</v>
      </c>
      <c r="AH39" s="1">
        <v>0</v>
      </c>
      <c r="AI39" s="1">
        <v>0</v>
      </c>
      <c r="AJ39" s="1">
        <v>0</v>
      </c>
      <c r="AK39" s="1">
        <v>0</v>
      </c>
      <c r="AL39" s="1">
        <v>0</v>
      </c>
      <c r="AM39" s="1">
        <v>0</v>
      </c>
      <c r="AN39" s="1">
        <v>0</v>
      </c>
      <c r="AP39" s="1" t="s">
        <v>329</v>
      </c>
      <c r="AR39" s="1" t="s">
        <v>347</v>
      </c>
      <c r="AS39" s="1" t="s">
        <v>323</v>
      </c>
      <c r="BI39" s="1">
        <v>1</v>
      </c>
      <c r="BR39" s="1" t="s">
        <v>331</v>
      </c>
      <c r="BS39" s="1">
        <v>0</v>
      </c>
      <c r="BT39" s="1">
        <v>1</v>
      </c>
      <c r="BU39" s="1">
        <v>0</v>
      </c>
      <c r="BV39" s="1">
        <v>0</v>
      </c>
      <c r="BW39" s="1">
        <v>0</v>
      </c>
      <c r="BX39" s="1">
        <v>0</v>
      </c>
      <c r="BY39" s="1">
        <v>0</v>
      </c>
      <c r="BZ39" s="1">
        <v>0</v>
      </c>
      <c r="CA39" s="1">
        <v>0</v>
      </c>
      <c r="CB39" s="1">
        <v>0</v>
      </c>
      <c r="CC39" s="1">
        <v>0</v>
      </c>
      <c r="CD39" s="1">
        <v>0</v>
      </c>
      <c r="CF39" s="1" t="s">
        <v>331</v>
      </c>
      <c r="CH39" s="1" t="s">
        <v>323</v>
      </c>
      <c r="CW39" s="1" t="s">
        <v>332</v>
      </c>
      <c r="CX39" s="1" t="s">
        <v>333</v>
      </c>
      <c r="CZ39" s="1" t="s">
        <v>333</v>
      </c>
      <c r="DB39" s="1">
        <v>0</v>
      </c>
      <c r="DC39" s="1">
        <v>14</v>
      </c>
      <c r="DD39" s="1">
        <v>0</v>
      </c>
      <c r="DE39" s="1">
        <v>0</v>
      </c>
      <c r="DF39" s="1">
        <v>0</v>
      </c>
      <c r="DG39" s="1">
        <v>0</v>
      </c>
      <c r="DH39" s="1">
        <v>0</v>
      </c>
      <c r="DI39" s="1">
        <v>0</v>
      </c>
      <c r="DJ39" s="1">
        <v>0</v>
      </c>
      <c r="DK39" s="1">
        <v>0</v>
      </c>
      <c r="DL39" s="1">
        <v>0</v>
      </c>
      <c r="DM39" s="1">
        <v>0</v>
      </c>
      <c r="DN39" s="1">
        <v>14</v>
      </c>
      <c r="DO39" s="1">
        <v>0</v>
      </c>
      <c r="DP39" s="1">
        <v>0</v>
      </c>
      <c r="DQ39" s="1">
        <v>0</v>
      </c>
      <c r="DR39" s="1">
        <v>0</v>
      </c>
      <c r="DS39" s="1">
        <v>0</v>
      </c>
      <c r="DT39" s="1">
        <v>0</v>
      </c>
      <c r="DU39" s="1">
        <v>0</v>
      </c>
      <c r="DV39" s="1">
        <v>0</v>
      </c>
      <c r="DW39" s="1">
        <v>0</v>
      </c>
      <c r="DX39" s="1">
        <v>0</v>
      </c>
      <c r="DY39" s="1">
        <v>14</v>
      </c>
      <c r="DZ39" s="1">
        <v>0</v>
      </c>
      <c r="EA39" s="1">
        <v>0</v>
      </c>
      <c r="EB39" s="1">
        <v>0</v>
      </c>
      <c r="EC39" s="1">
        <v>0</v>
      </c>
      <c r="ED39" s="1">
        <v>0</v>
      </c>
      <c r="EE39" s="1">
        <v>0</v>
      </c>
      <c r="EF39" s="1">
        <v>0</v>
      </c>
      <c r="EG39" s="1">
        <v>0</v>
      </c>
      <c r="EH39" s="1">
        <v>0</v>
      </c>
      <c r="EI39" s="1">
        <v>0</v>
      </c>
      <c r="EJ39" s="1">
        <v>0</v>
      </c>
      <c r="EK39" s="1">
        <v>14</v>
      </c>
      <c r="EL39" s="1">
        <v>0</v>
      </c>
      <c r="EM39" s="1">
        <v>0</v>
      </c>
      <c r="EN39" s="1">
        <v>0</v>
      </c>
      <c r="EO39" s="1">
        <v>0</v>
      </c>
      <c r="EP39" s="1">
        <v>0</v>
      </c>
      <c r="EQ39" s="1">
        <v>0</v>
      </c>
      <c r="ER39" s="1">
        <v>0</v>
      </c>
      <c r="ES39" s="1">
        <v>0</v>
      </c>
      <c r="ET39" s="1">
        <v>0</v>
      </c>
      <c r="EU39" s="1">
        <v>0</v>
      </c>
      <c r="EV39" s="1" t="s">
        <v>322</v>
      </c>
      <c r="EW39" s="1" t="s">
        <v>334</v>
      </c>
      <c r="EZ39" s="1" t="s">
        <v>335</v>
      </c>
      <c r="FA39" s="1">
        <v>1</v>
      </c>
      <c r="FB39" s="1">
        <v>10</v>
      </c>
      <c r="FI39" s="1" t="s">
        <v>322</v>
      </c>
      <c r="FM39" s="1" t="s">
        <v>323</v>
      </c>
      <c r="FP39" s="1" t="s">
        <v>360</v>
      </c>
      <c r="FR39" s="1" t="s">
        <v>323</v>
      </c>
      <c r="FS39" s="1" t="s">
        <v>337</v>
      </c>
      <c r="FT39" s="1" t="s">
        <v>338</v>
      </c>
      <c r="FV39" s="1" t="s">
        <v>322</v>
      </c>
      <c r="FW39" s="125"/>
      <c r="FX39" s="1">
        <v>634381559</v>
      </c>
      <c r="FY39" s="243">
        <f t="shared" si="3"/>
        <v>2.5</v>
      </c>
      <c r="FZ39" s="243">
        <f t="shared" si="4"/>
        <v>0.35714285714285715</v>
      </c>
      <c r="GA39" s="241">
        <f>IF(FP39="5 hours",300,IF(FP39="30 Mins",30,IF(FP39="2 Hours",120,IF(FP39="60 Mins",60,IF(FP39="3 hours",180,IF(FP39="3hrs",180,IF(FP39="2.5 hours",150,IF(FP39="3.5 hrs",210,IF(FP39="4 Hours",240,IF(FP39="3 Hours",180,IF(FP39="3.20 hrs",192,IF(FP39="4 hours",240,IF(FP39="2.40 hours",144,IF(FP39="3.20 hours",192,IF(FP39="3.5 hours",210,IF(FP39="4hours",240,""))))))))))))))))</f>
        <v>60</v>
      </c>
    </row>
    <row r="40" spans="2:183" s="1" customFormat="1">
      <c r="B40" s="1" t="s">
        <v>322</v>
      </c>
      <c r="E40" s="1" t="s">
        <v>322</v>
      </c>
      <c r="H40" s="1" t="s">
        <v>322</v>
      </c>
      <c r="J40" s="1" t="s">
        <v>323</v>
      </c>
      <c r="L40" s="1" t="s">
        <v>324</v>
      </c>
      <c r="O40" s="1" t="s">
        <v>325</v>
      </c>
      <c r="P40" s="258">
        <v>45654</v>
      </c>
      <c r="Q40" s="255">
        <v>45654.413258148103</v>
      </c>
      <c r="R40" s="201" t="s">
        <v>446</v>
      </c>
      <c r="S40" s="1">
        <v>0</v>
      </c>
      <c r="T40" s="1">
        <v>3</v>
      </c>
      <c r="U40" s="1">
        <v>1</v>
      </c>
      <c r="V40" s="1">
        <v>2</v>
      </c>
      <c r="W40" s="1">
        <v>0</v>
      </c>
      <c r="X40" s="1">
        <v>0</v>
      </c>
      <c r="Y40" s="1" t="s">
        <v>345</v>
      </c>
      <c r="AA40" s="1" t="s">
        <v>328</v>
      </c>
      <c r="AC40" s="1" t="s">
        <v>329</v>
      </c>
      <c r="AD40" s="1">
        <v>0</v>
      </c>
      <c r="AE40" s="1">
        <v>1</v>
      </c>
      <c r="AF40" s="1">
        <v>0</v>
      </c>
      <c r="AG40" s="1">
        <v>0</v>
      </c>
      <c r="AH40" s="1">
        <v>0</v>
      </c>
      <c r="AI40" s="1">
        <v>0</v>
      </c>
      <c r="AJ40" s="1">
        <v>0</v>
      </c>
      <c r="AK40" s="1">
        <v>0</v>
      </c>
      <c r="AL40" s="1">
        <v>0</v>
      </c>
      <c r="AM40" s="1">
        <v>0</v>
      </c>
      <c r="AN40" s="1">
        <v>0</v>
      </c>
      <c r="AP40" s="1" t="s">
        <v>329</v>
      </c>
      <c r="AR40" s="1" t="s">
        <v>330</v>
      </c>
      <c r="AS40" s="1" t="s">
        <v>323</v>
      </c>
      <c r="BI40" s="1">
        <v>1</v>
      </c>
      <c r="BR40" s="1" t="s">
        <v>331</v>
      </c>
      <c r="BS40" s="1">
        <v>0</v>
      </c>
      <c r="BT40" s="1">
        <v>1</v>
      </c>
      <c r="BU40" s="1">
        <v>0</v>
      </c>
      <c r="BV40" s="1">
        <v>0</v>
      </c>
      <c r="BW40" s="1">
        <v>0</v>
      </c>
      <c r="BX40" s="1">
        <v>0</v>
      </c>
      <c r="BY40" s="1">
        <v>0</v>
      </c>
      <c r="BZ40" s="1">
        <v>0</v>
      </c>
      <c r="CA40" s="1">
        <v>0</v>
      </c>
      <c r="CB40" s="1">
        <v>0</v>
      </c>
      <c r="CC40" s="1">
        <v>0</v>
      </c>
      <c r="CD40" s="1">
        <v>0</v>
      </c>
      <c r="CF40" s="1" t="s">
        <v>331</v>
      </c>
      <c r="CH40" s="1" t="s">
        <v>323</v>
      </c>
      <c r="CW40" s="1" t="s">
        <v>332</v>
      </c>
      <c r="CX40" s="1" t="s">
        <v>392</v>
      </c>
      <c r="CZ40" s="1" t="s">
        <v>333</v>
      </c>
      <c r="DB40" s="1">
        <v>0</v>
      </c>
      <c r="DC40" s="1">
        <v>21</v>
      </c>
      <c r="DD40" s="1">
        <v>0</v>
      </c>
      <c r="DE40" s="1">
        <v>0</v>
      </c>
      <c r="DF40" s="1">
        <v>0</v>
      </c>
      <c r="DG40" s="1">
        <v>0</v>
      </c>
      <c r="DH40" s="1">
        <v>0</v>
      </c>
      <c r="DI40" s="1">
        <v>0</v>
      </c>
      <c r="DJ40" s="1">
        <v>0</v>
      </c>
      <c r="DK40" s="1">
        <v>0</v>
      </c>
      <c r="DL40" s="1">
        <v>0</v>
      </c>
      <c r="DM40" s="1">
        <v>0</v>
      </c>
      <c r="DN40" s="1">
        <v>21</v>
      </c>
      <c r="DO40" s="1">
        <v>0</v>
      </c>
      <c r="DP40" s="1">
        <v>0</v>
      </c>
      <c r="DQ40" s="1">
        <v>0</v>
      </c>
      <c r="DR40" s="1">
        <v>0</v>
      </c>
      <c r="DS40" s="1">
        <v>0</v>
      </c>
      <c r="DT40" s="1">
        <v>0</v>
      </c>
      <c r="DU40" s="1">
        <v>0</v>
      </c>
      <c r="DV40" s="1">
        <v>0</v>
      </c>
      <c r="DW40" s="1">
        <v>0</v>
      </c>
      <c r="DX40" s="1">
        <v>0</v>
      </c>
      <c r="DY40" s="1">
        <v>21</v>
      </c>
      <c r="DZ40" s="1">
        <v>0</v>
      </c>
      <c r="EA40" s="1">
        <v>0</v>
      </c>
      <c r="EB40" s="1">
        <v>0</v>
      </c>
      <c r="EC40" s="1">
        <v>0</v>
      </c>
      <c r="ED40" s="1">
        <v>0</v>
      </c>
      <c r="EE40" s="1">
        <v>0</v>
      </c>
      <c r="EF40" s="1">
        <v>0</v>
      </c>
      <c r="EG40" s="1">
        <v>0</v>
      </c>
      <c r="EH40" s="1">
        <v>0</v>
      </c>
      <c r="EI40" s="1">
        <v>0</v>
      </c>
      <c r="EJ40" s="1">
        <v>0</v>
      </c>
      <c r="EK40" s="1">
        <v>21</v>
      </c>
      <c r="EL40" s="1">
        <v>0</v>
      </c>
      <c r="EM40" s="1">
        <v>0</v>
      </c>
      <c r="EN40" s="1">
        <v>0</v>
      </c>
      <c r="EO40" s="1">
        <v>0</v>
      </c>
      <c r="EP40" s="1">
        <v>0</v>
      </c>
      <c r="EQ40" s="1">
        <v>0</v>
      </c>
      <c r="ER40" s="1">
        <v>0</v>
      </c>
      <c r="ES40" s="1">
        <v>0</v>
      </c>
      <c r="ET40" s="1">
        <v>0</v>
      </c>
      <c r="EU40" s="1">
        <v>0</v>
      </c>
      <c r="EV40" s="1" t="s">
        <v>322</v>
      </c>
      <c r="EW40" s="1" t="s">
        <v>349</v>
      </c>
      <c r="EZ40" s="1" t="s">
        <v>350</v>
      </c>
      <c r="FA40" s="1">
        <v>2</v>
      </c>
      <c r="FB40" s="1">
        <v>1</v>
      </c>
      <c r="FI40" s="1" t="s">
        <v>322</v>
      </c>
      <c r="FM40" s="1" t="s">
        <v>323</v>
      </c>
      <c r="FP40" s="1" t="s">
        <v>311</v>
      </c>
      <c r="FQ40" s="1" t="s">
        <v>417</v>
      </c>
      <c r="FR40" s="1" t="s">
        <v>323</v>
      </c>
      <c r="FS40" s="1" t="s">
        <v>337</v>
      </c>
      <c r="FT40" s="1" t="s">
        <v>338</v>
      </c>
      <c r="FV40" s="1" t="s">
        <v>322</v>
      </c>
      <c r="FW40" s="125"/>
      <c r="FX40" s="1">
        <v>633035143</v>
      </c>
      <c r="FY40" s="243">
        <f t="shared" si="3"/>
        <v>14</v>
      </c>
      <c r="FZ40" s="243">
        <f t="shared" si="4"/>
        <v>2</v>
      </c>
      <c r="GA40" s="241" t="str">
        <f>IF(FQ40="120 minutes",120,IF(FQ40="300 mint",300,IF(FQ40="360 mint",360,IF(FQ40="300minute",300,IF(FQ40="270minute",270,IF(FQ40="300 minute",300,IF(FQ40="180 minute",180,IF(FQ40="6sacadood",360,IF(FQ40="5 saacadood",300,IF(FQ40="4sacadood",240,IF(FQ40="270 minutes",270,IF(FQ40="240minutes",240,IF(FQ40="360minutes",360,IF(FQ40="300mint",300,IF(FQ40="300 mints",300,IF(FQ40="270minutes",270,IF(FQ40="300 minutes",300,IF(FQ40="240 minutes",240,IF(FQ40="240Minutes",240,IF(FQ40="180minutes",180,IF(FQ40="180 minutes",180,IF(FQ40="263 minutes",263,IF(FQ40="330 minutes",330,IF(FQ40="270 Minutes",270,IF(FQ40="240minutes",240,IF(FQ40="3",180,IF(FQ40="3 hours",180,IF(FQ40="4 hours",240,IF(FQ40="1",60,IF(FQ40="2.5 hours",150,IF(FQ40="5 hours",300,IF(FQ40="4",240,IF(FQ40="300minutes",300,FQ40)))))))))))))))))))))))))))))))))</f>
        <v>180</v>
      </c>
    </row>
    <row r="41" spans="2:183" s="1" customFormat="1">
      <c r="B41" s="1" t="s">
        <v>322</v>
      </c>
      <c r="E41" s="1" t="s">
        <v>322</v>
      </c>
      <c r="H41" s="1" t="s">
        <v>322</v>
      </c>
      <c r="J41" s="1" t="s">
        <v>323</v>
      </c>
      <c r="L41" s="1" t="s">
        <v>324</v>
      </c>
      <c r="O41" s="1" t="s">
        <v>325</v>
      </c>
      <c r="P41" s="258">
        <v>45641</v>
      </c>
      <c r="Q41" s="255">
        <v>45641.521347141199</v>
      </c>
      <c r="R41" s="201" t="s">
        <v>447</v>
      </c>
      <c r="S41" s="1">
        <v>5</v>
      </c>
      <c r="T41" s="1">
        <v>2</v>
      </c>
      <c r="U41" s="1">
        <v>2</v>
      </c>
      <c r="V41" s="1">
        <v>3</v>
      </c>
      <c r="W41" s="1">
        <v>1</v>
      </c>
      <c r="X41" s="1">
        <v>0</v>
      </c>
      <c r="Y41" s="1" t="s">
        <v>345</v>
      </c>
      <c r="AA41" s="1" t="s">
        <v>328</v>
      </c>
      <c r="AC41" s="1" t="s">
        <v>329</v>
      </c>
      <c r="AD41" s="1">
        <v>0</v>
      </c>
      <c r="AE41" s="1">
        <v>1</v>
      </c>
      <c r="AF41" s="1">
        <v>0</v>
      </c>
      <c r="AG41" s="1">
        <v>0</v>
      </c>
      <c r="AH41" s="1">
        <v>0</v>
      </c>
      <c r="AI41" s="1">
        <v>0</v>
      </c>
      <c r="AJ41" s="1">
        <v>0</v>
      </c>
      <c r="AK41" s="1">
        <v>0</v>
      </c>
      <c r="AL41" s="1">
        <v>0</v>
      </c>
      <c r="AM41" s="1">
        <v>0</v>
      </c>
      <c r="AN41" s="1">
        <v>0</v>
      </c>
      <c r="AP41" s="1" t="s">
        <v>329</v>
      </c>
      <c r="AR41" s="1" t="s">
        <v>330</v>
      </c>
      <c r="AS41" s="1" t="s">
        <v>323</v>
      </c>
      <c r="BI41" s="1">
        <v>2</v>
      </c>
      <c r="BR41" s="1" t="s">
        <v>331</v>
      </c>
      <c r="BS41" s="1">
        <v>0</v>
      </c>
      <c r="BT41" s="1">
        <v>1</v>
      </c>
      <c r="BU41" s="1">
        <v>0</v>
      </c>
      <c r="BV41" s="1">
        <v>0</v>
      </c>
      <c r="BW41" s="1">
        <v>0</v>
      </c>
      <c r="BX41" s="1">
        <v>0</v>
      </c>
      <c r="BY41" s="1">
        <v>0</v>
      </c>
      <c r="BZ41" s="1">
        <v>0</v>
      </c>
      <c r="CA41" s="1">
        <v>0</v>
      </c>
      <c r="CB41" s="1">
        <v>0</v>
      </c>
      <c r="CC41" s="1">
        <v>0</v>
      </c>
      <c r="CD41" s="1">
        <v>0</v>
      </c>
      <c r="CF41" s="1" t="s">
        <v>331</v>
      </c>
      <c r="CH41" s="1" t="s">
        <v>323</v>
      </c>
      <c r="CW41" s="1" t="s">
        <v>332</v>
      </c>
      <c r="CX41" s="1" t="s">
        <v>333</v>
      </c>
      <c r="CZ41" s="1" t="s">
        <v>333</v>
      </c>
      <c r="DB41" s="1">
        <v>0</v>
      </c>
      <c r="DC41" s="1">
        <v>21</v>
      </c>
      <c r="DD41" s="1">
        <v>0</v>
      </c>
      <c r="DE41" s="1">
        <v>0</v>
      </c>
      <c r="DF41" s="1">
        <v>0</v>
      </c>
      <c r="DG41" s="1">
        <v>0</v>
      </c>
      <c r="DH41" s="1">
        <v>0</v>
      </c>
      <c r="DI41" s="1">
        <v>0</v>
      </c>
      <c r="DJ41" s="1">
        <v>0</v>
      </c>
      <c r="DK41" s="1">
        <v>0</v>
      </c>
      <c r="DL41" s="1">
        <v>0</v>
      </c>
      <c r="DM41" s="1">
        <v>0</v>
      </c>
      <c r="DN41" s="1">
        <v>21</v>
      </c>
      <c r="DO41" s="1">
        <v>0</v>
      </c>
      <c r="DP41" s="1">
        <v>0</v>
      </c>
      <c r="DQ41" s="1">
        <v>0</v>
      </c>
      <c r="DR41" s="1">
        <v>0</v>
      </c>
      <c r="DS41" s="1">
        <v>0</v>
      </c>
      <c r="DT41" s="1">
        <v>0</v>
      </c>
      <c r="DU41" s="1">
        <v>0</v>
      </c>
      <c r="DV41" s="1">
        <v>0</v>
      </c>
      <c r="DW41" s="1">
        <v>0</v>
      </c>
      <c r="DX41" s="1">
        <v>0</v>
      </c>
      <c r="DY41" s="1">
        <v>21</v>
      </c>
      <c r="DZ41" s="1">
        <v>0</v>
      </c>
      <c r="EA41" s="1">
        <v>0</v>
      </c>
      <c r="EB41" s="1">
        <v>0</v>
      </c>
      <c r="EC41" s="1">
        <v>0</v>
      </c>
      <c r="ED41" s="1">
        <v>0</v>
      </c>
      <c r="EE41" s="1">
        <v>0</v>
      </c>
      <c r="EF41" s="1">
        <v>0</v>
      </c>
      <c r="EG41" s="1">
        <v>0</v>
      </c>
      <c r="EH41" s="1">
        <v>0</v>
      </c>
      <c r="EI41" s="1">
        <v>0</v>
      </c>
      <c r="EJ41" s="1">
        <v>0</v>
      </c>
      <c r="EK41" s="1">
        <v>21</v>
      </c>
      <c r="EL41" s="1">
        <v>0</v>
      </c>
      <c r="EM41" s="1">
        <v>0</v>
      </c>
      <c r="EN41" s="1">
        <v>0</v>
      </c>
      <c r="EO41" s="1">
        <v>0</v>
      </c>
      <c r="EP41" s="1">
        <v>0</v>
      </c>
      <c r="EQ41" s="1">
        <v>0</v>
      </c>
      <c r="ER41" s="1">
        <v>0</v>
      </c>
      <c r="ES41" s="1">
        <v>0</v>
      </c>
      <c r="ET41" s="1">
        <v>0</v>
      </c>
      <c r="EU41" s="1">
        <v>0</v>
      </c>
      <c r="EV41" s="1" t="s">
        <v>322</v>
      </c>
      <c r="EW41" s="1" t="s">
        <v>334</v>
      </c>
      <c r="EZ41" s="1" t="s">
        <v>335</v>
      </c>
      <c r="FA41" s="1">
        <v>2</v>
      </c>
      <c r="FB41" s="1">
        <v>8</v>
      </c>
      <c r="FI41" s="1" t="s">
        <v>322</v>
      </c>
      <c r="FM41" s="1" t="s">
        <v>323</v>
      </c>
      <c r="FP41" s="1" t="s">
        <v>336</v>
      </c>
      <c r="FR41" s="1" t="s">
        <v>323</v>
      </c>
      <c r="FS41" s="1" t="s">
        <v>337</v>
      </c>
      <c r="FT41" s="1" t="s">
        <v>338</v>
      </c>
      <c r="FV41" s="1" t="s">
        <v>322</v>
      </c>
      <c r="FW41" s="125"/>
      <c r="FX41" s="1">
        <v>629068834</v>
      </c>
      <c r="FY41" s="243">
        <f t="shared" si="3"/>
        <v>4</v>
      </c>
      <c r="FZ41" s="243">
        <f t="shared" si="4"/>
        <v>0.5714285714285714</v>
      </c>
      <c r="GA41" s="241">
        <f>IF(FP41="5 hours",300,IF(FP41="30 Mins",30,IF(FP41="2 Hours",120,IF(FP41="60 Mins",60,IF(FP41="3 hours",180,IF(FP41="3hrs",180,IF(FP41="2.5 hours",150,IF(FP41="3.5 hrs",210,IF(FP41="4 Hours",240,IF(FP41="3 Hours",180,IF(FP41="3.20 hrs",192,IF(FP41="4 hours",240,IF(FP41="2.40 hours",144,IF(FP41="3.20 hours",192,IF(FP41="3.5 hours",210,IF(FP41="4hours",240,""))))))))))))))))</f>
        <v>120</v>
      </c>
    </row>
    <row r="42" spans="2:183" s="1" customFormat="1">
      <c r="B42" s="1" t="s">
        <v>322</v>
      </c>
      <c r="E42" s="1" t="s">
        <v>322</v>
      </c>
      <c r="H42" s="1" t="s">
        <v>322</v>
      </c>
      <c r="J42" s="1" t="s">
        <v>323</v>
      </c>
      <c r="L42" s="1" t="s">
        <v>324</v>
      </c>
      <c r="O42" s="1" t="s">
        <v>325</v>
      </c>
      <c r="P42" s="258">
        <v>45649</v>
      </c>
      <c r="Q42" s="255">
        <v>45649.372672372701</v>
      </c>
      <c r="R42" s="201" t="s">
        <v>448</v>
      </c>
      <c r="S42" s="1">
        <v>1</v>
      </c>
      <c r="T42" s="1">
        <v>3</v>
      </c>
      <c r="U42" s="1">
        <v>2</v>
      </c>
      <c r="V42" s="1">
        <v>1</v>
      </c>
      <c r="W42" s="1">
        <v>0</v>
      </c>
      <c r="X42" s="1">
        <v>1</v>
      </c>
      <c r="Y42" s="1" t="s">
        <v>403</v>
      </c>
      <c r="AA42" s="1" t="s">
        <v>368</v>
      </c>
      <c r="AC42" s="1" t="s">
        <v>329</v>
      </c>
      <c r="AD42" s="1">
        <v>0</v>
      </c>
      <c r="AE42" s="1">
        <v>1</v>
      </c>
      <c r="AF42" s="1">
        <v>0</v>
      </c>
      <c r="AG42" s="1">
        <v>0</v>
      </c>
      <c r="AH42" s="1">
        <v>0</v>
      </c>
      <c r="AI42" s="1">
        <v>0</v>
      </c>
      <c r="AJ42" s="1">
        <v>0</v>
      </c>
      <c r="AK42" s="1">
        <v>0</v>
      </c>
      <c r="AL42" s="1">
        <v>0</v>
      </c>
      <c r="AM42" s="1">
        <v>0</v>
      </c>
      <c r="AN42" s="1">
        <v>0</v>
      </c>
      <c r="AP42" s="1" t="s">
        <v>329</v>
      </c>
      <c r="AR42" s="1" t="s">
        <v>330</v>
      </c>
      <c r="AS42" s="1" t="s">
        <v>323</v>
      </c>
      <c r="BI42" s="1">
        <v>1</v>
      </c>
      <c r="BR42" s="1" t="s">
        <v>331</v>
      </c>
      <c r="BS42" s="1">
        <v>0</v>
      </c>
      <c r="BT42" s="1">
        <v>1</v>
      </c>
      <c r="BU42" s="1">
        <v>0</v>
      </c>
      <c r="BV42" s="1">
        <v>0</v>
      </c>
      <c r="BW42" s="1">
        <v>0</v>
      </c>
      <c r="BX42" s="1">
        <v>0</v>
      </c>
      <c r="BY42" s="1">
        <v>0</v>
      </c>
      <c r="BZ42" s="1">
        <v>0</v>
      </c>
      <c r="CA42" s="1">
        <v>0</v>
      </c>
      <c r="CB42" s="1">
        <v>0</v>
      </c>
      <c r="CC42" s="1">
        <v>0</v>
      </c>
      <c r="CD42" s="1">
        <v>0</v>
      </c>
      <c r="CF42" s="1" t="s">
        <v>331</v>
      </c>
      <c r="CH42" s="1" t="s">
        <v>323</v>
      </c>
      <c r="CW42" s="1" t="s">
        <v>332</v>
      </c>
      <c r="CX42" s="1" t="s">
        <v>333</v>
      </c>
      <c r="CZ42" s="1" t="s">
        <v>333</v>
      </c>
      <c r="DB42" s="1">
        <v>0</v>
      </c>
      <c r="DC42" s="1">
        <v>21</v>
      </c>
      <c r="DD42" s="1">
        <v>0</v>
      </c>
      <c r="DE42" s="1">
        <v>0</v>
      </c>
      <c r="DF42" s="1">
        <v>0</v>
      </c>
      <c r="DG42" s="1">
        <v>0</v>
      </c>
      <c r="DH42" s="1">
        <v>0</v>
      </c>
      <c r="DI42" s="1">
        <v>0</v>
      </c>
      <c r="DJ42" s="1">
        <v>0</v>
      </c>
      <c r="DK42" s="1">
        <v>0</v>
      </c>
      <c r="DL42" s="1">
        <v>0</v>
      </c>
      <c r="DM42" s="1">
        <v>0</v>
      </c>
      <c r="DN42" s="1">
        <v>21</v>
      </c>
      <c r="DO42" s="1">
        <v>0</v>
      </c>
      <c r="DP42" s="1">
        <v>0</v>
      </c>
      <c r="DQ42" s="1">
        <v>0</v>
      </c>
      <c r="DR42" s="1">
        <v>0</v>
      </c>
      <c r="DS42" s="1">
        <v>0</v>
      </c>
      <c r="DT42" s="1">
        <v>0</v>
      </c>
      <c r="DU42" s="1">
        <v>0</v>
      </c>
      <c r="DV42" s="1">
        <v>0</v>
      </c>
      <c r="DW42" s="1">
        <v>0</v>
      </c>
      <c r="DX42" s="1">
        <v>0</v>
      </c>
      <c r="DY42" s="1">
        <v>21</v>
      </c>
      <c r="DZ42" s="1">
        <v>0</v>
      </c>
      <c r="EA42" s="1">
        <v>0</v>
      </c>
      <c r="EB42" s="1">
        <v>0</v>
      </c>
      <c r="EC42" s="1">
        <v>0</v>
      </c>
      <c r="ED42" s="1">
        <v>0</v>
      </c>
      <c r="EE42" s="1">
        <v>0</v>
      </c>
      <c r="EF42" s="1">
        <v>0</v>
      </c>
      <c r="EG42" s="1">
        <v>0</v>
      </c>
      <c r="EH42" s="1">
        <v>0</v>
      </c>
      <c r="EI42" s="1">
        <v>0</v>
      </c>
      <c r="EJ42" s="1">
        <v>0</v>
      </c>
      <c r="EK42" s="1">
        <v>21</v>
      </c>
      <c r="EL42" s="1">
        <v>0</v>
      </c>
      <c r="EM42" s="1">
        <v>0</v>
      </c>
      <c r="EN42" s="1">
        <v>0</v>
      </c>
      <c r="EO42" s="1">
        <v>0</v>
      </c>
      <c r="EP42" s="1">
        <v>0</v>
      </c>
      <c r="EQ42" s="1">
        <v>0</v>
      </c>
      <c r="ER42" s="1">
        <v>0</v>
      </c>
      <c r="ES42" s="1">
        <v>0</v>
      </c>
      <c r="ET42" s="1">
        <v>0</v>
      </c>
      <c r="EU42" s="1">
        <v>0</v>
      </c>
      <c r="EV42" s="1" t="s">
        <v>322</v>
      </c>
      <c r="EW42" s="1" t="s">
        <v>334</v>
      </c>
      <c r="EZ42" s="1" t="s">
        <v>335</v>
      </c>
      <c r="FA42" s="1">
        <v>2</v>
      </c>
      <c r="FB42" s="1">
        <v>6</v>
      </c>
      <c r="FI42" s="1" t="s">
        <v>322</v>
      </c>
      <c r="FM42" s="1" t="s">
        <v>323</v>
      </c>
      <c r="FP42" s="1" t="s">
        <v>311</v>
      </c>
      <c r="FQ42" s="1" t="s">
        <v>449</v>
      </c>
      <c r="FR42" s="1" t="s">
        <v>323</v>
      </c>
      <c r="FS42" s="1" t="s">
        <v>337</v>
      </c>
      <c r="FT42" s="1" t="s">
        <v>338</v>
      </c>
      <c r="FV42" s="1" t="s">
        <v>322</v>
      </c>
      <c r="FW42" s="125"/>
      <c r="FX42" s="1">
        <v>631256792</v>
      </c>
      <c r="FY42" s="243">
        <f t="shared" si="3"/>
        <v>3</v>
      </c>
      <c r="FZ42" s="243">
        <f t="shared" si="4"/>
        <v>0.42857142857142855</v>
      </c>
      <c r="GA42" s="241">
        <f>IF(FQ42="120 minutes",120,IF(FQ42="300 mint",300,IF(FQ42="360 mint",360,IF(FQ42="300minute",300,IF(FQ42="270minute",270,IF(FQ42="300 minute",300,IF(FQ42="180 minute",180,IF(FQ42="6sacadood",360,IF(FQ42="5 saacadood",300,IF(FQ42="4sacadood",240,IF(FQ42="270 minutes",270,IF(FQ42="240minutes",240,IF(FQ42="360minutes",360,IF(FQ42="300mint",300,IF(FQ42="300 mints",300,IF(FQ42="270minutes",270,IF(FQ42="300 minutes",300,IF(FQ42="240 minutes",240,IF(FQ42="240Minutes",240,IF(FQ42="180minutes",180,IF(FQ42="180 minutes",180,IF(FQ42="263 minutes",263,IF(FQ42="330 minutes",330,IF(FQ42="270 Minutes",270,IF(FQ42="240minutes",240,IF(FQ42="3",180,IF(FQ42="3 hours",180,IF(FQ42="4 hours",240,IF(FQ42="1",60,IF(FQ42="2.5 hours",150,IF(FQ42="5 hours",300,IF(FQ42="4",240,IF(FQ42="300minutes",300,FQ42)))))))))))))))))))))))))))))))))</f>
        <v>180</v>
      </c>
    </row>
    <row r="43" spans="2:183" s="1" customFormat="1">
      <c r="B43" s="1" t="s">
        <v>322</v>
      </c>
      <c r="E43" s="1" t="s">
        <v>322</v>
      </c>
      <c r="H43" s="1" t="s">
        <v>322</v>
      </c>
      <c r="J43" s="1" t="s">
        <v>323</v>
      </c>
      <c r="L43" s="1" t="s">
        <v>324</v>
      </c>
      <c r="O43" s="1" t="s">
        <v>325</v>
      </c>
      <c r="P43" s="258">
        <v>45641</v>
      </c>
      <c r="Q43" s="255">
        <v>45641.448716041697</v>
      </c>
      <c r="R43" s="201" t="s">
        <v>450</v>
      </c>
      <c r="S43" s="1">
        <v>0</v>
      </c>
      <c r="T43" s="1">
        <v>0</v>
      </c>
      <c r="U43" s="1">
        <v>1</v>
      </c>
      <c r="V43" s="1">
        <v>1</v>
      </c>
      <c r="W43" s="1">
        <v>1</v>
      </c>
      <c r="X43" s="1">
        <v>1</v>
      </c>
      <c r="Y43" s="1" t="s">
        <v>403</v>
      </c>
      <c r="AA43" s="1" t="s">
        <v>328</v>
      </c>
      <c r="AC43" s="1" t="s">
        <v>329</v>
      </c>
      <c r="AD43" s="1">
        <v>0</v>
      </c>
      <c r="AE43" s="1">
        <v>1</v>
      </c>
      <c r="AF43" s="1">
        <v>0</v>
      </c>
      <c r="AG43" s="1">
        <v>0</v>
      </c>
      <c r="AH43" s="1">
        <v>0</v>
      </c>
      <c r="AI43" s="1">
        <v>0</v>
      </c>
      <c r="AJ43" s="1">
        <v>0</v>
      </c>
      <c r="AK43" s="1">
        <v>0</v>
      </c>
      <c r="AL43" s="1">
        <v>0</v>
      </c>
      <c r="AM43" s="1">
        <v>0</v>
      </c>
      <c r="AN43" s="1">
        <v>0</v>
      </c>
      <c r="AP43" s="1" t="s">
        <v>329</v>
      </c>
      <c r="AR43" s="1" t="s">
        <v>347</v>
      </c>
      <c r="AS43" s="1" t="s">
        <v>323</v>
      </c>
      <c r="BI43" s="1">
        <v>1</v>
      </c>
      <c r="BR43" s="1" t="s">
        <v>331</v>
      </c>
      <c r="BS43" s="1">
        <v>0</v>
      </c>
      <c r="BT43" s="1">
        <v>1</v>
      </c>
      <c r="BU43" s="1">
        <v>0</v>
      </c>
      <c r="BV43" s="1">
        <v>0</v>
      </c>
      <c r="BW43" s="1">
        <v>0</v>
      </c>
      <c r="BX43" s="1">
        <v>0</v>
      </c>
      <c r="BY43" s="1">
        <v>0</v>
      </c>
      <c r="BZ43" s="1">
        <v>0</v>
      </c>
      <c r="CA43" s="1">
        <v>0</v>
      </c>
      <c r="CB43" s="1">
        <v>0</v>
      </c>
      <c r="CC43" s="1">
        <v>0</v>
      </c>
      <c r="CD43" s="1">
        <v>0</v>
      </c>
      <c r="CF43" s="1" t="s">
        <v>331</v>
      </c>
      <c r="CH43" s="1" t="s">
        <v>323</v>
      </c>
      <c r="CW43" s="1" t="s">
        <v>332</v>
      </c>
      <c r="CX43" s="1" t="s">
        <v>359</v>
      </c>
      <c r="CZ43" s="1" t="s">
        <v>359</v>
      </c>
      <c r="DB43" s="1">
        <v>0</v>
      </c>
      <c r="DC43" s="1">
        <v>21</v>
      </c>
      <c r="DD43" s="1">
        <v>0</v>
      </c>
      <c r="DE43" s="1">
        <v>0</v>
      </c>
      <c r="DF43" s="1">
        <v>0</v>
      </c>
      <c r="DG43" s="1">
        <v>0</v>
      </c>
      <c r="DH43" s="1">
        <v>0</v>
      </c>
      <c r="DI43" s="1">
        <v>0</v>
      </c>
      <c r="DJ43" s="1">
        <v>0</v>
      </c>
      <c r="DK43" s="1">
        <v>0</v>
      </c>
      <c r="DL43" s="1">
        <v>0</v>
      </c>
      <c r="DM43" s="1">
        <v>0</v>
      </c>
      <c r="DN43" s="1">
        <v>21</v>
      </c>
      <c r="DO43" s="1">
        <v>0</v>
      </c>
      <c r="DP43" s="1">
        <v>0</v>
      </c>
      <c r="DQ43" s="1">
        <v>0</v>
      </c>
      <c r="DR43" s="1">
        <v>0</v>
      </c>
      <c r="DS43" s="1">
        <v>0</v>
      </c>
      <c r="DT43" s="1">
        <v>0</v>
      </c>
      <c r="DU43" s="1">
        <v>0</v>
      </c>
      <c r="DV43" s="1">
        <v>0</v>
      </c>
      <c r="DW43" s="1">
        <v>0</v>
      </c>
      <c r="DX43" s="1">
        <v>0</v>
      </c>
      <c r="DY43" s="1">
        <v>21</v>
      </c>
      <c r="DZ43" s="1">
        <v>0</v>
      </c>
      <c r="EA43" s="1">
        <v>0</v>
      </c>
      <c r="EB43" s="1">
        <v>0</v>
      </c>
      <c r="EC43" s="1">
        <v>0</v>
      </c>
      <c r="ED43" s="1">
        <v>0</v>
      </c>
      <c r="EE43" s="1">
        <v>0</v>
      </c>
      <c r="EF43" s="1">
        <v>0</v>
      </c>
      <c r="EG43" s="1">
        <v>0</v>
      </c>
      <c r="EH43" s="1">
        <v>0</v>
      </c>
      <c r="EI43" s="1">
        <v>0</v>
      </c>
      <c r="EJ43" s="1">
        <v>0</v>
      </c>
      <c r="EK43" s="1">
        <v>21</v>
      </c>
      <c r="EL43" s="1">
        <v>0</v>
      </c>
      <c r="EM43" s="1">
        <v>0</v>
      </c>
      <c r="EN43" s="1">
        <v>0</v>
      </c>
      <c r="EO43" s="1">
        <v>0</v>
      </c>
      <c r="EP43" s="1">
        <v>0</v>
      </c>
      <c r="EQ43" s="1">
        <v>0</v>
      </c>
      <c r="ER43" s="1">
        <v>0</v>
      </c>
      <c r="ES43" s="1">
        <v>0</v>
      </c>
      <c r="ET43" s="1">
        <v>0</v>
      </c>
      <c r="EU43" s="1">
        <v>0</v>
      </c>
      <c r="EV43" s="1" t="s">
        <v>322</v>
      </c>
      <c r="EW43" s="1" t="s">
        <v>334</v>
      </c>
      <c r="EZ43" s="1" t="s">
        <v>335</v>
      </c>
      <c r="FA43" s="1">
        <v>1</v>
      </c>
      <c r="FB43" s="1">
        <v>8</v>
      </c>
      <c r="FI43" s="1" t="s">
        <v>322</v>
      </c>
      <c r="FM43" s="1" t="s">
        <v>323</v>
      </c>
      <c r="FP43" s="1" t="s">
        <v>336</v>
      </c>
      <c r="FR43" s="1" t="s">
        <v>323</v>
      </c>
      <c r="FS43" s="1" t="s">
        <v>337</v>
      </c>
      <c r="FT43" s="1" t="s">
        <v>338</v>
      </c>
      <c r="FV43" s="1" t="s">
        <v>322</v>
      </c>
      <c r="FW43" s="125"/>
      <c r="FX43" s="1">
        <v>629042602</v>
      </c>
      <c r="FY43" s="243">
        <f t="shared" si="3"/>
        <v>2</v>
      </c>
      <c r="FZ43" s="243">
        <f t="shared" si="4"/>
        <v>0.2857142857142857</v>
      </c>
      <c r="GA43" s="241">
        <f>IF(FP43="5 hours",300,IF(FP43="30 Mins",30,IF(FP43="2 Hours",120,IF(FP43="60 Mins",60,IF(FP43="3 hours",180,IF(FP43="3hrs",180,IF(FP43="2.5 hours",150,IF(FP43="3.5 hrs",210,IF(FP43="4 Hours",240,IF(FP43="3 Hours",180,IF(FP43="3.20 hrs",192,IF(FP43="4 hours",240,IF(FP43="2.40 hours",144,IF(FP43="3.20 hours",192,IF(FP43="3.5 hours",210,IF(FP43="4hours",240,""))))))))))))))))</f>
        <v>120</v>
      </c>
    </row>
    <row r="44" spans="2:183" s="1" customFormat="1">
      <c r="B44" s="1" t="s">
        <v>322</v>
      </c>
      <c r="E44" s="1" t="s">
        <v>322</v>
      </c>
      <c r="H44" s="1" t="s">
        <v>322</v>
      </c>
      <c r="J44" s="1" t="s">
        <v>323</v>
      </c>
      <c r="L44" s="1" t="s">
        <v>324</v>
      </c>
      <c r="O44" s="1" t="s">
        <v>325</v>
      </c>
      <c r="P44" s="258">
        <v>45649</v>
      </c>
      <c r="Q44" s="255">
        <v>45649.4625018519</v>
      </c>
      <c r="R44" s="201" t="s">
        <v>451</v>
      </c>
      <c r="S44" s="1">
        <v>2</v>
      </c>
      <c r="T44" s="1">
        <v>1</v>
      </c>
      <c r="U44" s="1">
        <v>3</v>
      </c>
      <c r="V44" s="1">
        <v>3</v>
      </c>
      <c r="W44" s="1">
        <v>0</v>
      </c>
      <c r="X44" s="1">
        <v>0</v>
      </c>
      <c r="Y44" s="1" t="s">
        <v>327</v>
      </c>
      <c r="AA44" s="1" t="s">
        <v>368</v>
      </c>
      <c r="AC44" s="1" t="s">
        <v>329</v>
      </c>
      <c r="AD44" s="1">
        <v>0</v>
      </c>
      <c r="AE44" s="1">
        <v>1</v>
      </c>
      <c r="AF44" s="1">
        <v>0</v>
      </c>
      <c r="AG44" s="1">
        <v>0</v>
      </c>
      <c r="AH44" s="1">
        <v>0</v>
      </c>
      <c r="AI44" s="1">
        <v>0</v>
      </c>
      <c r="AJ44" s="1">
        <v>0</v>
      </c>
      <c r="AK44" s="1">
        <v>0</v>
      </c>
      <c r="AL44" s="1">
        <v>0</v>
      </c>
      <c r="AM44" s="1">
        <v>0</v>
      </c>
      <c r="AN44" s="1">
        <v>0</v>
      </c>
      <c r="AP44" s="1" t="s">
        <v>329</v>
      </c>
      <c r="AR44" s="1" t="s">
        <v>330</v>
      </c>
      <c r="AS44" s="1" t="s">
        <v>323</v>
      </c>
      <c r="BI44" s="1">
        <v>2</v>
      </c>
      <c r="BR44" s="1" t="s">
        <v>331</v>
      </c>
      <c r="BS44" s="1">
        <v>0</v>
      </c>
      <c r="BT44" s="1">
        <v>1</v>
      </c>
      <c r="BU44" s="1">
        <v>0</v>
      </c>
      <c r="BV44" s="1">
        <v>0</v>
      </c>
      <c r="BW44" s="1">
        <v>0</v>
      </c>
      <c r="BX44" s="1">
        <v>0</v>
      </c>
      <c r="BY44" s="1">
        <v>0</v>
      </c>
      <c r="BZ44" s="1">
        <v>0</v>
      </c>
      <c r="CA44" s="1">
        <v>0</v>
      </c>
      <c r="CB44" s="1">
        <v>0</v>
      </c>
      <c r="CC44" s="1">
        <v>0</v>
      </c>
      <c r="CD44" s="1">
        <v>0</v>
      </c>
      <c r="CF44" s="1" t="s">
        <v>331</v>
      </c>
      <c r="CH44" s="1" t="s">
        <v>323</v>
      </c>
      <c r="CW44" s="1" t="s">
        <v>332</v>
      </c>
      <c r="CX44" s="1" t="s">
        <v>333</v>
      </c>
      <c r="CZ44" s="1" t="s">
        <v>333</v>
      </c>
      <c r="DB44" s="1">
        <v>0</v>
      </c>
      <c r="DC44" s="1">
        <v>21</v>
      </c>
      <c r="DD44" s="1">
        <v>0</v>
      </c>
      <c r="DE44" s="1">
        <v>0</v>
      </c>
      <c r="DF44" s="1">
        <v>0</v>
      </c>
      <c r="DG44" s="1">
        <v>0</v>
      </c>
      <c r="DH44" s="1">
        <v>0</v>
      </c>
      <c r="DI44" s="1">
        <v>0</v>
      </c>
      <c r="DJ44" s="1">
        <v>0</v>
      </c>
      <c r="DK44" s="1">
        <v>0</v>
      </c>
      <c r="DL44" s="1">
        <v>0</v>
      </c>
      <c r="DM44" s="1">
        <v>0</v>
      </c>
      <c r="DN44" s="1">
        <v>21</v>
      </c>
      <c r="DO44" s="1">
        <v>0</v>
      </c>
      <c r="DP44" s="1">
        <v>0</v>
      </c>
      <c r="DQ44" s="1">
        <v>0</v>
      </c>
      <c r="DR44" s="1">
        <v>0</v>
      </c>
      <c r="DS44" s="1">
        <v>0</v>
      </c>
      <c r="DT44" s="1">
        <v>0</v>
      </c>
      <c r="DU44" s="1">
        <v>0</v>
      </c>
      <c r="DV44" s="1">
        <v>0</v>
      </c>
      <c r="DW44" s="1">
        <v>0</v>
      </c>
      <c r="DX44" s="1">
        <v>0</v>
      </c>
      <c r="DY44" s="1">
        <v>21</v>
      </c>
      <c r="DZ44" s="1">
        <v>0</v>
      </c>
      <c r="EA44" s="1">
        <v>0</v>
      </c>
      <c r="EB44" s="1">
        <v>0</v>
      </c>
      <c r="EC44" s="1">
        <v>0</v>
      </c>
      <c r="ED44" s="1">
        <v>0</v>
      </c>
      <c r="EE44" s="1">
        <v>0</v>
      </c>
      <c r="EF44" s="1">
        <v>0</v>
      </c>
      <c r="EG44" s="1">
        <v>0</v>
      </c>
      <c r="EH44" s="1">
        <v>0</v>
      </c>
      <c r="EI44" s="1">
        <v>0</v>
      </c>
      <c r="EJ44" s="1">
        <v>0</v>
      </c>
      <c r="EK44" s="1">
        <v>21</v>
      </c>
      <c r="EL44" s="1">
        <v>0</v>
      </c>
      <c r="EM44" s="1">
        <v>0</v>
      </c>
      <c r="EN44" s="1">
        <v>0</v>
      </c>
      <c r="EO44" s="1">
        <v>0</v>
      </c>
      <c r="EP44" s="1">
        <v>0</v>
      </c>
      <c r="EQ44" s="1">
        <v>0</v>
      </c>
      <c r="ER44" s="1">
        <v>0</v>
      </c>
      <c r="ES44" s="1">
        <v>0</v>
      </c>
      <c r="ET44" s="1">
        <v>0</v>
      </c>
      <c r="EU44" s="1">
        <v>0</v>
      </c>
      <c r="EV44" s="1" t="s">
        <v>322</v>
      </c>
      <c r="EW44" s="1" t="s">
        <v>334</v>
      </c>
      <c r="EZ44" s="1" t="s">
        <v>335</v>
      </c>
      <c r="FA44" s="1">
        <v>2</v>
      </c>
      <c r="FB44" s="1">
        <v>7</v>
      </c>
      <c r="FI44" s="1" t="s">
        <v>322</v>
      </c>
      <c r="FM44" s="1" t="s">
        <v>323</v>
      </c>
      <c r="FP44" s="1" t="s">
        <v>311</v>
      </c>
      <c r="FQ44" s="1" t="s">
        <v>364</v>
      </c>
      <c r="FR44" s="1" t="s">
        <v>323</v>
      </c>
      <c r="FS44" s="1" t="s">
        <v>337</v>
      </c>
      <c r="FT44" s="1" t="s">
        <v>338</v>
      </c>
      <c r="FV44" s="1" t="s">
        <v>322</v>
      </c>
      <c r="FW44" s="125"/>
      <c r="FX44" s="1">
        <v>631286570</v>
      </c>
      <c r="FY44" s="243">
        <f t="shared" si="3"/>
        <v>3.5</v>
      </c>
      <c r="FZ44" s="243">
        <f t="shared" si="4"/>
        <v>0.5</v>
      </c>
      <c r="GA44" s="241">
        <f>IF(FQ44="120 minutes",120,IF(FQ44="300 mint",300,IF(FQ44="360 mint",360,IF(FQ44="300minute",300,IF(FQ44="270minute",270,IF(FQ44="300 minute",300,IF(FQ44="180 minute",180,IF(FQ44="6sacadood",360,IF(FQ44="5 saacadood",300,IF(FQ44="4sacadood",240,IF(FQ44="270 minutes",270,IF(FQ44="240minutes",240,IF(FQ44="360minutes",360,IF(FQ44="300mint",300,IF(FQ44="300 mints",300,IF(FQ44="270minutes",270,IF(FQ44="300 minutes",300,IF(FQ44="240 minutes",240,IF(FQ44="240Minutes",240,IF(FQ44="180minutes",180,IF(FQ44="180 minutes",180,IF(FQ44="263 minutes",263,IF(FQ44="330 minutes",330,IF(FQ44="270 Minutes",270,IF(FQ44="240minutes",240,IF(FQ44="3",180,IF(FQ44="3 hours",180,IF(FQ44="4 hours",240,IF(FQ44="1",60,IF(FQ44="2.5 hours",150,IF(FQ44="5 hours",300,IF(FQ44="4",240,IF(FQ44="300minutes",300,FQ44)))))))))))))))))))))))))))))))))</f>
        <v>180</v>
      </c>
    </row>
    <row r="45" spans="2:183" s="1" customFormat="1">
      <c r="B45" s="1" t="s">
        <v>322</v>
      </c>
      <c r="E45" s="1" t="s">
        <v>322</v>
      </c>
      <c r="H45" s="1" t="s">
        <v>322</v>
      </c>
      <c r="J45" s="1" t="s">
        <v>323</v>
      </c>
      <c r="L45" s="1" t="s">
        <v>324</v>
      </c>
      <c r="O45" s="1" t="s">
        <v>325</v>
      </c>
      <c r="P45" s="258">
        <v>45641</v>
      </c>
      <c r="Q45" s="255">
        <v>45641.3728774884</v>
      </c>
      <c r="R45" s="201" t="s">
        <v>452</v>
      </c>
      <c r="S45" s="1">
        <v>3</v>
      </c>
      <c r="T45" s="1">
        <v>3</v>
      </c>
      <c r="U45" s="1">
        <v>1</v>
      </c>
      <c r="V45" s="1">
        <v>1</v>
      </c>
      <c r="W45" s="1">
        <v>0</v>
      </c>
      <c r="X45" s="1">
        <v>0</v>
      </c>
      <c r="Y45" s="1" t="s">
        <v>372</v>
      </c>
      <c r="AA45" s="1" t="s">
        <v>358</v>
      </c>
      <c r="AC45" s="1" t="s">
        <v>409</v>
      </c>
      <c r="AD45" s="1">
        <v>0</v>
      </c>
      <c r="AE45" s="1">
        <v>1</v>
      </c>
      <c r="AF45" s="1">
        <v>0</v>
      </c>
      <c r="AG45" s="1">
        <v>0</v>
      </c>
      <c r="AH45" s="1">
        <v>0</v>
      </c>
      <c r="AI45" s="1">
        <v>1</v>
      </c>
      <c r="AJ45" s="1">
        <v>0</v>
      </c>
      <c r="AK45" s="1">
        <v>0</v>
      </c>
      <c r="AL45" s="1">
        <v>0</v>
      </c>
      <c r="AM45" s="1">
        <v>0</v>
      </c>
      <c r="AN45" s="1">
        <v>0</v>
      </c>
      <c r="AP45" s="1" t="s">
        <v>329</v>
      </c>
      <c r="AR45" s="1" t="s">
        <v>347</v>
      </c>
      <c r="AS45" s="1" t="s">
        <v>322</v>
      </c>
      <c r="AT45" s="1" t="s">
        <v>410</v>
      </c>
      <c r="AU45" s="1">
        <v>0</v>
      </c>
      <c r="AV45" s="1">
        <v>0</v>
      </c>
      <c r="AW45" s="1">
        <v>0</v>
      </c>
      <c r="AX45" s="1">
        <v>0</v>
      </c>
      <c r="AY45" s="1">
        <v>0</v>
      </c>
      <c r="AZ45" s="1">
        <v>1</v>
      </c>
      <c r="BA45" s="1">
        <v>0</v>
      </c>
      <c r="BB45" s="1">
        <v>0</v>
      </c>
      <c r="BC45" s="1">
        <v>0</v>
      </c>
      <c r="BD45" s="1">
        <v>0</v>
      </c>
      <c r="BE45" s="1">
        <v>0</v>
      </c>
      <c r="BI45" s="1">
        <v>1</v>
      </c>
      <c r="BL45" s="1">
        <v>1</v>
      </c>
      <c r="BR45" s="1" t="s">
        <v>411</v>
      </c>
      <c r="BS45" s="1">
        <v>0</v>
      </c>
      <c r="BT45" s="1">
        <v>1</v>
      </c>
      <c r="BU45" s="1">
        <v>0</v>
      </c>
      <c r="BV45" s="1">
        <v>0</v>
      </c>
      <c r="BW45" s="1">
        <v>0</v>
      </c>
      <c r="BX45" s="1">
        <v>0</v>
      </c>
      <c r="BY45" s="1">
        <v>0</v>
      </c>
      <c r="BZ45" s="1">
        <v>0</v>
      </c>
      <c r="CA45" s="1">
        <v>1</v>
      </c>
      <c r="CB45" s="1">
        <v>0</v>
      </c>
      <c r="CC45" s="1">
        <v>0</v>
      </c>
      <c r="CD45" s="1">
        <v>0</v>
      </c>
      <c r="CF45" s="1" t="s">
        <v>331</v>
      </c>
      <c r="CH45" s="1" t="s">
        <v>323</v>
      </c>
      <c r="CW45" s="1" t="s">
        <v>332</v>
      </c>
      <c r="CX45" s="1" t="s">
        <v>392</v>
      </c>
      <c r="CZ45" s="1" t="s">
        <v>453</v>
      </c>
      <c r="DB45" s="1">
        <v>0</v>
      </c>
      <c r="DC45" s="1">
        <v>14</v>
      </c>
      <c r="DD45" s="1">
        <v>0</v>
      </c>
      <c r="DE45" s="1">
        <v>0</v>
      </c>
      <c r="DF45" s="1">
        <v>0</v>
      </c>
      <c r="DG45" s="1">
        <v>7</v>
      </c>
      <c r="DH45" s="1">
        <v>0</v>
      </c>
      <c r="DI45" s="1">
        <v>0</v>
      </c>
      <c r="DJ45" s="1">
        <v>0</v>
      </c>
      <c r="DK45" s="1">
        <v>0</v>
      </c>
      <c r="DL45" s="1">
        <v>0</v>
      </c>
      <c r="DM45" s="1">
        <v>0</v>
      </c>
      <c r="DN45" s="1">
        <v>14</v>
      </c>
      <c r="DO45" s="1">
        <v>0</v>
      </c>
      <c r="DP45" s="1">
        <v>0</v>
      </c>
      <c r="DQ45" s="1">
        <v>0</v>
      </c>
      <c r="DR45" s="1">
        <v>7</v>
      </c>
      <c r="DS45" s="1">
        <v>0</v>
      </c>
      <c r="DT45" s="1">
        <v>0</v>
      </c>
      <c r="DU45" s="1">
        <v>0</v>
      </c>
      <c r="DV45" s="1">
        <v>0</v>
      </c>
      <c r="DW45" s="1">
        <v>0</v>
      </c>
      <c r="DX45" s="1">
        <v>0</v>
      </c>
      <c r="DY45" s="1">
        <v>14</v>
      </c>
      <c r="DZ45" s="1">
        <v>0</v>
      </c>
      <c r="EA45" s="1">
        <v>0</v>
      </c>
      <c r="EB45" s="1">
        <v>0</v>
      </c>
      <c r="EC45" s="1">
        <v>0</v>
      </c>
      <c r="ED45" s="1">
        <v>0</v>
      </c>
      <c r="EE45" s="1">
        <v>0</v>
      </c>
      <c r="EF45" s="1">
        <v>7</v>
      </c>
      <c r="EG45" s="1">
        <v>0</v>
      </c>
      <c r="EH45" s="1">
        <v>0</v>
      </c>
      <c r="EI45" s="1">
        <v>0</v>
      </c>
      <c r="EJ45" s="1">
        <v>0</v>
      </c>
      <c r="EK45" s="1">
        <v>14</v>
      </c>
      <c r="EL45" s="1">
        <v>0</v>
      </c>
      <c r="EM45" s="1">
        <v>0</v>
      </c>
      <c r="EN45" s="1">
        <v>0</v>
      </c>
      <c r="EO45" s="1">
        <v>0</v>
      </c>
      <c r="EP45" s="1">
        <v>0</v>
      </c>
      <c r="EQ45" s="1">
        <v>0</v>
      </c>
      <c r="ER45" s="1">
        <v>7</v>
      </c>
      <c r="ES45" s="1">
        <v>0</v>
      </c>
      <c r="ET45" s="1">
        <v>0</v>
      </c>
      <c r="EU45" s="1">
        <v>0</v>
      </c>
      <c r="EV45" s="1" t="s">
        <v>322</v>
      </c>
      <c r="EW45" s="1" t="s">
        <v>334</v>
      </c>
      <c r="EZ45" s="1" t="s">
        <v>335</v>
      </c>
      <c r="FA45" s="1">
        <v>1</v>
      </c>
      <c r="FB45" s="1">
        <v>8</v>
      </c>
      <c r="FI45" s="1" t="s">
        <v>322</v>
      </c>
      <c r="FM45" s="1" t="s">
        <v>323</v>
      </c>
      <c r="FP45" s="1" t="s">
        <v>336</v>
      </c>
      <c r="FR45" s="1" t="s">
        <v>323</v>
      </c>
      <c r="FS45" s="1" t="s">
        <v>337</v>
      </c>
      <c r="FT45" s="1" t="s">
        <v>338</v>
      </c>
      <c r="FV45" s="1" t="s">
        <v>322</v>
      </c>
      <c r="FW45" s="125"/>
      <c r="FX45" s="1">
        <v>629025011</v>
      </c>
      <c r="FY45" s="243">
        <f t="shared" si="3"/>
        <v>2</v>
      </c>
      <c r="FZ45" s="243">
        <f t="shared" si="4"/>
        <v>0.2857142857142857</v>
      </c>
      <c r="GA45" s="241">
        <f>IF(FP45="5 hours",300,IF(FP45="30 Mins",30,IF(FP45="2 Hours",120,IF(FP45="60 Mins",60,IF(FP45="3 hours",180,IF(FP45="3hrs",180,IF(FP45="2.5 hours",150,IF(FP45="3.5 hrs",210,IF(FP45="4 Hours",240,IF(FP45="3 Hours",180,IF(FP45="3.20 hrs",192,IF(FP45="4 hours",240,IF(FP45="2.40 hours",144,IF(FP45="3.20 hours",192,IF(FP45="3.5 hours",210,IF(FP45="4hours",240,""))))))))))))))))</f>
        <v>120</v>
      </c>
    </row>
    <row r="46" spans="2:183" s="1" customFormat="1">
      <c r="B46" s="1" t="s">
        <v>322</v>
      </c>
      <c r="E46" s="1" t="s">
        <v>322</v>
      </c>
      <c r="H46" s="1" t="s">
        <v>322</v>
      </c>
      <c r="J46" s="1" t="s">
        <v>323</v>
      </c>
      <c r="L46" s="1" t="s">
        <v>324</v>
      </c>
      <c r="O46" s="1" t="s">
        <v>325</v>
      </c>
      <c r="P46" s="258">
        <v>45649</v>
      </c>
      <c r="Q46" s="255">
        <v>45649.423477129603</v>
      </c>
      <c r="R46" s="201" t="s">
        <v>454</v>
      </c>
      <c r="S46" s="1">
        <v>1</v>
      </c>
      <c r="T46" s="1">
        <v>3</v>
      </c>
      <c r="U46" s="1">
        <v>3</v>
      </c>
      <c r="V46" s="1">
        <v>2</v>
      </c>
      <c r="W46" s="1">
        <v>1</v>
      </c>
      <c r="X46" s="1">
        <v>0</v>
      </c>
      <c r="Y46" s="1" t="s">
        <v>327</v>
      </c>
      <c r="AA46" s="1" t="s">
        <v>368</v>
      </c>
      <c r="AC46" s="1" t="s">
        <v>329</v>
      </c>
      <c r="AD46" s="1">
        <v>0</v>
      </c>
      <c r="AE46" s="1">
        <v>1</v>
      </c>
      <c r="AF46" s="1">
        <v>0</v>
      </c>
      <c r="AG46" s="1">
        <v>0</v>
      </c>
      <c r="AH46" s="1">
        <v>0</v>
      </c>
      <c r="AI46" s="1">
        <v>0</v>
      </c>
      <c r="AJ46" s="1">
        <v>0</v>
      </c>
      <c r="AK46" s="1">
        <v>0</v>
      </c>
      <c r="AL46" s="1">
        <v>0</v>
      </c>
      <c r="AM46" s="1">
        <v>0</v>
      </c>
      <c r="AN46" s="1">
        <v>0</v>
      </c>
      <c r="AP46" s="1" t="s">
        <v>329</v>
      </c>
      <c r="AR46" s="1" t="s">
        <v>330</v>
      </c>
      <c r="AS46" s="1" t="s">
        <v>323</v>
      </c>
      <c r="BI46" s="1">
        <v>1</v>
      </c>
      <c r="BR46" s="1" t="s">
        <v>331</v>
      </c>
      <c r="BS46" s="1">
        <v>0</v>
      </c>
      <c r="BT46" s="1">
        <v>1</v>
      </c>
      <c r="BU46" s="1">
        <v>0</v>
      </c>
      <c r="BV46" s="1">
        <v>0</v>
      </c>
      <c r="BW46" s="1">
        <v>0</v>
      </c>
      <c r="BX46" s="1">
        <v>0</v>
      </c>
      <c r="BY46" s="1">
        <v>0</v>
      </c>
      <c r="BZ46" s="1">
        <v>0</v>
      </c>
      <c r="CA46" s="1">
        <v>0</v>
      </c>
      <c r="CB46" s="1">
        <v>0</v>
      </c>
      <c r="CC46" s="1">
        <v>0</v>
      </c>
      <c r="CD46" s="1">
        <v>0</v>
      </c>
      <c r="CF46" s="1" t="s">
        <v>331</v>
      </c>
      <c r="CH46" s="1" t="s">
        <v>323</v>
      </c>
      <c r="CW46" s="1" t="s">
        <v>332</v>
      </c>
      <c r="CX46" s="1" t="s">
        <v>333</v>
      </c>
      <c r="CZ46" s="1" t="s">
        <v>333</v>
      </c>
      <c r="DB46" s="1">
        <v>0</v>
      </c>
      <c r="DC46" s="1">
        <v>21</v>
      </c>
      <c r="DD46" s="1">
        <v>0</v>
      </c>
      <c r="DE46" s="1">
        <v>0</v>
      </c>
      <c r="DF46" s="1">
        <v>0</v>
      </c>
      <c r="DG46" s="1">
        <v>0</v>
      </c>
      <c r="DH46" s="1">
        <v>0</v>
      </c>
      <c r="DI46" s="1">
        <v>0</v>
      </c>
      <c r="DJ46" s="1">
        <v>0</v>
      </c>
      <c r="DK46" s="1">
        <v>0</v>
      </c>
      <c r="DL46" s="1">
        <v>0</v>
      </c>
      <c r="DM46" s="1">
        <v>0</v>
      </c>
      <c r="DN46" s="1">
        <v>21</v>
      </c>
      <c r="DO46" s="1">
        <v>0</v>
      </c>
      <c r="DP46" s="1">
        <v>0</v>
      </c>
      <c r="DQ46" s="1">
        <v>0</v>
      </c>
      <c r="DR46" s="1">
        <v>0</v>
      </c>
      <c r="DS46" s="1">
        <v>0</v>
      </c>
      <c r="DT46" s="1">
        <v>0</v>
      </c>
      <c r="DU46" s="1">
        <v>0</v>
      </c>
      <c r="DV46" s="1">
        <v>0</v>
      </c>
      <c r="DW46" s="1">
        <v>0</v>
      </c>
      <c r="DX46" s="1">
        <v>0</v>
      </c>
      <c r="DY46" s="1">
        <v>21</v>
      </c>
      <c r="DZ46" s="1">
        <v>0</v>
      </c>
      <c r="EA46" s="1">
        <v>0</v>
      </c>
      <c r="EB46" s="1">
        <v>0</v>
      </c>
      <c r="EC46" s="1">
        <v>0</v>
      </c>
      <c r="ED46" s="1">
        <v>0</v>
      </c>
      <c r="EE46" s="1">
        <v>0</v>
      </c>
      <c r="EF46" s="1">
        <v>0</v>
      </c>
      <c r="EG46" s="1">
        <v>0</v>
      </c>
      <c r="EH46" s="1">
        <v>0</v>
      </c>
      <c r="EI46" s="1">
        <v>0</v>
      </c>
      <c r="EJ46" s="1">
        <v>0</v>
      </c>
      <c r="EK46" s="1">
        <v>21</v>
      </c>
      <c r="EL46" s="1">
        <v>0</v>
      </c>
      <c r="EM46" s="1">
        <v>0</v>
      </c>
      <c r="EN46" s="1">
        <v>0</v>
      </c>
      <c r="EO46" s="1">
        <v>0</v>
      </c>
      <c r="EP46" s="1">
        <v>0</v>
      </c>
      <c r="EQ46" s="1">
        <v>0</v>
      </c>
      <c r="ER46" s="1">
        <v>0</v>
      </c>
      <c r="ES46" s="1">
        <v>0</v>
      </c>
      <c r="ET46" s="1">
        <v>0</v>
      </c>
      <c r="EU46" s="1">
        <v>0</v>
      </c>
      <c r="EV46" s="1" t="s">
        <v>322</v>
      </c>
      <c r="EW46" s="1" t="s">
        <v>334</v>
      </c>
      <c r="EZ46" s="1" t="s">
        <v>335</v>
      </c>
      <c r="FA46" s="1">
        <v>3</v>
      </c>
      <c r="FB46" s="1">
        <v>6</v>
      </c>
      <c r="FI46" s="1" t="s">
        <v>322</v>
      </c>
      <c r="FM46" s="1" t="s">
        <v>323</v>
      </c>
      <c r="FP46" s="1" t="s">
        <v>311</v>
      </c>
      <c r="FQ46" s="1" t="s">
        <v>455</v>
      </c>
      <c r="FR46" s="1" t="s">
        <v>323</v>
      </c>
      <c r="FS46" s="1" t="s">
        <v>337</v>
      </c>
      <c r="FT46" s="1" t="s">
        <v>338</v>
      </c>
      <c r="FV46" s="1" t="s">
        <v>322</v>
      </c>
      <c r="FW46" s="125"/>
      <c r="FX46" s="1">
        <v>631273489</v>
      </c>
      <c r="FY46" s="243">
        <f t="shared" si="3"/>
        <v>4.5</v>
      </c>
      <c r="FZ46" s="243">
        <f t="shared" si="4"/>
        <v>0.6428571428571429</v>
      </c>
      <c r="GA46" s="241">
        <f>IF(FQ46="120 minutes",120,IF(FQ46="300 mint",300,IF(FQ46="360 mint",360,IF(FQ46="300minute",300,IF(FQ46="270minute",270,IF(FQ46="300 minute",300,IF(FQ46="180 minute",180,IF(FQ46="6sacadood",360,IF(FQ46="5 saacadood",300,IF(FQ46="4sacadood",240,IF(FQ46="270 minutes",270,IF(FQ46="240minutes",240,IF(FQ46="360minutes",360,IF(FQ46="300mint",300,IF(FQ46="300 mints",300,IF(FQ46="270minutes",270,IF(FQ46="300 minutes",300,IF(FQ46="240 minutes",240,IF(FQ46="240Minutes",240,IF(FQ46="180minutes",180,IF(FQ46="180 minutes",180,IF(FQ46="263 minutes",263,IF(FQ46="330 minutes",330,IF(FQ46="270 Minutes",270,IF(FQ46="240minutes",240,IF(FQ46="3",180,IF(FQ46="3 hours",180,IF(FQ46="4 hours",240,IF(FQ46="1",60,IF(FQ46="2.5 hours",150,IF(FQ46="5 hours",300,IF(FQ46="4",240,IF(FQ46="300minutes",300,FQ46)))))))))))))))))))))))))))))))))</f>
        <v>60</v>
      </c>
    </row>
    <row r="47" spans="2:183" s="1" customFormat="1">
      <c r="B47" s="1" t="s">
        <v>322</v>
      </c>
      <c r="E47" s="1" t="s">
        <v>322</v>
      </c>
      <c r="H47" s="1" t="s">
        <v>322</v>
      </c>
      <c r="J47" s="1" t="s">
        <v>323</v>
      </c>
      <c r="L47" s="1" t="s">
        <v>324</v>
      </c>
      <c r="O47" s="1" t="s">
        <v>325</v>
      </c>
      <c r="P47" s="258">
        <v>45677</v>
      </c>
      <c r="Q47" s="255">
        <v>45677.421748831002</v>
      </c>
      <c r="R47" s="201" t="s">
        <v>456</v>
      </c>
      <c r="S47" s="1">
        <v>2</v>
      </c>
      <c r="T47" s="1">
        <v>3</v>
      </c>
      <c r="U47" s="1">
        <v>2</v>
      </c>
      <c r="V47" s="1">
        <v>5</v>
      </c>
      <c r="W47" s="1">
        <v>1</v>
      </c>
      <c r="X47" s="1">
        <v>0</v>
      </c>
      <c r="Y47" s="1" t="s">
        <v>457</v>
      </c>
      <c r="Z47" s="1" t="s">
        <v>458</v>
      </c>
      <c r="AA47" s="1" t="s">
        <v>358</v>
      </c>
      <c r="AC47" s="1" t="s">
        <v>329</v>
      </c>
      <c r="AD47" s="1">
        <v>0</v>
      </c>
      <c r="AE47" s="1">
        <v>1</v>
      </c>
      <c r="AF47" s="1">
        <v>0</v>
      </c>
      <c r="AG47" s="1">
        <v>0</v>
      </c>
      <c r="AH47" s="1">
        <v>0</v>
      </c>
      <c r="AI47" s="1">
        <v>0</v>
      </c>
      <c r="AJ47" s="1">
        <v>0</v>
      </c>
      <c r="AK47" s="1">
        <v>0</v>
      </c>
      <c r="AL47" s="1">
        <v>0</v>
      </c>
      <c r="AM47" s="1">
        <v>0</v>
      </c>
      <c r="AN47" s="1">
        <v>0</v>
      </c>
      <c r="AP47" s="1" t="s">
        <v>329</v>
      </c>
      <c r="AR47" s="1" t="s">
        <v>330</v>
      </c>
      <c r="AS47" s="1" t="s">
        <v>323</v>
      </c>
      <c r="BI47" s="1">
        <v>1</v>
      </c>
      <c r="BR47" s="1" t="s">
        <v>331</v>
      </c>
      <c r="BS47" s="1">
        <v>0</v>
      </c>
      <c r="BT47" s="1">
        <v>1</v>
      </c>
      <c r="BU47" s="1">
        <v>0</v>
      </c>
      <c r="BV47" s="1">
        <v>0</v>
      </c>
      <c r="BW47" s="1">
        <v>0</v>
      </c>
      <c r="BX47" s="1">
        <v>0</v>
      </c>
      <c r="BY47" s="1">
        <v>0</v>
      </c>
      <c r="BZ47" s="1">
        <v>0</v>
      </c>
      <c r="CA47" s="1">
        <v>0</v>
      </c>
      <c r="CB47" s="1">
        <v>0</v>
      </c>
      <c r="CC47" s="1">
        <v>0</v>
      </c>
      <c r="CD47" s="1">
        <v>0</v>
      </c>
      <c r="CF47" s="1" t="s">
        <v>331</v>
      </c>
      <c r="CH47" s="1" t="s">
        <v>323</v>
      </c>
      <c r="CW47" s="1" t="s">
        <v>332</v>
      </c>
      <c r="CX47" s="1" t="s">
        <v>333</v>
      </c>
      <c r="CZ47" s="1" t="s">
        <v>333</v>
      </c>
      <c r="DB47" s="1">
        <v>0</v>
      </c>
      <c r="DC47" s="1">
        <v>21</v>
      </c>
      <c r="DD47" s="1">
        <v>0</v>
      </c>
      <c r="DE47" s="1">
        <v>0</v>
      </c>
      <c r="DF47" s="1">
        <v>0</v>
      </c>
      <c r="DG47" s="1">
        <v>0</v>
      </c>
      <c r="DH47" s="1">
        <v>0</v>
      </c>
      <c r="DI47" s="1">
        <v>0</v>
      </c>
      <c r="DJ47" s="1">
        <v>0</v>
      </c>
      <c r="DK47" s="1">
        <v>0</v>
      </c>
      <c r="DL47" s="1">
        <v>0</v>
      </c>
      <c r="DM47" s="1">
        <v>0</v>
      </c>
      <c r="DN47" s="1">
        <v>21</v>
      </c>
      <c r="DO47" s="1">
        <v>0</v>
      </c>
      <c r="DP47" s="1">
        <v>0</v>
      </c>
      <c r="DQ47" s="1">
        <v>0</v>
      </c>
      <c r="DR47" s="1">
        <v>0</v>
      </c>
      <c r="DS47" s="1">
        <v>0</v>
      </c>
      <c r="DT47" s="1">
        <v>0</v>
      </c>
      <c r="DU47" s="1">
        <v>0</v>
      </c>
      <c r="DV47" s="1">
        <v>0</v>
      </c>
      <c r="DW47" s="1">
        <v>0</v>
      </c>
      <c r="DX47" s="1">
        <v>0</v>
      </c>
      <c r="DY47" s="1">
        <v>21</v>
      </c>
      <c r="DZ47" s="1">
        <v>0</v>
      </c>
      <c r="EA47" s="1">
        <v>0</v>
      </c>
      <c r="EB47" s="1">
        <v>0</v>
      </c>
      <c r="EC47" s="1">
        <v>0</v>
      </c>
      <c r="ED47" s="1">
        <v>0</v>
      </c>
      <c r="EE47" s="1">
        <v>0</v>
      </c>
      <c r="EF47" s="1">
        <v>0</v>
      </c>
      <c r="EG47" s="1">
        <v>0</v>
      </c>
      <c r="EH47" s="1">
        <v>0</v>
      </c>
      <c r="EI47" s="1">
        <v>0</v>
      </c>
      <c r="EJ47" s="1">
        <v>0</v>
      </c>
      <c r="EK47" s="1">
        <v>21</v>
      </c>
      <c r="EL47" s="1">
        <v>0</v>
      </c>
      <c r="EM47" s="1">
        <v>0</v>
      </c>
      <c r="EN47" s="1">
        <v>0</v>
      </c>
      <c r="EO47" s="1">
        <v>0</v>
      </c>
      <c r="EP47" s="1">
        <v>0</v>
      </c>
      <c r="EQ47" s="1">
        <v>0</v>
      </c>
      <c r="ER47" s="1">
        <v>0</v>
      </c>
      <c r="ES47" s="1">
        <v>0</v>
      </c>
      <c r="ET47" s="1">
        <v>0</v>
      </c>
      <c r="EU47" s="1">
        <v>0</v>
      </c>
      <c r="EV47" s="1" t="s">
        <v>322</v>
      </c>
      <c r="EW47" s="1" t="s">
        <v>349</v>
      </c>
      <c r="EZ47" s="1" t="s">
        <v>350</v>
      </c>
      <c r="FA47" s="1">
        <v>2</v>
      </c>
      <c r="FB47" s="1">
        <v>1</v>
      </c>
      <c r="FI47" s="1" t="s">
        <v>323</v>
      </c>
      <c r="FM47" s="1" t="s">
        <v>323</v>
      </c>
      <c r="FP47" s="1" t="s">
        <v>311</v>
      </c>
      <c r="FQ47" s="1" t="s">
        <v>459</v>
      </c>
      <c r="FR47" s="1" t="s">
        <v>323</v>
      </c>
      <c r="FS47" s="1" t="s">
        <v>337</v>
      </c>
      <c r="FT47" s="1" t="s">
        <v>338</v>
      </c>
      <c r="FV47" s="1" t="s">
        <v>322</v>
      </c>
      <c r="FW47" s="125"/>
      <c r="FX47" s="1">
        <v>637968421</v>
      </c>
      <c r="FY47" s="243">
        <f t="shared" si="3"/>
        <v>14</v>
      </c>
      <c r="FZ47" s="243">
        <f t="shared" si="4"/>
        <v>2</v>
      </c>
      <c r="GA47" s="241">
        <f>IF(FQ47="120 minutes",120,IF(FQ47="300 mint",300,IF(FQ47="360 mint",360,IF(FQ47="300minute",300,IF(FQ47="270minute",270,IF(FQ47="300 minute",300,IF(FQ47="180 minute",180,IF(FQ47="6sacadood",360,IF(FQ47="5 saacadood",300,IF(FQ47="4sacadood",240,IF(FQ47="270 minutes",270,IF(FQ47="240minutes",240,IF(FQ47="360minutes",360,IF(FQ47="300mint",300,IF(FQ47="300 mints",300,IF(FQ47="270minutes",270,IF(FQ47="300 minutes",300,IF(FQ47="240 minutes",240,IF(FQ47="240Minutes",240,IF(FQ47="180minutes",180,IF(FQ47="180 minutes",180,IF(FQ47="263 minutes",263,IF(FQ47="330 minutes",330,IF(FQ47="270 Minutes",270,IF(FQ47="240minutes",240,IF(FQ47="3",180,IF(FQ47="3 hours",180,IF(FQ47="4 hours",240,IF(FQ47="1",60,IF(FQ47="2.5 hours",150,IF(FQ47="5 hours",300,IF(FQ47="4",240,IF(FQ47="300minutes",300,FQ47)))))))))))))))))))))))))))))))))</f>
        <v>240</v>
      </c>
    </row>
    <row r="48" spans="2:183" s="1" customFormat="1">
      <c r="B48" s="1" t="s">
        <v>322</v>
      </c>
      <c r="E48" s="1" t="s">
        <v>322</v>
      </c>
      <c r="H48" s="1" t="s">
        <v>322</v>
      </c>
      <c r="J48" s="1" t="s">
        <v>323</v>
      </c>
      <c r="L48" s="1" t="s">
        <v>324</v>
      </c>
      <c r="O48" s="1" t="s">
        <v>325</v>
      </c>
      <c r="P48" s="258">
        <v>45648</v>
      </c>
      <c r="Q48" s="255">
        <v>45648.572878854196</v>
      </c>
      <c r="R48" s="201" t="s">
        <v>460</v>
      </c>
      <c r="S48" s="1">
        <v>1</v>
      </c>
      <c r="T48" s="1">
        <v>2</v>
      </c>
      <c r="U48" s="1">
        <v>1</v>
      </c>
      <c r="V48" s="1">
        <v>1</v>
      </c>
      <c r="W48" s="1">
        <v>0</v>
      </c>
      <c r="X48" s="1">
        <v>0</v>
      </c>
      <c r="Y48" s="1" t="s">
        <v>345</v>
      </c>
      <c r="AA48" s="1" t="s">
        <v>368</v>
      </c>
      <c r="AC48" s="1" t="s">
        <v>329</v>
      </c>
      <c r="AD48" s="1">
        <v>0</v>
      </c>
      <c r="AE48" s="1">
        <v>1</v>
      </c>
      <c r="AF48" s="1">
        <v>0</v>
      </c>
      <c r="AG48" s="1">
        <v>0</v>
      </c>
      <c r="AH48" s="1">
        <v>0</v>
      </c>
      <c r="AI48" s="1">
        <v>0</v>
      </c>
      <c r="AJ48" s="1">
        <v>0</v>
      </c>
      <c r="AK48" s="1">
        <v>0</v>
      </c>
      <c r="AL48" s="1">
        <v>0</v>
      </c>
      <c r="AM48" s="1">
        <v>0</v>
      </c>
      <c r="AN48" s="1">
        <v>0</v>
      </c>
      <c r="AP48" s="1" t="s">
        <v>329</v>
      </c>
      <c r="AR48" s="1" t="s">
        <v>330</v>
      </c>
      <c r="AS48" s="1" t="s">
        <v>323</v>
      </c>
      <c r="BI48" s="1">
        <v>1</v>
      </c>
      <c r="BR48" s="1" t="s">
        <v>331</v>
      </c>
      <c r="BS48" s="1">
        <v>0</v>
      </c>
      <c r="BT48" s="1">
        <v>1</v>
      </c>
      <c r="BU48" s="1">
        <v>0</v>
      </c>
      <c r="BV48" s="1">
        <v>0</v>
      </c>
      <c r="BW48" s="1">
        <v>0</v>
      </c>
      <c r="BX48" s="1">
        <v>0</v>
      </c>
      <c r="BY48" s="1">
        <v>0</v>
      </c>
      <c r="BZ48" s="1">
        <v>0</v>
      </c>
      <c r="CA48" s="1">
        <v>0</v>
      </c>
      <c r="CB48" s="1">
        <v>0</v>
      </c>
      <c r="CC48" s="1">
        <v>0</v>
      </c>
      <c r="CD48" s="1">
        <v>0</v>
      </c>
      <c r="CF48" s="1" t="s">
        <v>331</v>
      </c>
      <c r="CH48" s="1" t="s">
        <v>323</v>
      </c>
      <c r="CW48" s="1" t="s">
        <v>332</v>
      </c>
      <c r="CX48" s="1" t="s">
        <v>333</v>
      </c>
      <c r="CZ48" s="1" t="s">
        <v>333</v>
      </c>
      <c r="DB48" s="1">
        <v>0</v>
      </c>
      <c r="DC48" s="1">
        <v>21</v>
      </c>
      <c r="DD48" s="1">
        <v>0</v>
      </c>
      <c r="DE48" s="1">
        <v>0</v>
      </c>
      <c r="DF48" s="1">
        <v>0</v>
      </c>
      <c r="DG48" s="1">
        <v>0</v>
      </c>
      <c r="DH48" s="1">
        <v>0</v>
      </c>
      <c r="DI48" s="1">
        <v>0</v>
      </c>
      <c r="DJ48" s="1">
        <v>0</v>
      </c>
      <c r="DK48" s="1">
        <v>0</v>
      </c>
      <c r="DL48" s="1">
        <v>0</v>
      </c>
      <c r="DM48" s="1">
        <v>0</v>
      </c>
      <c r="DN48" s="1">
        <v>21</v>
      </c>
      <c r="DO48" s="1">
        <v>0</v>
      </c>
      <c r="DP48" s="1">
        <v>0</v>
      </c>
      <c r="DQ48" s="1">
        <v>0</v>
      </c>
      <c r="DR48" s="1">
        <v>0</v>
      </c>
      <c r="DS48" s="1">
        <v>0</v>
      </c>
      <c r="DT48" s="1">
        <v>0</v>
      </c>
      <c r="DU48" s="1">
        <v>0</v>
      </c>
      <c r="DV48" s="1">
        <v>0</v>
      </c>
      <c r="DW48" s="1">
        <v>0</v>
      </c>
      <c r="DX48" s="1">
        <v>0</v>
      </c>
      <c r="DY48" s="1">
        <v>21</v>
      </c>
      <c r="DZ48" s="1">
        <v>0</v>
      </c>
      <c r="EA48" s="1">
        <v>0</v>
      </c>
      <c r="EB48" s="1">
        <v>0</v>
      </c>
      <c r="EC48" s="1">
        <v>0</v>
      </c>
      <c r="ED48" s="1">
        <v>0</v>
      </c>
      <c r="EE48" s="1">
        <v>0</v>
      </c>
      <c r="EF48" s="1">
        <v>0</v>
      </c>
      <c r="EG48" s="1">
        <v>0</v>
      </c>
      <c r="EH48" s="1">
        <v>0</v>
      </c>
      <c r="EI48" s="1">
        <v>0</v>
      </c>
      <c r="EJ48" s="1">
        <v>0</v>
      </c>
      <c r="EK48" s="1">
        <v>21</v>
      </c>
      <c r="EL48" s="1">
        <v>0</v>
      </c>
      <c r="EM48" s="1">
        <v>0</v>
      </c>
      <c r="EN48" s="1">
        <v>0</v>
      </c>
      <c r="EO48" s="1">
        <v>0</v>
      </c>
      <c r="EP48" s="1">
        <v>0</v>
      </c>
      <c r="EQ48" s="1">
        <v>0</v>
      </c>
      <c r="ER48" s="1">
        <v>0</v>
      </c>
      <c r="ES48" s="1">
        <v>0</v>
      </c>
      <c r="ET48" s="1">
        <v>0</v>
      </c>
      <c r="EU48" s="1">
        <v>0</v>
      </c>
      <c r="EV48" s="1" t="s">
        <v>322</v>
      </c>
      <c r="EW48" s="1" t="s">
        <v>334</v>
      </c>
      <c r="EZ48" s="1" t="s">
        <v>335</v>
      </c>
      <c r="FA48" s="1">
        <v>1</v>
      </c>
      <c r="FB48" s="1">
        <v>15</v>
      </c>
      <c r="FI48" s="1" t="s">
        <v>322</v>
      </c>
      <c r="FM48" s="1" t="s">
        <v>323</v>
      </c>
      <c r="FP48" s="1" t="s">
        <v>311</v>
      </c>
      <c r="FQ48" s="1" t="s">
        <v>461</v>
      </c>
      <c r="FR48" s="1" t="s">
        <v>323</v>
      </c>
      <c r="FS48" s="1" t="s">
        <v>337</v>
      </c>
      <c r="FT48" s="1" t="s">
        <v>338</v>
      </c>
      <c r="FV48" s="1" t="s">
        <v>322</v>
      </c>
      <c r="FW48" s="125"/>
      <c r="FX48" s="1">
        <v>631121569</v>
      </c>
      <c r="FY48" s="243">
        <f t="shared" si="3"/>
        <v>3.75</v>
      </c>
      <c r="FZ48" s="243">
        <f t="shared" si="4"/>
        <v>0.5357142857142857</v>
      </c>
      <c r="GA48" s="241">
        <f>IF(FQ48="120 minutes",120,IF(FQ48="300 mint",300,IF(FQ48="360 mint",360,IF(FQ48="300minute",300,IF(FQ48="270minute",270,IF(FQ48="300 minute",300,IF(FQ48="180 minute",180,IF(FQ48="6sacadood",360,IF(FQ48="5 saacadood",300,IF(FQ48="4sacadood",240,IF(FQ48="270 minutes",270,IF(FQ48="240minutes",240,IF(FQ48="360minutes",360,IF(FQ48="300mint",300,IF(FQ48="300 mints",300,IF(FQ48="270minutes",270,IF(FQ48="300 minutes",300,IF(FQ48="240 minutes",240,IF(FQ48="240Minutes",240,IF(FQ48="180minutes",180,IF(FQ48="180 minutes",180,IF(FQ48="263 minutes",263,IF(FQ48="330 minutes",330,IF(FQ48="270 Minutes",270,IF(FQ48="240minutes",240,IF(FQ48="3",180,IF(FQ48="3 hours",180,IF(FQ48="4 hours",240,IF(FQ48="1",60,IF(FQ48="2.5 hours",150,IF(FQ48="5 hours",300,IF(FQ48="4",240,IF(FQ48="300minutes",300,FQ48)))))))))))))))))))))))))))))))))</f>
        <v>330</v>
      </c>
    </row>
    <row r="49" spans="2:183" s="1" customFormat="1">
      <c r="B49" s="1" t="s">
        <v>322</v>
      </c>
      <c r="E49" s="1" t="s">
        <v>322</v>
      </c>
      <c r="H49" s="1" t="s">
        <v>322</v>
      </c>
      <c r="J49" s="1" t="s">
        <v>323</v>
      </c>
      <c r="L49" s="1" t="s">
        <v>324</v>
      </c>
      <c r="O49" s="1" t="s">
        <v>325</v>
      </c>
      <c r="P49" s="258">
        <v>45654</v>
      </c>
      <c r="Q49" s="255">
        <v>45654.403365891201</v>
      </c>
      <c r="R49" s="201" t="s">
        <v>462</v>
      </c>
      <c r="S49" s="1">
        <v>5</v>
      </c>
      <c r="T49" s="1">
        <v>2</v>
      </c>
      <c r="U49" s="1">
        <v>1</v>
      </c>
      <c r="V49" s="1">
        <v>1</v>
      </c>
      <c r="W49" s="1">
        <v>0</v>
      </c>
      <c r="X49" s="1">
        <v>0</v>
      </c>
      <c r="Y49" s="1" t="s">
        <v>372</v>
      </c>
      <c r="AA49" s="1" t="s">
        <v>328</v>
      </c>
      <c r="AC49" s="1" t="s">
        <v>329</v>
      </c>
      <c r="AD49" s="1">
        <v>0</v>
      </c>
      <c r="AE49" s="1">
        <v>1</v>
      </c>
      <c r="AF49" s="1">
        <v>0</v>
      </c>
      <c r="AG49" s="1">
        <v>0</v>
      </c>
      <c r="AH49" s="1">
        <v>0</v>
      </c>
      <c r="AI49" s="1">
        <v>0</v>
      </c>
      <c r="AJ49" s="1">
        <v>0</v>
      </c>
      <c r="AK49" s="1">
        <v>0</v>
      </c>
      <c r="AL49" s="1">
        <v>0</v>
      </c>
      <c r="AM49" s="1">
        <v>0</v>
      </c>
      <c r="AN49" s="1">
        <v>0</v>
      </c>
      <c r="AP49" s="1" t="s">
        <v>329</v>
      </c>
      <c r="AR49" s="1" t="s">
        <v>330</v>
      </c>
      <c r="AS49" s="1" t="s">
        <v>323</v>
      </c>
      <c r="BI49" s="1">
        <v>1</v>
      </c>
      <c r="BR49" s="1" t="s">
        <v>331</v>
      </c>
      <c r="BS49" s="1">
        <v>0</v>
      </c>
      <c r="BT49" s="1">
        <v>1</v>
      </c>
      <c r="BU49" s="1">
        <v>0</v>
      </c>
      <c r="BV49" s="1">
        <v>0</v>
      </c>
      <c r="BW49" s="1">
        <v>0</v>
      </c>
      <c r="BX49" s="1">
        <v>0</v>
      </c>
      <c r="BY49" s="1">
        <v>0</v>
      </c>
      <c r="BZ49" s="1">
        <v>0</v>
      </c>
      <c r="CA49" s="1">
        <v>0</v>
      </c>
      <c r="CB49" s="1">
        <v>0</v>
      </c>
      <c r="CC49" s="1">
        <v>0</v>
      </c>
      <c r="CD49" s="1">
        <v>0</v>
      </c>
      <c r="CF49" s="1" t="s">
        <v>331</v>
      </c>
      <c r="CH49" s="1" t="s">
        <v>323</v>
      </c>
      <c r="CW49" s="1" t="s">
        <v>332</v>
      </c>
      <c r="CX49" s="1" t="s">
        <v>392</v>
      </c>
      <c r="CZ49" s="1" t="s">
        <v>333</v>
      </c>
      <c r="DB49" s="1">
        <v>0</v>
      </c>
      <c r="DC49" s="1">
        <v>21</v>
      </c>
      <c r="DD49" s="1">
        <v>0</v>
      </c>
      <c r="DE49" s="1">
        <v>0</v>
      </c>
      <c r="DF49" s="1">
        <v>0</v>
      </c>
      <c r="DG49" s="1">
        <v>0</v>
      </c>
      <c r="DH49" s="1">
        <v>0</v>
      </c>
      <c r="DI49" s="1">
        <v>0</v>
      </c>
      <c r="DJ49" s="1">
        <v>0</v>
      </c>
      <c r="DK49" s="1">
        <v>0</v>
      </c>
      <c r="DL49" s="1">
        <v>0</v>
      </c>
      <c r="DM49" s="1">
        <v>0</v>
      </c>
      <c r="DN49" s="1">
        <v>21</v>
      </c>
      <c r="DO49" s="1">
        <v>0</v>
      </c>
      <c r="DP49" s="1">
        <v>0</v>
      </c>
      <c r="DQ49" s="1">
        <v>0</v>
      </c>
      <c r="DR49" s="1">
        <v>0</v>
      </c>
      <c r="DS49" s="1">
        <v>0</v>
      </c>
      <c r="DT49" s="1">
        <v>0</v>
      </c>
      <c r="DU49" s="1">
        <v>0</v>
      </c>
      <c r="DV49" s="1">
        <v>0</v>
      </c>
      <c r="DW49" s="1">
        <v>0</v>
      </c>
      <c r="DX49" s="1">
        <v>0</v>
      </c>
      <c r="DY49" s="1">
        <v>21</v>
      </c>
      <c r="DZ49" s="1">
        <v>0</v>
      </c>
      <c r="EA49" s="1">
        <v>0</v>
      </c>
      <c r="EB49" s="1">
        <v>0</v>
      </c>
      <c r="EC49" s="1">
        <v>0</v>
      </c>
      <c r="ED49" s="1">
        <v>0</v>
      </c>
      <c r="EE49" s="1">
        <v>0</v>
      </c>
      <c r="EF49" s="1">
        <v>0</v>
      </c>
      <c r="EG49" s="1">
        <v>0</v>
      </c>
      <c r="EH49" s="1">
        <v>0</v>
      </c>
      <c r="EI49" s="1">
        <v>0</v>
      </c>
      <c r="EJ49" s="1">
        <v>0</v>
      </c>
      <c r="EK49" s="1">
        <v>21</v>
      </c>
      <c r="EL49" s="1">
        <v>0</v>
      </c>
      <c r="EM49" s="1">
        <v>0</v>
      </c>
      <c r="EN49" s="1">
        <v>0</v>
      </c>
      <c r="EO49" s="1">
        <v>0</v>
      </c>
      <c r="EP49" s="1">
        <v>0</v>
      </c>
      <c r="EQ49" s="1">
        <v>0</v>
      </c>
      <c r="ER49" s="1">
        <v>0</v>
      </c>
      <c r="ES49" s="1">
        <v>0</v>
      </c>
      <c r="ET49" s="1">
        <v>0</v>
      </c>
      <c r="EU49" s="1">
        <v>0</v>
      </c>
      <c r="EV49" s="1" t="s">
        <v>322</v>
      </c>
      <c r="EW49" s="1" t="s">
        <v>349</v>
      </c>
      <c r="EZ49" s="1" t="s">
        <v>350</v>
      </c>
      <c r="FA49" s="1">
        <v>2</v>
      </c>
      <c r="FB49" s="1">
        <v>1</v>
      </c>
      <c r="FI49" s="1" t="s">
        <v>322</v>
      </c>
      <c r="FM49" s="1" t="s">
        <v>323</v>
      </c>
      <c r="FP49" s="1" t="s">
        <v>311</v>
      </c>
      <c r="FQ49" s="1" t="s">
        <v>463</v>
      </c>
      <c r="FR49" s="1" t="s">
        <v>323</v>
      </c>
      <c r="FS49" s="1" t="s">
        <v>337</v>
      </c>
      <c r="FT49" s="1" t="s">
        <v>338</v>
      </c>
      <c r="FV49" s="1" t="s">
        <v>322</v>
      </c>
      <c r="FW49" s="125"/>
      <c r="FX49" s="1">
        <v>633033197</v>
      </c>
      <c r="FY49" s="243">
        <f t="shared" si="3"/>
        <v>14</v>
      </c>
      <c r="FZ49" s="243">
        <f t="shared" si="4"/>
        <v>2</v>
      </c>
      <c r="GA49" s="241" t="str">
        <f>IF(FQ49="120 minutes",120,IF(FQ49="300 mint",300,IF(FQ49="360 mint",360,IF(FQ49="300minute",300,IF(FQ49="270minute",270,IF(FQ49="300 minute",300,IF(FQ49="180 minute",180,IF(FQ49="6sacadood",360,IF(FQ49="5 saacadood",300,IF(FQ49="4sacadood",240,IF(FQ49="270 minutes",270,IF(FQ49="240minutes",240,IF(FQ49="360minutes",360,IF(FQ49="300mint",300,IF(FQ49="300 mints",300,IF(FQ49="270minutes",270,IF(FQ49="300 minutes",300,IF(FQ49="240 minutes",240,IF(FQ49="240Minutes",240,IF(FQ49="180minutes",180,IF(FQ49="180 minutes",180,IF(FQ49="263 minutes",263,IF(FQ49="330 minutes",330,IF(FQ49="270 Minutes",270,IF(FQ49="240minutes",240,IF(FQ49="3",180,IF(FQ49="3 hours",180,IF(FQ49="4 hours",240,IF(FQ49="1",60,IF(FQ49="2.5 hours",150,IF(FQ49="5 hours",300,IF(FQ49="4",240,IF(FQ49="300minutes",300,FQ49)))))))))))))))))))))))))))))))))</f>
        <v>240</v>
      </c>
    </row>
    <row r="50" spans="2:183" s="1" customFormat="1">
      <c r="B50" s="1" t="s">
        <v>322</v>
      </c>
      <c r="E50" s="1" t="s">
        <v>322</v>
      </c>
      <c r="H50" s="1" t="s">
        <v>322</v>
      </c>
      <c r="J50" s="1" t="s">
        <v>323</v>
      </c>
      <c r="L50" s="1" t="s">
        <v>442</v>
      </c>
      <c r="O50" s="1" t="s">
        <v>325</v>
      </c>
      <c r="P50" s="258">
        <v>45662</v>
      </c>
      <c r="Q50" s="255">
        <v>45662.382104490702</v>
      </c>
      <c r="R50" s="201" t="s">
        <v>464</v>
      </c>
      <c r="S50" s="1">
        <v>0</v>
      </c>
      <c r="T50" s="1">
        <v>2</v>
      </c>
      <c r="U50" s="1">
        <v>1</v>
      </c>
      <c r="V50" s="1">
        <v>2</v>
      </c>
      <c r="W50" s="1">
        <v>0</v>
      </c>
      <c r="X50" s="1">
        <v>1</v>
      </c>
      <c r="Y50" s="1" t="s">
        <v>345</v>
      </c>
      <c r="AA50" s="1" t="s">
        <v>358</v>
      </c>
      <c r="AC50" s="1" t="s">
        <v>329</v>
      </c>
      <c r="AD50" s="1">
        <v>0</v>
      </c>
      <c r="AE50" s="1">
        <v>1</v>
      </c>
      <c r="AF50" s="1">
        <v>0</v>
      </c>
      <c r="AG50" s="1">
        <v>0</v>
      </c>
      <c r="AH50" s="1">
        <v>0</v>
      </c>
      <c r="AI50" s="1">
        <v>0</v>
      </c>
      <c r="AJ50" s="1">
        <v>0</v>
      </c>
      <c r="AK50" s="1">
        <v>0</v>
      </c>
      <c r="AL50" s="1">
        <v>0</v>
      </c>
      <c r="AM50" s="1">
        <v>0</v>
      </c>
      <c r="AN50" s="1">
        <v>0</v>
      </c>
      <c r="AP50" s="1" t="s">
        <v>329</v>
      </c>
      <c r="AR50" s="1" t="s">
        <v>347</v>
      </c>
      <c r="AS50" s="1" t="s">
        <v>323</v>
      </c>
      <c r="BI50" s="1">
        <v>1</v>
      </c>
      <c r="BR50" s="1" t="s">
        <v>331</v>
      </c>
      <c r="BS50" s="1">
        <v>0</v>
      </c>
      <c r="BT50" s="1">
        <v>1</v>
      </c>
      <c r="BU50" s="1">
        <v>0</v>
      </c>
      <c r="BV50" s="1">
        <v>0</v>
      </c>
      <c r="BW50" s="1">
        <v>0</v>
      </c>
      <c r="BX50" s="1">
        <v>0</v>
      </c>
      <c r="BY50" s="1">
        <v>0</v>
      </c>
      <c r="BZ50" s="1">
        <v>0</v>
      </c>
      <c r="CA50" s="1">
        <v>0</v>
      </c>
      <c r="CB50" s="1">
        <v>0</v>
      </c>
      <c r="CC50" s="1">
        <v>0</v>
      </c>
      <c r="CD50" s="1">
        <v>0</v>
      </c>
      <c r="CF50" s="1" t="s">
        <v>331</v>
      </c>
      <c r="CH50" s="1" t="s">
        <v>323</v>
      </c>
      <c r="CW50" s="1" t="s">
        <v>332</v>
      </c>
      <c r="CX50" s="1" t="s">
        <v>333</v>
      </c>
      <c r="CZ50" s="1" t="s">
        <v>333</v>
      </c>
      <c r="DB50" s="1">
        <v>0</v>
      </c>
      <c r="DC50" s="1">
        <v>14</v>
      </c>
      <c r="DD50" s="1">
        <v>0</v>
      </c>
      <c r="DE50" s="1">
        <v>0</v>
      </c>
      <c r="DF50" s="1">
        <v>0</v>
      </c>
      <c r="DG50" s="1">
        <v>0</v>
      </c>
      <c r="DH50" s="1">
        <v>0</v>
      </c>
      <c r="DI50" s="1">
        <v>0</v>
      </c>
      <c r="DJ50" s="1">
        <v>0</v>
      </c>
      <c r="DK50" s="1">
        <v>0</v>
      </c>
      <c r="DL50" s="1">
        <v>0</v>
      </c>
      <c r="DM50" s="1">
        <v>0</v>
      </c>
      <c r="DN50" s="1">
        <v>14</v>
      </c>
      <c r="DO50" s="1">
        <v>0</v>
      </c>
      <c r="DP50" s="1">
        <v>0</v>
      </c>
      <c r="DQ50" s="1">
        <v>0</v>
      </c>
      <c r="DR50" s="1">
        <v>0</v>
      </c>
      <c r="DS50" s="1">
        <v>0</v>
      </c>
      <c r="DT50" s="1">
        <v>0</v>
      </c>
      <c r="DU50" s="1">
        <v>0</v>
      </c>
      <c r="DV50" s="1">
        <v>0</v>
      </c>
      <c r="DW50" s="1">
        <v>0</v>
      </c>
      <c r="DX50" s="1">
        <v>0</v>
      </c>
      <c r="DY50" s="1">
        <v>14</v>
      </c>
      <c r="DZ50" s="1">
        <v>0</v>
      </c>
      <c r="EA50" s="1">
        <v>0</v>
      </c>
      <c r="EB50" s="1">
        <v>0</v>
      </c>
      <c r="EC50" s="1">
        <v>0</v>
      </c>
      <c r="ED50" s="1">
        <v>0</v>
      </c>
      <c r="EE50" s="1">
        <v>0</v>
      </c>
      <c r="EF50" s="1">
        <v>0</v>
      </c>
      <c r="EG50" s="1">
        <v>0</v>
      </c>
      <c r="EH50" s="1">
        <v>0</v>
      </c>
      <c r="EI50" s="1">
        <v>0</v>
      </c>
      <c r="EJ50" s="1">
        <v>0</v>
      </c>
      <c r="EK50" s="1">
        <v>14</v>
      </c>
      <c r="EL50" s="1">
        <v>0</v>
      </c>
      <c r="EM50" s="1">
        <v>0</v>
      </c>
      <c r="EN50" s="1">
        <v>0</v>
      </c>
      <c r="EO50" s="1">
        <v>0</v>
      </c>
      <c r="EP50" s="1">
        <v>0</v>
      </c>
      <c r="EQ50" s="1">
        <v>0</v>
      </c>
      <c r="ER50" s="1">
        <v>0</v>
      </c>
      <c r="ES50" s="1">
        <v>0</v>
      </c>
      <c r="ET50" s="1">
        <v>0</v>
      </c>
      <c r="EU50" s="1">
        <v>0</v>
      </c>
      <c r="EV50" s="1" t="s">
        <v>322</v>
      </c>
      <c r="EW50" s="1" t="s">
        <v>334</v>
      </c>
      <c r="EZ50" s="1" t="s">
        <v>335</v>
      </c>
      <c r="FA50" s="1">
        <v>1</v>
      </c>
      <c r="FB50" s="1">
        <v>10</v>
      </c>
      <c r="FI50" s="1" t="s">
        <v>322</v>
      </c>
      <c r="FM50" s="1" t="s">
        <v>323</v>
      </c>
      <c r="FP50" s="1" t="s">
        <v>336</v>
      </c>
      <c r="FR50" s="1" t="s">
        <v>323</v>
      </c>
      <c r="FS50" s="1" t="s">
        <v>337</v>
      </c>
      <c r="FT50" s="1" t="s">
        <v>338</v>
      </c>
      <c r="FV50" s="1" t="s">
        <v>322</v>
      </c>
      <c r="FW50" s="125"/>
      <c r="FX50" s="1">
        <v>634367433</v>
      </c>
      <c r="FY50" s="243">
        <f t="shared" si="3"/>
        <v>2.5</v>
      </c>
      <c r="FZ50" s="243">
        <f t="shared" si="4"/>
        <v>0.35714285714285715</v>
      </c>
      <c r="GA50" s="241">
        <f>IF(FP50="5 hours",300,IF(FP50="30 Mins",30,IF(FP50="2 Hours",120,IF(FP50="60 Mins",60,IF(FP50="3 hours",180,IF(FP50="3hrs",180,IF(FP50="2.5 hours",150,IF(FP50="3.5 hrs",210,IF(FP50="4 Hours",240,IF(FP50="3 Hours",180,IF(FP50="3.20 hrs",192,IF(FP50="4 hours",240,IF(FP50="2.40 hours",144,IF(FP50="3.20 hours",192,IF(FP50="3.5 hours",210,IF(FP50="4hours",240,""))))))))))))))))</f>
        <v>120</v>
      </c>
    </row>
    <row r="51" spans="2:183" s="1" customFormat="1">
      <c r="B51" s="1" t="s">
        <v>322</v>
      </c>
      <c r="E51" s="1" t="s">
        <v>322</v>
      </c>
      <c r="H51" s="1" t="s">
        <v>322</v>
      </c>
      <c r="J51" s="1" t="s">
        <v>323</v>
      </c>
      <c r="L51" s="1" t="s">
        <v>324</v>
      </c>
      <c r="O51" s="1" t="s">
        <v>325</v>
      </c>
      <c r="P51" s="258">
        <v>45648</v>
      </c>
      <c r="Q51" s="255">
        <v>45648.671484861101</v>
      </c>
      <c r="R51" s="201" t="s">
        <v>465</v>
      </c>
      <c r="S51" s="1">
        <v>1</v>
      </c>
      <c r="T51" s="1">
        <v>0</v>
      </c>
      <c r="U51" s="1">
        <v>1</v>
      </c>
      <c r="V51" s="1">
        <v>4</v>
      </c>
      <c r="W51" s="1">
        <v>0</v>
      </c>
      <c r="X51" s="1">
        <v>0</v>
      </c>
      <c r="Y51" s="1" t="s">
        <v>372</v>
      </c>
      <c r="AA51" s="1" t="s">
        <v>368</v>
      </c>
      <c r="AC51" s="1" t="s">
        <v>329</v>
      </c>
      <c r="AD51" s="1">
        <v>0</v>
      </c>
      <c r="AE51" s="1">
        <v>1</v>
      </c>
      <c r="AF51" s="1">
        <v>0</v>
      </c>
      <c r="AG51" s="1">
        <v>0</v>
      </c>
      <c r="AH51" s="1">
        <v>0</v>
      </c>
      <c r="AI51" s="1">
        <v>0</v>
      </c>
      <c r="AJ51" s="1">
        <v>0</v>
      </c>
      <c r="AK51" s="1">
        <v>0</v>
      </c>
      <c r="AL51" s="1">
        <v>0</v>
      </c>
      <c r="AM51" s="1">
        <v>0</v>
      </c>
      <c r="AN51" s="1">
        <v>0</v>
      </c>
      <c r="AP51" s="1" t="s">
        <v>329</v>
      </c>
      <c r="AR51" s="1" t="s">
        <v>330</v>
      </c>
      <c r="AS51" s="1" t="s">
        <v>323</v>
      </c>
      <c r="BI51" s="1">
        <v>1</v>
      </c>
      <c r="BR51" s="1" t="s">
        <v>331</v>
      </c>
      <c r="BS51" s="1">
        <v>0</v>
      </c>
      <c r="BT51" s="1">
        <v>1</v>
      </c>
      <c r="BU51" s="1">
        <v>0</v>
      </c>
      <c r="BV51" s="1">
        <v>0</v>
      </c>
      <c r="BW51" s="1">
        <v>0</v>
      </c>
      <c r="BX51" s="1">
        <v>0</v>
      </c>
      <c r="BY51" s="1">
        <v>0</v>
      </c>
      <c r="BZ51" s="1">
        <v>0</v>
      </c>
      <c r="CA51" s="1">
        <v>0</v>
      </c>
      <c r="CB51" s="1">
        <v>0</v>
      </c>
      <c r="CC51" s="1">
        <v>0</v>
      </c>
      <c r="CD51" s="1">
        <v>0</v>
      </c>
      <c r="CF51" s="1" t="s">
        <v>331</v>
      </c>
      <c r="CH51" s="1" t="s">
        <v>323</v>
      </c>
      <c r="CW51" s="1" t="s">
        <v>332</v>
      </c>
      <c r="CX51" s="1" t="s">
        <v>359</v>
      </c>
      <c r="CZ51" s="1" t="s">
        <v>359</v>
      </c>
      <c r="DB51" s="1">
        <v>0</v>
      </c>
      <c r="DC51" s="1">
        <v>21</v>
      </c>
      <c r="DD51" s="1">
        <v>0</v>
      </c>
      <c r="DE51" s="1">
        <v>0</v>
      </c>
      <c r="DF51" s="1">
        <v>0</v>
      </c>
      <c r="DG51" s="1">
        <v>0</v>
      </c>
      <c r="DH51" s="1">
        <v>0</v>
      </c>
      <c r="DI51" s="1">
        <v>0</v>
      </c>
      <c r="DJ51" s="1">
        <v>0</v>
      </c>
      <c r="DK51" s="1">
        <v>0</v>
      </c>
      <c r="DL51" s="1">
        <v>0</v>
      </c>
      <c r="DM51" s="1">
        <v>0</v>
      </c>
      <c r="DN51" s="1">
        <v>21</v>
      </c>
      <c r="DO51" s="1">
        <v>0</v>
      </c>
      <c r="DP51" s="1">
        <v>0</v>
      </c>
      <c r="DQ51" s="1">
        <v>0</v>
      </c>
      <c r="DR51" s="1">
        <v>0</v>
      </c>
      <c r="DS51" s="1">
        <v>0</v>
      </c>
      <c r="DT51" s="1">
        <v>0</v>
      </c>
      <c r="DU51" s="1">
        <v>0</v>
      </c>
      <c r="DV51" s="1">
        <v>0</v>
      </c>
      <c r="DW51" s="1">
        <v>0</v>
      </c>
      <c r="DX51" s="1">
        <v>0</v>
      </c>
      <c r="DY51" s="1">
        <v>21</v>
      </c>
      <c r="DZ51" s="1">
        <v>0</v>
      </c>
      <c r="EA51" s="1">
        <v>0</v>
      </c>
      <c r="EB51" s="1">
        <v>0</v>
      </c>
      <c r="EC51" s="1">
        <v>0</v>
      </c>
      <c r="ED51" s="1">
        <v>0</v>
      </c>
      <c r="EE51" s="1">
        <v>0</v>
      </c>
      <c r="EF51" s="1">
        <v>0</v>
      </c>
      <c r="EG51" s="1">
        <v>0</v>
      </c>
      <c r="EH51" s="1">
        <v>0</v>
      </c>
      <c r="EI51" s="1">
        <v>0</v>
      </c>
      <c r="EJ51" s="1">
        <v>0</v>
      </c>
      <c r="EK51" s="1">
        <v>21</v>
      </c>
      <c r="EL51" s="1">
        <v>0</v>
      </c>
      <c r="EM51" s="1">
        <v>0</v>
      </c>
      <c r="EN51" s="1">
        <v>0</v>
      </c>
      <c r="EO51" s="1">
        <v>0</v>
      </c>
      <c r="EP51" s="1">
        <v>0</v>
      </c>
      <c r="EQ51" s="1">
        <v>0</v>
      </c>
      <c r="ER51" s="1">
        <v>0</v>
      </c>
      <c r="ES51" s="1">
        <v>0</v>
      </c>
      <c r="ET51" s="1">
        <v>0</v>
      </c>
      <c r="EU51" s="1">
        <v>0</v>
      </c>
      <c r="EV51" s="1" t="s">
        <v>322</v>
      </c>
      <c r="EW51" s="1" t="s">
        <v>334</v>
      </c>
      <c r="EZ51" s="1" t="s">
        <v>335</v>
      </c>
      <c r="FA51" s="1">
        <v>1</v>
      </c>
      <c r="FB51" s="1">
        <v>15</v>
      </c>
      <c r="FI51" s="1" t="s">
        <v>322</v>
      </c>
      <c r="FM51" s="1" t="s">
        <v>323</v>
      </c>
      <c r="FP51" s="1" t="s">
        <v>311</v>
      </c>
      <c r="FQ51" s="1" t="s">
        <v>466</v>
      </c>
      <c r="FR51" s="1" t="s">
        <v>323</v>
      </c>
      <c r="FS51" s="1" t="s">
        <v>337</v>
      </c>
      <c r="FT51" s="1" t="s">
        <v>338</v>
      </c>
      <c r="FV51" s="1" t="s">
        <v>322</v>
      </c>
      <c r="FW51" s="125"/>
      <c r="FX51" s="1">
        <v>631157999</v>
      </c>
      <c r="FY51" s="243">
        <f t="shared" si="3"/>
        <v>3.75</v>
      </c>
      <c r="FZ51" s="243">
        <f t="shared" si="4"/>
        <v>0.5357142857142857</v>
      </c>
      <c r="GA51" s="241" t="str">
        <f>IF(FQ51="120 minutes",120,IF(FQ51="300 mint",300,IF(FQ51="360 mint",360,IF(FQ51="300minute",300,IF(FQ51="270minute",270,IF(FQ51="300 minute",300,IF(FQ51="180 minute",180,IF(FQ51="6sacadood",360,IF(FQ51="5 saacadood",300,IF(FQ51="4sacadood",240,IF(FQ51="270 minutes",270,IF(FQ51="240minutes",240,IF(FQ51="360minutes",360,IF(FQ51="300mint",300,IF(FQ51="300 mints",300,IF(FQ51="270minutes",270,IF(FQ51="300 minutes",300,IF(FQ51="240 minutes",240,IF(FQ51="240Minutes",240,IF(FQ51="180minutes",180,IF(FQ51="180 minutes",180,IF(FQ51="263 minutes",263,IF(FQ51="330 minutes",330,IF(FQ51="270 Minutes",270,IF(FQ51="240minutes",240,IF(FQ51="3",180,IF(FQ51="3 hours",180,IF(FQ51="4 hours",240,IF(FQ51="1",60,IF(FQ51="2.5 hours",150,IF(FQ51="5 hours",300,IF(FQ51="4",240,IF(FQ51="300minutes",300,FQ51)))))))))))))))))))))))))))))))))</f>
        <v>275</v>
      </c>
    </row>
    <row r="52" spans="2:183" s="1" customFormat="1">
      <c r="B52" s="1" t="s">
        <v>322</v>
      </c>
      <c r="E52" s="1" t="s">
        <v>322</v>
      </c>
      <c r="H52" s="1" t="s">
        <v>322</v>
      </c>
      <c r="J52" s="1" t="s">
        <v>323</v>
      </c>
      <c r="L52" s="1" t="s">
        <v>324</v>
      </c>
      <c r="O52" s="1" t="s">
        <v>325</v>
      </c>
      <c r="P52" s="258">
        <v>45641</v>
      </c>
      <c r="Q52" s="255">
        <v>45641.439147338002</v>
      </c>
      <c r="R52" s="201" t="s">
        <v>467</v>
      </c>
      <c r="S52" s="1">
        <v>3</v>
      </c>
      <c r="T52" s="1">
        <v>3</v>
      </c>
      <c r="U52" s="1">
        <v>1</v>
      </c>
      <c r="V52" s="1">
        <v>5</v>
      </c>
      <c r="W52" s="1">
        <v>1</v>
      </c>
      <c r="X52" s="1">
        <v>1</v>
      </c>
      <c r="Y52" s="1" t="s">
        <v>327</v>
      </c>
      <c r="AA52" s="1" t="s">
        <v>358</v>
      </c>
      <c r="AC52" s="1" t="s">
        <v>329</v>
      </c>
      <c r="AD52" s="1">
        <v>0</v>
      </c>
      <c r="AE52" s="1">
        <v>1</v>
      </c>
      <c r="AF52" s="1">
        <v>0</v>
      </c>
      <c r="AG52" s="1">
        <v>0</v>
      </c>
      <c r="AH52" s="1">
        <v>0</v>
      </c>
      <c r="AI52" s="1">
        <v>0</v>
      </c>
      <c r="AJ52" s="1">
        <v>0</v>
      </c>
      <c r="AK52" s="1">
        <v>0</v>
      </c>
      <c r="AL52" s="1">
        <v>0</v>
      </c>
      <c r="AM52" s="1">
        <v>0</v>
      </c>
      <c r="AN52" s="1">
        <v>0</v>
      </c>
      <c r="AP52" s="1" t="s">
        <v>329</v>
      </c>
      <c r="AR52" s="1" t="s">
        <v>330</v>
      </c>
      <c r="AS52" s="1" t="s">
        <v>323</v>
      </c>
      <c r="BI52" s="1">
        <v>1</v>
      </c>
      <c r="BR52" s="1" t="s">
        <v>331</v>
      </c>
      <c r="BS52" s="1">
        <v>0</v>
      </c>
      <c r="BT52" s="1">
        <v>1</v>
      </c>
      <c r="BU52" s="1">
        <v>0</v>
      </c>
      <c r="BV52" s="1">
        <v>0</v>
      </c>
      <c r="BW52" s="1">
        <v>0</v>
      </c>
      <c r="BX52" s="1">
        <v>0</v>
      </c>
      <c r="BY52" s="1">
        <v>0</v>
      </c>
      <c r="BZ52" s="1">
        <v>0</v>
      </c>
      <c r="CA52" s="1">
        <v>0</v>
      </c>
      <c r="CB52" s="1">
        <v>0</v>
      </c>
      <c r="CC52" s="1">
        <v>0</v>
      </c>
      <c r="CD52" s="1">
        <v>0</v>
      </c>
      <c r="CF52" s="1" t="s">
        <v>331</v>
      </c>
      <c r="CH52" s="1" t="s">
        <v>323</v>
      </c>
      <c r="CW52" s="1" t="s">
        <v>332</v>
      </c>
      <c r="CX52" s="1" t="s">
        <v>333</v>
      </c>
      <c r="CZ52" s="1" t="s">
        <v>333</v>
      </c>
      <c r="DB52" s="1">
        <v>0</v>
      </c>
      <c r="DC52" s="1">
        <v>21</v>
      </c>
      <c r="DD52" s="1">
        <v>0</v>
      </c>
      <c r="DE52" s="1">
        <v>0</v>
      </c>
      <c r="DF52" s="1">
        <v>0</v>
      </c>
      <c r="DG52" s="1">
        <v>0</v>
      </c>
      <c r="DH52" s="1">
        <v>0</v>
      </c>
      <c r="DI52" s="1">
        <v>0</v>
      </c>
      <c r="DJ52" s="1">
        <v>0</v>
      </c>
      <c r="DK52" s="1">
        <v>0</v>
      </c>
      <c r="DL52" s="1">
        <v>0</v>
      </c>
      <c r="DM52" s="1">
        <v>0</v>
      </c>
      <c r="DN52" s="1">
        <v>21</v>
      </c>
      <c r="DO52" s="1">
        <v>0</v>
      </c>
      <c r="DP52" s="1">
        <v>0</v>
      </c>
      <c r="DQ52" s="1">
        <v>0</v>
      </c>
      <c r="DR52" s="1">
        <v>0</v>
      </c>
      <c r="DS52" s="1">
        <v>0</v>
      </c>
      <c r="DT52" s="1">
        <v>0</v>
      </c>
      <c r="DU52" s="1">
        <v>0</v>
      </c>
      <c r="DV52" s="1">
        <v>0</v>
      </c>
      <c r="DW52" s="1">
        <v>0</v>
      </c>
      <c r="DX52" s="1">
        <v>0</v>
      </c>
      <c r="DY52" s="1">
        <v>21</v>
      </c>
      <c r="DZ52" s="1">
        <v>0</v>
      </c>
      <c r="EA52" s="1">
        <v>0</v>
      </c>
      <c r="EB52" s="1">
        <v>0</v>
      </c>
      <c r="EC52" s="1">
        <v>0</v>
      </c>
      <c r="ED52" s="1">
        <v>0</v>
      </c>
      <c r="EE52" s="1">
        <v>0</v>
      </c>
      <c r="EF52" s="1">
        <v>0</v>
      </c>
      <c r="EG52" s="1">
        <v>0</v>
      </c>
      <c r="EH52" s="1">
        <v>0</v>
      </c>
      <c r="EI52" s="1">
        <v>0</v>
      </c>
      <c r="EJ52" s="1">
        <v>0</v>
      </c>
      <c r="EK52" s="1">
        <v>21</v>
      </c>
      <c r="EL52" s="1">
        <v>0</v>
      </c>
      <c r="EM52" s="1">
        <v>0</v>
      </c>
      <c r="EN52" s="1">
        <v>0</v>
      </c>
      <c r="EO52" s="1">
        <v>0</v>
      </c>
      <c r="EP52" s="1">
        <v>0</v>
      </c>
      <c r="EQ52" s="1">
        <v>0</v>
      </c>
      <c r="ER52" s="1">
        <v>0</v>
      </c>
      <c r="ES52" s="1">
        <v>0</v>
      </c>
      <c r="ET52" s="1">
        <v>0</v>
      </c>
      <c r="EU52" s="1">
        <v>0</v>
      </c>
      <c r="EV52" s="1" t="s">
        <v>322</v>
      </c>
      <c r="EW52" s="1" t="s">
        <v>334</v>
      </c>
      <c r="EZ52" s="1" t="s">
        <v>335</v>
      </c>
      <c r="FA52" s="1">
        <v>3</v>
      </c>
      <c r="FB52" s="1">
        <v>8</v>
      </c>
      <c r="FI52" s="1" t="s">
        <v>322</v>
      </c>
      <c r="FM52" s="1" t="s">
        <v>323</v>
      </c>
      <c r="FP52" s="1" t="s">
        <v>336</v>
      </c>
      <c r="FR52" s="1" t="s">
        <v>323</v>
      </c>
      <c r="FS52" s="1" t="s">
        <v>337</v>
      </c>
      <c r="FT52" s="1" t="s">
        <v>338</v>
      </c>
      <c r="FV52" s="1" t="s">
        <v>322</v>
      </c>
      <c r="FW52" s="125"/>
      <c r="FX52" s="1">
        <v>629041003</v>
      </c>
      <c r="FY52" s="243">
        <f t="shared" si="3"/>
        <v>6</v>
      </c>
      <c r="FZ52" s="243">
        <f t="shared" si="4"/>
        <v>0.8571428571428571</v>
      </c>
      <c r="GA52" s="241">
        <f>IF(FP52="5 hours",300,IF(FP52="30 Mins",30,IF(FP52="2 Hours",120,IF(FP52="60 Mins",60,IF(FP52="3 hours",180,IF(FP52="3hrs",180,IF(FP52="2.5 hours",150,IF(FP52="3.5 hrs",210,IF(FP52="4 Hours",240,IF(FP52="3 Hours",180,IF(FP52="3.20 hrs",192,IF(FP52="4 hours",240,IF(FP52="2.40 hours",144,IF(FP52="3.20 hours",192,IF(FP52="3.5 hours",210,IF(FP52="4hours",240,""))))))))))))))))</f>
        <v>120</v>
      </c>
    </row>
    <row r="53" spans="2:183" s="1" customFormat="1">
      <c r="B53" s="1" t="s">
        <v>322</v>
      </c>
      <c r="E53" s="1" t="s">
        <v>322</v>
      </c>
      <c r="H53" s="1" t="s">
        <v>322</v>
      </c>
      <c r="J53" s="1" t="s">
        <v>323</v>
      </c>
      <c r="L53" s="1" t="s">
        <v>324</v>
      </c>
      <c r="O53" s="1" t="s">
        <v>325</v>
      </c>
      <c r="P53" s="258">
        <v>45649</v>
      </c>
      <c r="Q53" s="255">
        <v>45649.438987499998</v>
      </c>
      <c r="R53" s="201" t="s">
        <v>468</v>
      </c>
      <c r="S53" s="1">
        <v>1</v>
      </c>
      <c r="T53" s="1">
        <v>5</v>
      </c>
      <c r="U53" s="1">
        <v>1</v>
      </c>
      <c r="V53" s="1">
        <v>4</v>
      </c>
      <c r="W53" s="1">
        <v>0</v>
      </c>
      <c r="X53" s="1">
        <v>0</v>
      </c>
      <c r="Y53" s="1" t="s">
        <v>403</v>
      </c>
      <c r="AA53" s="1" t="s">
        <v>328</v>
      </c>
      <c r="AC53" s="1" t="s">
        <v>329</v>
      </c>
      <c r="AD53" s="1">
        <v>0</v>
      </c>
      <c r="AE53" s="1">
        <v>1</v>
      </c>
      <c r="AF53" s="1">
        <v>0</v>
      </c>
      <c r="AG53" s="1">
        <v>0</v>
      </c>
      <c r="AH53" s="1">
        <v>0</v>
      </c>
      <c r="AI53" s="1">
        <v>0</v>
      </c>
      <c r="AJ53" s="1">
        <v>0</v>
      </c>
      <c r="AK53" s="1">
        <v>0</v>
      </c>
      <c r="AL53" s="1">
        <v>0</v>
      </c>
      <c r="AM53" s="1">
        <v>0</v>
      </c>
      <c r="AN53" s="1">
        <v>0</v>
      </c>
      <c r="AP53" s="1" t="s">
        <v>329</v>
      </c>
      <c r="AR53" s="1" t="s">
        <v>347</v>
      </c>
      <c r="AS53" s="1" t="s">
        <v>323</v>
      </c>
      <c r="BI53" s="1">
        <v>1</v>
      </c>
      <c r="BR53" s="1" t="s">
        <v>331</v>
      </c>
      <c r="BS53" s="1">
        <v>0</v>
      </c>
      <c r="BT53" s="1">
        <v>1</v>
      </c>
      <c r="BU53" s="1">
        <v>0</v>
      </c>
      <c r="BV53" s="1">
        <v>0</v>
      </c>
      <c r="BW53" s="1">
        <v>0</v>
      </c>
      <c r="BX53" s="1">
        <v>0</v>
      </c>
      <c r="BY53" s="1">
        <v>0</v>
      </c>
      <c r="BZ53" s="1">
        <v>0</v>
      </c>
      <c r="CA53" s="1">
        <v>0</v>
      </c>
      <c r="CB53" s="1">
        <v>0</v>
      </c>
      <c r="CC53" s="1">
        <v>0</v>
      </c>
      <c r="CD53" s="1">
        <v>0</v>
      </c>
      <c r="CF53" s="1" t="s">
        <v>331</v>
      </c>
      <c r="CH53" s="1" t="s">
        <v>323</v>
      </c>
      <c r="CW53" s="1" t="s">
        <v>332</v>
      </c>
      <c r="CX53" s="1" t="s">
        <v>333</v>
      </c>
      <c r="CZ53" s="1" t="s">
        <v>333</v>
      </c>
      <c r="DB53" s="1">
        <v>0</v>
      </c>
      <c r="DC53" s="1">
        <v>21</v>
      </c>
      <c r="DD53" s="1">
        <v>0</v>
      </c>
      <c r="DE53" s="1">
        <v>0</v>
      </c>
      <c r="DF53" s="1">
        <v>0</v>
      </c>
      <c r="DG53" s="1">
        <v>0</v>
      </c>
      <c r="DH53" s="1">
        <v>0</v>
      </c>
      <c r="DI53" s="1">
        <v>0</v>
      </c>
      <c r="DJ53" s="1">
        <v>0</v>
      </c>
      <c r="DK53" s="1">
        <v>0</v>
      </c>
      <c r="DL53" s="1">
        <v>0</v>
      </c>
      <c r="DM53" s="1">
        <v>0</v>
      </c>
      <c r="DN53" s="1">
        <v>21</v>
      </c>
      <c r="DO53" s="1">
        <v>0</v>
      </c>
      <c r="DP53" s="1">
        <v>0</v>
      </c>
      <c r="DQ53" s="1">
        <v>0</v>
      </c>
      <c r="DR53" s="1">
        <v>0</v>
      </c>
      <c r="DS53" s="1">
        <v>0</v>
      </c>
      <c r="DT53" s="1">
        <v>0</v>
      </c>
      <c r="DU53" s="1">
        <v>0</v>
      </c>
      <c r="DV53" s="1">
        <v>0</v>
      </c>
      <c r="DW53" s="1">
        <v>0</v>
      </c>
      <c r="DX53" s="1">
        <v>0</v>
      </c>
      <c r="DY53" s="1">
        <v>21</v>
      </c>
      <c r="DZ53" s="1">
        <v>0</v>
      </c>
      <c r="EA53" s="1">
        <v>0</v>
      </c>
      <c r="EB53" s="1">
        <v>0</v>
      </c>
      <c r="EC53" s="1">
        <v>0</v>
      </c>
      <c r="ED53" s="1">
        <v>0</v>
      </c>
      <c r="EE53" s="1">
        <v>0</v>
      </c>
      <c r="EF53" s="1">
        <v>0</v>
      </c>
      <c r="EG53" s="1">
        <v>0</v>
      </c>
      <c r="EH53" s="1">
        <v>0</v>
      </c>
      <c r="EI53" s="1">
        <v>0</v>
      </c>
      <c r="EJ53" s="1">
        <v>0</v>
      </c>
      <c r="EK53" s="1">
        <v>21</v>
      </c>
      <c r="EL53" s="1">
        <v>0</v>
      </c>
      <c r="EM53" s="1">
        <v>0</v>
      </c>
      <c r="EN53" s="1">
        <v>0</v>
      </c>
      <c r="EO53" s="1">
        <v>0</v>
      </c>
      <c r="EP53" s="1">
        <v>0</v>
      </c>
      <c r="EQ53" s="1">
        <v>0</v>
      </c>
      <c r="ER53" s="1">
        <v>0</v>
      </c>
      <c r="ES53" s="1">
        <v>0</v>
      </c>
      <c r="ET53" s="1">
        <v>0</v>
      </c>
      <c r="EU53" s="1">
        <v>0</v>
      </c>
      <c r="EV53" s="1" t="s">
        <v>322</v>
      </c>
      <c r="EW53" s="1" t="s">
        <v>334</v>
      </c>
      <c r="EZ53" s="1" t="s">
        <v>335</v>
      </c>
      <c r="FA53" s="1">
        <v>1</v>
      </c>
      <c r="FB53" s="1">
        <v>7</v>
      </c>
      <c r="FI53" s="1" t="s">
        <v>322</v>
      </c>
      <c r="FM53" s="1" t="s">
        <v>323</v>
      </c>
      <c r="FP53" s="1" t="s">
        <v>336</v>
      </c>
      <c r="FR53" s="1" t="s">
        <v>323</v>
      </c>
      <c r="FS53" s="1" t="s">
        <v>337</v>
      </c>
      <c r="FT53" s="1" t="s">
        <v>338</v>
      </c>
      <c r="FV53" s="1" t="s">
        <v>322</v>
      </c>
      <c r="FW53" s="125"/>
      <c r="FX53" s="1">
        <v>631278986</v>
      </c>
      <c r="FY53" s="243">
        <f t="shared" si="3"/>
        <v>1.75</v>
      </c>
      <c r="FZ53" s="243">
        <f t="shared" si="4"/>
        <v>0.25</v>
      </c>
      <c r="GA53" s="241">
        <f>IF(FP53="5 hours",300,IF(FP53="30 Mins",30,IF(FP53="2 Hours",120,IF(FP53="60 Mins",60,IF(FP53="3 hours",180,IF(FP53="3hrs",180,IF(FP53="2.5 hours",150,IF(FP53="3.5 hrs",210,IF(FP53="4 Hours",240,IF(FP53="3 Hours",180,IF(FP53="3.20 hrs",192,IF(FP53="4 hours",240,IF(FP53="2.40 hours",144,IF(FP53="3.20 hours",192,IF(FP53="3.5 hours",210,IF(FP53="4hours",240,""))))))))))))))))</f>
        <v>120</v>
      </c>
    </row>
    <row r="54" spans="2:183" s="1" customFormat="1">
      <c r="B54" s="1" t="s">
        <v>322</v>
      </c>
      <c r="E54" s="1" t="s">
        <v>322</v>
      </c>
      <c r="H54" s="1" t="s">
        <v>322</v>
      </c>
      <c r="J54" s="1" t="s">
        <v>323</v>
      </c>
      <c r="L54" s="1" t="s">
        <v>324</v>
      </c>
      <c r="O54" s="1" t="s">
        <v>325</v>
      </c>
      <c r="P54" s="258">
        <v>45648</v>
      </c>
      <c r="Q54" s="255">
        <v>45648.576308645803</v>
      </c>
      <c r="R54" s="201" t="s">
        <v>469</v>
      </c>
      <c r="S54" s="1">
        <v>0</v>
      </c>
      <c r="T54" s="1">
        <v>1</v>
      </c>
      <c r="U54" s="1">
        <v>4</v>
      </c>
      <c r="V54" s="1">
        <v>1</v>
      </c>
      <c r="W54" s="1">
        <v>1</v>
      </c>
      <c r="X54" s="1">
        <v>0</v>
      </c>
      <c r="Y54" s="1" t="s">
        <v>403</v>
      </c>
      <c r="AA54" s="1" t="s">
        <v>368</v>
      </c>
      <c r="AC54" s="1" t="s">
        <v>329</v>
      </c>
      <c r="AD54" s="1">
        <v>0</v>
      </c>
      <c r="AE54" s="1">
        <v>1</v>
      </c>
      <c r="AF54" s="1">
        <v>0</v>
      </c>
      <c r="AG54" s="1">
        <v>0</v>
      </c>
      <c r="AH54" s="1">
        <v>0</v>
      </c>
      <c r="AI54" s="1">
        <v>0</v>
      </c>
      <c r="AJ54" s="1">
        <v>0</v>
      </c>
      <c r="AK54" s="1">
        <v>0</v>
      </c>
      <c r="AL54" s="1">
        <v>0</v>
      </c>
      <c r="AM54" s="1">
        <v>0</v>
      </c>
      <c r="AN54" s="1">
        <v>0</v>
      </c>
      <c r="AP54" s="1" t="s">
        <v>329</v>
      </c>
      <c r="AR54" s="1" t="s">
        <v>330</v>
      </c>
      <c r="AS54" s="1" t="s">
        <v>323</v>
      </c>
      <c r="BI54" s="1">
        <v>1</v>
      </c>
      <c r="BR54" s="1" t="s">
        <v>331</v>
      </c>
      <c r="BS54" s="1">
        <v>0</v>
      </c>
      <c r="BT54" s="1">
        <v>1</v>
      </c>
      <c r="BU54" s="1">
        <v>0</v>
      </c>
      <c r="BV54" s="1">
        <v>0</v>
      </c>
      <c r="BW54" s="1">
        <v>0</v>
      </c>
      <c r="BX54" s="1">
        <v>0</v>
      </c>
      <c r="BY54" s="1">
        <v>0</v>
      </c>
      <c r="BZ54" s="1">
        <v>0</v>
      </c>
      <c r="CA54" s="1">
        <v>0</v>
      </c>
      <c r="CB54" s="1">
        <v>0</v>
      </c>
      <c r="CC54" s="1">
        <v>0</v>
      </c>
      <c r="CD54" s="1">
        <v>0</v>
      </c>
      <c r="CF54" s="1" t="s">
        <v>331</v>
      </c>
      <c r="CH54" s="1" t="s">
        <v>323</v>
      </c>
      <c r="CW54" s="1" t="s">
        <v>332</v>
      </c>
      <c r="CX54" s="1" t="s">
        <v>333</v>
      </c>
      <c r="CZ54" s="1" t="s">
        <v>333</v>
      </c>
      <c r="DB54" s="1">
        <v>0</v>
      </c>
      <c r="DC54" s="1">
        <v>21</v>
      </c>
      <c r="DD54" s="1">
        <v>0</v>
      </c>
      <c r="DE54" s="1">
        <v>0</v>
      </c>
      <c r="DF54" s="1">
        <v>0</v>
      </c>
      <c r="DG54" s="1">
        <v>0</v>
      </c>
      <c r="DH54" s="1">
        <v>0</v>
      </c>
      <c r="DI54" s="1">
        <v>0</v>
      </c>
      <c r="DJ54" s="1">
        <v>0</v>
      </c>
      <c r="DK54" s="1">
        <v>0</v>
      </c>
      <c r="DL54" s="1">
        <v>0</v>
      </c>
      <c r="DM54" s="1">
        <v>0</v>
      </c>
      <c r="DN54" s="1">
        <v>21</v>
      </c>
      <c r="DO54" s="1">
        <v>0</v>
      </c>
      <c r="DP54" s="1">
        <v>0</v>
      </c>
      <c r="DQ54" s="1">
        <v>0</v>
      </c>
      <c r="DR54" s="1">
        <v>0</v>
      </c>
      <c r="DS54" s="1">
        <v>0</v>
      </c>
      <c r="DT54" s="1">
        <v>0</v>
      </c>
      <c r="DU54" s="1">
        <v>0</v>
      </c>
      <c r="DV54" s="1">
        <v>0</v>
      </c>
      <c r="DW54" s="1">
        <v>0</v>
      </c>
      <c r="DX54" s="1">
        <v>0</v>
      </c>
      <c r="DY54" s="1">
        <v>21</v>
      </c>
      <c r="DZ54" s="1">
        <v>0</v>
      </c>
      <c r="EA54" s="1">
        <v>0</v>
      </c>
      <c r="EB54" s="1">
        <v>0</v>
      </c>
      <c r="EC54" s="1">
        <v>0</v>
      </c>
      <c r="ED54" s="1">
        <v>0</v>
      </c>
      <c r="EE54" s="1">
        <v>0</v>
      </c>
      <c r="EF54" s="1">
        <v>0</v>
      </c>
      <c r="EG54" s="1">
        <v>0</v>
      </c>
      <c r="EH54" s="1">
        <v>0</v>
      </c>
      <c r="EI54" s="1">
        <v>0</v>
      </c>
      <c r="EJ54" s="1">
        <v>0</v>
      </c>
      <c r="EK54" s="1">
        <v>21</v>
      </c>
      <c r="EL54" s="1">
        <v>0</v>
      </c>
      <c r="EM54" s="1">
        <v>0</v>
      </c>
      <c r="EN54" s="1">
        <v>0</v>
      </c>
      <c r="EO54" s="1">
        <v>0</v>
      </c>
      <c r="EP54" s="1">
        <v>0</v>
      </c>
      <c r="EQ54" s="1">
        <v>0</v>
      </c>
      <c r="ER54" s="1">
        <v>0</v>
      </c>
      <c r="ES54" s="1">
        <v>0</v>
      </c>
      <c r="ET54" s="1">
        <v>0</v>
      </c>
      <c r="EU54" s="1">
        <v>0</v>
      </c>
      <c r="EV54" s="1" t="s">
        <v>322</v>
      </c>
      <c r="EW54" s="1" t="s">
        <v>334</v>
      </c>
      <c r="EZ54" s="1" t="s">
        <v>335</v>
      </c>
      <c r="FA54" s="1">
        <v>2</v>
      </c>
      <c r="FB54" s="1">
        <v>14</v>
      </c>
      <c r="FI54" s="1" t="s">
        <v>322</v>
      </c>
      <c r="FM54" s="1" t="s">
        <v>323</v>
      </c>
      <c r="FP54" s="1" t="s">
        <v>311</v>
      </c>
      <c r="FQ54" s="1" t="s">
        <v>470</v>
      </c>
      <c r="FR54" s="1" t="s">
        <v>323</v>
      </c>
      <c r="FS54" s="1" t="s">
        <v>337</v>
      </c>
      <c r="FT54" s="1" t="s">
        <v>338</v>
      </c>
      <c r="FV54" s="1" t="s">
        <v>322</v>
      </c>
      <c r="FW54" s="125"/>
      <c r="FX54" s="1">
        <v>631122736</v>
      </c>
      <c r="FY54" s="243">
        <f t="shared" si="3"/>
        <v>7</v>
      </c>
      <c r="FZ54" s="243">
        <f t="shared" si="4"/>
        <v>1</v>
      </c>
      <c r="GA54" s="241">
        <f>IF(FQ54="120 minutes",120,IF(FQ54="300 mint",300,IF(FQ54="360 mint",360,IF(FQ54="300minute",300,IF(FQ54="270minute",270,IF(FQ54="300 minute",300,IF(FQ54="180 minute",180,IF(FQ54="6sacadood",360,IF(FQ54="5 saacadood",300,IF(FQ54="4sacadood",240,IF(FQ54="270 minutes",270,IF(FQ54="240minutes",240,IF(FQ54="360minutes",360,IF(FQ54="300mint",300,IF(FQ54="300 mints",300,IF(FQ54="270minutes",270,IF(FQ54="300 minutes",300,IF(FQ54="240 minutes",240,IF(FQ54="240Minutes",240,IF(FQ54="180minutes",180,IF(FQ54="180 minutes",180,IF(FQ54="263 minutes",263,IF(FQ54="330 minutes",330,IF(FQ54="270 Minutes",270,IF(FQ54="240minutes",240,IF(FQ54="3",180,IF(FQ54="3 hours",180,IF(FQ54="4 hours",240,IF(FQ54="1",60,IF(FQ54="2.5 hours",150,IF(FQ54="5 hours",300,IF(FQ54="4",240,IF(FQ54="300minutes",300,FQ54)))))))))))))))))))))))))))))))))</f>
        <v>270</v>
      </c>
    </row>
    <row r="55" spans="2:183" s="1" customFormat="1">
      <c r="B55" s="1" t="s">
        <v>322</v>
      </c>
      <c r="E55" s="1" t="s">
        <v>322</v>
      </c>
      <c r="H55" s="1" t="s">
        <v>322</v>
      </c>
      <c r="J55" s="1" t="s">
        <v>323</v>
      </c>
      <c r="L55" s="1" t="s">
        <v>324</v>
      </c>
      <c r="O55" s="1" t="s">
        <v>325</v>
      </c>
      <c r="P55" s="258">
        <v>45654</v>
      </c>
      <c r="Q55" s="255">
        <v>45654.571555439798</v>
      </c>
      <c r="R55" s="201" t="s">
        <v>471</v>
      </c>
      <c r="S55" s="1">
        <v>1</v>
      </c>
      <c r="T55" s="1">
        <v>2</v>
      </c>
      <c r="U55" s="1">
        <v>1</v>
      </c>
      <c r="V55" s="1">
        <v>2</v>
      </c>
      <c r="W55" s="1">
        <v>0</v>
      </c>
      <c r="X55" s="1">
        <v>0</v>
      </c>
      <c r="Y55" s="1" t="s">
        <v>457</v>
      </c>
      <c r="Z55" s="1" t="s">
        <v>472</v>
      </c>
      <c r="AA55" s="1" t="s">
        <v>328</v>
      </c>
      <c r="AC55" s="1" t="s">
        <v>329</v>
      </c>
      <c r="AD55" s="1">
        <v>0</v>
      </c>
      <c r="AE55" s="1">
        <v>1</v>
      </c>
      <c r="AF55" s="1">
        <v>0</v>
      </c>
      <c r="AG55" s="1">
        <v>0</v>
      </c>
      <c r="AH55" s="1">
        <v>0</v>
      </c>
      <c r="AI55" s="1">
        <v>0</v>
      </c>
      <c r="AJ55" s="1">
        <v>0</v>
      </c>
      <c r="AK55" s="1">
        <v>0</v>
      </c>
      <c r="AL55" s="1">
        <v>0</v>
      </c>
      <c r="AM55" s="1">
        <v>0</v>
      </c>
      <c r="AN55" s="1">
        <v>0</v>
      </c>
      <c r="AP55" s="1" t="s">
        <v>329</v>
      </c>
      <c r="AR55" s="1" t="s">
        <v>330</v>
      </c>
      <c r="AS55" s="1" t="s">
        <v>323</v>
      </c>
      <c r="BI55" s="1">
        <v>1</v>
      </c>
      <c r="BR55" s="1" t="s">
        <v>331</v>
      </c>
      <c r="BS55" s="1">
        <v>0</v>
      </c>
      <c r="BT55" s="1">
        <v>1</v>
      </c>
      <c r="BU55" s="1">
        <v>0</v>
      </c>
      <c r="BV55" s="1">
        <v>0</v>
      </c>
      <c r="BW55" s="1">
        <v>0</v>
      </c>
      <c r="BX55" s="1">
        <v>0</v>
      </c>
      <c r="BY55" s="1">
        <v>0</v>
      </c>
      <c r="BZ55" s="1">
        <v>0</v>
      </c>
      <c r="CA55" s="1">
        <v>0</v>
      </c>
      <c r="CB55" s="1">
        <v>0</v>
      </c>
      <c r="CC55" s="1">
        <v>0</v>
      </c>
      <c r="CD55" s="1">
        <v>0</v>
      </c>
      <c r="CF55" s="1" t="s">
        <v>331</v>
      </c>
      <c r="CH55" s="1" t="s">
        <v>323</v>
      </c>
      <c r="CW55" s="1" t="s">
        <v>332</v>
      </c>
      <c r="CX55" s="1" t="s">
        <v>333</v>
      </c>
      <c r="CZ55" s="1" t="s">
        <v>333</v>
      </c>
      <c r="DB55" s="1">
        <v>0</v>
      </c>
      <c r="DC55" s="1">
        <v>14</v>
      </c>
      <c r="DD55" s="1">
        <v>0</v>
      </c>
      <c r="DE55" s="1">
        <v>0</v>
      </c>
      <c r="DF55" s="1">
        <v>0</v>
      </c>
      <c r="DG55" s="1">
        <v>0</v>
      </c>
      <c r="DH55" s="1">
        <v>0</v>
      </c>
      <c r="DI55" s="1">
        <v>0</v>
      </c>
      <c r="DJ55" s="1">
        <v>0</v>
      </c>
      <c r="DK55" s="1">
        <v>0</v>
      </c>
      <c r="DL55" s="1">
        <v>0</v>
      </c>
      <c r="DM55" s="1">
        <v>0</v>
      </c>
      <c r="DN55" s="1">
        <v>14</v>
      </c>
      <c r="DO55" s="1">
        <v>0</v>
      </c>
      <c r="DP55" s="1">
        <v>0</v>
      </c>
      <c r="DQ55" s="1">
        <v>0</v>
      </c>
      <c r="DR55" s="1">
        <v>0</v>
      </c>
      <c r="DS55" s="1">
        <v>0</v>
      </c>
      <c r="DT55" s="1">
        <v>0</v>
      </c>
      <c r="DU55" s="1">
        <v>0</v>
      </c>
      <c r="DV55" s="1">
        <v>0</v>
      </c>
      <c r="DW55" s="1">
        <v>0</v>
      </c>
      <c r="DX55" s="1">
        <v>0</v>
      </c>
      <c r="DY55" s="1">
        <v>14</v>
      </c>
      <c r="DZ55" s="1">
        <v>0</v>
      </c>
      <c r="EA55" s="1">
        <v>0</v>
      </c>
      <c r="EB55" s="1">
        <v>0</v>
      </c>
      <c r="EC55" s="1">
        <v>0</v>
      </c>
      <c r="ED55" s="1">
        <v>0</v>
      </c>
      <c r="EE55" s="1">
        <v>0</v>
      </c>
      <c r="EF55" s="1">
        <v>0</v>
      </c>
      <c r="EG55" s="1">
        <v>0</v>
      </c>
      <c r="EH55" s="1">
        <v>0</v>
      </c>
      <c r="EI55" s="1">
        <v>0</v>
      </c>
      <c r="EJ55" s="1">
        <v>0</v>
      </c>
      <c r="EK55" s="1">
        <v>14</v>
      </c>
      <c r="EL55" s="1">
        <v>0</v>
      </c>
      <c r="EM55" s="1">
        <v>0</v>
      </c>
      <c r="EN55" s="1">
        <v>0</v>
      </c>
      <c r="EO55" s="1">
        <v>0</v>
      </c>
      <c r="EP55" s="1">
        <v>0</v>
      </c>
      <c r="EQ55" s="1">
        <v>0</v>
      </c>
      <c r="ER55" s="1">
        <v>0</v>
      </c>
      <c r="ES55" s="1">
        <v>0</v>
      </c>
      <c r="ET55" s="1">
        <v>0</v>
      </c>
      <c r="EU55" s="1">
        <v>0</v>
      </c>
      <c r="EV55" s="1" t="s">
        <v>322</v>
      </c>
      <c r="EW55" s="1" t="s">
        <v>349</v>
      </c>
      <c r="EZ55" s="1" t="s">
        <v>350</v>
      </c>
      <c r="FA55" s="1">
        <v>2</v>
      </c>
      <c r="FB55" s="1">
        <v>1</v>
      </c>
      <c r="FI55" s="1" t="s">
        <v>322</v>
      </c>
      <c r="FM55" s="1" t="s">
        <v>323</v>
      </c>
      <c r="FP55" s="1" t="s">
        <v>311</v>
      </c>
      <c r="FQ55" s="1" t="s">
        <v>473</v>
      </c>
      <c r="FR55" s="1" t="s">
        <v>323</v>
      </c>
      <c r="FS55" s="1" t="s">
        <v>337</v>
      </c>
      <c r="FT55" s="1" t="s">
        <v>338</v>
      </c>
      <c r="FV55" s="1" t="s">
        <v>322</v>
      </c>
      <c r="FW55" s="125"/>
      <c r="FX55" s="1">
        <v>633066847</v>
      </c>
      <c r="FY55" s="243">
        <f t="shared" si="3"/>
        <v>14</v>
      </c>
      <c r="FZ55" s="243">
        <f t="shared" si="4"/>
        <v>2</v>
      </c>
      <c r="GA55" s="241" t="str">
        <f>IF(FQ55="120 minutes",120,IF(FQ55="300 mint",300,IF(FQ55="360 mint",360,IF(FQ55="300minute",300,IF(FQ55="270minute",270,IF(FQ55="300 minute",300,IF(FQ55="180 minute",180,IF(FQ55="6sacadood",360,IF(FQ55="5 saacadood",300,IF(FQ55="4sacadood",240,IF(FQ55="270 minutes",270,IF(FQ55="240minutes",240,IF(FQ55="360minutes",360,IF(FQ55="300mint",300,IF(FQ55="300 mints",300,IF(FQ55="270minutes",270,IF(FQ55="300 minutes",300,IF(FQ55="240 minutes",240,IF(FQ55="240Minutes",240,IF(FQ55="180minutes",180,IF(FQ55="180 minutes",180,IF(FQ55="263 minutes",263,IF(FQ55="330 minutes",330,IF(FQ55="270 Minutes",270,IF(FQ55="240minutes",240,IF(FQ55="3",180,IF(FQ55="3 hours",180,IF(FQ55="4 hours",240,IF(FQ55="1",60,IF(FQ55="2.5 hours",150,IF(FQ55="5 hours",300,IF(FQ55="4",240,IF(FQ55="300minutes",300,FQ55)))))))))))))))))))))))))))))))))</f>
        <v>200</v>
      </c>
    </row>
    <row r="56" spans="2:183" s="1" customFormat="1">
      <c r="B56" s="1" t="s">
        <v>322</v>
      </c>
      <c r="E56" s="1" t="s">
        <v>322</v>
      </c>
      <c r="H56" s="1" t="s">
        <v>322</v>
      </c>
      <c r="J56" s="1" t="s">
        <v>323</v>
      </c>
      <c r="L56" s="1" t="s">
        <v>324</v>
      </c>
      <c r="O56" s="1" t="s">
        <v>325</v>
      </c>
      <c r="P56" s="258">
        <v>45649</v>
      </c>
      <c r="Q56" s="255">
        <v>45649.490728715296</v>
      </c>
      <c r="R56" s="201" t="s">
        <v>474</v>
      </c>
      <c r="S56" s="1">
        <v>1</v>
      </c>
      <c r="T56" s="1">
        <v>1</v>
      </c>
      <c r="U56" s="1">
        <v>3</v>
      </c>
      <c r="V56" s="1">
        <v>4</v>
      </c>
      <c r="W56" s="1">
        <v>1</v>
      </c>
      <c r="X56" s="1">
        <v>0</v>
      </c>
      <c r="Y56" s="1" t="s">
        <v>372</v>
      </c>
      <c r="AA56" s="1" t="s">
        <v>368</v>
      </c>
      <c r="AC56" s="1" t="s">
        <v>329</v>
      </c>
      <c r="AD56" s="1">
        <v>0</v>
      </c>
      <c r="AE56" s="1">
        <v>1</v>
      </c>
      <c r="AF56" s="1">
        <v>0</v>
      </c>
      <c r="AG56" s="1">
        <v>0</v>
      </c>
      <c r="AH56" s="1">
        <v>0</v>
      </c>
      <c r="AI56" s="1">
        <v>0</v>
      </c>
      <c r="AJ56" s="1">
        <v>0</v>
      </c>
      <c r="AK56" s="1">
        <v>0</v>
      </c>
      <c r="AL56" s="1">
        <v>0</v>
      </c>
      <c r="AM56" s="1">
        <v>0</v>
      </c>
      <c r="AN56" s="1">
        <v>0</v>
      </c>
      <c r="AP56" s="1" t="s">
        <v>329</v>
      </c>
      <c r="AR56" s="1" t="s">
        <v>330</v>
      </c>
      <c r="AS56" s="1" t="s">
        <v>323</v>
      </c>
      <c r="BI56" s="1">
        <v>1</v>
      </c>
      <c r="BR56" s="1" t="s">
        <v>331</v>
      </c>
      <c r="BS56" s="1">
        <v>0</v>
      </c>
      <c r="BT56" s="1">
        <v>1</v>
      </c>
      <c r="BU56" s="1">
        <v>0</v>
      </c>
      <c r="BV56" s="1">
        <v>0</v>
      </c>
      <c r="BW56" s="1">
        <v>0</v>
      </c>
      <c r="BX56" s="1">
        <v>0</v>
      </c>
      <c r="BY56" s="1">
        <v>0</v>
      </c>
      <c r="BZ56" s="1">
        <v>0</v>
      </c>
      <c r="CA56" s="1">
        <v>0</v>
      </c>
      <c r="CB56" s="1">
        <v>0</v>
      </c>
      <c r="CC56" s="1">
        <v>0</v>
      </c>
      <c r="CD56" s="1">
        <v>0</v>
      </c>
      <c r="CF56" s="1" t="s">
        <v>331</v>
      </c>
      <c r="CH56" s="1" t="s">
        <v>323</v>
      </c>
      <c r="CW56" s="1" t="s">
        <v>332</v>
      </c>
      <c r="CX56" s="1" t="s">
        <v>333</v>
      </c>
      <c r="CZ56" s="1" t="s">
        <v>333</v>
      </c>
      <c r="DB56" s="1">
        <v>0</v>
      </c>
      <c r="DC56" s="1">
        <v>21</v>
      </c>
      <c r="DD56" s="1">
        <v>0</v>
      </c>
      <c r="DE56" s="1">
        <v>0</v>
      </c>
      <c r="DF56" s="1">
        <v>0</v>
      </c>
      <c r="DG56" s="1">
        <v>0</v>
      </c>
      <c r="DH56" s="1">
        <v>0</v>
      </c>
      <c r="DI56" s="1">
        <v>0</v>
      </c>
      <c r="DJ56" s="1">
        <v>0</v>
      </c>
      <c r="DK56" s="1">
        <v>0</v>
      </c>
      <c r="DL56" s="1">
        <v>0</v>
      </c>
      <c r="DM56" s="1">
        <v>0</v>
      </c>
      <c r="DN56" s="1">
        <v>21</v>
      </c>
      <c r="DO56" s="1">
        <v>0</v>
      </c>
      <c r="DP56" s="1">
        <v>0</v>
      </c>
      <c r="DQ56" s="1">
        <v>0</v>
      </c>
      <c r="DR56" s="1">
        <v>0</v>
      </c>
      <c r="DS56" s="1">
        <v>0</v>
      </c>
      <c r="DT56" s="1">
        <v>0</v>
      </c>
      <c r="DU56" s="1">
        <v>0</v>
      </c>
      <c r="DV56" s="1">
        <v>0</v>
      </c>
      <c r="DW56" s="1">
        <v>0</v>
      </c>
      <c r="DX56" s="1">
        <v>0</v>
      </c>
      <c r="DY56" s="1">
        <v>21</v>
      </c>
      <c r="DZ56" s="1">
        <v>0</v>
      </c>
      <c r="EA56" s="1">
        <v>0</v>
      </c>
      <c r="EB56" s="1">
        <v>0</v>
      </c>
      <c r="EC56" s="1">
        <v>0</v>
      </c>
      <c r="ED56" s="1">
        <v>0</v>
      </c>
      <c r="EE56" s="1">
        <v>0</v>
      </c>
      <c r="EF56" s="1">
        <v>0</v>
      </c>
      <c r="EG56" s="1">
        <v>0</v>
      </c>
      <c r="EH56" s="1">
        <v>0</v>
      </c>
      <c r="EI56" s="1">
        <v>0</v>
      </c>
      <c r="EJ56" s="1">
        <v>0</v>
      </c>
      <c r="EK56" s="1">
        <v>21</v>
      </c>
      <c r="EL56" s="1">
        <v>0</v>
      </c>
      <c r="EM56" s="1">
        <v>0</v>
      </c>
      <c r="EN56" s="1">
        <v>0</v>
      </c>
      <c r="EO56" s="1">
        <v>0</v>
      </c>
      <c r="EP56" s="1">
        <v>0</v>
      </c>
      <c r="EQ56" s="1">
        <v>0</v>
      </c>
      <c r="ER56" s="1">
        <v>0</v>
      </c>
      <c r="ES56" s="1">
        <v>0</v>
      </c>
      <c r="ET56" s="1">
        <v>0</v>
      </c>
      <c r="EU56" s="1">
        <v>0</v>
      </c>
      <c r="EV56" s="1" t="s">
        <v>322</v>
      </c>
      <c r="EW56" s="1" t="s">
        <v>334</v>
      </c>
      <c r="EZ56" s="1" t="s">
        <v>335</v>
      </c>
      <c r="FA56" s="1">
        <v>2</v>
      </c>
      <c r="FB56" s="1">
        <v>6</v>
      </c>
      <c r="FI56" s="1" t="s">
        <v>322</v>
      </c>
      <c r="FM56" s="1" t="s">
        <v>323</v>
      </c>
      <c r="FP56" s="1" t="s">
        <v>311</v>
      </c>
      <c r="FQ56" s="1" t="s">
        <v>364</v>
      </c>
      <c r="FR56" s="1" t="s">
        <v>323</v>
      </c>
      <c r="FS56" s="1" t="s">
        <v>337</v>
      </c>
      <c r="FT56" s="1" t="s">
        <v>338</v>
      </c>
      <c r="FV56" s="1" t="s">
        <v>322</v>
      </c>
      <c r="FW56" s="125"/>
      <c r="FX56" s="1">
        <v>631296366</v>
      </c>
      <c r="FY56" s="243">
        <f t="shared" si="3"/>
        <v>3</v>
      </c>
      <c r="FZ56" s="243">
        <f t="shared" si="4"/>
        <v>0.42857142857142855</v>
      </c>
      <c r="GA56" s="241">
        <f>IF(FQ56="120 minutes",120,IF(FQ56="300 mint",300,IF(FQ56="360 mint",360,IF(FQ56="300minute",300,IF(FQ56="270minute",270,IF(FQ56="300 minute",300,IF(FQ56="180 minute",180,IF(FQ56="6sacadood",360,IF(FQ56="5 saacadood",300,IF(FQ56="4sacadood",240,IF(FQ56="270 minutes",270,IF(FQ56="240minutes",240,IF(FQ56="360minutes",360,IF(FQ56="300mint",300,IF(FQ56="300 mints",300,IF(FQ56="270minutes",270,IF(FQ56="300 minutes",300,IF(FQ56="240 minutes",240,IF(FQ56="240Minutes",240,IF(FQ56="180minutes",180,IF(FQ56="180 minutes",180,IF(FQ56="263 minutes",263,IF(FQ56="330 minutes",330,IF(FQ56="270 Minutes",270,IF(FQ56="240minutes",240,IF(FQ56="3",180,IF(FQ56="3 hours",180,IF(FQ56="4 hours",240,IF(FQ56="1",60,IF(FQ56="2.5 hours",150,IF(FQ56="5 hours",300,IF(FQ56="4",240,IF(FQ56="300minutes",300,FQ56)))))))))))))))))))))))))))))))))</f>
        <v>180</v>
      </c>
    </row>
    <row r="57" spans="2:183" s="1" customFormat="1">
      <c r="B57" s="1" t="s">
        <v>322</v>
      </c>
      <c r="E57" s="1" t="s">
        <v>322</v>
      </c>
      <c r="H57" s="1" t="s">
        <v>322</v>
      </c>
      <c r="J57" s="1" t="s">
        <v>323</v>
      </c>
      <c r="L57" s="1" t="s">
        <v>324</v>
      </c>
      <c r="O57" s="1" t="s">
        <v>325</v>
      </c>
      <c r="P57" s="258">
        <v>45648</v>
      </c>
      <c r="Q57" s="255">
        <v>45648.4711013657</v>
      </c>
      <c r="R57" s="201" t="s">
        <v>475</v>
      </c>
      <c r="S57" s="1">
        <v>6</v>
      </c>
      <c r="T57" s="1">
        <v>0</v>
      </c>
      <c r="U57" s="1">
        <v>3</v>
      </c>
      <c r="V57" s="1">
        <v>3</v>
      </c>
      <c r="W57" s="1">
        <v>2</v>
      </c>
      <c r="X57" s="1">
        <v>0</v>
      </c>
      <c r="Y57" s="1" t="s">
        <v>345</v>
      </c>
      <c r="AA57" s="1" t="s">
        <v>368</v>
      </c>
      <c r="AC57" s="1" t="s">
        <v>329</v>
      </c>
      <c r="AD57" s="1">
        <v>0</v>
      </c>
      <c r="AE57" s="1">
        <v>1</v>
      </c>
      <c r="AF57" s="1">
        <v>0</v>
      </c>
      <c r="AG57" s="1">
        <v>0</v>
      </c>
      <c r="AH57" s="1">
        <v>0</v>
      </c>
      <c r="AI57" s="1">
        <v>0</v>
      </c>
      <c r="AJ57" s="1">
        <v>0</v>
      </c>
      <c r="AK57" s="1">
        <v>0</v>
      </c>
      <c r="AL57" s="1">
        <v>0</v>
      </c>
      <c r="AM57" s="1">
        <v>0</v>
      </c>
      <c r="AN57" s="1">
        <v>0</v>
      </c>
      <c r="AP57" s="1" t="s">
        <v>329</v>
      </c>
      <c r="AR57" s="1" t="s">
        <v>330</v>
      </c>
      <c r="AS57" s="1" t="s">
        <v>323</v>
      </c>
      <c r="BI57" s="1">
        <v>1</v>
      </c>
      <c r="BR57" s="1" t="s">
        <v>331</v>
      </c>
      <c r="BS57" s="1">
        <v>0</v>
      </c>
      <c r="BT57" s="1">
        <v>1</v>
      </c>
      <c r="BU57" s="1">
        <v>0</v>
      </c>
      <c r="BV57" s="1">
        <v>0</v>
      </c>
      <c r="BW57" s="1">
        <v>0</v>
      </c>
      <c r="BX57" s="1">
        <v>0</v>
      </c>
      <c r="BY57" s="1">
        <v>0</v>
      </c>
      <c r="BZ57" s="1">
        <v>0</v>
      </c>
      <c r="CA57" s="1">
        <v>0</v>
      </c>
      <c r="CB57" s="1">
        <v>0</v>
      </c>
      <c r="CC57" s="1">
        <v>0</v>
      </c>
      <c r="CD57" s="1">
        <v>0</v>
      </c>
      <c r="CF57" s="1" t="s">
        <v>331</v>
      </c>
      <c r="CH57" s="1" t="s">
        <v>323</v>
      </c>
      <c r="CW57" s="1" t="s">
        <v>332</v>
      </c>
      <c r="CX57" s="1" t="s">
        <v>333</v>
      </c>
      <c r="CZ57" s="1" t="s">
        <v>333</v>
      </c>
      <c r="DB57" s="1">
        <v>0</v>
      </c>
      <c r="DC57" s="1">
        <v>21</v>
      </c>
      <c r="DD57" s="1">
        <v>0</v>
      </c>
      <c r="DE57" s="1">
        <v>0</v>
      </c>
      <c r="DF57" s="1">
        <v>0</v>
      </c>
      <c r="DG57" s="1">
        <v>0</v>
      </c>
      <c r="DH57" s="1">
        <v>0</v>
      </c>
      <c r="DI57" s="1">
        <v>0</v>
      </c>
      <c r="DJ57" s="1">
        <v>0</v>
      </c>
      <c r="DK57" s="1">
        <v>0</v>
      </c>
      <c r="DL57" s="1">
        <v>0</v>
      </c>
      <c r="DM57" s="1">
        <v>0</v>
      </c>
      <c r="DN57" s="1">
        <v>21</v>
      </c>
      <c r="DO57" s="1">
        <v>0</v>
      </c>
      <c r="DP57" s="1">
        <v>0</v>
      </c>
      <c r="DQ57" s="1">
        <v>0</v>
      </c>
      <c r="DR57" s="1">
        <v>0</v>
      </c>
      <c r="DS57" s="1">
        <v>0</v>
      </c>
      <c r="DT57" s="1">
        <v>0</v>
      </c>
      <c r="DU57" s="1">
        <v>0</v>
      </c>
      <c r="DV57" s="1">
        <v>0</v>
      </c>
      <c r="DW57" s="1">
        <v>0</v>
      </c>
      <c r="DX57" s="1">
        <v>0</v>
      </c>
      <c r="DY57" s="1">
        <v>21</v>
      </c>
      <c r="DZ57" s="1">
        <v>0</v>
      </c>
      <c r="EA57" s="1">
        <v>0</v>
      </c>
      <c r="EB57" s="1">
        <v>0</v>
      </c>
      <c r="EC57" s="1">
        <v>0</v>
      </c>
      <c r="ED57" s="1">
        <v>0</v>
      </c>
      <c r="EE57" s="1">
        <v>0</v>
      </c>
      <c r="EF57" s="1">
        <v>0</v>
      </c>
      <c r="EG57" s="1">
        <v>0</v>
      </c>
      <c r="EH57" s="1">
        <v>0</v>
      </c>
      <c r="EI57" s="1">
        <v>0</v>
      </c>
      <c r="EJ57" s="1">
        <v>0</v>
      </c>
      <c r="EK57" s="1">
        <v>21</v>
      </c>
      <c r="EL57" s="1">
        <v>0</v>
      </c>
      <c r="EM57" s="1">
        <v>0</v>
      </c>
      <c r="EN57" s="1">
        <v>0</v>
      </c>
      <c r="EO57" s="1">
        <v>0</v>
      </c>
      <c r="EP57" s="1">
        <v>0</v>
      </c>
      <c r="EQ57" s="1">
        <v>0</v>
      </c>
      <c r="ER57" s="1">
        <v>0</v>
      </c>
      <c r="ES57" s="1">
        <v>0</v>
      </c>
      <c r="ET57" s="1">
        <v>0</v>
      </c>
      <c r="EU57" s="1">
        <v>0</v>
      </c>
      <c r="EV57" s="1" t="s">
        <v>322</v>
      </c>
      <c r="EW57" s="1" t="s">
        <v>334</v>
      </c>
      <c r="EZ57" s="1" t="s">
        <v>335</v>
      </c>
      <c r="FA57" s="1">
        <v>2</v>
      </c>
      <c r="FB57" s="1">
        <v>14</v>
      </c>
      <c r="FI57" s="1" t="s">
        <v>322</v>
      </c>
      <c r="FM57" s="1" t="s">
        <v>323</v>
      </c>
      <c r="FP57" s="1" t="s">
        <v>311</v>
      </c>
      <c r="FQ57" s="1" t="s">
        <v>476</v>
      </c>
      <c r="FR57" s="1" t="s">
        <v>323</v>
      </c>
      <c r="FS57" s="1" t="s">
        <v>337</v>
      </c>
      <c r="FT57" s="1" t="s">
        <v>338</v>
      </c>
      <c r="FV57" s="1" t="s">
        <v>322</v>
      </c>
      <c r="FW57" s="125"/>
      <c r="FX57" s="1">
        <v>631094040</v>
      </c>
      <c r="FY57" s="243">
        <f t="shared" si="3"/>
        <v>7</v>
      </c>
      <c r="FZ57" s="243">
        <f t="shared" si="4"/>
        <v>1</v>
      </c>
      <c r="GA57" s="241">
        <f>IF(FQ57="120 minutes",120,IF(FQ57="300 mint",300,IF(FQ57="360 mint",360,IF(FQ57="300minute",300,IF(FQ57="270minute",270,IF(FQ57="300 minute",300,IF(FQ57="180 minute",180,IF(FQ57="6sacadood",360,IF(FQ57="5 saacadood",300,IF(FQ57="4sacadood",240,IF(FQ57="270 minutes",270,IF(FQ57="240minutes",240,IF(FQ57="360minutes",360,IF(FQ57="300mint",300,IF(FQ57="300 mints",300,IF(FQ57="270minutes",270,IF(FQ57="300 minutes",300,IF(FQ57="240 minutes",240,IF(FQ57="240Minutes",240,IF(FQ57="180minutes",180,IF(FQ57="180 minutes",180,IF(FQ57="263 minutes",263,IF(FQ57="330 minutes",330,IF(FQ57="270 Minutes",270,IF(FQ57="240minutes",240,IF(FQ57="3",180,IF(FQ57="3 hours",180,IF(FQ57="4 hours",240,IF(FQ57="1",60,IF(FQ57="2.5 hours",150,IF(FQ57="5 hours",300,IF(FQ57="4",240,IF(FQ57="300minutes",300,FQ57)))))))))))))))))))))))))))))))))</f>
        <v>240</v>
      </c>
    </row>
    <row r="58" spans="2:183" s="1" customFormat="1">
      <c r="B58" s="1" t="s">
        <v>322</v>
      </c>
      <c r="E58" s="1" t="s">
        <v>322</v>
      </c>
      <c r="H58" s="1" t="s">
        <v>322</v>
      </c>
      <c r="J58" s="1" t="s">
        <v>323</v>
      </c>
      <c r="L58" s="1" t="s">
        <v>324</v>
      </c>
      <c r="O58" s="1" t="s">
        <v>325</v>
      </c>
      <c r="P58" s="258">
        <v>45649</v>
      </c>
      <c r="Q58" s="255">
        <v>45649.408488888897</v>
      </c>
      <c r="R58" s="201" t="s">
        <v>477</v>
      </c>
      <c r="S58" s="1">
        <v>5</v>
      </c>
      <c r="T58" s="1">
        <v>4</v>
      </c>
      <c r="U58" s="1">
        <v>3</v>
      </c>
      <c r="V58" s="1">
        <v>1</v>
      </c>
      <c r="W58" s="1">
        <v>0</v>
      </c>
      <c r="X58" s="1">
        <v>0</v>
      </c>
      <c r="Y58" s="1" t="s">
        <v>327</v>
      </c>
      <c r="AA58" s="1" t="s">
        <v>368</v>
      </c>
      <c r="AC58" s="1" t="s">
        <v>329</v>
      </c>
      <c r="AD58" s="1">
        <v>0</v>
      </c>
      <c r="AE58" s="1">
        <v>1</v>
      </c>
      <c r="AF58" s="1">
        <v>0</v>
      </c>
      <c r="AG58" s="1">
        <v>0</v>
      </c>
      <c r="AH58" s="1">
        <v>0</v>
      </c>
      <c r="AI58" s="1">
        <v>0</v>
      </c>
      <c r="AJ58" s="1">
        <v>0</v>
      </c>
      <c r="AK58" s="1">
        <v>0</v>
      </c>
      <c r="AL58" s="1">
        <v>0</v>
      </c>
      <c r="AM58" s="1">
        <v>0</v>
      </c>
      <c r="AN58" s="1">
        <v>0</v>
      </c>
      <c r="AP58" s="1" t="s">
        <v>329</v>
      </c>
      <c r="AR58" s="1" t="s">
        <v>330</v>
      </c>
      <c r="AS58" s="1" t="s">
        <v>323</v>
      </c>
      <c r="BI58" s="1">
        <v>2</v>
      </c>
      <c r="BR58" s="1" t="s">
        <v>331</v>
      </c>
      <c r="BS58" s="1">
        <v>0</v>
      </c>
      <c r="BT58" s="1">
        <v>1</v>
      </c>
      <c r="BU58" s="1">
        <v>0</v>
      </c>
      <c r="BV58" s="1">
        <v>0</v>
      </c>
      <c r="BW58" s="1">
        <v>0</v>
      </c>
      <c r="BX58" s="1">
        <v>0</v>
      </c>
      <c r="BY58" s="1">
        <v>0</v>
      </c>
      <c r="BZ58" s="1">
        <v>0</v>
      </c>
      <c r="CA58" s="1">
        <v>0</v>
      </c>
      <c r="CB58" s="1">
        <v>0</v>
      </c>
      <c r="CC58" s="1">
        <v>0</v>
      </c>
      <c r="CD58" s="1">
        <v>0</v>
      </c>
      <c r="CF58" s="1" t="s">
        <v>331</v>
      </c>
      <c r="CH58" s="1" t="s">
        <v>323</v>
      </c>
      <c r="CW58" s="1" t="s">
        <v>332</v>
      </c>
      <c r="CX58" s="1" t="s">
        <v>333</v>
      </c>
      <c r="CZ58" s="1" t="s">
        <v>333</v>
      </c>
      <c r="DB58" s="1">
        <v>0</v>
      </c>
      <c r="DC58" s="1">
        <v>14</v>
      </c>
      <c r="DD58" s="1">
        <v>0</v>
      </c>
      <c r="DE58" s="1">
        <v>0</v>
      </c>
      <c r="DF58" s="1">
        <v>0</v>
      </c>
      <c r="DG58" s="1">
        <v>0</v>
      </c>
      <c r="DH58" s="1">
        <v>0</v>
      </c>
      <c r="DI58" s="1">
        <v>0</v>
      </c>
      <c r="DJ58" s="1">
        <v>0</v>
      </c>
      <c r="DK58" s="1">
        <v>0</v>
      </c>
      <c r="DL58" s="1">
        <v>0</v>
      </c>
      <c r="DM58" s="1">
        <v>0</v>
      </c>
      <c r="DN58" s="1">
        <v>14</v>
      </c>
      <c r="DO58" s="1">
        <v>0</v>
      </c>
      <c r="DP58" s="1">
        <v>0</v>
      </c>
      <c r="DQ58" s="1">
        <v>0</v>
      </c>
      <c r="DR58" s="1">
        <v>0</v>
      </c>
      <c r="DS58" s="1">
        <v>0</v>
      </c>
      <c r="DT58" s="1">
        <v>0</v>
      </c>
      <c r="DU58" s="1">
        <v>0</v>
      </c>
      <c r="DV58" s="1">
        <v>0</v>
      </c>
      <c r="DW58" s="1">
        <v>0</v>
      </c>
      <c r="DX58" s="1">
        <v>0</v>
      </c>
      <c r="DY58" s="1">
        <v>14</v>
      </c>
      <c r="DZ58" s="1">
        <v>0</v>
      </c>
      <c r="EA58" s="1">
        <v>0</v>
      </c>
      <c r="EB58" s="1">
        <v>0</v>
      </c>
      <c r="EC58" s="1">
        <v>0</v>
      </c>
      <c r="ED58" s="1">
        <v>0</v>
      </c>
      <c r="EE58" s="1">
        <v>0</v>
      </c>
      <c r="EF58" s="1">
        <v>0</v>
      </c>
      <c r="EG58" s="1">
        <v>0</v>
      </c>
      <c r="EH58" s="1">
        <v>0</v>
      </c>
      <c r="EI58" s="1">
        <v>0</v>
      </c>
      <c r="EJ58" s="1">
        <v>0</v>
      </c>
      <c r="EK58" s="1">
        <v>14</v>
      </c>
      <c r="EL58" s="1">
        <v>0</v>
      </c>
      <c r="EM58" s="1">
        <v>0</v>
      </c>
      <c r="EN58" s="1">
        <v>0</v>
      </c>
      <c r="EO58" s="1">
        <v>0</v>
      </c>
      <c r="EP58" s="1">
        <v>0</v>
      </c>
      <c r="EQ58" s="1">
        <v>0</v>
      </c>
      <c r="ER58" s="1">
        <v>0</v>
      </c>
      <c r="ES58" s="1">
        <v>0</v>
      </c>
      <c r="ET58" s="1">
        <v>0</v>
      </c>
      <c r="EU58" s="1">
        <v>0</v>
      </c>
      <c r="EV58" s="1" t="s">
        <v>322</v>
      </c>
      <c r="EW58" s="1" t="s">
        <v>334</v>
      </c>
      <c r="EZ58" s="1" t="s">
        <v>335</v>
      </c>
      <c r="FA58" s="1">
        <v>3</v>
      </c>
      <c r="FB58" s="1">
        <v>7</v>
      </c>
      <c r="FI58" s="1" t="s">
        <v>322</v>
      </c>
      <c r="FM58" s="1" t="s">
        <v>323</v>
      </c>
      <c r="FP58" s="1" t="s">
        <v>311</v>
      </c>
      <c r="FQ58" s="1" t="s">
        <v>351</v>
      </c>
      <c r="FR58" s="1" t="s">
        <v>323</v>
      </c>
      <c r="FS58" s="1" t="s">
        <v>337</v>
      </c>
      <c r="FT58" s="1" t="s">
        <v>338</v>
      </c>
      <c r="FV58" s="1" t="s">
        <v>322</v>
      </c>
      <c r="FW58" s="125"/>
      <c r="FX58" s="1">
        <v>631267455</v>
      </c>
      <c r="FY58" s="243">
        <f t="shared" si="3"/>
        <v>5.25</v>
      </c>
      <c r="FZ58" s="243">
        <f t="shared" si="4"/>
        <v>0.75</v>
      </c>
      <c r="GA58" s="241">
        <f>IF(FQ58="120 minutes",120,IF(FQ58="300 mint",300,IF(FQ58="360 mint",360,IF(FQ58="300minute",300,IF(FQ58="270minute",270,IF(FQ58="300 minute",300,IF(FQ58="180 minute",180,IF(FQ58="6sacadood",360,IF(FQ58="5 saacadood",300,IF(FQ58="4sacadood",240,IF(FQ58="270 minutes",270,IF(FQ58="240minutes",240,IF(FQ58="360minutes",360,IF(FQ58="300mint",300,IF(FQ58="300 mints",300,IF(FQ58="270minutes",270,IF(FQ58="300 minutes",300,IF(FQ58="240 minutes",240,IF(FQ58="240Minutes",240,IF(FQ58="180minutes",180,IF(FQ58="180 minutes",180,IF(FQ58="263 minutes",263,IF(FQ58="330 minutes",330,IF(FQ58="270 Minutes",270,IF(FQ58="240minutes",240,IF(FQ58="3",180,IF(FQ58="3 hours",180,IF(FQ58="4 hours",240,IF(FQ58="1",60,IF(FQ58="2.5 hours",150,IF(FQ58="5 hours",300,IF(FQ58="4",240,IF(FQ58="300minutes",300,FQ58)))))))))))))))))))))))))))))))))</f>
        <v>240</v>
      </c>
    </row>
    <row r="59" spans="2:183" s="1" customFormat="1">
      <c r="B59" s="1" t="s">
        <v>322</v>
      </c>
      <c r="E59" s="1" t="s">
        <v>322</v>
      </c>
      <c r="H59" s="1" t="s">
        <v>322</v>
      </c>
      <c r="J59" s="1" t="s">
        <v>323</v>
      </c>
      <c r="L59" s="1" t="s">
        <v>324</v>
      </c>
      <c r="O59" s="1" t="s">
        <v>325</v>
      </c>
      <c r="P59" s="258">
        <v>45641</v>
      </c>
      <c r="Q59" s="255">
        <v>45641.521561111098</v>
      </c>
      <c r="R59" s="201" t="s">
        <v>478</v>
      </c>
      <c r="S59" s="1">
        <v>4</v>
      </c>
      <c r="T59" s="1">
        <v>1</v>
      </c>
      <c r="U59" s="1">
        <v>2</v>
      </c>
      <c r="V59" s="1">
        <v>1</v>
      </c>
      <c r="W59" s="1">
        <v>1</v>
      </c>
      <c r="X59" s="1">
        <v>0</v>
      </c>
      <c r="Y59" s="1" t="s">
        <v>372</v>
      </c>
      <c r="AA59" s="1" t="s">
        <v>328</v>
      </c>
      <c r="AC59" s="1" t="s">
        <v>409</v>
      </c>
      <c r="AD59" s="1">
        <v>0</v>
      </c>
      <c r="AE59" s="1">
        <v>1</v>
      </c>
      <c r="AF59" s="1">
        <v>0</v>
      </c>
      <c r="AG59" s="1">
        <v>0</v>
      </c>
      <c r="AH59" s="1">
        <v>0</v>
      </c>
      <c r="AI59" s="1">
        <v>1</v>
      </c>
      <c r="AJ59" s="1">
        <v>0</v>
      </c>
      <c r="AK59" s="1">
        <v>0</v>
      </c>
      <c r="AL59" s="1">
        <v>0</v>
      </c>
      <c r="AM59" s="1">
        <v>0</v>
      </c>
      <c r="AN59" s="1">
        <v>0</v>
      </c>
      <c r="AP59" s="1" t="s">
        <v>329</v>
      </c>
      <c r="AR59" s="1" t="s">
        <v>347</v>
      </c>
      <c r="AS59" s="1" t="s">
        <v>322</v>
      </c>
      <c r="AT59" s="1" t="s">
        <v>410</v>
      </c>
      <c r="AU59" s="1">
        <v>0</v>
      </c>
      <c r="AV59" s="1">
        <v>0</v>
      </c>
      <c r="AW59" s="1">
        <v>0</v>
      </c>
      <c r="AX59" s="1">
        <v>0</v>
      </c>
      <c r="AY59" s="1">
        <v>0</v>
      </c>
      <c r="AZ59" s="1">
        <v>1</v>
      </c>
      <c r="BA59" s="1">
        <v>0</v>
      </c>
      <c r="BB59" s="1">
        <v>0</v>
      </c>
      <c r="BC59" s="1">
        <v>0</v>
      </c>
      <c r="BD59" s="1">
        <v>0</v>
      </c>
      <c r="BE59" s="1">
        <v>0</v>
      </c>
      <c r="BI59" s="1">
        <v>1</v>
      </c>
      <c r="BL59" s="1">
        <v>1</v>
      </c>
      <c r="BR59" s="1" t="s">
        <v>411</v>
      </c>
      <c r="BS59" s="1">
        <v>0</v>
      </c>
      <c r="BT59" s="1">
        <v>1</v>
      </c>
      <c r="BU59" s="1">
        <v>0</v>
      </c>
      <c r="BV59" s="1">
        <v>0</v>
      </c>
      <c r="BW59" s="1">
        <v>0</v>
      </c>
      <c r="BX59" s="1">
        <v>0</v>
      </c>
      <c r="BY59" s="1">
        <v>0</v>
      </c>
      <c r="BZ59" s="1">
        <v>0</v>
      </c>
      <c r="CA59" s="1">
        <v>1</v>
      </c>
      <c r="CB59" s="1">
        <v>0</v>
      </c>
      <c r="CC59" s="1">
        <v>0</v>
      </c>
      <c r="CD59" s="1">
        <v>0</v>
      </c>
      <c r="CF59" s="1" t="s">
        <v>331</v>
      </c>
      <c r="CH59" s="1" t="s">
        <v>323</v>
      </c>
      <c r="CW59" s="1" t="s">
        <v>332</v>
      </c>
      <c r="CX59" s="1" t="s">
        <v>333</v>
      </c>
      <c r="CZ59" s="1" t="s">
        <v>333</v>
      </c>
      <c r="DB59" s="1">
        <v>0</v>
      </c>
      <c r="DC59" s="1">
        <v>14</v>
      </c>
      <c r="DD59" s="1">
        <v>0</v>
      </c>
      <c r="DE59" s="1">
        <v>0</v>
      </c>
      <c r="DF59" s="1">
        <v>0</v>
      </c>
      <c r="DG59" s="1">
        <v>7</v>
      </c>
      <c r="DH59" s="1">
        <v>0</v>
      </c>
      <c r="DI59" s="1">
        <v>0</v>
      </c>
      <c r="DJ59" s="1">
        <v>0</v>
      </c>
      <c r="DK59" s="1">
        <v>0</v>
      </c>
      <c r="DL59" s="1">
        <v>0</v>
      </c>
      <c r="DM59" s="1">
        <v>0</v>
      </c>
      <c r="DN59" s="1">
        <v>14</v>
      </c>
      <c r="DO59" s="1">
        <v>0</v>
      </c>
      <c r="DP59" s="1">
        <v>0</v>
      </c>
      <c r="DQ59" s="1">
        <v>0</v>
      </c>
      <c r="DR59" s="1">
        <v>7</v>
      </c>
      <c r="DS59" s="1">
        <v>0</v>
      </c>
      <c r="DT59" s="1">
        <v>0</v>
      </c>
      <c r="DU59" s="1">
        <v>0</v>
      </c>
      <c r="DV59" s="1">
        <v>0</v>
      </c>
      <c r="DW59" s="1">
        <v>0</v>
      </c>
      <c r="DX59" s="1">
        <v>0</v>
      </c>
      <c r="DY59" s="1">
        <v>14</v>
      </c>
      <c r="DZ59" s="1">
        <v>0</v>
      </c>
      <c r="EA59" s="1">
        <v>0</v>
      </c>
      <c r="EB59" s="1">
        <v>0</v>
      </c>
      <c r="EC59" s="1">
        <v>0</v>
      </c>
      <c r="ED59" s="1">
        <v>0</v>
      </c>
      <c r="EE59" s="1">
        <v>0</v>
      </c>
      <c r="EF59" s="1">
        <v>7</v>
      </c>
      <c r="EG59" s="1">
        <v>0</v>
      </c>
      <c r="EH59" s="1">
        <v>0</v>
      </c>
      <c r="EI59" s="1">
        <v>0</v>
      </c>
      <c r="EJ59" s="1">
        <v>0</v>
      </c>
      <c r="EK59" s="1">
        <v>14</v>
      </c>
      <c r="EL59" s="1">
        <v>0</v>
      </c>
      <c r="EM59" s="1">
        <v>0</v>
      </c>
      <c r="EN59" s="1">
        <v>0</v>
      </c>
      <c r="EO59" s="1">
        <v>0</v>
      </c>
      <c r="EP59" s="1">
        <v>0</v>
      </c>
      <c r="EQ59" s="1">
        <v>0</v>
      </c>
      <c r="ER59" s="1">
        <v>7</v>
      </c>
      <c r="ES59" s="1">
        <v>0</v>
      </c>
      <c r="ET59" s="1">
        <v>0</v>
      </c>
      <c r="EU59" s="1">
        <v>0</v>
      </c>
      <c r="EV59" s="1" t="s">
        <v>322</v>
      </c>
      <c r="EW59" s="1" t="s">
        <v>334</v>
      </c>
      <c r="EZ59" s="1" t="s">
        <v>335</v>
      </c>
      <c r="FA59" s="1">
        <v>2</v>
      </c>
      <c r="FB59" s="1">
        <v>8</v>
      </c>
      <c r="FI59" s="1" t="s">
        <v>322</v>
      </c>
      <c r="FM59" s="1" t="s">
        <v>323</v>
      </c>
      <c r="FP59" s="1" t="s">
        <v>336</v>
      </c>
      <c r="FR59" s="1" t="s">
        <v>323</v>
      </c>
      <c r="FS59" s="1" t="s">
        <v>337</v>
      </c>
      <c r="FT59" s="1" t="s">
        <v>338</v>
      </c>
      <c r="FV59" s="1" t="s">
        <v>322</v>
      </c>
      <c r="FW59" s="125"/>
      <c r="FX59" s="1">
        <v>629065242</v>
      </c>
      <c r="FY59" s="243">
        <f t="shared" si="3"/>
        <v>4</v>
      </c>
      <c r="FZ59" s="243">
        <f t="shared" si="4"/>
        <v>0.5714285714285714</v>
      </c>
      <c r="GA59" s="241">
        <f>IF(FP59="5 hours",300,IF(FP59="30 Mins",30,IF(FP59="2 Hours",120,IF(FP59="60 Mins",60,IF(FP59="3 hours",180,IF(FP59="3hrs",180,IF(FP59="2.5 hours",150,IF(FP59="3.5 hrs",210,IF(FP59="4 Hours",240,IF(FP59="3 Hours",180,IF(FP59="3.20 hrs",192,IF(FP59="4 hours",240,IF(FP59="2.40 hours",144,IF(FP59="3.20 hours",192,IF(FP59="3.5 hours",210,IF(FP59="4hours",240,""))))))))))))))))</f>
        <v>120</v>
      </c>
    </row>
    <row r="60" spans="2:183" s="1" customFormat="1">
      <c r="B60" s="1" t="s">
        <v>322</v>
      </c>
      <c r="E60" s="1" t="s">
        <v>322</v>
      </c>
      <c r="H60" s="1" t="s">
        <v>322</v>
      </c>
      <c r="J60" s="1" t="s">
        <v>323</v>
      </c>
      <c r="L60" s="1" t="s">
        <v>324</v>
      </c>
      <c r="O60" s="1" t="s">
        <v>325</v>
      </c>
      <c r="P60" s="258">
        <v>45654</v>
      </c>
      <c r="Q60" s="255">
        <v>45654.480858958297</v>
      </c>
      <c r="R60" s="201" t="s">
        <v>479</v>
      </c>
      <c r="S60" s="1">
        <v>1</v>
      </c>
      <c r="T60" s="1">
        <v>2</v>
      </c>
      <c r="U60" s="1">
        <v>1</v>
      </c>
      <c r="V60" s="1">
        <v>1</v>
      </c>
      <c r="W60" s="1">
        <v>0</v>
      </c>
      <c r="X60" s="1">
        <v>1</v>
      </c>
      <c r="Y60" s="1" t="s">
        <v>345</v>
      </c>
      <c r="AA60" s="1" t="s">
        <v>358</v>
      </c>
      <c r="AC60" s="1" t="s">
        <v>329</v>
      </c>
      <c r="AD60" s="1">
        <v>0</v>
      </c>
      <c r="AE60" s="1">
        <v>1</v>
      </c>
      <c r="AF60" s="1">
        <v>0</v>
      </c>
      <c r="AG60" s="1">
        <v>0</v>
      </c>
      <c r="AH60" s="1">
        <v>0</v>
      </c>
      <c r="AI60" s="1">
        <v>0</v>
      </c>
      <c r="AJ60" s="1">
        <v>0</v>
      </c>
      <c r="AK60" s="1">
        <v>0</v>
      </c>
      <c r="AL60" s="1">
        <v>0</v>
      </c>
      <c r="AM60" s="1">
        <v>0</v>
      </c>
      <c r="AN60" s="1">
        <v>0</v>
      </c>
      <c r="AP60" s="1" t="s">
        <v>329</v>
      </c>
      <c r="AR60" s="1" t="s">
        <v>330</v>
      </c>
      <c r="AS60" s="1" t="s">
        <v>323</v>
      </c>
      <c r="BI60" s="1">
        <v>1</v>
      </c>
      <c r="BR60" s="1" t="s">
        <v>331</v>
      </c>
      <c r="BS60" s="1">
        <v>0</v>
      </c>
      <c r="BT60" s="1">
        <v>1</v>
      </c>
      <c r="BU60" s="1">
        <v>0</v>
      </c>
      <c r="BV60" s="1">
        <v>0</v>
      </c>
      <c r="BW60" s="1">
        <v>0</v>
      </c>
      <c r="BX60" s="1">
        <v>0</v>
      </c>
      <c r="BY60" s="1">
        <v>0</v>
      </c>
      <c r="BZ60" s="1">
        <v>0</v>
      </c>
      <c r="CA60" s="1">
        <v>0</v>
      </c>
      <c r="CB60" s="1">
        <v>0</v>
      </c>
      <c r="CC60" s="1">
        <v>0</v>
      </c>
      <c r="CD60" s="1">
        <v>0</v>
      </c>
      <c r="CF60" s="1" t="s">
        <v>331</v>
      </c>
      <c r="CH60" s="1" t="s">
        <v>323</v>
      </c>
      <c r="CW60" s="1" t="s">
        <v>332</v>
      </c>
      <c r="CX60" s="1" t="s">
        <v>333</v>
      </c>
      <c r="CZ60" s="1" t="s">
        <v>333</v>
      </c>
      <c r="DB60" s="1">
        <v>0</v>
      </c>
      <c r="DC60" s="1">
        <v>21</v>
      </c>
      <c r="DD60" s="1">
        <v>0</v>
      </c>
      <c r="DE60" s="1">
        <v>0</v>
      </c>
      <c r="DF60" s="1">
        <v>0</v>
      </c>
      <c r="DG60" s="1">
        <v>0</v>
      </c>
      <c r="DH60" s="1">
        <v>0</v>
      </c>
      <c r="DI60" s="1">
        <v>0</v>
      </c>
      <c r="DJ60" s="1">
        <v>0</v>
      </c>
      <c r="DK60" s="1">
        <v>0</v>
      </c>
      <c r="DL60" s="1">
        <v>0</v>
      </c>
      <c r="DM60" s="1">
        <v>0</v>
      </c>
      <c r="DN60" s="1">
        <v>21</v>
      </c>
      <c r="DO60" s="1">
        <v>0</v>
      </c>
      <c r="DP60" s="1">
        <v>0</v>
      </c>
      <c r="DQ60" s="1">
        <v>0</v>
      </c>
      <c r="DR60" s="1">
        <v>0</v>
      </c>
      <c r="DS60" s="1">
        <v>0</v>
      </c>
      <c r="DT60" s="1">
        <v>0</v>
      </c>
      <c r="DU60" s="1">
        <v>0</v>
      </c>
      <c r="DV60" s="1">
        <v>0</v>
      </c>
      <c r="DW60" s="1">
        <v>0</v>
      </c>
      <c r="DX60" s="1">
        <v>0</v>
      </c>
      <c r="DY60" s="1">
        <v>21</v>
      </c>
      <c r="DZ60" s="1">
        <v>0</v>
      </c>
      <c r="EA60" s="1">
        <v>0</v>
      </c>
      <c r="EB60" s="1">
        <v>0</v>
      </c>
      <c r="EC60" s="1">
        <v>0</v>
      </c>
      <c r="ED60" s="1">
        <v>0</v>
      </c>
      <c r="EE60" s="1">
        <v>0</v>
      </c>
      <c r="EF60" s="1">
        <v>0</v>
      </c>
      <c r="EG60" s="1">
        <v>0</v>
      </c>
      <c r="EH60" s="1">
        <v>0</v>
      </c>
      <c r="EI60" s="1">
        <v>0</v>
      </c>
      <c r="EJ60" s="1">
        <v>0</v>
      </c>
      <c r="EK60" s="1">
        <v>21</v>
      </c>
      <c r="EL60" s="1">
        <v>0</v>
      </c>
      <c r="EM60" s="1">
        <v>0</v>
      </c>
      <c r="EN60" s="1">
        <v>0</v>
      </c>
      <c r="EO60" s="1">
        <v>0</v>
      </c>
      <c r="EP60" s="1">
        <v>0</v>
      </c>
      <c r="EQ60" s="1">
        <v>0</v>
      </c>
      <c r="ER60" s="1">
        <v>0</v>
      </c>
      <c r="ES60" s="1">
        <v>0</v>
      </c>
      <c r="ET60" s="1">
        <v>0</v>
      </c>
      <c r="EU60" s="1">
        <v>0</v>
      </c>
      <c r="EV60" s="1" t="s">
        <v>322</v>
      </c>
      <c r="EW60" s="1" t="s">
        <v>334</v>
      </c>
      <c r="EZ60" s="1" t="s">
        <v>335</v>
      </c>
      <c r="FA60" s="1">
        <v>1</v>
      </c>
      <c r="FB60" s="1">
        <v>9</v>
      </c>
      <c r="FI60" s="1" t="s">
        <v>322</v>
      </c>
      <c r="FM60" s="1" t="s">
        <v>323</v>
      </c>
      <c r="FP60" s="1" t="s">
        <v>336</v>
      </c>
      <c r="FR60" s="1" t="s">
        <v>323</v>
      </c>
      <c r="FS60" s="1" t="s">
        <v>337</v>
      </c>
      <c r="FT60" s="1" t="s">
        <v>338</v>
      </c>
      <c r="FV60" s="1" t="s">
        <v>322</v>
      </c>
      <c r="FW60" s="125"/>
      <c r="FX60" s="1">
        <v>633045221</v>
      </c>
      <c r="FY60" s="243">
        <f t="shared" si="3"/>
        <v>2.25</v>
      </c>
      <c r="FZ60" s="243">
        <f t="shared" si="4"/>
        <v>0.32142857142857145</v>
      </c>
      <c r="GA60" s="241">
        <f>IF(FP60="5 hours",300,IF(FP60="30 Mins",30,IF(FP60="2 Hours",120,IF(FP60="60 Mins",60,IF(FP60="3 hours",180,IF(FP60="3hrs",180,IF(FP60="2.5 hours",150,IF(FP60="3.5 hrs",210,IF(FP60="4 Hours",240,IF(FP60="3 Hours",180,IF(FP60="3.20 hrs",192,IF(FP60="4 hours",240,IF(FP60="2.40 hours",144,IF(FP60="3.20 hours",192,IF(FP60="3.5 hours",210,IF(FP60="4hours",240,""))))))))))))))))</f>
        <v>120</v>
      </c>
    </row>
    <row r="61" spans="2:183" s="1" customFormat="1">
      <c r="B61" s="1" t="s">
        <v>322</v>
      </c>
      <c r="E61" s="1" t="s">
        <v>322</v>
      </c>
      <c r="H61" s="1" t="s">
        <v>322</v>
      </c>
      <c r="J61" s="1" t="s">
        <v>323</v>
      </c>
      <c r="L61" s="1" t="s">
        <v>324</v>
      </c>
      <c r="O61" s="1" t="s">
        <v>325</v>
      </c>
      <c r="P61" s="258">
        <v>45654</v>
      </c>
      <c r="Q61" s="255">
        <v>45654.484786562498</v>
      </c>
      <c r="R61" s="201" t="s">
        <v>480</v>
      </c>
      <c r="S61" s="1">
        <v>0</v>
      </c>
      <c r="T61" s="1">
        <v>6</v>
      </c>
      <c r="U61" s="1">
        <v>2</v>
      </c>
      <c r="V61" s="1">
        <v>0</v>
      </c>
      <c r="W61" s="1">
        <v>0</v>
      </c>
      <c r="X61" s="1">
        <v>1</v>
      </c>
      <c r="Y61" s="1" t="s">
        <v>327</v>
      </c>
      <c r="AA61" s="1" t="s">
        <v>358</v>
      </c>
      <c r="AC61" s="1" t="s">
        <v>329</v>
      </c>
      <c r="AD61" s="1">
        <v>0</v>
      </c>
      <c r="AE61" s="1">
        <v>1</v>
      </c>
      <c r="AF61" s="1">
        <v>0</v>
      </c>
      <c r="AG61" s="1">
        <v>0</v>
      </c>
      <c r="AH61" s="1">
        <v>0</v>
      </c>
      <c r="AI61" s="1">
        <v>0</v>
      </c>
      <c r="AJ61" s="1">
        <v>0</v>
      </c>
      <c r="AK61" s="1">
        <v>0</v>
      </c>
      <c r="AL61" s="1">
        <v>0</v>
      </c>
      <c r="AM61" s="1">
        <v>0</v>
      </c>
      <c r="AN61" s="1">
        <v>0</v>
      </c>
      <c r="AP61" s="1" t="s">
        <v>329</v>
      </c>
      <c r="AR61" s="1" t="s">
        <v>330</v>
      </c>
      <c r="AS61" s="1" t="s">
        <v>323</v>
      </c>
      <c r="BI61" s="1">
        <v>1</v>
      </c>
      <c r="BR61" s="1" t="s">
        <v>331</v>
      </c>
      <c r="BS61" s="1">
        <v>0</v>
      </c>
      <c r="BT61" s="1">
        <v>1</v>
      </c>
      <c r="BU61" s="1">
        <v>0</v>
      </c>
      <c r="BV61" s="1">
        <v>0</v>
      </c>
      <c r="BW61" s="1">
        <v>0</v>
      </c>
      <c r="BX61" s="1">
        <v>0</v>
      </c>
      <c r="BY61" s="1">
        <v>0</v>
      </c>
      <c r="BZ61" s="1">
        <v>0</v>
      </c>
      <c r="CA61" s="1">
        <v>0</v>
      </c>
      <c r="CB61" s="1">
        <v>0</v>
      </c>
      <c r="CC61" s="1">
        <v>0</v>
      </c>
      <c r="CD61" s="1">
        <v>0</v>
      </c>
      <c r="CF61" s="1" t="s">
        <v>331</v>
      </c>
      <c r="CH61" s="1" t="s">
        <v>323</v>
      </c>
      <c r="CW61" s="1" t="s">
        <v>332</v>
      </c>
      <c r="CX61" s="1" t="s">
        <v>333</v>
      </c>
      <c r="CZ61" s="1" t="s">
        <v>333</v>
      </c>
      <c r="DB61" s="1">
        <v>0</v>
      </c>
      <c r="DC61" s="1">
        <v>21</v>
      </c>
      <c r="DD61" s="1">
        <v>0</v>
      </c>
      <c r="DE61" s="1">
        <v>0</v>
      </c>
      <c r="DF61" s="1">
        <v>0</v>
      </c>
      <c r="DG61" s="1">
        <v>0</v>
      </c>
      <c r="DH61" s="1">
        <v>0</v>
      </c>
      <c r="DI61" s="1">
        <v>0</v>
      </c>
      <c r="DJ61" s="1">
        <v>0</v>
      </c>
      <c r="DK61" s="1">
        <v>0</v>
      </c>
      <c r="DL61" s="1">
        <v>0</v>
      </c>
      <c r="DM61" s="1">
        <v>0</v>
      </c>
      <c r="DN61" s="1">
        <v>21</v>
      </c>
      <c r="DO61" s="1">
        <v>0</v>
      </c>
      <c r="DP61" s="1">
        <v>0</v>
      </c>
      <c r="DQ61" s="1">
        <v>0</v>
      </c>
      <c r="DR61" s="1">
        <v>0</v>
      </c>
      <c r="DS61" s="1">
        <v>0</v>
      </c>
      <c r="DT61" s="1">
        <v>0</v>
      </c>
      <c r="DU61" s="1">
        <v>0</v>
      </c>
      <c r="DV61" s="1">
        <v>0</v>
      </c>
      <c r="DW61" s="1">
        <v>0</v>
      </c>
      <c r="DX61" s="1">
        <v>0</v>
      </c>
      <c r="DY61" s="1">
        <v>21</v>
      </c>
      <c r="DZ61" s="1">
        <v>0</v>
      </c>
      <c r="EA61" s="1">
        <v>0</v>
      </c>
      <c r="EB61" s="1">
        <v>0</v>
      </c>
      <c r="EC61" s="1">
        <v>0</v>
      </c>
      <c r="ED61" s="1">
        <v>0</v>
      </c>
      <c r="EE61" s="1">
        <v>0</v>
      </c>
      <c r="EF61" s="1">
        <v>0</v>
      </c>
      <c r="EG61" s="1">
        <v>0</v>
      </c>
      <c r="EH61" s="1">
        <v>0</v>
      </c>
      <c r="EI61" s="1">
        <v>0</v>
      </c>
      <c r="EJ61" s="1">
        <v>0</v>
      </c>
      <c r="EK61" s="1">
        <v>21</v>
      </c>
      <c r="EL61" s="1">
        <v>0</v>
      </c>
      <c r="EM61" s="1">
        <v>0</v>
      </c>
      <c r="EN61" s="1">
        <v>0</v>
      </c>
      <c r="EO61" s="1">
        <v>0</v>
      </c>
      <c r="EP61" s="1">
        <v>0</v>
      </c>
      <c r="EQ61" s="1">
        <v>0</v>
      </c>
      <c r="ER61" s="1">
        <v>0</v>
      </c>
      <c r="ES61" s="1">
        <v>0</v>
      </c>
      <c r="ET61" s="1">
        <v>0</v>
      </c>
      <c r="EU61" s="1">
        <v>0</v>
      </c>
      <c r="EV61" s="1" t="s">
        <v>322</v>
      </c>
      <c r="EW61" s="1" t="s">
        <v>334</v>
      </c>
      <c r="EZ61" s="1" t="s">
        <v>335</v>
      </c>
      <c r="FA61" s="1">
        <v>2</v>
      </c>
      <c r="FB61" s="1">
        <v>9</v>
      </c>
      <c r="FI61" s="1" t="s">
        <v>322</v>
      </c>
      <c r="FM61" s="1" t="s">
        <v>323</v>
      </c>
      <c r="FP61" s="1" t="s">
        <v>311</v>
      </c>
      <c r="FQ61" s="1" t="s">
        <v>481</v>
      </c>
      <c r="FR61" s="1" t="s">
        <v>323</v>
      </c>
      <c r="FS61" s="1" t="s">
        <v>337</v>
      </c>
      <c r="FT61" s="1" t="s">
        <v>338</v>
      </c>
      <c r="FV61" s="1" t="s">
        <v>322</v>
      </c>
      <c r="FW61" s="125"/>
      <c r="FX61" s="1">
        <v>633046348</v>
      </c>
      <c r="FY61" s="243">
        <f t="shared" si="3"/>
        <v>4.5</v>
      </c>
      <c r="FZ61" s="243">
        <f t="shared" si="4"/>
        <v>0.6428571428571429</v>
      </c>
      <c r="GA61" s="241">
        <f>IF(FQ61="120 minutes",120,IF(FQ61="300 mint",300,IF(FQ61="360 mint",360,IF(FQ61="300minute",300,IF(FQ61="270minute",270,IF(FQ61="300 minute",300,IF(FQ61="180 minute",180,IF(FQ61="6sacadood",360,IF(FQ61="5 saacadood",300,IF(FQ61="4sacadood",240,IF(FQ61="270 minutes",270,IF(FQ61="240minutes",240,IF(FQ61="360minutes",360,IF(FQ61="300mint",300,IF(FQ61="300 mints",300,IF(FQ61="270minutes",270,IF(FQ61="300 minutes",300,IF(FQ61="240 minutes",240,IF(FQ61="240Minutes",240,IF(FQ61="180minutes",180,IF(FQ61="180 minutes",180,IF(FQ61="263 minutes",263,IF(FQ61="330 minutes",330,IF(FQ61="270 Minutes",270,IF(FQ61="240minutes",240,IF(FQ61="3",180,IF(FQ61="3 hours",180,IF(FQ61="4 hours",240,IF(FQ61="1",60,IF(FQ61="2.5 hours",150,IF(FQ61="5 hours",300,IF(FQ61="4",240,IF(FQ61="300minutes",300,FQ61)))))))))))))))))))))))))))))))))</f>
        <v>300</v>
      </c>
    </row>
    <row r="62" spans="2:183" s="1" customFormat="1">
      <c r="B62" s="1" t="s">
        <v>322</v>
      </c>
      <c r="E62" s="1" t="s">
        <v>322</v>
      </c>
      <c r="H62" s="1" t="s">
        <v>322</v>
      </c>
      <c r="J62" s="1" t="s">
        <v>323</v>
      </c>
      <c r="L62" s="1" t="s">
        <v>324</v>
      </c>
      <c r="O62" s="1" t="s">
        <v>325</v>
      </c>
      <c r="P62" s="258">
        <v>45641</v>
      </c>
      <c r="Q62" s="255">
        <v>45641.473601550897</v>
      </c>
      <c r="R62" s="201" t="s">
        <v>482</v>
      </c>
      <c r="S62" s="1">
        <v>6</v>
      </c>
      <c r="T62" s="1">
        <v>2</v>
      </c>
      <c r="U62" s="1">
        <v>1</v>
      </c>
      <c r="V62" s="1">
        <v>1</v>
      </c>
      <c r="W62" s="1">
        <v>0</v>
      </c>
      <c r="X62" s="1">
        <v>0</v>
      </c>
      <c r="Y62" s="1" t="s">
        <v>345</v>
      </c>
      <c r="AA62" s="1" t="s">
        <v>328</v>
      </c>
      <c r="AC62" s="1" t="s">
        <v>329</v>
      </c>
      <c r="AD62" s="1">
        <v>0</v>
      </c>
      <c r="AE62" s="1">
        <v>1</v>
      </c>
      <c r="AF62" s="1">
        <v>0</v>
      </c>
      <c r="AG62" s="1">
        <v>0</v>
      </c>
      <c r="AH62" s="1">
        <v>0</v>
      </c>
      <c r="AI62" s="1">
        <v>0</v>
      </c>
      <c r="AJ62" s="1">
        <v>0</v>
      </c>
      <c r="AK62" s="1">
        <v>0</v>
      </c>
      <c r="AL62" s="1">
        <v>0</v>
      </c>
      <c r="AM62" s="1">
        <v>0</v>
      </c>
      <c r="AN62" s="1">
        <v>0</v>
      </c>
      <c r="AP62" s="1" t="s">
        <v>329</v>
      </c>
      <c r="AR62" s="1" t="s">
        <v>330</v>
      </c>
      <c r="AS62" s="1" t="s">
        <v>323</v>
      </c>
      <c r="BI62" s="1">
        <v>1</v>
      </c>
      <c r="BR62" s="1" t="s">
        <v>331</v>
      </c>
      <c r="BS62" s="1">
        <v>0</v>
      </c>
      <c r="BT62" s="1">
        <v>1</v>
      </c>
      <c r="BU62" s="1">
        <v>0</v>
      </c>
      <c r="BV62" s="1">
        <v>0</v>
      </c>
      <c r="BW62" s="1">
        <v>0</v>
      </c>
      <c r="BX62" s="1">
        <v>0</v>
      </c>
      <c r="BY62" s="1">
        <v>0</v>
      </c>
      <c r="BZ62" s="1">
        <v>0</v>
      </c>
      <c r="CA62" s="1">
        <v>0</v>
      </c>
      <c r="CB62" s="1">
        <v>0</v>
      </c>
      <c r="CC62" s="1">
        <v>0</v>
      </c>
      <c r="CD62" s="1">
        <v>0</v>
      </c>
      <c r="CF62" s="1" t="s">
        <v>331</v>
      </c>
      <c r="CH62" s="1" t="s">
        <v>323</v>
      </c>
      <c r="CW62" s="1" t="s">
        <v>332</v>
      </c>
      <c r="CX62" s="1" t="s">
        <v>359</v>
      </c>
      <c r="CZ62" s="1" t="s">
        <v>359</v>
      </c>
      <c r="DB62" s="1">
        <v>0</v>
      </c>
      <c r="DC62" s="1">
        <v>21</v>
      </c>
      <c r="DD62" s="1">
        <v>0</v>
      </c>
      <c r="DE62" s="1">
        <v>0</v>
      </c>
      <c r="DF62" s="1">
        <v>0</v>
      </c>
      <c r="DG62" s="1">
        <v>0</v>
      </c>
      <c r="DH62" s="1">
        <v>0</v>
      </c>
      <c r="DI62" s="1">
        <v>0</v>
      </c>
      <c r="DJ62" s="1">
        <v>0</v>
      </c>
      <c r="DK62" s="1">
        <v>0</v>
      </c>
      <c r="DL62" s="1">
        <v>0</v>
      </c>
      <c r="DM62" s="1">
        <v>0</v>
      </c>
      <c r="DN62" s="1">
        <v>21</v>
      </c>
      <c r="DO62" s="1">
        <v>0</v>
      </c>
      <c r="DP62" s="1">
        <v>0</v>
      </c>
      <c r="DQ62" s="1">
        <v>0</v>
      </c>
      <c r="DR62" s="1">
        <v>0</v>
      </c>
      <c r="DS62" s="1">
        <v>0</v>
      </c>
      <c r="DT62" s="1">
        <v>0</v>
      </c>
      <c r="DU62" s="1">
        <v>0</v>
      </c>
      <c r="DV62" s="1">
        <v>0</v>
      </c>
      <c r="DW62" s="1">
        <v>0</v>
      </c>
      <c r="DX62" s="1">
        <v>0</v>
      </c>
      <c r="DY62" s="1">
        <v>21</v>
      </c>
      <c r="DZ62" s="1">
        <v>0</v>
      </c>
      <c r="EA62" s="1">
        <v>0</v>
      </c>
      <c r="EB62" s="1">
        <v>0</v>
      </c>
      <c r="EC62" s="1">
        <v>0</v>
      </c>
      <c r="ED62" s="1">
        <v>0</v>
      </c>
      <c r="EE62" s="1">
        <v>0</v>
      </c>
      <c r="EF62" s="1">
        <v>0</v>
      </c>
      <c r="EG62" s="1">
        <v>0</v>
      </c>
      <c r="EH62" s="1">
        <v>0</v>
      </c>
      <c r="EI62" s="1">
        <v>0</v>
      </c>
      <c r="EJ62" s="1">
        <v>0</v>
      </c>
      <c r="EK62" s="1">
        <v>21</v>
      </c>
      <c r="EL62" s="1">
        <v>0</v>
      </c>
      <c r="EM62" s="1">
        <v>0</v>
      </c>
      <c r="EN62" s="1">
        <v>0</v>
      </c>
      <c r="EO62" s="1">
        <v>0</v>
      </c>
      <c r="EP62" s="1">
        <v>0</v>
      </c>
      <c r="EQ62" s="1">
        <v>0</v>
      </c>
      <c r="ER62" s="1">
        <v>0</v>
      </c>
      <c r="ES62" s="1">
        <v>0</v>
      </c>
      <c r="ET62" s="1">
        <v>0</v>
      </c>
      <c r="EU62" s="1">
        <v>0</v>
      </c>
      <c r="EV62" s="1" t="s">
        <v>322</v>
      </c>
      <c r="EW62" s="1" t="s">
        <v>349</v>
      </c>
      <c r="EZ62" s="1" t="s">
        <v>381</v>
      </c>
      <c r="FA62" s="1">
        <v>2</v>
      </c>
      <c r="FB62" s="1">
        <v>1</v>
      </c>
      <c r="FI62" s="1" t="s">
        <v>322</v>
      </c>
      <c r="FM62" s="1" t="s">
        <v>323</v>
      </c>
      <c r="FP62" s="1" t="s">
        <v>336</v>
      </c>
      <c r="FR62" s="1" t="s">
        <v>323</v>
      </c>
      <c r="FS62" s="1" t="s">
        <v>337</v>
      </c>
      <c r="FT62" s="1" t="s">
        <v>338</v>
      </c>
      <c r="FV62" s="1" t="s">
        <v>322</v>
      </c>
      <c r="FW62" s="125"/>
      <c r="FX62" s="1">
        <v>629052093</v>
      </c>
      <c r="FY62" s="243">
        <f t="shared" si="3"/>
        <v>14</v>
      </c>
      <c r="FZ62" s="243">
        <f t="shared" si="4"/>
        <v>2</v>
      </c>
      <c r="GA62" s="241">
        <f>IF(FP62="5 hours",300,IF(FP62="30 Mins",30,IF(FP62="2 Hours",120,IF(FP62="60 Mins",60,IF(FP62="3 hours",180,IF(FP62="3hrs",180,IF(FP62="2.5 hours",150,IF(FP62="3.5 hrs",210,IF(FP62="4 Hours",240,IF(FP62="3 Hours",180,IF(FP62="3.20 hrs",192,IF(FP62="4 hours",240,IF(FP62="2.40 hours",144,IF(FP62="3.20 hours",192,IF(FP62="3.5 hours",210,IF(FP62="4hours",240,""))))))))))))))))</f>
        <v>120</v>
      </c>
    </row>
    <row r="63" spans="2:183" s="1" customFormat="1">
      <c r="B63" s="1" t="s">
        <v>322</v>
      </c>
      <c r="E63" s="1" t="s">
        <v>322</v>
      </c>
      <c r="H63" s="1" t="s">
        <v>322</v>
      </c>
      <c r="J63" s="1" t="s">
        <v>323</v>
      </c>
      <c r="L63" s="1" t="s">
        <v>324</v>
      </c>
      <c r="O63" s="1" t="s">
        <v>325</v>
      </c>
      <c r="P63" s="258">
        <v>45654</v>
      </c>
      <c r="Q63" s="255">
        <v>45654.368396134298</v>
      </c>
      <c r="R63" s="201" t="s">
        <v>483</v>
      </c>
      <c r="S63" s="1">
        <v>1</v>
      </c>
      <c r="T63" s="1">
        <v>3</v>
      </c>
      <c r="U63" s="1">
        <v>2</v>
      </c>
      <c r="V63" s="1">
        <v>0</v>
      </c>
      <c r="W63" s="1">
        <v>1</v>
      </c>
      <c r="X63" s="1">
        <v>0</v>
      </c>
      <c r="Y63" s="1" t="s">
        <v>345</v>
      </c>
      <c r="AA63" s="1" t="s">
        <v>358</v>
      </c>
      <c r="AC63" s="1" t="s">
        <v>329</v>
      </c>
      <c r="AD63" s="1">
        <v>0</v>
      </c>
      <c r="AE63" s="1">
        <v>1</v>
      </c>
      <c r="AF63" s="1">
        <v>0</v>
      </c>
      <c r="AG63" s="1">
        <v>0</v>
      </c>
      <c r="AH63" s="1">
        <v>0</v>
      </c>
      <c r="AI63" s="1">
        <v>0</v>
      </c>
      <c r="AJ63" s="1">
        <v>0</v>
      </c>
      <c r="AK63" s="1">
        <v>0</v>
      </c>
      <c r="AL63" s="1">
        <v>0</v>
      </c>
      <c r="AM63" s="1">
        <v>0</v>
      </c>
      <c r="AN63" s="1">
        <v>0</v>
      </c>
      <c r="AP63" s="1" t="s">
        <v>329</v>
      </c>
      <c r="AR63" s="1" t="s">
        <v>330</v>
      </c>
      <c r="AS63" s="1" t="s">
        <v>323</v>
      </c>
      <c r="BI63" s="1">
        <v>1</v>
      </c>
      <c r="BR63" s="1" t="s">
        <v>331</v>
      </c>
      <c r="BS63" s="1">
        <v>0</v>
      </c>
      <c r="BT63" s="1">
        <v>1</v>
      </c>
      <c r="BU63" s="1">
        <v>0</v>
      </c>
      <c r="BV63" s="1">
        <v>0</v>
      </c>
      <c r="BW63" s="1">
        <v>0</v>
      </c>
      <c r="BX63" s="1">
        <v>0</v>
      </c>
      <c r="BY63" s="1">
        <v>0</v>
      </c>
      <c r="BZ63" s="1">
        <v>0</v>
      </c>
      <c r="CA63" s="1">
        <v>0</v>
      </c>
      <c r="CB63" s="1">
        <v>0</v>
      </c>
      <c r="CC63" s="1">
        <v>0</v>
      </c>
      <c r="CD63" s="1">
        <v>0</v>
      </c>
      <c r="CF63" s="1" t="s">
        <v>331</v>
      </c>
      <c r="CH63" s="1" t="s">
        <v>323</v>
      </c>
      <c r="CW63" s="1" t="s">
        <v>332</v>
      </c>
      <c r="CX63" s="1" t="s">
        <v>392</v>
      </c>
      <c r="CZ63" s="1" t="s">
        <v>333</v>
      </c>
      <c r="DB63" s="1">
        <v>0</v>
      </c>
      <c r="DC63" s="1">
        <v>21</v>
      </c>
      <c r="DD63" s="1">
        <v>0</v>
      </c>
      <c r="DE63" s="1">
        <v>0</v>
      </c>
      <c r="DF63" s="1">
        <v>0</v>
      </c>
      <c r="DG63" s="1">
        <v>0</v>
      </c>
      <c r="DH63" s="1">
        <v>0</v>
      </c>
      <c r="DI63" s="1">
        <v>0</v>
      </c>
      <c r="DJ63" s="1">
        <v>0</v>
      </c>
      <c r="DK63" s="1">
        <v>0</v>
      </c>
      <c r="DL63" s="1">
        <v>0</v>
      </c>
      <c r="DM63" s="1">
        <v>0</v>
      </c>
      <c r="DN63" s="1">
        <v>21</v>
      </c>
      <c r="DO63" s="1">
        <v>0</v>
      </c>
      <c r="DP63" s="1">
        <v>0</v>
      </c>
      <c r="DQ63" s="1">
        <v>0</v>
      </c>
      <c r="DR63" s="1">
        <v>0</v>
      </c>
      <c r="DS63" s="1">
        <v>0</v>
      </c>
      <c r="DT63" s="1">
        <v>0</v>
      </c>
      <c r="DU63" s="1">
        <v>0</v>
      </c>
      <c r="DV63" s="1">
        <v>0</v>
      </c>
      <c r="DW63" s="1">
        <v>0</v>
      </c>
      <c r="DX63" s="1">
        <v>0</v>
      </c>
      <c r="DY63" s="1">
        <v>21</v>
      </c>
      <c r="DZ63" s="1">
        <v>0</v>
      </c>
      <c r="EA63" s="1">
        <v>0</v>
      </c>
      <c r="EB63" s="1">
        <v>0</v>
      </c>
      <c r="EC63" s="1">
        <v>0</v>
      </c>
      <c r="ED63" s="1">
        <v>0</v>
      </c>
      <c r="EE63" s="1">
        <v>0</v>
      </c>
      <c r="EF63" s="1">
        <v>0</v>
      </c>
      <c r="EG63" s="1">
        <v>0</v>
      </c>
      <c r="EH63" s="1">
        <v>0</v>
      </c>
      <c r="EI63" s="1">
        <v>0</v>
      </c>
      <c r="EJ63" s="1">
        <v>0</v>
      </c>
      <c r="EK63" s="1">
        <v>21</v>
      </c>
      <c r="EL63" s="1">
        <v>0</v>
      </c>
      <c r="EM63" s="1">
        <v>0</v>
      </c>
      <c r="EN63" s="1">
        <v>0</v>
      </c>
      <c r="EO63" s="1">
        <v>0</v>
      </c>
      <c r="EP63" s="1">
        <v>0</v>
      </c>
      <c r="EQ63" s="1">
        <v>0</v>
      </c>
      <c r="ER63" s="1">
        <v>0</v>
      </c>
      <c r="ES63" s="1">
        <v>0</v>
      </c>
      <c r="ET63" s="1">
        <v>0</v>
      </c>
      <c r="EU63" s="1">
        <v>0</v>
      </c>
      <c r="EV63" s="1" t="s">
        <v>322</v>
      </c>
      <c r="EW63" s="1" t="s">
        <v>334</v>
      </c>
      <c r="EZ63" s="1" t="s">
        <v>335</v>
      </c>
      <c r="FA63" s="1">
        <v>1</v>
      </c>
      <c r="FB63" s="1">
        <v>10</v>
      </c>
      <c r="FI63" s="1" t="s">
        <v>322</v>
      </c>
      <c r="FM63" s="1" t="s">
        <v>323</v>
      </c>
      <c r="FP63" s="1" t="s">
        <v>311</v>
      </c>
      <c r="FQ63" s="1" t="s">
        <v>484</v>
      </c>
      <c r="FR63" s="1" t="s">
        <v>323</v>
      </c>
      <c r="FS63" s="1" t="s">
        <v>337</v>
      </c>
      <c r="FT63" s="1" t="s">
        <v>338</v>
      </c>
      <c r="FV63" s="1" t="s">
        <v>322</v>
      </c>
      <c r="FW63" s="125"/>
      <c r="FX63" s="1">
        <v>633028736</v>
      </c>
      <c r="FY63" s="243">
        <f t="shared" si="3"/>
        <v>2.5</v>
      </c>
      <c r="FZ63" s="243">
        <f t="shared" si="4"/>
        <v>0.35714285714285715</v>
      </c>
      <c r="GA63" s="241" t="str">
        <f>IF(FQ63="120 minutes",120,IF(FQ63="300 mint",300,IF(FQ63="360 mint",360,IF(FQ63="300minute",300,IF(FQ63="270minute",270,IF(FQ63="300 minute",300,IF(FQ63="180 minute",180,IF(FQ63="6sacadood",360,IF(FQ63="5 saacadood",300,IF(FQ63="4sacadood",240,IF(FQ63="270 minutes",270,IF(FQ63="240minutes",240,IF(FQ63="360minutes",360,IF(FQ63="300mint",300,IF(FQ63="300 mints",300,IF(FQ63="270minutes",270,IF(FQ63="300 minutes",300,IF(FQ63="240 minutes",240,IF(FQ63="240Minutes",240,IF(FQ63="180minutes",180,IF(FQ63="180 minutes",180,IF(FQ63="263 minutes",263,IF(FQ63="330 minutes",330,IF(FQ63="270 Minutes",270,IF(FQ63="240minutes",240,IF(FQ63="3",180,IF(FQ63="3 hours",180,IF(FQ63="4 hours",240,IF(FQ63="1",60,IF(FQ63="2.5 hours",150,IF(FQ63="5 hours",300,IF(FQ63="4",240,IF(FQ63="300minutes",300,FQ63)))))))))))))))))))))))))))))))))</f>
        <v>300</v>
      </c>
    </row>
    <row r="64" spans="2:183" s="1" customFormat="1">
      <c r="B64" s="1" t="s">
        <v>322</v>
      </c>
      <c r="E64" s="1" t="s">
        <v>322</v>
      </c>
      <c r="H64" s="1" t="s">
        <v>322</v>
      </c>
      <c r="J64" s="1" t="s">
        <v>323</v>
      </c>
      <c r="L64" s="1" t="s">
        <v>324</v>
      </c>
      <c r="O64" s="1" t="s">
        <v>325</v>
      </c>
      <c r="P64" s="258">
        <v>45648</v>
      </c>
      <c r="Q64" s="255">
        <v>45648.425252835601</v>
      </c>
      <c r="R64" s="201" t="s">
        <v>485</v>
      </c>
      <c r="S64" s="1">
        <v>1</v>
      </c>
      <c r="T64" s="1">
        <v>2</v>
      </c>
      <c r="U64" s="1">
        <v>2</v>
      </c>
      <c r="V64" s="1">
        <v>0</v>
      </c>
      <c r="W64" s="1">
        <v>1</v>
      </c>
      <c r="X64" s="1">
        <v>0</v>
      </c>
      <c r="Y64" s="1" t="s">
        <v>345</v>
      </c>
      <c r="AA64" s="1" t="s">
        <v>368</v>
      </c>
      <c r="AC64" s="1" t="s">
        <v>329</v>
      </c>
      <c r="AD64" s="1">
        <v>0</v>
      </c>
      <c r="AE64" s="1">
        <v>1</v>
      </c>
      <c r="AF64" s="1">
        <v>0</v>
      </c>
      <c r="AG64" s="1">
        <v>0</v>
      </c>
      <c r="AH64" s="1">
        <v>0</v>
      </c>
      <c r="AI64" s="1">
        <v>0</v>
      </c>
      <c r="AJ64" s="1">
        <v>0</v>
      </c>
      <c r="AK64" s="1">
        <v>0</v>
      </c>
      <c r="AL64" s="1">
        <v>0</v>
      </c>
      <c r="AM64" s="1">
        <v>0</v>
      </c>
      <c r="AN64" s="1">
        <v>0</v>
      </c>
      <c r="AP64" s="1" t="s">
        <v>329</v>
      </c>
      <c r="AR64" s="1" t="s">
        <v>330</v>
      </c>
      <c r="AS64" s="1" t="s">
        <v>323</v>
      </c>
      <c r="BI64" s="1">
        <v>1</v>
      </c>
      <c r="BR64" s="1" t="s">
        <v>331</v>
      </c>
      <c r="BS64" s="1">
        <v>0</v>
      </c>
      <c r="BT64" s="1">
        <v>1</v>
      </c>
      <c r="BU64" s="1">
        <v>0</v>
      </c>
      <c r="BV64" s="1">
        <v>0</v>
      </c>
      <c r="BW64" s="1">
        <v>0</v>
      </c>
      <c r="BX64" s="1">
        <v>0</v>
      </c>
      <c r="BY64" s="1">
        <v>0</v>
      </c>
      <c r="BZ64" s="1">
        <v>0</v>
      </c>
      <c r="CA64" s="1">
        <v>0</v>
      </c>
      <c r="CB64" s="1">
        <v>0</v>
      </c>
      <c r="CC64" s="1">
        <v>0</v>
      </c>
      <c r="CD64" s="1">
        <v>0</v>
      </c>
      <c r="CF64" s="1" t="s">
        <v>331</v>
      </c>
      <c r="CH64" s="1" t="s">
        <v>323</v>
      </c>
      <c r="CW64" s="1" t="s">
        <v>332</v>
      </c>
      <c r="CX64" s="1" t="s">
        <v>333</v>
      </c>
      <c r="CZ64" s="1" t="s">
        <v>333</v>
      </c>
      <c r="DB64" s="1">
        <v>0</v>
      </c>
      <c r="DC64" s="1">
        <v>14</v>
      </c>
      <c r="DD64" s="1">
        <v>0</v>
      </c>
      <c r="DE64" s="1">
        <v>0</v>
      </c>
      <c r="DF64" s="1">
        <v>0</v>
      </c>
      <c r="DG64" s="1">
        <v>0</v>
      </c>
      <c r="DH64" s="1">
        <v>0</v>
      </c>
      <c r="DI64" s="1">
        <v>0</v>
      </c>
      <c r="DJ64" s="1">
        <v>0</v>
      </c>
      <c r="DK64" s="1">
        <v>0</v>
      </c>
      <c r="DL64" s="1">
        <v>0</v>
      </c>
      <c r="DM64" s="1">
        <v>0</v>
      </c>
      <c r="DN64" s="1">
        <v>14</v>
      </c>
      <c r="DO64" s="1">
        <v>0</v>
      </c>
      <c r="DP64" s="1">
        <v>0</v>
      </c>
      <c r="DQ64" s="1">
        <v>0</v>
      </c>
      <c r="DR64" s="1">
        <v>0</v>
      </c>
      <c r="DS64" s="1">
        <v>0</v>
      </c>
      <c r="DT64" s="1">
        <v>0</v>
      </c>
      <c r="DU64" s="1">
        <v>0</v>
      </c>
      <c r="DV64" s="1">
        <v>0</v>
      </c>
      <c r="DW64" s="1">
        <v>0</v>
      </c>
      <c r="DX64" s="1">
        <v>0</v>
      </c>
      <c r="DY64" s="1">
        <v>14</v>
      </c>
      <c r="DZ64" s="1">
        <v>0</v>
      </c>
      <c r="EA64" s="1">
        <v>0</v>
      </c>
      <c r="EB64" s="1">
        <v>0</v>
      </c>
      <c r="EC64" s="1">
        <v>0</v>
      </c>
      <c r="ED64" s="1">
        <v>0</v>
      </c>
      <c r="EE64" s="1">
        <v>0</v>
      </c>
      <c r="EF64" s="1">
        <v>0</v>
      </c>
      <c r="EG64" s="1">
        <v>0</v>
      </c>
      <c r="EH64" s="1">
        <v>0</v>
      </c>
      <c r="EI64" s="1">
        <v>0</v>
      </c>
      <c r="EJ64" s="1">
        <v>0</v>
      </c>
      <c r="EK64" s="1">
        <v>14</v>
      </c>
      <c r="EL64" s="1">
        <v>0</v>
      </c>
      <c r="EM64" s="1">
        <v>0</v>
      </c>
      <c r="EN64" s="1">
        <v>0</v>
      </c>
      <c r="EO64" s="1">
        <v>0</v>
      </c>
      <c r="EP64" s="1">
        <v>0</v>
      </c>
      <c r="EQ64" s="1">
        <v>0</v>
      </c>
      <c r="ER64" s="1">
        <v>0</v>
      </c>
      <c r="ES64" s="1">
        <v>0</v>
      </c>
      <c r="ET64" s="1">
        <v>0</v>
      </c>
      <c r="EU64" s="1">
        <v>0</v>
      </c>
      <c r="EV64" s="1" t="s">
        <v>322</v>
      </c>
      <c r="EW64" s="1" t="s">
        <v>334</v>
      </c>
      <c r="EZ64" s="1" t="s">
        <v>335</v>
      </c>
      <c r="FA64" s="1">
        <v>1</v>
      </c>
      <c r="FB64" s="1">
        <v>14</v>
      </c>
      <c r="FI64" s="1" t="s">
        <v>322</v>
      </c>
      <c r="FM64" s="1" t="s">
        <v>323</v>
      </c>
      <c r="FP64" s="1" t="s">
        <v>360</v>
      </c>
      <c r="FR64" s="1" t="s">
        <v>323</v>
      </c>
      <c r="FS64" s="1" t="s">
        <v>337</v>
      </c>
      <c r="FT64" s="1" t="s">
        <v>338</v>
      </c>
      <c r="FV64" s="1" t="s">
        <v>322</v>
      </c>
      <c r="FW64" s="125"/>
      <c r="FX64" s="1">
        <v>631074773</v>
      </c>
      <c r="FY64" s="243">
        <f t="shared" si="3"/>
        <v>3.5</v>
      </c>
      <c r="FZ64" s="243">
        <f t="shared" si="4"/>
        <v>0.5</v>
      </c>
      <c r="GA64" s="241">
        <f>IF(FP64="5 hours",300,IF(FP64="30 Mins",30,IF(FP64="2 Hours",120,IF(FP64="60 Mins",60,IF(FP64="3 hours",180,IF(FP64="3hrs",180,IF(FP64="2.5 hours",150,IF(FP64="3.5 hrs",210,IF(FP64="4 Hours",240,IF(FP64="3 Hours",180,IF(FP64="3.20 hrs",192,IF(FP64="4 hours",240,IF(FP64="2.40 hours",144,IF(FP64="3.20 hours",192,IF(FP64="3.5 hours",210,IF(FP64="4hours",240,""))))))))))))))))</f>
        <v>60</v>
      </c>
    </row>
    <row r="65" spans="2:183" s="1" customFormat="1">
      <c r="B65" s="1" t="s">
        <v>322</v>
      </c>
      <c r="E65" s="1" t="s">
        <v>322</v>
      </c>
      <c r="H65" s="1" t="s">
        <v>322</v>
      </c>
      <c r="J65" s="1" t="s">
        <v>323</v>
      </c>
      <c r="L65" s="1" t="s">
        <v>324</v>
      </c>
      <c r="O65" s="1" t="s">
        <v>325</v>
      </c>
      <c r="P65" s="258">
        <v>45648</v>
      </c>
      <c r="Q65" s="255">
        <v>45648.317577800903</v>
      </c>
      <c r="R65" s="201" t="s">
        <v>486</v>
      </c>
      <c r="S65" s="1">
        <v>3</v>
      </c>
      <c r="T65" s="1">
        <v>2</v>
      </c>
      <c r="U65" s="1">
        <v>1</v>
      </c>
      <c r="V65" s="1">
        <v>1</v>
      </c>
      <c r="W65" s="1">
        <v>0</v>
      </c>
      <c r="X65" s="1">
        <v>0</v>
      </c>
      <c r="Y65" s="1" t="s">
        <v>372</v>
      </c>
      <c r="AA65" s="1" t="s">
        <v>435</v>
      </c>
      <c r="AC65" s="1" t="s">
        <v>329</v>
      </c>
      <c r="AD65" s="1">
        <v>0</v>
      </c>
      <c r="AE65" s="1">
        <v>1</v>
      </c>
      <c r="AF65" s="1">
        <v>0</v>
      </c>
      <c r="AG65" s="1">
        <v>0</v>
      </c>
      <c r="AH65" s="1">
        <v>0</v>
      </c>
      <c r="AI65" s="1">
        <v>0</v>
      </c>
      <c r="AJ65" s="1">
        <v>0</v>
      </c>
      <c r="AK65" s="1">
        <v>0</v>
      </c>
      <c r="AL65" s="1">
        <v>0</v>
      </c>
      <c r="AM65" s="1">
        <v>0</v>
      </c>
      <c r="AN65" s="1">
        <v>0</v>
      </c>
      <c r="AP65" s="1" t="s">
        <v>329</v>
      </c>
      <c r="AR65" s="1" t="s">
        <v>330</v>
      </c>
      <c r="AS65" s="1" t="s">
        <v>323</v>
      </c>
      <c r="BI65" s="1">
        <v>1</v>
      </c>
      <c r="BR65" s="1" t="s">
        <v>331</v>
      </c>
      <c r="BS65" s="1">
        <v>0</v>
      </c>
      <c r="BT65" s="1">
        <v>1</v>
      </c>
      <c r="BU65" s="1">
        <v>0</v>
      </c>
      <c r="BV65" s="1">
        <v>0</v>
      </c>
      <c r="BW65" s="1">
        <v>0</v>
      </c>
      <c r="BX65" s="1">
        <v>0</v>
      </c>
      <c r="BY65" s="1">
        <v>0</v>
      </c>
      <c r="BZ65" s="1">
        <v>0</v>
      </c>
      <c r="CA65" s="1">
        <v>0</v>
      </c>
      <c r="CB65" s="1">
        <v>0</v>
      </c>
      <c r="CC65" s="1">
        <v>0</v>
      </c>
      <c r="CD65" s="1">
        <v>0</v>
      </c>
      <c r="CF65" s="1" t="s">
        <v>331</v>
      </c>
      <c r="CH65" s="1" t="s">
        <v>323</v>
      </c>
      <c r="CW65" s="1" t="s">
        <v>332</v>
      </c>
      <c r="CX65" s="1" t="s">
        <v>392</v>
      </c>
      <c r="CZ65" s="1" t="s">
        <v>453</v>
      </c>
      <c r="DB65" s="1">
        <v>0</v>
      </c>
      <c r="DC65" s="1">
        <v>21</v>
      </c>
      <c r="DD65" s="1">
        <v>0</v>
      </c>
      <c r="DE65" s="1">
        <v>0</v>
      </c>
      <c r="DF65" s="1">
        <v>0</v>
      </c>
      <c r="DG65" s="1">
        <v>0</v>
      </c>
      <c r="DH65" s="1">
        <v>0</v>
      </c>
      <c r="DI65" s="1">
        <v>0</v>
      </c>
      <c r="DJ65" s="1">
        <v>0</v>
      </c>
      <c r="DK65" s="1">
        <v>0</v>
      </c>
      <c r="DL65" s="1">
        <v>0</v>
      </c>
      <c r="DM65" s="1">
        <v>0</v>
      </c>
      <c r="DN65" s="1">
        <v>21</v>
      </c>
      <c r="DO65" s="1">
        <v>0</v>
      </c>
      <c r="DP65" s="1">
        <v>0</v>
      </c>
      <c r="DQ65" s="1">
        <v>0</v>
      </c>
      <c r="DR65" s="1">
        <v>0</v>
      </c>
      <c r="DS65" s="1">
        <v>0</v>
      </c>
      <c r="DT65" s="1">
        <v>0</v>
      </c>
      <c r="DU65" s="1">
        <v>0</v>
      </c>
      <c r="DV65" s="1">
        <v>0</v>
      </c>
      <c r="DW65" s="1">
        <v>0</v>
      </c>
      <c r="DX65" s="1">
        <v>0</v>
      </c>
      <c r="DY65" s="1">
        <v>21</v>
      </c>
      <c r="DZ65" s="1">
        <v>0</v>
      </c>
      <c r="EA65" s="1">
        <v>0</v>
      </c>
      <c r="EB65" s="1">
        <v>0</v>
      </c>
      <c r="EC65" s="1">
        <v>0</v>
      </c>
      <c r="ED65" s="1">
        <v>0</v>
      </c>
      <c r="EE65" s="1">
        <v>0</v>
      </c>
      <c r="EF65" s="1">
        <v>0</v>
      </c>
      <c r="EG65" s="1">
        <v>0</v>
      </c>
      <c r="EH65" s="1">
        <v>0</v>
      </c>
      <c r="EI65" s="1">
        <v>0</v>
      </c>
      <c r="EJ65" s="1">
        <v>0</v>
      </c>
      <c r="EK65" s="1">
        <v>21</v>
      </c>
      <c r="EL65" s="1">
        <v>0</v>
      </c>
      <c r="EM65" s="1">
        <v>0</v>
      </c>
      <c r="EN65" s="1">
        <v>0</v>
      </c>
      <c r="EO65" s="1">
        <v>0</v>
      </c>
      <c r="EP65" s="1">
        <v>0</v>
      </c>
      <c r="EQ65" s="1">
        <v>0</v>
      </c>
      <c r="ER65" s="1">
        <v>0</v>
      </c>
      <c r="ES65" s="1">
        <v>0</v>
      </c>
      <c r="ET65" s="1">
        <v>0</v>
      </c>
      <c r="EU65" s="1">
        <v>0</v>
      </c>
      <c r="EV65" s="1" t="s">
        <v>322</v>
      </c>
      <c r="EW65" s="1" t="s">
        <v>334</v>
      </c>
      <c r="EZ65" s="1" t="s">
        <v>335</v>
      </c>
      <c r="FA65" s="1">
        <v>1</v>
      </c>
      <c r="FB65" s="1">
        <v>15</v>
      </c>
      <c r="FI65" s="1" t="s">
        <v>322</v>
      </c>
      <c r="FM65" s="1" t="s">
        <v>323</v>
      </c>
      <c r="FP65" s="1" t="s">
        <v>311</v>
      </c>
      <c r="FQ65" s="1" t="s">
        <v>487</v>
      </c>
      <c r="FR65" s="1" t="s">
        <v>323</v>
      </c>
      <c r="FS65" s="1" t="s">
        <v>337</v>
      </c>
      <c r="FT65" s="1" t="s">
        <v>338</v>
      </c>
      <c r="FV65" s="1" t="s">
        <v>322</v>
      </c>
      <c r="FW65" s="125"/>
      <c r="FX65" s="1">
        <v>631045985</v>
      </c>
      <c r="FY65" s="243">
        <f t="shared" si="3"/>
        <v>3.75</v>
      </c>
      <c r="FZ65" s="243">
        <f t="shared" si="4"/>
        <v>0.5357142857142857</v>
      </c>
      <c r="GA65" s="241">
        <f>IF(FQ65="120 minutes",120,IF(FQ65="300 mint",300,IF(FQ65="360 mint",360,IF(FQ65="300minute",300,IF(FQ65="270minute",270,IF(FQ65="300 minute",300,IF(FQ65="180 minute",180,IF(FQ65="6sacadood",360,IF(FQ65="5 saacadood",300,IF(FQ65="4sacadood",240,IF(FQ65="270 minutes",270,IF(FQ65="240minutes",240,IF(FQ65="360minutes",360,IF(FQ65="300mint",300,IF(FQ65="300 mints",300,IF(FQ65="270minutes",270,IF(FQ65="300 minutes",300,IF(FQ65="240 minutes",240,IF(FQ65="240Minutes",240,IF(FQ65="180minutes",180,IF(FQ65="180 minutes",180,IF(FQ65="263 minutes",263,IF(FQ65="330 minutes",330,IF(FQ65="270 Minutes",270,IF(FQ65="240minutes",240,IF(FQ65="3",180,IF(FQ65="3 hours",180,IF(FQ65="4 hours",240,IF(FQ65="1",60,IF(FQ65="2.5 hours",150,IF(FQ65="5 hours",300,IF(FQ65="4",240,IF(FQ65="300minutes",300,FQ65)))))))))))))))))))))))))))))))))</f>
        <v>300</v>
      </c>
    </row>
    <row r="66" spans="2:183" s="1" customFormat="1">
      <c r="B66" s="1" t="s">
        <v>322</v>
      </c>
      <c r="E66" s="1" t="s">
        <v>322</v>
      </c>
      <c r="H66" s="1" t="s">
        <v>322</v>
      </c>
      <c r="J66" s="1" t="s">
        <v>323</v>
      </c>
      <c r="L66" s="1" t="s">
        <v>324</v>
      </c>
      <c r="O66" s="1" t="s">
        <v>325</v>
      </c>
      <c r="P66" s="258">
        <v>45662</v>
      </c>
      <c r="Q66" s="255">
        <v>45662.382593067101</v>
      </c>
      <c r="R66" s="201" t="s">
        <v>488</v>
      </c>
      <c r="S66" s="1">
        <v>4</v>
      </c>
      <c r="T66" s="1">
        <v>3</v>
      </c>
      <c r="U66" s="1">
        <v>4</v>
      </c>
      <c r="V66" s="1">
        <v>3</v>
      </c>
      <c r="W66" s="1">
        <v>1</v>
      </c>
      <c r="X66" s="1">
        <v>0</v>
      </c>
      <c r="Y66" s="1" t="s">
        <v>345</v>
      </c>
      <c r="AA66" s="1" t="s">
        <v>328</v>
      </c>
      <c r="AC66" s="1" t="s">
        <v>329</v>
      </c>
      <c r="AD66" s="1">
        <v>0</v>
      </c>
      <c r="AE66" s="1">
        <v>1</v>
      </c>
      <c r="AF66" s="1">
        <v>0</v>
      </c>
      <c r="AG66" s="1">
        <v>0</v>
      </c>
      <c r="AH66" s="1">
        <v>0</v>
      </c>
      <c r="AI66" s="1">
        <v>0</v>
      </c>
      <c r="AJ66" s="1">
        <v>0</v>
      </c>
      <c r="AK66" s="1">
        <v>0</v>
      </c>
      <c r="AL66" s="1">
        <v>0</v>
      </c>
      <c r="AM66" s="1">
        <v>0</v>
      </c>
      <c r="AN66" s="1">
        <v>0</v>
      </c>
      <c r="AP66" s="1" t="s">
        <v>329</v>
      </c>
      <c r="AR66" s="1" t="s">
        <v>347</v>
      </c>
      <c r="AS66" s="1" t="s">
        <v>323</v>
      </c>
      <c r="BI66" s="1">
        <v>1</v>
      </c>
      <c r="BR66" s="1" t="s">
        <v>331</v>
      </c>
      <c r="BS66" s="1">
        <v>0</v>
      </c>
      <c r="BT66" s="1">
        <v>1</v>
      </c>
      <c r="BU66" s="1">
        <v>0</v>
      </c>
      <c r="BV66" s="1">
        <v>0</v>
      </c>
      <c r="BW66" s="1">
        <v>0</v>
      </c>
      <c r="BX66" s="1">
        <v>0</v>
      </c>
      <c r="BY66" s="1">
        <v>0</v>
      </c>
      <c r="BZ66" s="1">
        <v>0</v>
      </c>
      <c r="CA66" s="1">
        <v>0</v>
      </c>
      <c r="CB66" s="1">
        <v>0</v>
      </c>
      <c r="CC66" s="1">
        <v>0</v>
      </c>
      <c r="CD66" s="1">
        <v>0</v>
      </c>
      <c r="CF66" s="1" t="s">
        <v>331</v>
      </c>
      <c r="CH66" s="1" t="s">
        <v>323</v>
      </c>
      <c r="CW66" s="1" t="s">
        <v>332</v>
      </c>
      <c r="CX66" s="1" t="s">
        <v>333</v>
      </c>
      <c r="CZ66" s="1" t="s">
        <v>333</v>
      </c>
      <c r="DB66" s="1">
        <v>0</v>
      </c>
      <c r="DC66" s="1">
        <v>14</v>
      </c>
      <c r="DD66" s="1">
        <v>0</v>
      </c>
      <c r="DE66" s="1">
        <v>0</v>
      </c>
      <c r="DF66" s="1">
        <v>0</v>
      </c>
      <c r="DG66" s="1">
        <v>0</v>
      </c>
      <c r="DH66" s="1">
        <v>0</v>
      </c>
      <c r="DI66" s="1">
        <v>0</v>
      </c>
      <c r="DJ66" s="1">
        <v>0</v>
      </c>
      <c r="DK66" s="1">
        <v>0</v>
      </c>
      <c r="DL66" s="1">
        <v>0</v>
      </c>
      <c r="DM66" s="1">
        <v>0</v>
      </c>
      <c r="DN66" s="1">
        <v>14</v>
      </c>
      <c r="DO66" s="1">
        <v>0</v>
      </c>
      <c r="DP66" s="1">
        <v>0</v>
      </c>
      <c r="DQ66" s="1">
        <v>0</v>
      </c>
      <c r="DR66" s="1">
        <v>0</v>
      </c>
      <c r="DS66" s="1">
        <v>0</v>
      </c>
      <c r="DT66" s="1">
        <v>0</v>
      </c>
      <c r="DU66" s="1">
        <v>0</v>
      </c>
      <c r="DV66" s="1">
        <v>0</v>
      </c>
      <c r="DW66" s="1">
        <v>0</v>
      </c>
      <c r="DX66" s="1">
        <v>0</v>
      </c>
      <c r="DY66" s="1">
        <v>14</v>
      </c>
      <c r="DZ66" s="1">
        <v>0</v>
      </c>
      <c r="EA66" s="1">
        <v>0</v>
      </c>
      <c r="EB66" s="1">
        <v>0</v>
      </c>
      <c r="EC66" s="1">
        <v>0</v>
      </c>
      <c r="ED66" s="1">
        <v>0</v>
      </c>
      <c r="EE66" s="1">
        <v>0</v>
      </c>
      <c r="EF66" s="1">
        <v>0</v>
      </c>
      <c r="EG66" s="1">
        <v>0</v>
      </c>
      <c r="EH66" s="1">
        <v>0</v>
      </c>
      <c r="EI66" s="1">
        <v>0</v>
      </c>
      <c r="EJ66" s="1">
        <v>0</v>
      </c>
      <c r="EK66" s="1">
        <v>14</v>
      </c>
      <c r="EL66" s="1">
        <v>0</v>
      </c>
      <c r="EM66" s="1">
        <v>0</v>
      </c>
      <c r="EN66" s="1">
        <v>0</v>
      </c>
      <c r="EO66" s="1">
        <v>0</v>
      </c>
      <c r="EP66" s="1">
        <v>0</v>
      </c>
      <c r="EQ66" s="1">
        <v>0</v>
      </c>
      <c r="ER66" s="1">
        <v>0</v>
      </c>
      <c r="ES66" s="1">
        <v>0</v>
      </c>
      <c r="ET66" s="1">
        <v>0</v>
      </c>
      <c r="EU66" s="1">
        <v>0</v>
      </c>
      <c r="EV66" s="1" t="s">
        <v>322</v>
      </c>
      <c r="EW66" s="1" t="s">
        <v>334</v>
      </c>
      <c r="EZ66" s="1" t="s">
        <v>335</v>
      </c>
      <c r="FA66" s="1">
        <v>1</v>
      </c>
      <c r="FB66" s="1">
        <v>10</v>
      </c>
      <c r="FI66" s="1" t="s">
        <v>322</v>
      </c>
      <c r="FM66" s="1" t="s">
        <v>323</v>
      </c>
      <c r="FP66" s="1" t="s">
        <v>336</v>
      </c>
      <c r="FR66" s="1" t="s">
        <v>323</v>
      </c>
      <c r="FS66" s="1" t="s">
        <v>337</v>
      </c>
      <c r="FT66" s="1" t="s">
        <v>338</v>
      </c>
      <c r="FV66" s="1" t="s">
        <v>322</v>
      </c>
      <c r="FW66" s="125"/>
      <c r="FX66" s="1">
        <v>634367630</v>
      </c>
      <c r="FY66" s="243">
        <f t="shared" ref="FY66:FY97" si="5">IF(EW66="Everyday",FA66*7*FB66,IF(EW66="Every week",FA66*EX66*FB66,IF(EW66="Once a month",(FB66/4)*FA66,IF(EW66="Once every 3 months",(FB66/12)*FA66,""))))</f>
        <v>2.5</v>
      </c>
      <c r="FZ66" s="243">
        <f t="shared" ref="FZ66:FZ97" si="6">IF(ISNUMBER(FY66),FY66/7,"")</f>
        <v>0.35714285714285715</v>
      </c>
      <c r="GA66" s="241">
        <f>IF(FP66="5 hours",300,IF(FP66="30 Mins",30,IF(FP66="2 Hours",120,IF(FP66="60 Mins",60,IF(FP66="3 hours",180,IF(FP66="3hrs",180,IF(FP66="2.5 hours",150,IF(FP66="3.5 hrs",210,IF(FP66="4 Hours",240,IF(FP66="3 Hours",180,IF(FP66="3.20 hrs",192,IF(FP66="4 hours",240,IF(FP66="2.40 hours",144,IF(FP66="3.20 hours",192,IF(FP66="3.5 hours",210,IF(FP66="4hours",240,""))))))))))))))))</f>
        <v>120</v>
      </c>
    </row>
    <row r="67" spans="2:183" s="1" customFormat="1">
      <c r="B67" s="1" t="s">
        <v>322</v>
      </c>
      <c r="E67" s="1" t="s">
        <v>322</v>
      </c>
      <c r="H67" s="1" t="s">
        <v>322</v>
      </c>
      <c r="J67" s="1" t="s">
        <v>323</v>
      </c>
      <c r="L67" s="1" t="s">
        <v>324</v>
      </c>
      <c r="O67" s="1" t="s">
        <v>325</v>
      </c>
      <c r="P67" s="258">
        <v>45662</v>
      </c>
      <c r="Q67" s="255">
        <v>45662.456599919002</v>
      </c>
      <c r="R67" s="201" t="s">
        <v>489</v>
      </c>
      <c r="S67" s="1">
        <v>2</v>
      </c>
      <c r="T67" s="1">
        <v>0</v>
      </c>
      <c r="U67" s="1">
        <v>5</v>
      </c>
      <c r="V67" s="1">
        <v>3</v>
      </c>
      <c r="W67" s="1">
        <v>0</v>
      </c>
      <c r="X67" s="1">
        <v>0</v>
      </c>
      <c r="Y67" s="1" t="s">
        <v>327</v>
      </c>
      <c r="AA67" s="1" t="s">
        <v>328</v>
      </c>
      <c r="AC67" s="1" t="s">
        <v>329</v>
      </c>
      <c r="AD67" s="1">
        <v>0</v>
      </c>
      <c r="AE67" s="1">
        <v>1</v>
      </c>
      <c r="AF67" s="1">
        <v>0</v>
      </c>
      <c r="AG67" s="1">
        <v>0</v>
      </c>
      <c r="AH67" s="1">
        <v>0</v>
      </c>
      <c r="AI67" s="1">
        <v>0</v>
      </c>
      <c r="AJ67" s="1">
        <v>0</v>
      </c>
      <c r="AK67" s="1">
        <v>0</v>
      </c>
      <c r="AL67" s="1">
        <v>0</v>
      </c>
      <c r="AM67" s="1">
        <v>0</v>
      </c>
      <c r="AN67" s="1">
        <v>0</v>
      </c>
      <c r="AP67" s="1" t="s">
        <v>329</v>
      </c>
      <c r="AR67" s="1" t="s">
        <v>347</v>
      </c>
      <c r="AS67" s="1" t="s">
        <v>323</v>
      </c>
      <c r="BI67" s="1">
        <v>1</v>
      </c>
      <c r="BR67" s="1" t="s">
        <v>331</v>
      </c>
      <c r="BS67" s="1">
        <v>0</v>
      </c>
      <c r="BT67" s="1">
        <v>1</v>
      </c>
      <c r="BU67" s="1">
        <v>0</v>
      </c>
      <c r="BV67" s="1">
        <v>0</v>
      </c>
      <c r="BW67" s="1">
        <v>0</v>
      </c>
      <c r="BX67" s="1">
        <v>0</v>
      </c>
      <c r="BY67" s="1">
        <v>0</v>
      </c>
      <c r="BZ67" s="1">
        <v>0</v>
      </c>
      <c r="CA67" s="1">
        <v>0</v>
      </c>
      <c r="CB67" s="1">
        <v>0</v>
      </c>
      <c r="CC67" s="1">
        <v>0</v>
      </c>
      <c r="CD67" s="1">
        <v>0</v>
      </c>
      <c r="CF67" s="1" t="s">
        <v>331</v>
      </c>
      <c r="CH67" s="1" t="s">
        <v>323</v>
      </c>
      <c r="CW67" s="1" t="s">
        <v>332</v>
      </c>
      <c r="CX67" s="1" t="s">
        <v>333</v>
      </c>
      <c r="CZ67" s="1" t="s">
        <v>333</v>
      </c>
      <c r="DB67" s="1">
        <v>0</v>
      </c>
      <c r="DC67" s="1">
        <v>14</v>
      </c>
      <c r="DD67" s="1">
        <v>0</v>
      </c>
      <c r="DE67" s="1">
        <v>0</v>
      </c>
      <c r="DF67" s="1">
        <v>0</v>
      </c>
      <c r="DG67" s="1">
        <v>0</v>
      </c>
      <c r="DH67" s="1">
        <v>0</v>
      </c>
      <c r="DI67" s="1">
        <v>0</v>
      </c>
      <c r="DJ67" s="1">
        <v>0</v>
      </c>
      <c r="DK67" s="1">
        <v>0</v>
      </c>
      <c r="DL67" s="1">
        <v>0</v>
      </c>
      <c r="DM67" s="1">
        <v>0</v>
      </c>
      <c r="DN67" s="1">
        <v>14</v>
      </c>
      <c r="DO67" s="1">
        <v>0</v>
      </c>
      <c r="DP67" s="1">
        <v>0</v>
      </c>
      <c r="DQ67" s="1">
        <v>0</v>
      </c>
      <c r="DR67" s="1">
        <v>0</v>
      </c>
      <c r="DS67" s="1">
        <v>0</v>
      </c>
      <c r="DT67" s="1">
        <v>0</v>
      </c>
      <c r="DU67" s="1">
        <v>0</v>
      </c>
      <c r="DV67" s="1">
        <v>0</v>
      </c>
      <c r="DW67" s="1">
        <v>0</v>
      </c>
      <c r="DX67" s="1">
        <v>0</v>
      </c>
      <c r="DY67" s="1">
        <v>14</v>
      </c>
      <c r="DZ67" s="1">
        <v>0</v>
      </c>
      <c r="EA67" s="1">
        <v>0</v>
      </c>
      <c r="EB67" s="1">
        <v>0</v>
      </c>
      <c r="EC67" s="1">
        <v>0</v>
      </c>
      <c r="ED67" s="1">
        <v>0</v>
      </c>
      <c r="EE67" s="1">
        <v>0</v>
      </c>
      <c r="EF67" s="1">
        <v>0</v>
      </c>
      <c r="EG67" s="1">
        <v>0</v>
      </c>
      <c r="EH67" s="1">
        <v>0</v>
      </c>
      <c r="EI67" s="1">
        <v>0</v>
      </c>
      <c r="EJ67" s="1">
        <v>0</v>
      </c>
      <c r="EK67" s="1">
        <v>14</v>
      </c>
      <c r="EL67" s="1">
        <v>0</v>
      </c>
      <c r="EM67" s="1">
        <v>0</v>
      </c>
      <c r="EN67" s="1">
        <v>0</v>
      </c>
      <c r="EO67" s="1">
        <v>0</v>
      </c>
      <c r="EP67" s="1">
        <v>0</v>
      </c>
      <c r="EQ67" s="1">
        <v>0</v>
      </c>
      <c r="ER67" s="1">
        <v>0</v>
      </c>
      <c r="ES67" s="1">
        <v>0</v>
      </c>
      <c r="ET67" s="1">
        <v>0</v>
      </c>
      <c r="EU67" s="1">
        <v>0</v>
      </c>
      <c r="EV67" s="1" t="s">
        <v>322</v>
      </c>
      <c r="EW67" s="1" t="s">
        <v>334</v>
      </c>
      <c r="EZ67" s="1" t="s">
        <v>335</v>
      </c>
      <c r="FA67" s="1">
        <v>1</v>
      </c>
      <c r="FB67" s="1">
        <v>10</v>
      </c>
      <c r="FI67" s="1" t="s">
        <v>322</v>
      </c>
      <c r="FM67" s="1" t="s">
        <v>323</v>
      </c>
      <c r="FP67" s="1" t="s">
        <v>360</v>
      </c>
      <c r="FR67" s="1" t="s">
        <v>323</v>
      </c>
      <c r="FS67" s="1" t="s">
        <v>337</v>
      </c>
      <c r="FT67" s="1" t="s">
        <v>338</v>
      </c>
      <c r="FV67" s="1" t="s">
        <v>322</v>
      </c>
      <c r="FW67" s="125"/>
      <c r="FX67" s="1">
        <v>634389068</v>
      </c>
      <c r="FY67" s="243">
        <f t="shared" si="5"/>
        <v>2.5</v>
      </c>
      <c r="FZ67" s="243">
        <f t="shared" si="6"/>
        <v>0.35714285714285715</v>
      </c>
      <c r="GA67" s="241">
        <f>IF(FP67="5 hours",300,IF(FP67="30 Mins",30,IF(FP67="2 Hours",120,IF(FP67="60 Mins",60,IF(FP67="3 hours",180,IF(FP67="3hrs",180,IF(FP67="2.5 hours",150,IF(FP67="3.5 hrs",210,IF(FP67="4 Hours",240,IF(FP67="3 Hours",180,IF(FP67="3.20 hrs",192,IF(FP67="4 hours",240,IF(FP67="2.40 hours",144,IF(FP67="3.20 hours",192,IF(FP67="3.5 hours",210,IF(FP67="4hours",240,""))))))))))))))))</f>
        <v>60</v>
      </c>
    </row>
    <row r="68" spans="2:183" s="1" customFormat="1">
      <c r="B68" s="1" t="s">
        <v>322</v>
      </c>
      <c r="E68" s="1" t="s">
        <v>322</v>
      </c>
      <c r="H68" s="1" t="s">
        <v>322</v>
      </c>
      <c r="J68" s="1" t="s">
        <v>323</v>
      </c>
      <c r="L68" s="1" t="s">
        <v>324</v>
      </c>
      <c r="O68" s="1" t="s">
        <v>325</v>
      </c>
      <c r="P68" s="258">
        <v>45641</v>
      </c>
      <c r="Q68" s="255">
        <v>45641.518995057901</v>
      </c>
      <c r="R68" s="201" t="s">
        <v>490</v>
      </c>
      <c r="S68" s="1">
        <v>0</v>
      </c>
      <c r="T68" s="1">
        <v>0</v>
      </c>
      <c r="U68" s="1">
        <v>2</v>
      </c>
      <c r="V68" s="1">
        <v>2</v>
      </c>
      <c r="W68" s="1">
        <v>1</v>
      </c>
      <c r="X68" s="1">
        <v>1</v>
      </c>
      <c r="Y68" s="1" t="s">
        <v>403</v>
      </c>
      <c r="AA68" s="1" t="s">
        <v>358</v>
      </c>
      <c r="AC68" s="1" t="s">
        <v>329</v>
      </c>
      <c r="AD68" s="1">
        <v>0</v>
      </c>
      <c r="AE68" s="1">
        <v>1</v>
      </c>
      <c r="AF68" s="1">
        <v>0</v>
      </c>
      <c r="AG68" s="1">
        <v>0</v>
      </c>
      <c r="AH68" s="1">
        <v>0</v>
      </c>
      <c r="AI68" s="1">
        <v>0</v>
      </c>
      <c r="AJ68" s="1">
        <v>0</v>
      </c>
      <c r="AK68" s="1">
        <v>0</v>
      </c>
      <c r="AL68" s="1">
        <v>0</v>
      </c>
      <c r="AM68" s="1">
        <v>0</v>
      </c>
      <c r="AN68" s="1">
        <v>0</v>
      </c>
      <c r="AP68" s="1" t="s">
        <v>329</v>
      </c>
      <c r="AR68" s="1" t="s">
        <v>330</v>
      </c>
      <c r="AS68" s="1" t="s">
        <v>323</v>
      </c>
      <c r="BI68" s="1">
        <v>1</v>
      </c>
      <c r="BR68" s="1" t="s">
        <v>331</v>
      </c>
      <c r="BS68" s="1">
        <v>0</v>
      </c>
      <c r="BT68" s="1">
        <v>1</v>
      </c>
      <c r="BU68" s="1">
        <v>0</v>
      </c>
      <c r="BV68" s="1">
        <v>0</v>
      </c>
      <c r="BW68" s="1">
        <v>0</v>
      </c>
      <c r="BX68" s="1">
        <v>0</v>
      </c>
      <c r="BY68" s="1">
        <v>0</v>
      </c>
      <c r="BZ68" s="1">
        <v>0</v>
      </c>
      <c r="CA68" s="1">
        <v>0</v>
      </c>
      <c r="CB68" s="1">
        <v>0</v>
      </c>
      <c r="CC68" s="1">
        <v>0</v>
      </c>
      <c r="CD68" s="1">
        <v>0</v>
      </c>
      <c r="CF68" s="1" t="s">
        <v>331</v>
      </c>
      <c r="CH68" s="1" t="s">
        <v>323</v>
      </c>
      <c r="CW68" s="1" t="s">
        <v>332</v>
      </c>
      <c r="CX68" s="1" t="s">
        <v>392</v>
      </c>
      <c r="CZ68" s="1" t="s">
        <v>453</v>
      </c>
      <c r="DB68" s="1">
        <v>0</v>
      </c>
      <c r="DC68" s="1">
        <v>21</v>
      </c>
      <c r="DD68" s="1">
        <v>0</v>
      </c>
      <c r="DE68" s="1">
        <v>0</v>
      </c>
      <c r="DF68" s="1">
        <v>0</v>
      </c>
      <c r="DG68" s="1">
        <v>0</v>
      </c>
      <c r="DH68" s="1">
        <v>0</v>
      </c>
      <c r="DI68" s="1">
        <v>0</v>
      </c>
      <c r="DJ68" s="1">
        <v>0</v>
      </c>
      <c r="DK68" s="1">
        <v>0</v>
      </c>
      <c r="DL68" s="1">
        <v>0</v>
      </c>
      <c r="DM68" s="1">
        <v>0</v>
      </c>
      <c r="DN68" s="1">
        <v>21</v>
      </c>
      <c r="DO68" s="1">
        <v>0</v>
      </c>
      <c r="DP68" s="1">
        <v>0</v>
      </c>
      <c r="DQ68" s="1">
        <v>0</v>
      </c>
      <c r="DR68" s="1">
        <v>0</v>
      </c>
      <c r="DS68" s="1">
        <v>0</v>
      </c>
      <c r="DT68" s="1">
        <v>0</v>
      </c>
      <c r="DU68" s="1">
        <v>0</v>
      </c>
      <c r="DV68" s="1">
        <v>0</v>
      </c>
      <c r="DW68" s="1">
        <v>0</v>
      </c>
      <c r="DX68" s="1">
        <v>0</v>
      </c>
      <c r="DY68" s="1">
        <v>21</v>
      </c>
      <c r="DZ68" s="1">
        <v>0</v>
      </c>
      <c r="EA68" s="1">
        <v>0</v>
      </c>
      <c r="EB68" s="1">
        <v>0</v>
      </c>
      <c r="EC68" s="1">
        <v>0</v>
      </c>
      <c r="ED68" s="1">
        <v>0</v>
      </c>
      <c r="EE68" s="1">
        <v>0</v>
      </c>
      <c r="EF68" s="1">
        <v>0</v>
      </c>
      <c r="EG68" s="1">
        <v>0</v>
      </c>
      <c r="EH68" s="1">
        <v>0</v>
      </c>
      <c r="EI68" s="1">
        <v>0</v>
      </c>
      <c r="EJ68" s="1">
        <v>0</v>
      </c>
      <c r="EK68" s="1">
        <v>21</v>
      </c>
      <c r="EL68" s="1">
        <v>0</v>
      </c>
      <c r="EM68" s="1">
        <v>0</v>
      </c>
      <c r="EN68" s="1">
        <v>0</v>
      </c>
      <c r="EO68" s="1">
        <v>0</v>
      </c>
      <c r="EP68" s="1">
        <v>0</v>
      </c>
      <c r="EQ68" s="1">
        <v>0</v>
      </c>
      <c r="ER68" s="1">
        <v>0</v>
      </c>
      <c r="ES68" s="1">
        <v>0</v>
      </c>
      <c r="ET68" s="1">
        <v>0</v>
      </c>
      <c r="EU68" s="1">
        <v>0</v>
      </c>
      <c r="EV68" s="1" t="s">
        <v>322</v>
      </c>
      <c r="EW68" s="1" t="s">
        <v>334</v>
      </c>
      <c r="EZ68" s="1" t="s">
        <v>335</v>
      </c>
      <c r="FA68" s="1">
        <v>1</v>
      </c>
      <c r="FB68" s="1">
        <v>8</v>
      </c>
      <c r="FI68" s="1" t="s">
        <v>322</v>
      </c>
      <c r="FM68" s="1" t="s">
        <v>323</v>
      </c>
      <c r="FP68" s="1" t="s">
        <v>336</v>
      </c>
      <c r="FR68" s="1" t="s">
        <v>323</v>
      </c>
      <c r="FS68" s="1" t="s">
        <v>337</v>
      </c>
      <c r="FT68" s="1" t="s">
        <v>338</v>
      </c>
      <c r="FV68" s="1" t="s">
        <v>322</v>
      </c>
      <c r="FW68" s="125"/>
      <c r="FX68" s="1">
        <v>629065332</v>
      </c>
      <c r="FY68" s="243">
        <f t="shared" si="5"/>
        <v>2</v>
      </c>
      <c r="FZ68" s="243">
        <f t="shared" si="6"/>
        <v>0.2857142857142857</v>
      </c>
      <c r="GA68" s="241">
        <f>IF(FP68="5 hours",300,IF(FP68="30 Mins",30,IF(FP68="2 Hours",120,IF(FP68="60 Mins",60,IF(FP68="3 hours",180,IF(FP68="3hrs",180,IF(FP68="2.5 hours",150,IF(FP68="3.5 hrs",210,IF(FP68="4 Hours",240,IF(FP68="3 Hours",180,IF(FP68="3.20 hrs",192,IF(FP68="4 hours",240,IF(FP68="2.40 hours",144,IF(FP68="3.20 hours",192,IF(FP68="3.5 hours",210,IF(FP68="4hours",240,""))))))))))))))))</f>
        <v>120</v>
      </c>
    </row>
    <row r="69" spans="2:183" s="1" customFormat="1">
      <c r="B69" s="1" t="s">
        <v>322</v>
      </c>
      <c r="E69" s="1" t="s">
        <v>322</v>
      </c>
      <c r="H69" s="1" t="s">
        <v>322</v>
      </c>
      <c r="J69" s="1" t="s">
        <v>323</v>
      </c>
      <c r="L69" s="1" t="s">
        <v>324</v>
      </c>
      <c r="O69" s="1" t="s">
        <v>325</v>
      </c>
      <c r="P69" s="258">
        <v>45649</v>
      </c>
      <c r="Q69" s="255">
        <v>45649.396412175898</v>
      </c>
      <c r="R69" s="201" t="s">
        <v>491</v>
      </c>
      <c r="S69" s="1">
        <v>3</v>
      </c>
      <c r="T69" s="1">
        <v>3</v>
      </c>
      <c r="U69" s="1">
        <v>1</v>
      </c>
      <c r="V69" s="1">
        <v>3</v>
      </c>
      <c r="W69" s="1">
        <v>0</v>
      </c>
      <c r="X69" s="1">
        <v>1</v>
      </c>
      <c r="Y69" s="1" t="s">
        <v>345</v>
      </c>
      <c r="AA69" s="1" t="s">
        <v>358</v>
      </c>
      <c r="AC69" s="1" t="s">
        <v>329</v>
      </c>
      <c r="AD69" s="1">
        <v>0</v>
      </c>
      <c r="AE69" s="1">
        <v>1</v>
      </c>
      <c r="AF69" s="1">
        <v>0</v>
      </c>
      <c r="AG69" s="1">
        <v>0</v>
      </c>
      <c r="AH69" s="1">
        <v>0</v>
      </c>
      <c r="AI69" s="1">
        <v>0</v>
      </c>
      <c r="AJ69" s="1">
        <v>0</v>
      </c>
      <c r="AK69" s="1">
        <v>0</v>
      </c>
      <c r="AL69" s="1">
        <v>0</v>
      </c>
      <c r="AM69" s="1">
        <v>0</v>
      </c>
      <c r="AN69" s="1">
        <v>0</v>
      </c>
      <c r="AP69" s="1" t="s">
        <v>329</v>
      </c>
      <c r="AR69" s="1" t="s">
        <v>330</v>
      </c>
      <c r="AS69" s="1" t="s">
        <v>323</v>
      </c>
      <c r="BI69" s="1">
        <v>1</v>
      </c>
      <c r="BR69" s="1" t="s">
        <v>331</v>
      </c>
      <c r="BS69" s="1">
        <v>0</v>
      </c>
      <c r="BT69" s="1">
        <v>1</v>
      </c>
      <c r="BU69" s="1">
        <v>0</v>
      </c>
      <c r="BV69" s="1">
        <v>0</v>
      </c>
      <c r="BW69" s="1">
        <v>0</v>
      </c>
      <c r="BX69" s="1">
        <v>0</v>
      </c>
      <c r="BY69" s="1">
        <v>0</v>
      </c>
      <c r="BZ69" s="1">
        <v>0</v>
      </c>
      <c r="CA69" s="1">
        <v>0</v>
      </c>
      <c r="CB69" s="1">
        <v>0</v>
      </c>
      <c r="CC69" s="1">
        <v>0</v>
      </c>
      <c r="CD69" s="1">
        <v>0</v>
      </c>
      <c r="CF69" s="1" t="s">
        <v>331</v>
      </c>
      <c r="CH69" s="1" t="s">
        <v>323</v>
      </c>
      <c r="CW69" s="1" t="s">
        <v>332</v>
      </c>
      <c r="CX69" s="1" t="s">
        <v>333</v>
      </c>
      <c r="CZ69" s="1" t="s">
        <v>333</v>
      </c>
      <c r="DB69" s="1">
        <v>0</v>
      </c>
      <c r="DC69" s="1">
        <v>21</v>
      </c>
      <c r="DD69" s="1">
        <v>0</v>
      </c>
      <c r="DE69" s="1">
        <v>0</v>
      </c>
      <c r="DF69" s="1">
        <v>0</v>
      </c>
      <c r="DG69" s="1">
        <v>0</v>
      </c>
      <c r="DH69" s="1">
        <v>0</v>
      </c>
      <c r="DI69" s="1">
        <v>0</v>
      </c>
      <c r="DJ69" s="1">
        <v>0</v>
      </c>
      <c r="DK69" s="1">
        <v>0</v>
      </c>
      <c r="DL69" s="1">
        <v>0</v>
      </c>
      <c r="DM69" s="1">
        <v>0</v>
      </c>
      <c r="DN69" s="1">
        <v>21</v>
      </c>
      <c r="DO69" s="1">
        <v>0</v>
      </c>
      <c r="DP69" s="1">
        <v>0</v>
      </c>
      <c r="DQ69" s="1">
        <v>0</v>
      </c>
      <c r="DR69" s="1">
        <v>0</v>
      </c>
      <c r="DS69" s="1">
        <v>0</v>
      </c>
      <c r="DT69" s="1">
        <v>0</v>
      </c>
      <c r="DU69" s="1">
        <v>0</v>
      </c>
      <c r="DV69" s="1">
        <v>0</v>
      </c>
      <c r="DW69" s="1">
        <v>0</v>
      </c>
      <c r="DX69" s="1">
        <v>0</v>
      </c>
      <c r="DY69" s="1">
        <v>21</v>
      </c>
      <c r="DZ69" s="1">
        <v>0</v>
      </c>
      <c r="EA69" s="1">
        <v>0</v>
      </c>
      <c r="EB69" s="1">
        <v>0</v>
      </c>
      <c r="EC69" s="1">
        <v>0</v>
      </c>
      <c r="ED69" s="1">
        <v>0</v>
      </c>
      <c r="EE69" s="1">
        <v>0</v>
      </c>
      <c r="EF69" s="1">
        <v>0</v>
      </c>
      <c r="EG69" s="1">
        <v>0</v>
      </c>
      <c r="EH69" s="1">
        <v>0</v>
      </c>
      <c r="EI69" s="1">
        <v>0</v>
      </c>
      <c r="EJ69" s="1">
        <v>0</v>
      </c>
      <c r="EK69" s="1">
        <v>21</v>
      </c>
      <c r="EL69" s="1">
        <v>0</v>
      </c>
      <c r="EM69" s="1">
        <v>0</v>
      </c>
      <c r="EN69" s="1">
        <v>0</v>
      </c>
      <c r="EO69" s="1">
        <v>0</v>
      </c>
      <c r="EP69" s="1">
        <v>0</v>
      </c>
      <c r="EQ69" s="1">
        <v>0</v>
      </c>
      <c r="ER69" s="1">
        <v>0</v>
      </c>
      <c r="ES69" s="1">
        <v>0</v>
      </c>
      <c r="ET69" s="1">
        <v>0</v>
      </c>
      <c r="EU69" s="1">
        <v>0</v>
      </c>
      <c r="EV69" s="1" t="s">
        <v>322</v>
      </c>
      <c r="EW69" s="1" t="s">
        <v>334</v>
      </c>
      <c r="EZ69" s="1" t="s">
        <v>335</v>
      </c>
      <c r="FA69" s="1">
        <v>3</v>
      </c>
      <c r="FB69" s="1">
        <v>6</v>
      </c>
      <c r="FI69" s="1" t="s">
        <v>322</v>
      </c>
      <c r="FM69" s="1" t="s">
        <v>323</v>
      </c>
      <c r="FP69" s="1" t="s">
        <v>311</v>
      </c>
      <c r="FQ69" s="1" t="s">
        <v>364</v>
      </c>
      <c r="FR69" s="1" t="s">
        <v>323</v>
      </c>
      <c r="FS69" s="1" t="s">
        <v>337</v>
      </c>
      <c r="FT69" s="1" t="s">
        <v>338</v>
      </c>
      <c r="FV69" s="1" t="s">
        <v>322</v>
      </c>
      <c r="FW69" s="125"/>
      <c r="FX69" s="1">
        <v>631263692</v>
      </c>
      <c r="FY69" s="243">
        <f t="shared" si="5"/>
        <v>4.5</v>
      </c>
      <c r="FZ69" s="243">
        <f t="shared" si="6"/>
        <v>0.6428571428571429</v>
      </c>
      <c r="GA69" s="241">
        <f>IF(FQ69="120 minutes",120,IF(FQ69="300 mint",300,IF(FQ69="360 mint",360,IF(FQ69="300minute",300,IF(FQ69="270minute",270,IF(FQ69="300 minute",300,IF(FQ69="180 minute",180,IF(FQ69="6sacadood",360,IF(FQ69="5 saacadood",300,IF(FQ69="4sacadood",240,IF(FQ69="270 minutes",270,IF(FQ69="240minutes",240,IF(FQ69="360minutes",360,IF(FQ69="300mint",300,IF(FQ69="300 mints",300,IF(FQ69="270minutes",270,IF(FQ69="300 minutes",300,IF(FQ69="240 minutes",240,IF(FQ69="240Minutes",240,IF(FQ69="180minutes",180,IF(FQ69="180 minutes",180,IF(FQ69="263 minutes",263,IF(FQ69="330 minutes",330,IF(FQ69="270 Minutes",270,IF(FQ69="240minutes",240,IF(FQ69="3",180,IF(FQ69="3 hours",180,IF(FQ69="4 hours",240,IF(FQ69="1",60,IF(FQ69="2.5 hours",150,IF(FQ69="5 hours",300,IF(FQ69="4",240,IF(FQ69="300minutes",300,FQ69)))))))))))))))))))))))))))))))))</f>
        <v>180</v>
      </c>
    </row>
    <row r="70" spans="2:183" s="1" customFormat="1">
      <c r="B70" s="1" t="s">
        <v>322</v>
      </c>
      <c r="E70" s="1" t="s">
        <v>322</v>
      </c>
      <c r="H70" s="1" t="s">
        <v>322</v>
      </c>
      <c r="J70" s="1" t="s">
        <v>323</v>
      </c>
      <c r="L70" s="1" t="s">
        <v>324</v>
      </c>
      <c r="O70" s="1" t="s">
        <v>325</v>
      </c>
      <c r="P70" s="258">
        <v>45662</v>
      </c>
      <c r="Q70" s="255">
        <v>45662.475665092599</v>
      </c>
      <c r="R70" s="201" t="s">
        <v>492</v>
      </c>
      <c r="S70" s="1">
        <v>0</v>
      </c>
      <c r="T70" s="1">
        <v>1</v>
      </c>
      <c r="U70" s="1">
        <v>2</v>
      </c>
      <c r="V70" s="1">
        <v>0</v>
      </c>
      <c r="W70" s="1">
        <v>1</v>
      </c>
      <c r="X70" s="1">
        <v>0</v>
      </c>
      <c r="Y70" s="1" t="s">
        <v>345</v>
      </c>
      <c r="AA70" s="1" t="s">
        <v>358</v>
      </c>
      <c r="AC70" s="1" t="s">
        <v>329</v>
      </c>
      <c r="AD70" s="1">
        <v>0</v>
      </c>
      <c r="AE70" s="1">
        <v>1</v>
      </c>
      <c r="AF70" s="1">
        <v>0</v>
      </c>
      <c r="AG70" s="1">
        <v>0</v>
      </c>
      <c r="AH70" s="1">
        <v>0</v>
      </c>
      <c r="AI70" s="1">
        <v>0</v>
      </c>
      <c r="AJ70" s="1">
        <v>0</v>
      </c>
      <c r="AK70" s="1">
        <v>0</v>
      </c>
      <c r="AL70" s="1">
        <v>0</v>
      </c>
      <c r="AM70" s="1">
        <v>0</v>
      </c>
      <c r="AN70" s="1">
        <v>0</v>
      </c>
      <c r="AP70" s="1" t="s">
        <v>329</v>
      </c>
      <c r="AR70" s="1" t="s">
        <v>347</v>
      </c>
      <c r="AS70" s="1" t="s">
        <v>323</v>
      </c>
      <c r="BI70" s="1">
        <v>1</v>
      </c>
      <c r="BR70" s="1" t="s">
        <v>331</v>
      </c>
      <c r="BS70" s="1">
        <v>0</v>
      </c>
      <c r="BT70" s="1">
        <v>1</v>
      </c>
      <c r="BU70" s="1">
        <v>0</v>
      </c>
      <c r="BV70" s="1">
        <v>0</v>
      </c>
      <c r="BW70" s="1">
        <v>0</v>
      </c>
      <c r="BX70" s="1">
        <v>0</v>
      </c>
      <c r="BY70" s="1">
        <v>0</v>
      </c>
      <c r="BZ70" s="1">
        <v>0</v>
      </c>
      <c r="CA70" s="1">
        <v>0</v>
      </c>
      <c r="CB70" s="1">
        <v>0</v>
      </c>
      <c r="CC70" s="1">
        <v>0</v>
      </c>
      <c r="CD70" s="1">
        <v>0</v>
      </c>
      <c r="CF70" s="1" t="s">
        <v>331</v>
      </c>
      <c r="CH70" s="1" t="s">
        <v>323</v>
      </c>
      <c r="CW70" s="1" t="s">
        <v>332</v>
      </c>
      <c r="CX70" s="1" t="s">
        <v>333</v>
      </c>
      <c r="CZ70" s="1" t="s">
        <v>333</v>
      </c>
      <c r="DB70" s="1">
        <v>0</v>
      </c>
      <c r="DC70" s="1">
        <v>14</v>
      </c>
      <c r="DD70" s="1">
        <v>0</v>
      </c>
      <c r="DE70" s="1">
        <v>0</v>
      </c>
      <c r="DF70" s="1">
        <v>0</v>
      </c>
      <c r="DG70" s="1">
        <v>0</v>
      </c>
      <c r="DH70" s="1">
        <v>0</v>
      </c>
      <c r="DI70" s="1">
        <v>0</v>
      </c>
      <c r="DJ70" s="1">
        <v>0</v>
      </c>
      <c r="DK70" s="1">
        <v>0</v>
      </c>
      <c r="DL70" s="1">
        <v>0</v>
      </c>
      <c r="DM70" s="1">
        <v>0</v>
      </c>
      <c r="DN70" s="1">
        <v>14</v>
      </c>
      <c r="DO70" s="1">
        <v>0</v>
      </c>
      <c r="DP70" s="1">
        <v>0</v>
      </c>
      <c r="DQ70" s="1">
        <v>0</v>
      </c>
      <c r="DR70" s="1">
        <v>0</v>
      </c>
      <c r="DS70" s="1">
        <v>0</v>
      </c>
      <c r="DT70" s="1">
        <v>0</v>
      </c>
      <c r="DU70" s="1">
        <v>0</v>
      </c>
      <c r="DV70" s="1">
        <v>0</v>
      </c>
      <c r="DW70" s="1">
        <v>0</v>
      </c>
      <c r="DX70" s="1">
        <v>0</v>
      </c>
      <c r="DY70" s="1">
        <v>14</v>
      </c>
      <c r="DZ70" s="1">
        <v>0</v>
      </c>
      <c r="EA70" s="1">
        <v>0</v>
      </c>
      <c r="EB70" s="1">
        <v>0</v>
      </c>
      <c r="EC70" s="1">
        <v>0</v>
      </c>
      <c r="ED70" s="1">
        <v>0</v>
      </c>
      <c r="EE70" s="1">
        <v>0</v>
      </c>
      <c r="EF70" s="1">
        <v>0</v>
      </c>
      <c r="EG70" s="1">
        <v>0</v>
      </c>
      <c r="EH70" s="1">
        <v>0</v>
      </c>
      <c r="EI70" s="1">
        <v>0</v>
      </c>
      <c r="EJ70" s="1">
        <v>0</v>
      </c>
      <c r="EK70" s="1">
        <v>14</v>
      </c>
      <c r="EL70" s="1">
        <v>0</v>
      </c>
      <c r="EM70" s="1">
        <v>0</v>
      </c>
      <c r="EN70" s="1">
        <v>0</v>
      </c>
      <c r="EO70" s="1">
        <v>0</v>
      </c>
      <c r="EP70" s="1">
        <v>0</v>
      </c>
      <c r="EQ70" s="1">
        <v>0</v>
      </c>
      <c r="ER70" s="1">
        <v>0</v>
      </c>
      <c r="ES70" s="1">
        <v>0</v>
      </c>
      <c r="ET70" s="1">
        <v>0</v>
      </c>
      <c r="EU70" s="1">
        <v>0</v>
      </c>
      <c r="EV70" s="1" t="s">
        <v>322</v>
      </c>
      <c r="EW70" s="1" t="s">
        <v>334</v>
      </c>
      <c r="EZ70" s="1" t="s">
        <v>335</v>
      </c>
      <c r="FA70" s="1">
        <v>1</v>
      </c>
      <c r="FB70" s="1">
        <v>10</v>
      </c>
      <c r="FI70" s="1" t="s">
        <v>322</v>
      </c>
      <c r="FM70" s="1" t="s">
        <v>323</v>
      </c>
      <c r="FP70" s="1" t="s">
        <v>336</v>
      </c>
      <c r="FR70" s="1" t="s">
        <v>323</v>
      </c>
      <c r="FS70" s="1" t="s">
        <v>337</v>
      </c>
      <c r="FT70" s="1" t="s">
        <v>338</v>
      </c>
      <c r="FV70" s="1" t="s">
        <v>322</v>
      </c>
      <c r="FW70" s="125"/>
      <c r="FX70" s="1">
        <v>634397372</v>
      </c>
      <c r="FY70" s="243">
        <f t="shared" si="5"/>
        <v>2.5</v>
      </c>
      <c r="FZ70" s="243">
        <f t="shared" si="6"/>
        <v>0.35714285714285715</v>
      </c>
      <c r="GA70" s="241">
        <f>IF(FP70="5 hours",300,IF(FP70="30 Mins",30,IF(FP70="2 Hours",120,IF(FP70="60 Mins",60,IF(FP70="3 hours",180,IF(FP70="3hrs",180,IF(FP70="2.5 hours",150,IF(FP70="3.5 hrs",210,IF(FP70="4 Hours",240,IF(FP70="3 Hours",180,IF(FP70="3.20 hrs",192,IF(FP70="4 hours",240,IF(FP70="2.40 hours",144,IF(FP70="3.20 hours",192,IF(FP70="3.5 hours",210,IF(FP70="4hours",240,""))))))))))))))))</f>
        <v>120</v>
      </c>
    </row>
    <row r="71" spans="2:183" s="1" customFormat="1">
      <c r="B71" s="1" t="s">
        <v>322</v>
      </c>
      <c r="E71" s="1" t="s">
        <v>322</v>
      </c>
      <c r="H71" s="1" t="s">
        <v>322</v>
      </c>
      <c r="J71" s="1" t="s">
        <v>323</v>
      </c>
      <c r="L71" s="1" t="s">
        <v>324</v>
      </c>
      <c r="O71" s="1" t="s">
        <v>325</v>
      </c>
      <c r="P71" s="258">
        <v>45654</v>
      </c>
      <c r="Q71" s="255">
        <v>45654.365333483802</v>
      </c>
      <c r="R71" s="201" t="s">
        <v>493</v>
      </c>
      <c r="S71" s="1">
        <v>0</v>
      </c>
      <c r="T71" s="1">
        <v>2</v>
      </c>
      <c r="U71" s="1">
        <v>2</v>
      </c>
      <c r="V71" s="1">
        <v>1</v>
      </c>
      <c r="W71" s="1">
        <v>0</v>
      </c>
      <c r="X71" s="1">
        <v>0</v>
      </c>
      <c r="Y71" s="1" t="s">
        <v>345</v>
      </c>
      <c r="AA71" s="1" t="s">
        <v>368</v>
      </c>
      <c r="AC71" s="1" t="s">
        <v>329</v>
      </c>
      <c r="AD71" s="1">
        <v>0</v>
      </c>
      <c r="AE71" s="1">
        <v>1</v>
      </c>
      <c r="AF71" s="1">
        <v>0</v>
      </c>
      <c r="AG71" s="1">
        <v>0</v>
      </c>
      <c r="AH71" s="1">
        <v>0</v>
      </c>
      <c r="AI71" s="1">
        <v>0</v>
      </c>
      <c r="AJ71" s="1">
        <v>0</v>
      </c>
      <c r="AK71" s="1">
        <v>0</v>
      </c>
      <c r="AL71" s="1">
        <v>0</v>
      </c>
      <c r="AM71" s="1">
        <v>0</v>
      </c>
      <c r="AN71" s="1">
        <v>0</v>
      </c>
      <c r="AP71" s="1" t="s">
        <v>329</v>
      </c>
      <c r="AR71" s="1" t="s">
        <v>330</v>
      </c>
      <c r="AS71" s="1" t="s">
        <v>323</v>
      </c>
      <c r="BI71" s="1">
        <v>1</v>
      </c>
      <c r="BR71" s="1" t="s">
        <v>331</v>
      </c>
      <c r="BS71" s="1">
        <v>0</v>
      </c>
      <c r="BT71" s="1">
        <v>1</v>
      </c>
      <c r="BU71" s="1">
        <v>0</v>
      </c>
      <c r="BV71" s="1">
        <v>0</v>
      </c>
      <c r="BW71" s="1">
        <v>0</v>
      </c>
      <c r="BX71" s="1">
        <v>0</v>
      </c>
      <c r="BY71" s="1">
        <v>0</v>
      </c>
      <c r="BZ71" s="1">
        <v>0</v>
      </c>
      <c r="CA71" s="1">
        <v>0</v>
      </c>
      <c r="CB71" s="1">
        <v>0</v>
      </c>
      <c r="CC71" s="1">
        <v>0</v>
      </c>
      <c r="CD71" s="1">
        <v>0</v>
      </c>
      <c r="CF71" s="1" t="s">
        <v>331</v>
      </c>
      <c r="CH71" s="1" t="s">
        <v>323</v>
      </c>
      <c r="CW71" s="1" t="s">
        <v>332</v>
      </c>
      <c r="CX71" s="1" t="s">
        <v>333</v>
      </c>
      <c r="CZ71" s="1" t="s">
        <v>333</v>
      </c>
      <c r="DB71" s="1">
        <v>0</v>
      </c>
      <c r="DC71" s="1">
        <v>21</v>
      </c>
      <c r="DD71" s="1">
        <v>0</v>
      </c>
      <c r="DE71" s="1">
        <v>0</v>
      </c>
      <c r="DF71" s="1">
        <v>0</v>
      </c>
      <c r="DG71" s="1">
        <v>0</v>
      </c>
      <c r="DH71" s="1">
        <v>0</v>
      </c>
      <c r="DI71" s="1">
        <v>0</v>
      </c>
      <c r="DJ71" s="1">
        <v>0</v>
      </c>
      <c r="DK71" s="1">
        <v>0</v>
      </c>
      <c r="DL71" s="1">
        <v>0</v>
      </c>
      <c r="DM71" s="1">
        <v>0</v>
      </c>
      <c r="DN71" s="1">
        <v>21</v>
      </c>
      <c r="DO71" s="1">
        <v>0</v>
      </c>
      <c r="DP71" s="1">
        <v>0</v>
      </c>
      <c r="DQ71" s="1">
        <v>0</v>
      </c>
      <c r="DR71" s="1">
        <v>0</v>
      </c>
      <c r="DS71" s="1">
        <v>0</v>
      </c>
      <c r="DT71" s="1">
        <v>0</v>
      </c>
      <c r="DU71" s="1">
        <v>0</v>
      </c>
      <c r="DV71" s="1">
        <v>0</v>
      </c>
      <c r="DW71" s="1">
        <v>0</v>
      </c>
      <c r="DX71" s="1">
        <v>0</v>
      </c>
      <c r="DY71" s="1">
        <v>21</v>
      </c>
      <c r="DZ71" s="1">
        <v>0</v>
      </c>
      <c r="EA71" s="1">
        <v>0</v>
      </c>
      <c r="EB71" s="1">
        <v>0</v>
      </c>
      <c r="EC71" s="1">
        <v>0</v>
      </c>
      <c r="ED71" s="1">
        <v>0</v>
      </c>
      <c r="EE71" s="1">
        <v>0</v>
      </c>
      <c r="EF71" s="1">
        <v>0</v>
      </c>
      <c r="EG71" s="1">
        <v>0</v>
      </c>
      <c r="EH71" s="1">
        <v>0</v>
      </c>
      <c r="EI71" s="1">
        <v>0</v>
      </c>
      <c r="EJ71" s="1">
        <v>0</v>
      </c>
      <c r="EK71" s="1">
        <v>21</v>
      </c>
      <c r="EL71" s="1">
        <v>0</v>
      </c>
      <c r="EM71" s="1">
        <v>0</v>
      </c>
      <c r="EN71" s="1">
        <v>0</v>
      </c>
      <c r="EO71" s="1">
        <v>0</v>
      </c>
      <c r="EP71" s="1">
        <v>0</v>
      </c>
      <c r="EQ71" s="1">
        <v>0</v>
      </c>
      <c r="ER71" s="1">
        <v>0</v>
      </c>
      <c r="ES71" s="1">
        <v>0</v>
      </c>
      <c r="ET71" s="1">
        <v>0</v>
      </c>
      <c r="EU71" s="1">
        <v>0</v>
      </c>
      <c r="EV71" s="1" t="s">
        <v>322</v>
      </c>
      <c r="EW71" s="1" t="s">
        <v>349</v>
      </c>
      <c r="EZ71" s="1" t="s">
        <v>381</v>
      </c>
      <c r="FA71" s="1">
        <v>1</v>
      </c>
      <c r="FB71" s="1">
        <v>1</v>
      </c>
      <c r="FI71" s="1" t="s">
        <v>322</v>
      </c>
      <c r="FM71" s="1" t="s">
        <v>323</v>
      </c>
      <c r="FP71" s="1" t="s">
        <v>336</v>
      </c>
      <c r="FR71" s="1" t="s">
        <v>323</v>
      </c>
      <c r="FS71" s="1" t="s">
        <v>337</v>
      </c>
      <c r="FT71" s="1" t="s">
        <v>338</v>
      </c>
      <c r="FV71" s="1" t="s">
        <v>322</v>
      </c>
      <c r="FW71" s="125"/>
      <c r="FX71" s="1">
        <v>633032893</v>
      </c>
      <c r="FY71" s="243">
        <f t="shared" si="5"/>
        <v>7</v>
      </c>
      <c r="FZ71" s="243">
        <f t="shared" si="6"/>
        <v>1</v>
      </c>
      <c r="GA71" s="241">
        <f>IF(FP71="5 hours",300,IF(FP71="30 Mins",30,IF(FP71="2 Hours",120,IF(FP71="60 Mins",60,IF(FP71="3 hours",180,IF(FP71="3hrs",180,IF(FP71="2.5 hours",150,IF(FP71="3.5 hrs",210,IF(FP71="4 Hours",240,IF(FP71="3 Hours",180,IF(FP71="3.20 hrs",192,IF(FP71="4 hours",240,IF(FP71="2.40 hours",144,IF(FP71="3.20 hours",192,IF(FP71="3.5 hours",210,IF(FP71="4hours",240,""))))))))))))))))</f>
        <v>120</v>
      </c>
    </row>
    <row r="72" spans="2:183" s="1" customFormat="1">
      <c r="B72" s="1" t="s">
        <v>322</v>
      </c>
      <c r="E72" s="1" t="s">
        <v>322</v>
      </c>
      <c r="H72" s="1" t="s">
        <v>322</v>
      </c>
      <c r="J72" s="1" t="s">
        <v>323</v>
      </c>
      <c r="L72" s="1" t="s">
        <v>324</v>
      </c>
      <c r="O72" s="1" t="s">
        <v>325</v>
      </c>
      <c r="P72" s="258">
        <v>45649</v>
      </c>
      <c r="Q72" s="255">
        <v>45649.4321235069</v>
      </c>
      <c r="R72" s="201" t="s">
        <v>494</v>
      </c>
      <c r="S72" s="1">
        <v>2</v>
      </c>
      <c r="T72" s="1">
        <v>0</v>
      </c>
      <c r="U72" s="1">
        <v>0</v>
      </c>
      <c r="V72" s="1">
        <v>2</v>
      </c>
      <c r="W72" s="1">
        <v>1</v>
      </c>
      <c r="X72" s="1">
        <v>0</v>
      </c>
      <c r="Y72" s="1" t="s">
        <v>345</v>
      </c>
      <c r="AA72" s="1" t="s">
        <v>368</v>
      </c>
      <c r="AC72" s="1" t="s">
        <v>329</v>
      </c>
      <c r="AD72" s="1">
        <v>0</v>
      </c>
      <c r="AE72" s="1">
        <v>1</v>
      </c>
      <c r="AF72" s="1">
        <v>0</v>
      </c>
      <c r="AG72" s="1">
        <v>0</v>
      </c>
      <c r="AH72" s="1">
        <v>0</v>
      </c>
      <c r="AI72" s="1">
        <v>0</v>
      </c>
      <c r="AJ72" s="1">
        <v>0</v>
      </c>
      <c r="AK72" s="1">
        <v>0</v>
      </c>
      <c r="AL72" s="1">
        <v>0</v>
      </c>
      <c r="AM72" s="1">
        <v>0</v>
      </c>
      <c r="AN72" s="1">
        <v>0</v>
      </c>
      <c r="AP72" s="1" t="s">
        <v>329</v>
      </c>
      <c r="AR72" s="1" t="s">
        <v>330</v>
      </c>
      <c r="AS72" s="1" t="s">
        <v>323</v>
      </c>
      <c r="BI72" s="1">
        <v>1</v>
      </c>
      <c r="BR72" s="1" t="s">
        <v>331</v>
      </c>
      <c r="BS72" s="1">
        <v>0</v>
      </c>
      <c r="BT72" s="1">
        <v>1</v>
      </c>
      <c r="BU72" s="1">
        <v>0</v>
      </c>
      <c r="BV72" s="1">
        <v>0</v>
      </c>
      <c r="BW72" s="1">
        <v>0</v>
      </c>
      <c r="BX72" s="1">
        <v>0</v>
      </c>
      <c r="BY72" s="1">
        <v>0</v>
      </c>
      <c r="BZ72" s="1">
        <v>0</v>
      </c>
      <c r="CA72" s="1">
        <v>0</v>
      </c>
      <c r="CB72" s="1">
        <v>0</v>
      </c>
      <c r="CC72" s="1">
        <v>0</v>
      </c>
      <c r="CD72" s="1">
        <v>0</v>
      </c>
      <c r="CF72" s="1" t="s">
        <v>331</v>
      </c>
      <c r="CH72" s="1" t="s">
        <v>323</v>
      </c>
      <c r="CW72" s="1" t="s">
        <v>332</v>
      </c>
      <c r="CX72" s="1" t="s">
        <v>453</v>
      </c>
      <c r="CZ72" s="1" t="s">
        <v>453</v>
      </c>
      <c r="DB72" s="1">
        <v>0</v>
      </c>
      <c r="DC72" s="1">
        <v>21</v>
      </c>
      <c r="DD72" s="1">
        <v>0</v>
      </c>
      <c r="DE72" s="1">
        <v>0</v>
      </c>
      <c r="DF72" s="1">
        <v>0</v>
      </c>
      <c r="DG72" s="1">
        <v>0</v>
      </c>
      <c r="DH72" s="1">
        <v>0</v>
      </c>
      <c r="DI72" s="1">
        <v>0</v>
      </c>
      <c r="DJ72" s="1">
        <v>0</v>
      </c>
      <c r="DK72" s="1">
        <v>0</v>
      </c>
      <c r="DL72" s="1">
        <v>0</v>
      </c>
      <c r="DM72" s="1">
        <v>0</v>
      </c>
      <c r="DN72" s="1">
        <v>21</v>
      </c>
      <c r="DO72" s="1">
        <v>0</v>
      </c>
      <c r="DP72" s="1">
        <v>0</v>
      </c>
      <c r="DQ72" s="1">
        <v>0</v>
      </c>
      <c r="DR72" s="1">
        <v>0</v>
      </c>
      <c r="DS72" s="1">
        <v>0</v>
      </c>
      <c r="DT72" s="1">
        <v>0</v>
      </c>
      <c r="DU72" s="1">
        <v>0</v>
      </c>
      <c r="DV72" s="1">
        <v>0</v>
      </c>
      <c r="DW72" s="1">
        <v>0</v>
      </c>
      <c r="DX72" s="1">
        <v>0</v>
      </c>
      <c r="DY72" s="1">
        <v>21</v>
      </c>
      <c r="DZ72" s="1">
        <v>0</v>
      </c>
      <c r="EA72" s="1">
        <v>0</v>
      </c>
      <c r="EB72" s="1">
        <v>0</v>
      </c>
      <c r="EC72" s="1">
        <v>0</v>
      </c>
      <c r="ED72" s="1">
        <v>0</v>
      </c>
      <c r="EE72" s="1">
        <v>0</v>
      </c>
      <c r="EF72" s="1">
        <v>0</v>
      </c>
      <c r="EG72" s="1">
        <v>0</v>
      </c>
      <c r="EH72" s="1">
        <v>0</v>
      </c>
      <c r="EI72" s="1">
        <v>0</v>
      </c>
      <c r="EJ72" s="1">
        <v>0</v>
      </c>
      <c r="EK72" s="1">
        <v>21</v>
      </c>
      <c r="EL72" s="1">
        <v>0</v>
      </c>
      <c r="EM72" s="1">
        <v>0</v>
      </c>
      <c r="EN72" s="1">
        <v>0</v>
      </c>
      <c r="EO72" s="1">
        <v>0</v>
      </c>
      <c r="EP72" s="1">
        <v>0</v>
      </c>
      <c r="EQ72" s="1">
        <v>0</v>
      </c>
      <c r="ER72" s="1">
        <v>0</v>
      </c>
      <c r="ES72" s="1">
        <v>0</v>
      </c>
      <c r="ET72" s="1">
        <v>0</v>
      </c>
      <c r="EU72" s="1">
        <v>0</v>
      </c>
      <c r="EV72" s="1" t="s">
        <v>322</v>
      </c>
      <c r="EW72" s="1" t="s">
        <v>334</v>
      </c>
      <c r="EZ72" s="1" t="s">
        <v>335</v>
      </c>
      <c r="FA72" s="1">
        <v>1</v>
      </c>
      <c r="FB72" s="1">
        <v>7</v>
      </c>
      <c r="FI72" s="1" t="s">
        <v>322</v>
      </c>
      <c r="FM72" s="1" t="s">
        <v>323</v>
      </c>
      <c r="FP72" s="1" t="s">
        <v>336</v>
      </c>
      <c r="FR72" s="1" t="s">
        <v>323</v>
      </c>
      <c r="FS72" s="1" t="s">
        <v>337</v>
      </c>
      <c r="FT72" s="1" t="s">
        <v>338</v>
      </c>
      <c r="FV72" s="1" t="s">
        <v>322</v>
      </c>
      <c r="FW72" s="125"/>
      <c r="FX72" s="1">
        <v>631276222</v>
      </c>
      <c r="FY72" s="243">
        <f t="shared" si="5"/>
        <v>1.75</v>
      </c>
      <c r="FZ72" s="243">
        <f t="shared" si="6"/>
        <v>0.25</v>
      </c>
      <c r="GA72" s="241">
        <f>IF(FP72="5 hours",300,IF(FP72="30 Mins",30,IF(FP72="2 Hours",120,IF(FP72="60 Mins",60,IF(FP72="3 hours",180,IF(FP72="3hrs",180,IF(FP72="2.5 hours",150,IF(FP72="3.5 hrs",210,IF(FP72="4 Hours",240,IF(FP72="3 Hours",180,IF(FP72="3.20 hrs",192,IF(FP72="4 hours",240,IF(FP72="2.40 hours",144,IF(FP72="3.20 hours",192,IF(FP72="3.5 hours",210,IF(FP72="4hours",240,""))))))))))))))))</f>
        <v>120</v>
      </c>
    </row>
    <row r="73" spans="2:183" s="1" customFormat="1">
      <c r="B73" s="1" t="s">
        <v>322</v>
      </c>
      <c r="E73" s="1" t="s">
        <v>322</v>
      </c>
      <c r="H73" s="1" t="s">
        <v>322</v>
      </c>
      <c r="J73" s="1" t="s">
        <v>323</v>
      </c>
      <c r="L73" s="1" t="s">
        <v>324</v>
      </c>
      <c r="O73" s="1" t="s">
        <v>325</v>
      </c>
      <c r="P73" s="258">
        <v>45654</v>
      </c>
      <c r="Q73" s="255">
        <v>45654.428099479199</v>
      </c>
      <c r="R73" s="201" t="s">
        <v>495</v>
      </c>
      <c r="S73" s="1">
        <v>2</v>
      </c>
      <c r="T73" s="1">
        <v>1</v>
      </c>
      <c r="U73" s="1">
        <v>1</v>
      </c>
      <c r="V73" s="1">
        <v>1</v>
      </c>
      <c r="W73" s="1">
        <v>0</v>
      </c>
      <c r="X73" s="1">
        <v>0</v>
      </c>
      <c r="Y73" s="1" t="s">
        <v>327</v>
      </c>
      <c r="AA73" s="1" t="s">
        <v>358</v>
      </c>
      <c r="AC73" s="1" t="s">
        <v>329</v>
      </c>
      <c r="AD73" s="1">
        <v>0</v>
      </c>
      <c r="AE73" s="1">
        <v>1</v>
      </c>
      <c r="AF73" s="1">
        <v>0</v>
      </c>
      <c r="AG73" s="1">
        <v>0</v>
      </c>
      <c r="AH73" s="1">
        <v>0</v>
      </c>
      <c r="AI73" s="1">
        <v>0</v>
      </c>
      <c r="AJ73" s="1">
        <v>0</v>
      </c>
      <c r="AK73" s="1">
        <v>0</v>
      </c>
      <c r="AL73" s="1">
        <v>0</v>
      </c>
      <c r="AM73" s="1">
        <v>0</v>
      </c>
      <c r="AN73" s="1">
        <v>0</v>
      </c>
      <c r="AP73" s="1" t="s">
        <v>329</v>
      </c>
      <c r="AR73" s="1" t="s">
        <v>330</v>
      </c>
      <c r="AS73" s="1" t="s">
        <v>323</v>
      </c>
      <c r="BI73" s="1">
        <v>1</v>
      </c>
      <c r="BR73" s="1" t="s">
        <v>331</v>
      </c>
      <c r="BS73" s="1">
        <v>0</v>
      </c>
      <c r="BT73" s="1">
        <v>1</v>
      </c>
      <c r="BU73" s="1">
        <v>0</v>
      </c>
      <c r="BV73" s="1">
        <v>0</v>
      </c>
      <c r="BW73" s="1">
        <v>0</v>
      </c>
      <c r="BX73" s="1">
        <v>0</v>
      </c>
      <c r="BY73" s="1">
        <v>0</v>
      </c>
      <c r="BZ73" s="1">
        <v>0</v>
      </c>
      <c r="CA73" s="1">
        <v>0</v>
      </c>
      <c r="CB73" s="1">
        <v>0</v>
      </c>
      <c r="CC73" s="1">
        <v>0</v>
      </c>
      <c r="CD73" s="1">
        <v>0</v>
      </c>
      <c r="CF73" s="1" t="s">
        <v>331</v>
      </c>
      <c r="CH73" s="1" t="s">
        <v>323</v>
      </c>
      <c r="CW73" s="1" t="s">
        <v>332</v>
      </c>
      <c r="CX73" s="1" t="s">
        <v>333</v>
      </c>
      <c r="CZ73" s="1" t="s">
        <v>333</v>
      </c>
      <c r="DB73" s="1">
        <v>0</v>
      </c>
      <c r="DC73" s="1">
        <v>21</v>
      </c>
      <c r="DD73" s="1">
        <v>0</v>
      </c>
      <c r="DE73" s="1">
        <v>0</v>
      </c>
      <c r="DF73" s="1">
        <v>0</v>
      </c>
      <c r="DG73" s="1">
        <v>0</v>
      </c>
      <c r="DH73" s="1">
        <v>0</v>
      </c>
      <c r="DI73" s="1">
        <v>0</v>
      </c>
      <c r="DJ73" s="1">
        <v>0</v>
      </c>
      <c r="DK73" s="1">
        <v>0</v>
      </c>
      <c r="DL73" s="1">
        <v>0</v>
      </c>
      <c r="DM73" s="1">
        <v>0</v>
      </c>
      <c r="DN73" s="1">
        <v>21</v>
      </c>
      <c r="DO73" s="1">
        <v>0</v>
      </c>
      <c r="DP73" s="1">
        <v>0</v>
      </c>
      <c r="DQ73" s="1">
        <v>0</v>
      </c>
      <c r="DR73" s="1">
        <v>0</v>
      </c>
      <c r="DS73" s="1">
        <v>0</v>
      </c>
      <c r="DT73" s="1">
        <v>0</v>
      </c>
      <c r="DU73" s="1">
        <v>0</v>
      </c>
      <c r="DV73" s="1">
        <v>0</v>
      </c>
      <c r="DW73" s="1">
        <v>0</v>
      </c>
      <c r="DX73" s="1">
        <v>0</v>
      </c>
      <c r="DY73" s="1">
        <v>21</v>
      </c>
      <c r="DZ73" s="1">
        <v>0</v>
      </c>
      <c r="EA73" s="1">
        <v>0</v>
      </c>
      <c r="EB73" s="1">
        <v>0</v>
      </c>
      <c r="EC73" s="1">
        <v>0</v>
      </c>
      <c r="ED73" s="1">
        <v>0</v>
      </c>
      <c r="EE73" s="1">
        <v>0</v>
      </c>
      <c r="EF73" s="1">
        <v>0</v>
      </c>
      <c r="EG73" s="1">
        <v>0</v>
      </c>
      <c r="EH73" s="1">
        <v>0</v>
      </c>
      <c r="EI73" s="1">
        <v>0</v>
      </c>
      <c r="EJ73" s="1">
        <v>0</v>
      </c>
      <c r="EK73" s="1">
        <v>21</v>
      </c>
      <c r="EL73" s="1">
        <v>0</v>
      </c>
      <c r="EM73" s="1">
        <v>0</v>
      </c>
      <c r="EN73" s="1">
        <v>0</v>
      </c>
      <c r="EO73" s="1">
        <v>0</v>
      </c>
      <c r="EP73" s="1">
        <v>0</v>
      </c>
      <c r="EQ73" s="1">
        <v>0</v>
      </c>
      <c r="ER73" s="1">
        <v>0</v>
      </c>
      <c r="ES73" s="1">
        <v>0</v>
      </c>
      <c r="ET73" s="1">
        <v>0</v>
      </c>
      <c r="EU73" s="1">
        <v>0</v>
      </c>
      <c r="EV73" s="1" t="s">
        <v>322</v>
      </c>
      <c r="EW73" s="1" t="s">
        <v>334</v>
      </c>
      <c r="EZ73" s="1" t="s">
        <v>335</v>
      </c>
      <c r="FA73" s="1">
        <v>1</v>
      </c>
      <c r="FB73" s="1">
        <v>9</v>
      </c>
      <c r="FI73" s="1" t="s">
        <v>322</v>
      </c>
      <c r="FM73" s="1" t="s">
        <v>323</v>
      </c>
      <c r="FP73" s="1" t="s">
        <v>336</v>
      </c>
      <c r="FR73" s="1" t="s">
        <v>323</v>
      </c>
      <c r="FS73" s="1" t="s">
        <v>337</v>
      </c>
      <c r="FT73" s="1" t="s">
        <v>338</v>
      </c>
      <c r="FV73" s="1" t="s">
        <v>322</v>
      </c>
      <c r="FW73" s="125"/>
      <c r="FX73" s="1">
        <v>633037570</v>
      </c>
      <c r="FY73" s="243">
        <f t="shared" si="5"/>
        <v>2.25</v>
      </c>
      <c r="FZ73" s="243">
        <f t="shared" si="6"/>
        <v>0.32142857142857145</v>
      </c>
      <c r="GA73" s="241">
        <f>IF(FP73="5 hours",300,IF(FP73="30 Mins",30,IF(FP73="2 Hours",120,IF(FP73="60 Mins",60,IF(FP73="3 hours",180,IF(FP73="3hrs",180,IF(FP73="2.5 hours",150,IF(FP73="3.5 hrs",210,IF(FP73="4 Hours",240,IF(FP73="3 Hours",180,IF(FP73="3.20 hrs",192,IF(FP73="4 hours",240,IF(FP73="2.40 hours",144,IF(FP73="3.20 hours",192,IF(FP73="3.5 hours",210,IF(FP73="4hours",240,""))))))))))))))))</f>
        <v>120</v>
      </c>
    </row>
    <row r="74" spans="2:183" s="1" customFormat="1">
      <c r="B74" s="1" t="s">
        <v>322</v>
      </c>
      <c r="E74" s="1" t="s">
        <v>322</v>
      </c>
      <c r="H74" s="1" t="s">
        <v>322</v>
      </c>
      <c r="J74" s="1" t="s">
        <v>323</v>
      </c>
      <c r="L74" s="1" t="s">
        <v>324</v>
      </c>
      <c r="O74" s="1" t="s">
        <v>325</v>
      </c>
      <c r="P74" s="258">
        <v>45648</v>
      </c>
      <c r="Q74" s="255">
        <v>45648.5566861111</v>
      </c>
      <c r="R74" s="201" t="s">
        <v>496</v>
      </c>
      <c r="S74" s="1">
        <v>0</v>
      </c>
      <c r="T74" s="1">
        <v>4</v>
      </c>
      <c r="U74" s="1">
        <v>1</v>
      </c>
      <c r="V74" s="1">
        <v>0</v>
      </c>
      <c r="W74" s="1">
        <v>0</v>
      </c>
      <c r="X74" s="1">
        <v>0</v>
      </c>
      <c r="Y74" s="1" t="s">
        <v>372</v>
      </c>
      <c r="AA74" s="1" t="s">
        <v>328</v>
      </c>
      <c r="AC74" s="1" t="s">
        <v>329</v>
      </c>
      <c r="AD74" s="1">
        <v>0</v>
      </c>
      <c r="AE74" s="1">
        <v>1</v>
      </c>
      <c r="AF74" s="1">
        <v>0</v>
      </c>
      <c r="AG74" s="1">
        <v>0</v>
      </c>
      <c r="AH74" s="1">
        <v>0</v>
      </c>
      <c r="AI74" s="1">
        <v>0</v>
      </c>
      <c r="AJ74" s="1">
        <v>0</v>
      </c>
      <c r="AK74" s="1">
        <v>0</v>
      </c>
      <c r="AL74" s="1">
        <v>0</v>
      </c>
      <c r="AM74" s="1">
        <v>0</v>
      </c>
      <c r="AN74" s="1">
        <v>0</v>
      </c>
      <c r="AP74" s="1" t="s">
        <v>329</v>
      </c>
      <c r="AR74" s="1" t="s">
        <v>330</v>
      </c>
      <c r="AS74" s="1" t="s">
        <v>323</v>
      </c>
      <c r="BI74" s="1">
        <v>1</v>
      </c>
      <c r="BR74" s="1" t="s">
        <v>331</v>
      </c>
      <c r="BS74" s="1">
        <v>0</v>
      </c>
      <c r="BT74" s="1">
        <v>1</v>
      </c>
      <c r="BU74" s="1">
        <v>0</v>
      </c>
      <c r="BV74" s="1">
        <v>0</v>
      </c>
      <c r="BW74" s="1">
        <v>0</v>
      </c>
      <c r="BX74" s="1">
        <v>0</v>
      </c>
      <c r="BY74" s="1">
        <v>0</v>
      </c>
      <c r="BZ74" s="1">
        <v>0</v>
      </c>
      <c r="CA74" s="1">
        <v>0</v>
      </c>
      <c r="CB74" s="1">
        <v>0</v>
      </c>
      <c r="CC74" s="1">
        <v>0</v>
      </c>
      <c r="CD74" s="1">
        <v>0</v>
      </c>
      <c r="CF74" s="1" t="s">
        <v>331</v>
      </c>
      <c r="CH74" s="1" t="s">
        <v>323</v>
      </c>
      <c r="CW74" s="1" t="s">
        <v>332</v>
      </c>
      <c r="CX74" s="1" t="s">
        <v>333</v>
      </c>
      <c r="CZ74" s="1" t="s">
        <v>333</v>
      </c>
      <c r="DB74" s="1">
        <v>0</v>
      </c>
      <c r="DC74" s="1">
        <v>21</v>
      </c>
      <c r="DD74" s="1">
        <v>0</v>
      </c>
      <c r="DE74" s="1">
        <v>0</v>
      </c>
      <c r="DF74" s="1">
        <v>0</v>
      </c>
      <c r="DG74" s="1">
        <v>0</v>
      </c>
      <c r="DH74" s="1">
        <v>0</v>
      </c>
      <c r="DI74" s="1">
        <v>0</v>
      </c>
      <c r="DJ74" s="1">
        <v>0</v>
      </c>
      <c r="DK74" s="1">
        <v>0</v>
      </c>
      <c r="DL74" s="1">
        <v>0</v>
      </c>
      <c r="DM74" s="1">
        <v>0</v>
      </c>
      <c r="DN74" s="1">
        <v>21</v>
      </c>
      <c r="DO74" s="1">
        <v>0</v>
      </c>
      <c r="DP74" s="1">
        <v>0</v>
      </c>
      <c r="DQ74" s="1">
        <v>0</v>
      </c>
      <c r="DR74" s="1">
        <v>0</v>
      </c>
      <c r="DS74" s="1">
        <v>0</v>
      </c>
      <c r="DT74" s="1">
        <v>0</v>
      </c>
      <c r="DU74" s="1">
        <v>0</v>
      </c>
      <c r="DV74" s="1">
        <v>0</v>
      </c>
      <c r="DW74" s="1">
        <v>0</v>
      </c>
      <c r="DX74" s="1">
        <v>0</v>
      </c>
      <c r="DY74" s="1">
        <v>21</v>
      </c>
      <c r="DZ74" s="1">
        <v>0</v>
      </c>
      <c r="EA74" s="1">
        <v>0</v>
      </c>
      <c r="EB74" s="1">
        <v>0</v>
      </c>
      <c r="EC74" s="1">
        <v>0</v>
      </c>
      <c r="ED74" s="1">
        <v>0</v>
      </c>
      <c r="EE74" s="1">
        <v>0</v>
      </c>
      <c r="EF74" s="1">
        <v>0</v>
      </c>
      <c r="EG74" s="1">
        <v>0</v>
      </c>
      <c r="EH74" s="1">
        <v>0</v>
      </c>
      <c r="EI74" s="1">
        <v>0</v>
      </c>
      <c r="EJ74" s="1">
        <v>0</v>
      </c>
      <c r="EK74" s="1">
        <v>21</v>
      </c>
      <c r="EL74" s="1">
        <v>0</v>
      </c>
      <c r="EM74" s="1">
        <v>0</v>
      </c>
      <c r="EN74" s="1">
        <v>0</v>
      </c>
      <c r="EO74" s="1">
        <v>0</v>
      </c>
      <c r="EP74" s="1">
        <v>0</v>
      </c>
      <c r="EQ74" s="1">
        <v>0</v>
      </c>
      <c r="ER74" s="1">
        <v>0</v>
      </c>
      <c r="ES74" s="1">
        <v>0</v>
      </c>
      <c r="ET74" s="1">
        <v>0</v>
      </c>
      <c r="EU74" s="1">
        <v>0</v>
      </c>
      <c r="EV74" s="1" t="s">
        <v>322</v>
      </c>
      <c r="EW74" s="1" t="s">
        <v>334</v>
      </c>
      <c r="EZ74" s="1" t="s">
        <v>335</v>
      </c>
      <c r="FA74" s="1">
        <v>1</v>
      </c>
      <c r="FB74" s="1">
        <v>14</v>
      </c>
      <c r="FI74" s="1" t="s">
        <v>322</v>
      </c>
      <c r="FM74" s="1" t="s">
        <v>323</v>
      </c>
      <c r="FP74" s="1" t="s">
        <v>311</v>
      </c>
      <c r="FQ74" s="1" t="s">
        <v>497</v>
      </c>
      <c r="FR74" s="1" t="s">
        <v>323</v>
      </c>
      <c r="FS74" s="1" t="s">
        <v>337</v>
      </c>
      <c r="FT74" s="1" t="s">
        <v>338</v>
      </c>
      <c r="FV74" s="1" t="s">
        <v>322</v>
      </c>
      <c r="FW74" s="125"/>
      <c r="FX74" s="1">
        <v>631117333</v>
      </c>
      <c r="FY74" s="243">
        <f t="shared" si="5"/>
        <v>3.5</v>
      </c>
      <c r="FZ74" s="243">
        <f t="shared" si="6"/>
        <v>0.5</v>
      </c>
      <c r="GA74" s="241">
        <f>IF(FQ74="120 minutes",120,IF(FQ74="300 mint",300,IF(FQ74="360 mint",360,IF(FQ74="300minute",300,IF(FQ74="270minute",270,IF(FQ74="300 minute",300,IF(FQ74="180 minute",180,IF(FQ74="6sacadood",360,IF(FQ74="5 saacadood",300,IF(FQ74="4sacadood",240,IF(FQ74="270 minutes",270,IF(FQ74="240minutes",240,IF(FQ74="360minutes",360,IF(FQ74="300mint",300,IF(FQ74="300 mints",300,IF(FQ74="270minutes",270,IF(FQ74="300 minutes",300,IF(FQ74="240 minutes",240,IF(FQ74="240Minutes",240,IF(FQ74="180minutes",180,IF(FQ74="180 minutes",180,IF(FQ74="263 minutes",263,IF(FQ74="330 minutes",330,IF(FQ74="270 Minutes",270,IF(FQ74="240minutes",240,IF(FQ74="3",180,IF(FQ74="3 hours",180,IF(FQ74="4 hours",240,IF(FQ74="1",60,IF(FQ74="2.5 hours",150,IF(FQ74="5 hours",300,IF(FQ74="4",240,IF(FQ74="300minutes",300,FQ74)))))))))))))))))))))))))))))))))</f>
        <v>180</v>
      </c>
    </row>
    <row r="75" spans="2:183" s="1" customFormat="1">
      <c r="B75" s="1" t="s">
        <v>322</v>
      </c>
      <c r="E75" s="1" t="s">
        <v>322</v>
      </c>
      <c r="H75" s="1" t="s">
        <v>322</v>
      </c>
      <c r="J75" s="1" t="s">
        <v>323</v>
      </c>
      <c r="L75" s="1" t="s">
        <v>324</v>
      </c>
      <c r="O75" s="1" t="s">
        <v>325</v>
      </c>
      <c r="P75" s="258">
        <v>45654</v>
      </c>
      <c r="Q75" s="255">
        <v>45654.461174282398</v>
      </c>
      <c r="R75" s="201" t="s">
        <v>498</v>
      </c>
      <c r="S75" s="1">
        <v>2</v>
      </c>
      <c r="T75" s="1">
        <v>4</v>
      </c>
      <c r="U75" s="1">
        <v>1</v>
      </c>
      <c r="V75" s="1">
        <v>1</v>
      </c>
      <c r="W75" s="1">
        <v>0</v>
      </c>
      <c r="X75" s="1">
        <v>0</v>
      </c>
      <c r="Y75" s="1" t="s">
        <v>345</v>
      </c>
      <c r="AA75" s="1" t="s">
        <v>328</v>
      </c>
      <c r="AC75" s="1" t="s">
        <v>329</v>
      </c>
      <c r="AD75" s="1">
        <v>0</v>
      </c>
      <c r="AE75" s="1">
        <v>1</v>
      </c>
      <c r="AF75" s="1">
        <v>0</v>
      </c>
      <c r="AG75" s="1">
        <v>0</v>
      </c>
      <c r="AH75" s="1">
        <v>0</v>
      </c>
      <c r="AI75" s="1">
        <v>0</v>
      </c>
      <c r="AJ75" s="1">
        <v>0</v>
      </c>
      <c r="AK75" s="1">
        <v>0</v>
      </c>
      <c r="AL75" s="1">
        <v>0</v>
      </c>
      <c r="AM75" s="1">
        <v>0</v>
      </c>
      <c r="AN75" s="1">
        <v>0</v>
      </c>
      <c r="AP75" s="1" t="s">
        <v>329</v>
      </c>
      <c r="AR75" s="1" t="s">
        <v>330</v>
      </c>
      <c r="AS75" s="1" t="s">
        <v>323</v>
      </c>
      <c r="BI75" s="1">
        <v>1</v>
      </c>
      <c r="BR75" s="1" t="s">
        <v>331</v>
      </c>
      <c r="BS75" s="1">
        <v>0</v>
      </c>
      <c r="BT75" s="1">
        <v>1</v>
      </c>
      <c r="BU75" s="1">
        <v>0</v>
      </c>
      <c r="BV75" s="1">
        <v>0</v>
      </c>
      <c r="BW75" s="1">
        <v>0</v>
      </c>
      <c r="BX75" s="1">
        <v>0</v>
      </c>
      <c r="BY75" s="1">
        <v>0</v>
      </c>
      <c r="BZ75" s="1">
        <v>0</v>
      </c>
      <c r="CA75" s="1">
        <v>0</v>
      </c>
      <c r="CB75" s="1">
        <v>0</v>
      </c>
      <c r="CC75" s="1">
        <v>0</v>
      </c>
      <c r="CD75" s="1">
        <v>0</v>
      </c>
      <c r="CF75" s="1" t="s">
        <v>331</v>
      </c>
      <c r="CH75" s="1" t="s">
        <v>323</v>
      </c>
      <c r="CW75" s="1" t="s">
        <v>332</v>
      </c>
      <c r="CX75" s="1" t="s">
        <v>333</v>
      </c>
      <c r="CZ75" s="1" t="s">
        <v>333</v>
      </c>
      <c r="DB75" s="1">
        <v>0</v>
      </c>
      <c r="DC75" s="1">
        <v>21</v>
      </c>
      <c r="DD75" s="1">
        <v>0</v>
      </c>
      <c r="DE75" s="1">
        <v>0</v>
      </c>
      <c r="DF75" s="1">
        <v>0</v>
      </c>
      <c r="DG75" s="1">
        <v>0</v>
      </c>
      <c r="DH75" s="1">
        <v>0</v>
      </c>
      <c r="DI75" s="1">
        <v>0</v>
      </c>
      <c r="DJ75" s="1">
        <v>0</v>
      </c>
      <c r="DK75" s="1">
        <v>0</v>
      </c>
      <c r="DL75" s="1">
        <v>0</v>
      </c>
      <c r="DM75" s="1">
        <v>0</v>
      </c>
      <c r="DN75" s="1">
        <v>21</v>
      </c>
      <c r="DO75" s="1">
        <v>0</v>
      </c>
      <c r="DP75" s="1">
        <v>0</v>
      </c>
      <c r="DQ75" s="1">
        <v>0</v>
      </c>
      <c r="DR75" s="1">
        <v>0</v>
      </c>
      <c r="DS75" s="1">
        <v>0</v>
      </c>
      <c r="DT75" s="1">
        <v>0</v>
      </c>
      <c r="DU75" s="1">
        <v>0</v>
      </c>
      <c r="DV75" s="1">
        <v>0</v>
      </c>
      <c r="DW75" s="1">
        <v>0</v>
      </c>
      <c r="DX75" s="1">
        <v>0</v>
      </c>
      <c r="DY75" s="1">
        <v>21</v>
      </c>
      <c r="DZ75" s="1">
        <v>0</v>
      </c>
      <c r="EA75" s="1">
        <v>0</v>
      </c>
      <c r="EB75" s="1">
        <v>0</v>
      </c>
      <c r="EC75" s="1">
        <v>0</v>
      </c>
      <c r="ED75" s="1">
        <v>0</v>
      </c>
      <c r="EE75" s="1">
        <v>0</v>
      </c>
      <c r="EF75" s="1">
        <v>0</v>
      </c>
      <c r="EG75" s="1">
        <v>0</v>
      </c>
      <c r="EH75" s="1">
        <v>0</v>
      </c>
      <c r="EI75" s="1">
        <v>0</v>
      </c>
      <c r="EJ75" s="1">
        <v>0</v>
      </c>
      <c r="EK75" s="1">
        <v>21</v>
      </c>
      <c r="EL75" s="1">
        <v>0</v>
      </c>
      <c r="EM75" s="1">
        <v>0</v>
      </c>
      <c r="EN75" s="1">
        <v>0</v>
      </c>
      <c r="EO75" s="1">
        <v>0</v>
      </c>
      <c r="EP75" s="1">
        <v>0</v>
      </c>
      <c r="EQ75" s="1">
        <v>0</v>
      </c>
      <c r="ER75" s="1">
        <v>0</v>
      </c>
      <c r="ES75" s="1">
        <v>0</v>
      </c>
      <c r="ET75" s="1">
        <v>0</v>
      </c>
      <c r="EU75" s="1">
        <v>0</v>
      </c>
      <c r="EV75" s="1" t="s">
        <v>322</v>
      </c>
      <c r="EW75" s="1" t="s">
        <v>334</v>
      </c>
      <c r="EZ75" s="1" t="s">
        <v>335</v>
      </c>
      <c r="FA75" s="1">
        <v>1</v>
      </c>
      <c r="FB75" s="1">
        <v>9</v>
      </c>
      <c r="FI75" s="1" t="s">
        <v>322</v>
      </c>
      <c r="FM75" s="1" t="s">
        <v>323</v>
      </c>
      <c r="FP75" s="1" t="s">
        <v>336</v>
      </c>
      <c r="FR75" s="1" t="s">
        <v>323</v>
      </c>
      <c r="FS75" s="1" t="s">
        <v>337</v>
      </c>
      <c r="FT75" s="1" t="s">
        <v>338</v>
      </c>
      <c r="FV75" s="1" t="s">
        <v>322</v>
      </c>
      <c r="FW75" s="125"/>
      <c r="FX75" s="1">
        <v>633041315</v>
      </c>
      <c r="FY75" s="243">
        <f t="shared" si="5"/>
        <v>2.25</v>
      </c>
      <c r="FZ75" s="243">
        <f t="shared" si="6"/>
        <v>0.32142857142857145</v>
      </c>
      <c r="GA75" s="241">
        <f>IF(FP75="5 hours",300,IF(FP75="30 Mins",30,IF(FP75="2 Hours",120,IF(FP75="60 Mins",60,IF(FP75="3 hours",180,IF(FP75="3hrs",180,IF(FP75="2.5 hours",150,IF(FP75="3.5 hrs",210,IF(FP75="4 Hours",240,IF(FP75="3 Hours",180,IF(FP75="3.20 hrs",192,IF(FP75="4 hours",240,IF(FP75="2.40 hours",144,IF(FP75="3.20 hours",192,IF(FP75="3.5 hours",210,IF(FP75="4hours",240,""))))))))))))))))</f>
        <v>120</v>
      </c>
    </row>
    <row r="76" spans="2:183" s="1" customFormat="1">
      <c r="B76" s="1" t="s">
        <v>322</v>
      </c>
      <c r="E76" s="1" t="s">
        <v>322</v>
      </c>
      <c r="H76" s="1" t="s">
        <v>322</v>
      </c>
      <c r="J76" s="1" t="s">
        <v>323</v>
      </c>
      <c r="L76" s="1" t="s">
        <v>324</v>
      </c>
      <c r="O76" s="1" t="s">
        <v>325</v>
      </c>
      <c r="P76" s="258">
        <v>45648</v>
      </c>
      <c r="Q76" s="255">
        <v>45648.651280821803</v>
      </c>
      <c r="R76" s="201" t="s">
        <v>499</v>
      </c>
      <c r="S76" s="1">
        <v>3</v>
      </c>
      <c r="T76" s="1">
        <v>1</v>
      </c>
      <c r="U76" s="1">
        <v>1</v>
      </c>
      <c r="V76" s="1">
        <v>1</v>
      </c>
      <c r="W76" s="1">
        <v>0</v>
      </c>
      <c r="X76" s="1">
        <v>0</v>
      </c>
      <c r="Y76" s="1" t="s">
        <v>372</v>
      </c>
      <c r="AA76" s="1" t="s">
        <v>368</v>
      </c>
      <c r="AC76" s="1" t="s">
        <v>329</v>
      </c>
      <c r="AD76" s="1">
        <v>0</v>
      </c>
      <c r="AE76" s="1">
        <v>1</v>
      </c>
      <c r="AF76" s="1">
        <v>0</v>
      </c>
      <c r="AG76" s="1">
        <v>0</v>
      </c>
      <c r="AH76" s="1">
        <v>0</v>
      </c>
      <c r="AI76" s="1">
        <v>0</v>
      </c>
      <c r="AJ76" s="1">
        <v>0</v>
      </c>
      <c r="AK76" s="1">
        <v>0</v>
      </c>
      <c r="AL76" s="1">
        <v>0</v>
      </c>
      <c r="AM76" s="1">
        <v>0</v>
      </c>
      <c r="AN76" s="1">
        <v>0</v>
      </c>
      <c r="AP76" s="1" t="s">
        <v>329</v>
      </c>
      <c r="AR76" s="1" t="s">
        <v>330</v>
      </c>
      <c r="AS76" s="1" t="s">
        <v>323</v>
      </c>
      <c r="BI76" s="1">
        <v>1</v>
      </c>
      <c r="BR76" s="1" t="s">
        <v>331</v>
      </c>
      <c r="BS76" s="1">
        <v>0</v>
      </c>
      <c r="BT76" s="1">
        <v>1</v>
      </c>
      <c r="BU76" s="1">
        <v>0</v>
      </c>
      <c r="BV76" s="1">
        <v>0</v>
      </c>
      <c r="BW76" s="1">
        <v>0</v>
      </c>
      <c r="BX76" s="1">
        <v>0</v>
      </c>
      <c r="BY76" s="1">
        <v>0</v>
      </c>
      <c r="BZ76" s="1">
        <v>0</v>
      </c>
      <c r="CA76" s="1">
        <v>0</v>
      </c>
      <c r="CB76" s="1">
        <v>0</v>
      </c>
      <c r="CC76" s="1">
        <v>0</v>
      </c>
      <c r="CD76" s="1">
        <v>0</v>
      </c>
      <c r="CF76" s="1" t="s">
        <v>331</v>
      </c>
      <c r="CH76" s="1" t="s">
        <v>323</v>
      </c>
      <c r="CW76" s="1" t="s">
        <v>332</v>
      </c>
      <c r="CX76" s="1" t="s">
        <v>359</v>
      </c>
      <c r="CZ76" s="1" t="s">
        <v>359</v>
      </c>
      <c r="DB76" s="1">
        <v>0</v>
      </c>
      <c r="DC76" s="1">
        <v>21</v>
      </c>
      <c r="DD76" s="1">
        <v>0</v>
      </c>
      <c r="DE76" s="1">
        <v>0</v>
      </c>
      <c r="DF76" s="1">
        <v>0</v>
      </c>
      <c r="DG76" s="1">
        <v>0</v>
      </c>
      <c r="DH76" s="1">
        <v>0</v>
      </c>
      <c r="DI76" s="1">
        <v>0</v>
      </c>
      <c r="DJ76" s="1">
        <v>0</v>
      </c>
      <c r="DK76" s="1">
        <v>0</v>
      </c>
      <c r="DL76" s="1">
        <v>0</v>
      </c>
      <c r="DM76" s="1">
        <v>0</v>
      </c>
      <c r="DN76" s="1">
        <v>21</v>
      </c>
      <c r="DO76" s="1">
        <v>0</v>
      </c>
      <c r="DP76" s="1">
        <v>0</v>
      </c>
      <c r="DQ76" s="1">
        <v>0</v>
      </c>
      <c r="DR76" s="1">
        <v>0</v>
      </c>
      <c r="DS76" s="1">
        <v>0</v>
      </c>
      <c r="DT76" s="1">
        <v>0</v>
      </c>
      <c r="DU76" s="1">
        <v>0</v>
      </c>
      <c r="DV76" s="1">
        <v>0</v>
      </c>
      <c r="DW76" s="1">
        <v>0</v>
      </c>
      <c r="DX76" s="1">
        <v>0</v>
      </c>
      <c r="DY76" s="1">
        <v>21</v>
      </c>
      <c r="DZ76" s="1">
        <v>0</v>
      </c>
      <c r="EA76" s="1">
        <v>0</v>
      </c>
      <c r="EB76" s="1">
        <v>0</v>
      </c>
      <c r="EC76" s="1">
        <v>0</v>
      </c>
      <c r="ED76" s="1">
        <v>0</v>
      </c>
      <c r="EE76" s="1">
        <v>0</v>
      </c>
      <c r="EF76" s="1">
        <v>0</v>
      </c>
      <c r="EG76" s="1">
        <v>0</v>
      </c>
      <c r="EH76" s="1">
        <v>0</v>
      </c>
      <c r="EI76" s="1">
        <v>0</v>
      </c>
      <c r="EJ76" s="1">
        <v>0</v>
      </c>
      <c r="EK76" s="1">
        <v>21</v>
      </c>
      <c r="EL76" s="1">
        <v>0</v>
      </c>
      <c r="EM76" s="1">
        <v>0</v>
      </c>
      <c r="EN76" s="1">
        <v>0</v>
      </c>
      <c r="EO76" s="1">
        <v>0</v>
      </c>
      <c r="EP76" s="1">
        <v>0</v>
      </c>
      <c r="EQ76" s="1">
        <v>0</v>
      </c>
      <c r="ER76" s="1">
        <v>0</v>
      </c>
      <c r="ES76" s="1">
        <v>0</v>
      </c>
      <c r="ET76" s="1">
        <v>0</v>
      </c>
      <c r="EU76" s="1">
        <v>0</v>
      </c>
      <c r="EV76" s="1" t="s">
        <v>322</v>
      </c>
      <c r="EW76" s="1" t="s">
        <v>334</v>
      </c>
      <c r="EZ76" s="1" t="s">
        <v>335</v>
      </c>
      <c r="FA76" s="1">
        <v>1</v>
      </c>
      <c r="FB76" s="1">
        <v>15</v>
      </c>
      <c r="FI76" s="1" t="s">
        <v>322</v>
      </c>
      <c r="FM76" s="1" t="s">
        <v>323</v>
      </c>
      <c r="FP76" s="1" t="s">
        <v>311</v>
      </c>
      <c r="FQ76" s="1" t="s">
        <v>500</v>
      </c>
      <c r="FR76" s="1" t="s">
        <v>323</v>
      </c>
      <c r="FS76" s="1" t="s">
        <v>337</v>
      </c>
      <c r="FT76" s="1" t="s">
        <v>338</v>
      </c>
      <c r="FV76" s="1" t="s">
        <v>322</v>
      </c>
      <c r="FW76" s="125"/>
      <c r="FX76" s="1">
        <v>631149301</v>
      </c>
      <c r="FY76" s="243">
        <f t="shared" si="5"/>
        <v>3.75</v>
      </c>
      <c r="FZ76" s="243">
        <f t="shared" si="6"/>
        <v>0.5357142857142857</v>
      </c>
      <c r="GA76" s="241" t="str">
        <f>IF(FQ76="120 minutes",120,IF(FQ76="300 mint",300,IF(FQ76="360 mint",360,IF(FQ76="300minute",300,IF(FQ76="270minute",270,IF(FQ76="300 minute",300,IF(FQ76="180 minute",180,IF(FQ76="6sacadood",360,IF(FQ76="5 saacadood",300,IF(FQ76="4sacadood",240,IF(FQ76="270 minutes",270,IF(FQ76="240minutes",240,IF(FQ76="360minutes",360,IF(FQ76="300mint",300,IF(FQ76="300 mints",300,IF(FQ76="270minutes",270,IF(FQ76="300 minutes",300,IF(FQ76="240 minutes",240,IF(FQ76="240Minutes",240,IF(FQ76="180minutes",180,IF(FQ76="180 minutes",180,IF(FQ76="263 minutes",263,IF(FQ76="330 minutes",330,IF(FQ76="270 Minutes",270,IF(FQ76="240minutes",240,IF(FQ76="3",180,IF(FQ76="3 hours",180,IF(FQ76="4 hours",240,IF(FQ76="1",60,IF(FQ76="2.5 hours",150,IF(FQ76="5 hours",300,IF(FQ76="4",240,IF(FQ76="300minutes",300,FQ76)))))))))))))))))))))))))))))))))</f>
        <v>268</v>
      </c>
    </row>
    <row r="77" spans="2:183" s="1" customFormat="1">
      <c r="B77" s="1" t="s">
        <v>322</v>
      </c>
      <c r="E77" s="1" t="s">
        <v>322</v>
      </c>
      <c r="H77" s="1" t="s">
        <v>322</v>
      </c>
      <c r="J77" s="1" t="s">
        <v>323</v>
      </c>
      <c r="L77" s="1" t="s">
        <v>324</v>
      </c>
      <c r="O77" s="1" t="s">
        <v>325</v>
      </c>
      <c r="P77" s="258">
        <v>45677</v>
      </c>
      <c r="Q77" s="255">
        <v>45677.505078125003</v>
      </c>
      <c r="R77" s="201" t="s">
        <v>501</v>
      </c>
      <c r="S77" s="1">
        <v>1</v>
      </c>
      <c r="T77" s="1">
        <v>2</v>
      </c>
      <c r="U77" s="1">
        <v>4</v>
      </c>
      <c r="V77" s="1">
        <v>1</v>
      </c>
      <c r="W77" s="1">
        <v>0</v>
      </c>
      <c r="X77" s="1">
        <v>0</v>
      </c>
      <c r="Y77" s="1" t="s">
        <v>345</v>
      </c>
      <c r="AA77" s="1" t="s">
        <v>328</v>
      </c>
      <c r="AC77" s="1" t="s">
        <v>329</v>
      </c>
      <c r="AD77" s="1">
        <v>0</v>
      </c>
      <c r="AE77" s="1">
        <v>1</v>
      </c>
      <c r="AF77" s="1">
        <v>0</v>
      </c>
      <c r="AG77" s="1">
        <v>0</v>
      </c>
      <c r="AH77" s="1">
        <v>0</v>
      </c>
      <c r="AI77" s="1">
        <v>0</v>
      </c>
      <c r="AJ77" s="1">
        <v>0</v>
      </c>
      <c r="AK77" s="1">
        <v>0</v>
      </c>
      <c r="AL77" s="1">
        <v>0</v>
      </c>
      <c r="AM77" s="1">
        <v>0</v>
      </c>
      <c r="AN77" s="1">
        <v>0</v>
      </c>
      <c r="AP77" s="1" t="s">
        <v>329</v>
      </c>
      <c r="AR77" s="1" t="s">
        <v>330</v>
      </c>
      <c r="AS77" s="1" t="s">
        <v>323</v>
      </c>
      <c r="BI77" s="1">
        <v>1</v>
      </c>
      <c r="BR77" s="1" t="s">
        <v>331</v>
      </c>
      <c r="BS77" s="1">
        <v>0</v>
      </c>
      <c r="BT77" s="1">
        <v>1</v>
      </c>
      <c r="BU77" s="1">
        <v>0</v>
      </c>
      <c r="BV77" s="1">
        <v>0</v>
      </c>
      <c r="BW77" s="1">
        <v>0</v>
      </c>
      <c r="BX77" s="1">
        <v>0</v>
      </c>
      <c r="BY77" s="1">
        <v>0</v>
      </c>
      <c r="BZ77" s="1">
        <v>0</v>
      </c>
      <c r="CA77" s="1">
        <v>0</v>
      </c>
      <c r="CB77" s="1">
        <v>0</v>
      </c>
      <c r="CC77" s="1">
        <v>0</v>
      </c>
      <c r="CD77" s="1">
        <v>0</v>
      </c>
      <c r="CF77" s="1" t="s">
        <v>331</v>
      </c>
      <c r="CH77" s="1" t="s">
        <v>323</v>
      </c>
      <c r="CW77" s="1" t="s">
        <v>332</v>
      </c>
      <c r="CX77" s="1" t="s">
        <v>333</v>
      </c>
      <c r="CZ77" s="1" t="s">
        <v>333</v>
      </c>
      <c r="DB77" s="1">
        <v>0</v>
      </c>
      <c r="DC77" s="1">
        <v>21</v>
      </c>
      <c r="DD77" s="1">
        <v>0</v>
      </c>
      <c r="DE77" s="1">
        <v>0</v>
      </c>
      <c r="DF77" s="1">
        <v>0</v>
      </c>
      <c r="DG77" s="1">
        <v>0</v>
      </c>
      <c r="DH77" s="1">
        <v>0</v>
      </c>
      <c r="DI77" s="1">
        <v>0</v>
      </c>
      <c r="DJ77" s="1">
        <v>0</v>
      </c>
      <c r="DK77" s="1">
        <v>0</v>
      </c>
      <c r="DL77" s="1">
        <v>0</v>
      </c>
      <c r="DM77" s="1">
        <v>0</v>
      </c>
      <c r="DN77" s="1">
        <v>21</v>
      </c>
      <c r="DO77" s="1">
        <v>0</v>
      </c>
      <c r="DP77" s="1">
        <v>0</v>
      </c>
      <c r="DQ77" s="1">
        <v>0</v>
      </c>
      <c r="DR77" s="1">
        <v>0</v>
      </c>
      <c r="DS77" s="1">
        <v>0</v>
      </c>
      <c r="DT77" s="1">
        <v>0</v>
      </c>
      <c r="DU77" s="1">
        <v>0</v>
      </c>
      <c r="DV77" s="1">
        <v>0</v>
      </c>
      <c r="DW77" s="1">
        <v>0</v>
      </c>
      <c r="DX77" s="1">
        <v>0</v>
      </c>
      <c r="DY77" s="1">
        <v>21</v>
      </c>
      <c r="DZ77" s="1">
        <v>0</v>
      </c>
      <c r="EA77" s="1">
        <v>0</v>
      </c>
      <c r="EB77" s="1">
        <v>0</v>
      </c>
      <c r="EC77" s="1">
        <v>0</v>
      </c>
      <c r="ED77" s="1">
        <v>0</v>
      </c>
      <c r="EE77" s="1">
        <v>0</v>
      </c>
      <c r="EF77" s="1">
        <v>0</v>
      </c>
      <c r="EG77" s="1">
        <v>0</v>
      </c>
      <c r="EH77" s="1">
        <v>0</v>
      </c>
      <c r="EI77" s="1">
        <v>0</v>
      </c>
      <c r="EJ77" s="1">
        <v>0</v>
      </c>
      <c r="EK77" s="1">
        <v>21</v>
      </c>
      <c r="EL77" s="1">
        <v>0</v>
      </c>
      <c r="EM77" s="1">
        <v>0</v>
      </c>
      <c r="EN77" s="1">
        <v>0</v>
      </c>
      <c r="EO77" s="1">
        <v>0</v>
      </c>
      <c r="EP77" s="1">
        <v>0</v>
      </c>
      <c r="EQ77" s="1">
        <v>0</v>
      </c>
      <c r="ER77" s="1">
        <v>0</v>
      </c>
      <c r="ES77" s="1">
        <v>0</v>
      </c>
      <c r="ET77" s="1">
        <v>0</v>
      </c>
      <c r="EU77" s="1">
        <v>0</v>
      </c>
      <c r="EV77" s="1" t="s">
        <v>322</v>
      </c>
      <c r="EW77" s="1" t="s">
        <v>349</v>
      </c>
      <c r="EZ77" s="1" t="s">
        <v>350</v>
      </c>
      <c r="FA77" s="1">
        <v>2</v>
      </c>
      <c r="FB77" s="1">
        <v>1</v>
      </c>
      <c r="FI77" s="1" t="s">
        <v>323</v>
      </c>
      <c r="FM77" s="1" t="s">
        <v>323</v>
      </c>
      <c r="FP77" s="1" t="s">
        <v>311</v>
      </c>
      <c r="FQ77" s="1" t="s">
        <v>364</v>
      </c>
      <c r="FR77" s="1" t="s">
        <v>323</v>
      </c>
      <c r="FS77" s="1" t="s">
        <v>337</v>
      </c>
      <c r="FT77" s="1" t="s">
        <v>338</v>
      </c>
      <c r="FV77" s="1" t="s">
        <v>322</v>
      </c>
      <c r="FW77" s="125"/>
      <c r="FX77" s="1">
        <v>638004622</v>
      </c>
      <c r="FY77" s="243">
        <f t="shared" si="5"/>
        <v>14</v>
      </c>
      <c r="FZ77" s="243">
        <f t="shared" si="6"/>
        <v>2</v>
      </c>
      <c r="GA77" s="241">
        <f>IF(FQ77="120 minutes",120,IF(FQ77="300 mint",300,IF(FQ77="360 mint",360,IF(FQ77="300minute",300,IF(FQ77="270minute",270,IF(FQ77="300 minute",300,IF(FQ77="180 minute",180,IF(FQ77="6sacadood",360,IF(FQ77="5 saacadood",300,IF(FQ77="4sacadood",240,IF(FQ77="270 minutes",270,IF(FQ77="240minutes",240,IF(FQ77="360minutes",360,IF(FQ77="300mint",300,IF(FQ77="300 mints",300,IF(FQ77="270minutes",270,IF(FQ77="300 minutes",300,IF(FQ77="240 minutes",240,IF(FQ77="240Minutes",240,IF(FQ77="180minutes",180,IF(FQ77="180 minutes",180,IF(FQ77="263 minutes",263,IF(FQ77="330 minutes",330,IF(FQ77="270 Minutes",270,IF(FQ77="240minutes",240,IF(FQ77="3",180,IF(FQ77="3 hours",180,IF(FQ77="4 hours",240,IF(FQ77="1",60,IF(FQ77="2.5 hours",150,IF(FQ77="5 hours",300,IF(FQ77="4",240,IF(FQ77="300minutes",300,FQ77)))))))))))))))))))))))))))))))))</f>
        <v>180</v>
      </c>
    </row>
    <row r="78" spans="2:183" s="1" customFormat="1">
      <c r="B78" s="1" t="s">
        <v>322</v>
      </c>
      <c r="E78" s="1" t="s">
        <v>322</v>
      </c>
      <c r="H78" s="1" t="s">
        <v>322</v>
      </c>
      <c r="J78" s="1" t="s">
        <v>323</v>
      </c>
      <c r="L78" s="1" t="s">
        <v>324</v>
      </c>
      <c r="O78" s="1" t="s">
        <v>325</v>
      </c>
      <c r="P78" s="258">
        <v>45654</v>
      </c>
      <c r="Q78" s="255">
        <v>45654.499205439803</v>
      </c>
      <c r="R78" s="201" t="s">
        <v>502</v>
      </c>
      <c r="S78" s="1">
        <v>3</v>
      </c>
      <c r="T78" s="1">
        <v>1</v>
      </c>
      <c r="U78" s="1">
        <v>1</v>
      </c>
      <c r="V78" s="1">
        <v>1</v>
      </c>
      <c r="W78" s="1">
        <v>0</v>
      </c>
      <c r="X78" s="1">
        <v>0</v>
      </c>
      <c r="Y78" s="1" t="s">
        <v>327</v>
      </c>
      <c r="AA78" s="1" t="s">
        <v>328</v>
      </c>
      <c r="AC78" s="1" t="s">
        <v>329</v>
      </c>
      <c r="AD78" s="1">
        <v>0</v>
      </c>
      <c r="AE78" s="1">
        <v>1</v>
      </c>
      <c r="AF78" s="1">
        <v>0</v>
      </c>
      <c r="AG78" s="1">
        <v>0</v>
      </c>
      <c r="AH78" s="1">
        <v>0</v>
      </c>
      <c r="AI78" s="1">
        <v>0</v>
      </c>
      <c r="AJ78" s="1">
        <v>0</v>
      </c>
      <c r="AK78" s="1">
        <v>0</v>
      </c>
      <c r="AL78" s="1">
        <v>0</v>
      </c>
      <c r="AM78" s="1">
        <v>0</v>
      </c>
      <c r="AN78" s="1">
        <v>0</v>
      </c>
      <c r="AP78" s="1" t="s">
        <v>329</v>
      </c>
      <c r="AR78" s="1" t="s">
        <v>330</v>
      </c>
      <c r="AS78" s="1" t="s">
        <v>323</v>
      </c>
      <c r="BI78" s="1">
        <v>1</v>
      </c>
      <c r="BR78" s="1" t="s">
        <v>331</v>
      </c>
      <c r="BS78" s="1">
        <v>0</v>
      </c>
      <c r="BT78" s="1">
        <v>1</v>
      </c>
      <c r="BU78" s="1">
        <v>0</v>
      </c>
      <c r="BV78" s="1">
        <v>0</v>
      </c>
      <c r="BW78" s="1">
        <v>0</v>
      </c>
      <c r="BX78" s="1">
        <v>0</v>
      </c>
      <c r="BY78" s="1">
        <v>0</v>
      </c>
      <c r="BZ78" s="1">
        <v>0</v>
      </c>
      <c r="CA78" s="1">
        <v>0</v>
      </c>
      <c r="CB78" s="1">
        <v>0</v>
      </c>
      <c r="CC78" s="1">
        <v>0</v>
      </c>
      <c r="CD78" s="1">
        <v>0</v>
      </c>
      <c r="CF78" s="1" t="s">
        <v>331</v>
      </c>
      <c r="CH78" s="1" t="s">
        <v>323</v>
      </c>
      <c r="CW78" s="1" t="s">
        <v>332</v>
      </c>
      <c r="CX78" s="1" t="s">
        <v>333</v>
      </c>
      <c r="CZ78" s="1" t="s">
        <v>333</v>
      </c>
      <c r="DB78" s="1">
        <v>0</v>
      </c>
      <c r="DC78" s="1">
        <v>21</v>
      </c>
      <c r="DD78" s="1">
        <v>0</v>
      </c>
      <c r="DE78" s="1">
        <v>0</v>
      </c>
      <c r="DF78" s="1">
        <v>0</v>
      </c>
      <c r="DG78" s="1">
        <v>0</v>
      </c>
      <c r="DH78" s="1">
        <v>0</v>
      </c>
      <c r="DI78" s="1">
        <v>0</v>
      </c>
      <c r="DJ78" s="1">
        <v>0</v>
      </c>
      <c r="DK78" s="1">
        <v>0</v>
      </c>
      <c r="DL78" s="1">
        <v>0</v>
      </c>
      <c r="DM78" s="1">
        <v>0</v>
      </c>
      <c r="DN78" s="1">
        <v>21</v>
      </c>
      <c r="DO78" s="1">
        <v>0</v>
      </c>
      <c r="DP78" s="1">
        <v>0</v>
      </c>
      <c r="DQ78" s="1">
        <v>0</v>
      </c>
      <c r="DR78" s="1">
        <v>0</v>
      </c>
      <c r="DS78" s="1">
        <v>0</v>
      </c>
      <c r="DT78" s="1">
        <v>0</v>
      </c>
      <c r="DU78" s="1">
        <v>0</v>
      </c>
      <c r="DV78" s="1">
        <v>0</v>
      </c>
      <c r="DW78" s="1">
        <v>0</v>
      </c>
      <c r="DX78" s="1">
        <v>0</v>
      </c>
      <c r="DY78" s="1">
        <v>21</v>
      </c>
      <c r="DZ78" s="1">
        <v>0</v>
      </c>
      <c r="EA78" s="1">
        <v>0</v>
      </c>
      <c r="EB78" s="1">
        <v>0</v>
      </c>
      <c r="EC78" s="1">
        <v>0</v>
      </c>
      <c r="ED78" s="1">
        <v>0</v>
      </c>
      <c r="EE78" s="1">
        <v>0</v>
      </c>
      <c r="EF78" s="1">
        <v>0</v>
      </c>
      <c r="EG78" s="1">
        <v>0</v>
      </c>
      <c r="EH78" s="1">
        <v>0</v>
      </c>
      <c r="EI78" s="1">
        <v>0</v>
      </c>
      <c r="EJ78" s="1">
        <v>0</v>
      </c>
      <c r="EK78" s="1">
        <v>21</v>
      </c>
      <c r="EL78" s="1">
        <v>0</v>
      </c>
      <c r="EM78" s="1">
        <v>0</v>
      </c>
      <c r="EN78" s="1">
        <v>0</v>
      </c>
      <c r="EO78" s="1">
        <v>0</v>
      </c>
      <c r="EP78" s="1">
        <v>0</v>
      </c>
      <c r="EQ78" s="1">
        <v>0</v>
      </c>
      <c r="ER78" s="1">
        <v>0</v>
      </c>
      <c r="ES78" s="1">
        <v>0</v>
      </c>
      <c r="ET78" s="1">
        <v>0</v>
      </c>
      <c r="EU78" s="1">
        <v>0</v>
      </c>
      <c r="EV78" s="1" t="s">
        <v>322</v>
      </c>
      <c r="EW78" s="1" t="s">
        <v>334</v>
      </c>
      <c r="EZ78" s="1" t="s">
        <v>335</v>
      </c>
      <c r="FA78" s="1">
        <v>1</v>
      </c>
      <c r="FB78" s="1">
        <v>9</v>
      </c>
      <c r="FI78" s="1" t="s">
        <v>322</v>
      </c>
      <c r="FM78" s="1" t="s">
        <v>323</v>
      </c>
      <c r="FP78" s="1" t="s">
        <v>336</v>
      </c>
      <c r="FR78" s="1" t="s">
        <v>323</v>
      </c>
      <c r="FS78" s="1" t="s">
        <v>337</v>
      </c>
      <c r="FT78" s="1" t="s">
        <v>338</v>
      </c>
      <c r="FV78" s="1" t="s">
        <v>322</v>
      </c>
      <c r="FW78" s="125"/>
      <c r="FX78" s="1">
        <v>633048605</v>
      </c>
      <c r="FY78" s="243">
        <f t="shared" si="5"/>
        <v>2.25</v>
      </c>
      <c r="FZ78" s="243">
        <f t="shared" si="6"/>
        <v>0.32142857142857145</v>
      </c>
      <c r="GA78" s="241">
        <f>IF(FP78="5 hours",300,IF(FP78="30 Mins",30,IF(FP78="2 Hours",120,IF(FP78="60 Mins",60,IF(FP78="3 hours",180,IF(FP78="3hrs",180,IF(FP78="2.5 hours",150,IF(FP78="3.5 hrs",210,IF(FP78="4 Hours",240,IF(FP78="3 Hours",180,IF(FP78="3.20 hrs",192,IF(FP78="4 hours",240,IF(FP78="2.40 hours",144,IF(FP78="3.20 hours",192,IF(FP78="3.5 hours",210,IF(FP78="4hours",240,""))))))))))))))))</f>
        <v>120</v>
      </c>
    </row>
    <row r="79" spans="2:183" s="1" customFormat="1">
      <c r="B79" s="1" t="s">
        <v>322</v>
      </c>
      <c r="E79" s="1" t="s">
        <v>322</v>
      </c>
      <c r="H79" s="1" t="s">
        <v>322</v>
      </c>
      <c r="J79" s="1" t="s">
        <v>323</v>
      </c>
      <c r="L79" s="1" t="s">
        <v>324</v>
      </c>
      <c r="O79" s="1" t="s">
        <v>325</v>
      </c>
      <c r="P79" s="258">
        <v>45641</v>
      </c>
      <c r="Q79" s="255">
        <v>45641.429439108797</v>
      </c>
      <c r="R79" s="201" t="s">
        <v>503</v>
      </c>
      <c r="S79" s="1">
        <v>0</v>
      </c>
      <c r="T79" s="1">
        <v>0</v>
      </c>
      <c r="U79" s="1">
        <v>2</v>
      </c>
      <c r="V79" s="1">
        <v>2</v>
      </c>
      <c r="W79" s="1">
        <v>1</v>
      </c>
      <c r="X79" s="1">
        <v>1</v>
      </c>
      <c r="Y79" s="1" t="s">
        <v>403</v>
      </c>
      <c r="AA79" s="1" t="s">
        <v>368</v>
      </c>
      <c r="AC79" s="1" t="s">
        <v>329</v>
      </c>
      <c r="AD79" s="1">
        <v>0</v>
      </c>
      <c r="AE79" s="1">
        <v>1</v>
      </c>
      <c r="AF79" s="1">
        <v>0</v>
      </c>
      <c r="AG79" s="1">
        <v>0</v>
      </c>
      <c r="AH79" s="1">
        <v>0</v>
      </c>
      <c r="AI79" s="1">
        <v>0</v>
      </c>
      <c r="AJ79" s="1">
        <v>0</v>
      </c>
      <c r="AK79" s="1">
        <v>0</v>
      </c>
      <c r="AL79" s="1">
        <v>0</v>
      </c>
      <c r="AM79" s="1">
        <v>0</v>
      </c>
      <c r="AN79" s="1">
        <v>0</v>
      </c>
      <c r="AP79" s="1" t="s">
        <v>329</v>
      </c>
      <c r="AR79" s="1" t="s">
        <v>330</v>
      </c>
      <c r="AS79" s="1" t="s">
        <v>323</v>
      </c>
      <c r="BI79" s="1">
        <v>1</v>
      </c>
      <c r="BR79" s="1" t="s">
        <v>331</v>
      </c>
      <c r="BS79" s="1">
        <v>0</v>
      </c>
      <c r="BT79" s="1">
        <v>1</v>
      </c>
      <c r="BU79" s="1">
        <v>0</v>
      </c>
      <c r="BV79" s="1">
        <v>0</v>
      </c>
      <c r="BW79" s="1">
        <v>0</v>
      </c>
      <c r="BX79" s="1">
        <v>0</v>
      </c>
      <c r="BY79" s="1">
        <v>0</v>
      </c>
      <c r="BZ79" s="1">
        <v>0</v>
      </c>
      <c r="CA79" s="1">
        <v>0</v>
      </c>
      <c r="CB79" s="1">
        <v>0</v>
      </c>
      <c r="CC79" s="1">
        <v>0</v>
      </c>
      <c r="CD79" s="1">
        <v>0</v>
      </c>
      <c r="CF79" s="1" t="s">
        <v>331</v>
      </c>
      <c r="CH79" s="1" t="s">
        <v>323</v>
      </c>
      <c r="CW79" s="1" t="s">
        <v>332</v>
      </c>
      <c r="CX79" s="1" t="s">
        <v>359</v>
      </c>
      <c r="CZ79" s="1" t="s">
        <v>359</v>
      </c>
      <c r="DB79" s="1">
        <v>0</v>
      </c>
      <c r="DC79" s="1">
        <v>21</v>
      </c>
      <c r="DD79" s="1">
        <v>0</v>
      </c>
      <c r="DE79" s="1">
        <v>0</v>
      </c>
      <c r="DF79" s="1">
        <v>0</v>
      </c>
      <c r="DG79" s="1">
        <v>0</v>
      </c>
      <c r="DH79" s="1">
        <v>0</v>
      </c>
      <c r="DI79" s="1">
        <v>0</v>
      </c>
      <c r="DJ79" s="1">
        <v>0</v>
      </c>
      <c r="DK79" s="1">
        <v>0</v>
      </c>
      <c r="DL79" s="1">
        <v>0</v>
      </c>
      <c r="DM79" s="1">
        <v>0</v>
      </c>
      <c r="DN79" s="1">
        <v>21</v>
      </c>
      <c r="DO79" s="1">
        <v>0</v>
      </c>
      <c r="DP79" s="1">
        <v>0</v>
      </c>
      <c r="DQ79" s="1">
        <v>0</v>
      </c>
      <c r="DR79" s="1">
        <v>0</v>
      </c>
      <c r="DS79" s="1">
        <v>0</v>
      </c>
      <c r="DT79" s="1">
        <v>0</v>
      </c>
      <c r="DU79" s="1">
        <v>0</v>
      </c>
      <c r="DV79" s="1">
        <v>0</v>
      </c>
      <c r="DW79" s="1">
        <v>0</v>
      </c>
      <c r="DX79" s="1">
        <v>0</v>
      </c>
      <c r="DY79" s="1">
        <v>21</v>
      </c>
      <c r="DZ79" s="1">
        <v>0</v>
      </c>
      <c r="EA79" s="1">
        <v>0</v>
      </c>
      <c r="EB79" s="1">
        <v>0</v>
      </c>
      <c r="EC79" s="1">
        <v>0</v>
      </c>
      <c r="ED79" s="1">
        <v>0</v>
      </c>
      <c r="EE79" s="1">
        <v>0</v>
      </c>
      <c r="EF79" s="1">
        <v>0</v>
      </c>
      <c r="EG79" s="1">
        <v>0</v>
      </c>
      <c r="EH79" s="1">
        <v>0</v>
      </c>
      <c r="EI79" s="1">
        <v>0</v>
      </c>
      <c r="EJ79" s="1">
        <v>0</v>
      </c>
      <c r="EK79" s="1">
        <v>21</v>
      </c>
      <c r="EL79" s="1">
        <v>0</v>
      </c>
      <c r="EM79" s="1">
        <v>0</v>
      </c>
      <c r="EN79" s="1">
        <v>0</v>
      </c>
      <c r="EO79" s="1">
        <v>0</v>
      </c>
      <c r="EP79" s="1">
        <v>0</v>
      </c>
      <c r="EQ79" s="1">
        <v>0</v>
      </c>
      <c r="ER79" s="1">
        <v>0</v>
      </c>
      <c r="ES79" s="1">
        <v>0</v>
      </c>
      <c r="ET79" s="1">
        <v>0</v>
      </c>
      <c r="EU79" s="1">
        <v>0</v>
      </c>
      <c r="EV79" s="1" t="s">
        <v>323</v>
      </c>
      <c r="FI79" s="1" t="s">
        <v>322</v>
      </c>
      <c r="FM79" s="1" t="s">
        <v>323</v>
      </c>
      <c r="FP79" s="1" t="s">
        <v>336</v>
      </c>
      <c r="FR79" s="1" t="s">
        <v>323</v>
      </c>
      <c r="FS79" s="1" t="s">
        <v>337</v>
      </c>
      <c r="FT79" s="1" t="s">
        <v>338</v>
      </c>
      <c r="FV79" s="1" t="s">
        <v>322</v>
      </c>
      <c r="FW79" s="125"/>
      <c r="FX79" s="1">
        <v>629037317</v>
      </c>
      <c r="FY79" s="243" t="str">
        <f t="shared" si="5"/>
        <v/>
      </c>
      <c r="FZ79" s="243" t="str">
        <f t="shared" si="6"/>
        <v/>
      </c>
      <c r="GA79" s="241">
        <f>IF(FP79="5 hours",300,IF(FP79="30 Mins",30,IF(FP79="2 Hours",120,IF(FP79="60 Mins",60,IF(FP79="3 hours",180,IF(FP79="3hrs",180,IF(FP79="2.5 hours",150,IF(FP79="3.5 hrs",210,IF(FP79="4 Hours",240,IF(FP79="3 Hours",180,IF(FP79="3.20 hrs",192,IF(FP79="4 hours",240,IF(FP79="2.40 hours",144,IF(FP79="3.20 hours",192,IF(FP79="3.5 hours",210,IF(FP79="4hours",240,""))))))))))))))))</f>
        <v>120</v>
      </c>
    </row>
    <row r="80" spans="2:183" s="1" customFormat="1">
      <c r="B80" s="1" t="s">
        <v>322</v>
      </c>
      <c r="E80" s="1" t="s">
        <v>322</v>
      </c>
      <c r="H80" s="1" t="s">
        <v>322</v>
      </c>
      <c r="J80" s="1" t="s">
        <v>323</v>
      </c>
      <c r="L80" s="1" t="s">
        <v>324</v>
      </c>
      <c r="O80" s="1" t="s">
        <v>325</v>
      </c>
      <c r="P80" s="258">
        <v>45654</v>
      </c>
      <c r="Q80" s="255">
        <v>45654.324381377301</v>
      </c>
      <c r="R80" s="201" t="s">
        <v>504</v>
      </c>
      <c r="S80" s="1">
        <v>3</v>
      </c>
      <c r="T80" s="1">
        <v>2</v>
      </c>
      <c r="U80" s="1">
        <v>1</v>
      </c>
      <c r="V80" s="1">
        <v>1</v>
      </c>
      <c r="W80" s="1">
        <v>1</v>
      </c>
      <c r="X80" s="1">
        <v>0</v>
      </c>
      <c r="Y80" s="1" t="s">
        <v>345</v>
      </c>
      <c r="AA80" s="1" t="s">
        <v>346</v>
      </c>
      <c r="AC80" s="1" t="s">
        <v>329</v>
      </c>
      <c r="AD80" s="1">
        <v>0</v>
      </c>
      <c r="AE80" s="1">
        <v>1</v>
      </c>
      <c r="AF80" s="1">
        <v>0</v>
      </c>
      <c r="AG80" s="1">
        <v>0</v>
      </c>
      <c r="AH80" s="1">
        <v>0</v>
      </c>
      <c r="AI80" s="1">
        <v>0</v>
      </c>
      <c r="AJ80" s="1">
        <v>0</v>
      </c>
      <c r="AK80" s="1">
        <v>0</v>
      </c>
      <c r="AL80" s="1">
        <v>0</v>
      </c>
      <c r="AM80" s="1">
        <v>0</v>
      </c>
      <c r="AN80" s="1">
        <v>0</v>
      </c>
      <c r="AP80" s="1" t="s">
        <v>329</v>
      </c>
      <c r="AR80" s="1" t="s">
        <v>347</v>
      </c>
      <c r="AS80" s="1" t="s">
        <v>323</v>
      </c>
      <c r="BI80" s="1">
        <v>1</v>
      </c>
      <c r="BR80" s="1" t="s">
        <v>331</v>
      </c>
      <c r="BS80" s="1">
        <v>0</v>
      </c>
      <c r="BT80" s="1">
        <v>1</v>
      </c>
      <c r="BU80" s="1">
        <v>0</v>
      </c>
      <c r="BV80" s="1">
        <v>0</v>
      </c>
      <c r="BW80" s="1">
        <v>0</v>
      </c>
      <c r="BX80" s="1">
        <v>0</v>
      </c>
      <c r="BY80" s="1">
        <v>0</v>
      </c>
      <c r="BZ80" s="1">
        <v>0</v>
      </c>
      <c r="CA80" s="1">
        <v>0</v>
      </c>
      <c r="CB80" s="1">
        <v>0</v>
      </c>
      <c r="CC80" s="1">
        <v>0</v>
      </c>
      <c r="CD80" s="1">
        <v>0</v>
      </c>
      <c r="CF80" s="1" t="s">
        <v>331</v>
      </c>
      <c r="CH80" s="1" t="s">
        <v>323</v>
      </c>
      <c r="CW80" s="1" t="s">
        <v>332</v>
      </c>
      <c r="CX80" s="1" t="s">
        <v>348</v>
      </c>
      <c r="CZ80" s="1" t="s">
        <v>348</v>
      </c>
      <c r="DB80" s="1">
        <v>0</v>
      </c>
      <c r="DC80" s="1">
        <v>21</v>
      </c>
      <c r="DD80" s="1">
        <v>0</v>
      </c>
      <c r="DE80" s="1">
        <v>0</v>
      </c>
      <c r="DF80" s="1">
        <v>0</v>
      </c>
      <c r="DG80" s="1">
        <v>0</v>
      </c>
      <c r="DH80" s="1">
        <v>0</v>
      </c>
      <c r="DI80" s="1">
        <v>0</v>
      </c>
      <c r="DJ80" s="1">
        <v>0</v>
      </c>
      <c r="DK80" s="1">
        <v>0</v>
      </c>
      <c r="DL80" s="1">
        <v>0</v>
      </c>
      <c r="DM80" s="1">
        <v>0</v>
      </c>
      <c r="DN80" s="1">
        <v>21</v>
      </c>
      <c r="DO80" s="1">
        <v>0</v>
      </c>
      <c r="DP80" s="1">
        <v>0</v>
      </c>
      <c r="DQ80" s="1">
        <v>0</v>
      </c>
      <c r="DR80" s="1">
        <v>0</v>
      </c>
      <c r="DS80" s="1">
        <v>0</v>
      </c>
      <c r="DT80" s="1">
        <v>0</v>
      </c>
      <c r="DU80" s="1">
        <v>0</v>
      </c>
      <c r="DV80" s="1">
        <v>0</v>
      </c>
      <c r="DW80" s="1">
        <v>0</v>
      </c>
      <c r="DX80" s="1">
        <v>0</v>
      </c>
      <c r="DY80" s="1">
        <v>21</v>
      </c>
      <c r="DZ80" s="1">
        <v>0</v>
      </c>
      <c r="EA80" s="1">
        <v>0</v>
      </c>
      <c r="EB80" s="1">
        <v>0</v>
      </c>
      <c r="EC80" s="1">
        <v>0</v>
      </c>
      <c r="ED80" s="1">
        <v>0</v>
      </c>
      <c r="EE80" s="1">
        <v>0</v>
      </c>
      <c r="EF80" s="1">
        <v>0</v>
      </c>
      <c r="EG80" s="1">
        <v>0</v>
      </c>
      <c r="EH80" s="1">
        <v>0</v>
      </c>
      <c r="EI80" s="1">
        <v>0</v>
      </c>
      <c r="EJ80" s="1">
        <v>0</v>
      </c>
      <c r="EK80" s="1">
        <v>21</v>
      </c>
      <c r="EL80" s="1">
        <v>0</v>
      </c>
      <c r="EM80" s="1">
        <v>0</v>
      </c>
      <c r="EN80" s="1">
        <v>0</v>
      </c>
      <c r="EO80" s="1">
        <v>0</v>
      </c>
      <c r="EP80" s="1">
        <v>0</v>
      </c>
      <c r="EQ80" s="1">
        <v>0</v>
      </c>
      <c r="ER80" s="1">
        <v>0</v>
      </c>
      <c r="ES80" s="1">
        <v>0</v>
      </c>
      <c r="ET80" s="1">
        <v>0</v>
      </c>
      <c r="EU80" s="1">
        <v>0</v>
      </c>
      <c r="EV80" s="1" t="s">
        <v>322</v>
      </c>
      <c r="EW80" s="1" t="s">
        <v>349</v>
      </c>
      <c r="EZ80" s="1" t="s">
        <v>350</v>
      </c>
      <c r="FA80" s="1">
        <v>1</v>
      </c>
      <c r="FB80" s="1">
        <v>1</v>
      </c>
      <c r="FI80" s="1" t="s">
        <v>322</v>
      </c>
      <c r="FM80" s="1" t="s">
        <v>323</v>
      </c>
      <c r="FP80" s="1" t="s">
        <v>311</v>
      </c>
      <c r="FQ80" s="1" t="s">
        <v>505</v>
      </c>
      <c r="FR80" s="1" t="s">
        <v>323</v>
      </c>
      <c r="FS80" s="1" t="s">
        <v>337</v>
      </c>
      <c r="FT80" s="1" t="s">
        <v>338</v>
      </c>
      <c r="FV80" s="1" t="s">
        <v>322</v>
      </c>
      <c r="FW80" s="125"/>
      <c r="FX80" s="1">
        <v>633030613</v>
      </c>
      <c r="FY80" s="243">
        <f t="shared" si="5"/>
        <v>7</v>
      </c>
      <c r="FZ80" s="243">
        <f t="shared" si="6"/>
        <v>1</v>
      </c>
      <c r="GA80" s="241">
        <f>IF(FQ80="120 minutes",120,IF(FQ80="300 mint",300,IF(FQ80="360 mint",360,IF(FQ80="300minute",300,IF(FQ80="270minute",270,IF(FQ80="300 minute",300,IF(FQ80="180 minute",180,IF(FQ80="6sacadood",360,IF(FQ80="5 saacadood",300,IF(FQ80="4sacadood",240,IF(FQ80="270 minutes",270,IF(FQ80="240minutes",240,IF(FQ80="360minutes",360,IF(FQ80="300mint",300,IF(FQ80="300 mints",300,IF(FQ80="270minutes",270,IF(FQ80="300 minutes",300,IF(FQ80="240 minutes",240,IF(FQ80="240Minutes",240,IF(FQ80="180minutes",180,IF(FQ80="180 minutes",180,IF(FQ80="263 minutes",263,IF(FQ80="330 minutes",330,IF(FQ80="270 Minutes",270,IF(FQ80="240minutes",240,IF(FQ80="3",180,IF(FQ80="3 hours",180,IF(FQ80="4 hours",240,IF(FQ80="1",60,IF(FQ80="2.5 hours",150,IF(FQ80="5 hours",300,IF(FQ80="4",240,IF(FQ80="300minutes",300,FQ80)))))))))))))))))))))))))))))))))</f>
        <v>360</v>
      </c>
    </row>
    <row r="81" spans="2:183" s="1" customFormat="1">
      <c r="B81" s="1" t="s">
        <v>322</v>
      </c>
      <c r="E81" s="1" t="s">
        <v>322</v>
      </c>
      <c r="H81" s="1" t="s">
        <v>322</v>
      </c>
      <c r="J81" s="1" t="s">
        <v>323</v>
      </c>
      <c r="L81" s="1" t="s">
        <v>324</v>
      </c>
      <c r="O81" s="1" t="s">
        <v>325</v>
      </c>
      <c r="P81" s="258">
        <v>45662</v>
      </c>
      <c r="Q81" s="255">
        <v>45662.429353425898</v>
      </c>
      <c r="R81" s="201" t="s">
        <v>506</v>
      </c>
      <c r="S81" s="1">
        <v>1</v>
      </c>
      <c r="T81" s="1">
        <v>2</v>
      </c>
      <c r="U81" s="1">
        <v>1</v>
      </c>
      <c r="V81" s="1">
        <v>1</v>
      </c>
      <c r="W81" s="1">
        <v>1</v>
      </c>
      <c r="X81" s="1">
        <v>1</v>
      </c>
      <c r="Y81" s="1" t="s">
        <v>345</v>
      </c>
      <c r="AA81" s="1" t="s">
        <v>328</v>
      </c>
      <c r="AC81" s="1" t="s">
        <v>329</v>
      </c>
      <c r="AD81" s="1">
        <v>0</v>
      </c>
      <c r="AE81" s="1">
        <v>1</v>
      </c>
      <c r="AF81" s="1">
        <v>0</v>
      </c>
      <c r="AG81" s="1">
        <v>0</v>
      </c>
      <c r="AH81" s="1">
        <v>0</v>
      </c>
      <c r="AI81" s="1">
        <v>0</v>
      </c>
      <c r="AJ81" s="1">
        <v>0</v>
      </c>
      <c r="AK81" s="1">
        <v>0</v>
      </c>
      <c r="AL81" s="1">
        <v>0</v>
      </c>
      <c r="AM81" s="1">
        <v>0</v>
      </c>
      <c r="AN81" s="1">
        <v>0</v>
      </c>
      <c r="AP81" s="1" t="s">
        <v>329</v>
      </c>
      <c r="AR81" s="1" t="s">
        <v>347</v>
      </c>
      <c r="AS81" s="1" t="s">
        <v>323</v>
      </c>
      <c r="BI81" s="1">
        <v>1</v>
      </c>
      <c r="BR81" s="1" t="s">
        <v>331</v>
      </c>
      <c r="BS81" s="1">
        <v>0</v>
      </c>
      <c r="BT81" s="1">
        <v>1</v>
      </c>
      <c r="BU81" s="1">
        <v>0</v>
      </c>
      <c r="BV81" s="1">
        <v>0</v>
      </c>
      <c r="BW81" s="1">
        <v>0</v>
      </c>
      <c r="BX81" s="1">
        <v>0</v>
      </c>
      <c r="BY81" s="1">
        <v>0</v>
      </c>
      <c r="BZ81" s="1">
        <v>0</v>
      </c>
      <c r="CA81" s="1">
        <v>0</v>
      </c>
      <c r="CB81" s="1">
        <v>0</v>
      </c>
      <c r="CC81" s="1">
        <v>0</v>
      </c>
      <c r="CD81" s="1">
        <v>0</v>
      </c>
      <c r="CF81" s="1" t="s">
        <v>331</v>
      </c>
      <c r="CH81" s="1" t="s">
        <v>323</v>
      </c>
      <c r="CW81" s="1" t="s">
        <v>332</v>
      </c>
      <c r="CX81" s="1" t="s">
        <v>333</v>
      </c>
      <c r="CZ81" s="1" t="s">
        <v>333</v>
      </c>
      <c r="DB81" s="1">
        <v>0</v>
      </c>
      <c r="DC81" s="1">
        <v>14</v>
      </c>
      <c r="DD81" s="1">
        <v>0</v>
      </c>
      <c r="DE81" s="1">
        <v>0</v>
      </c>
      <c r="DF81" s="1">
        <v>0</v>
      </c>
      <c r="DG81" s="1">
        <v>0</v>
      </c>
      <c r="DH81" s="1">
        <v>0</v>
      </c>
      <c r="DI81" s="1">
        <v>0</v>
      </c>
      <c r="DJ81" s="1">
        <v>0</v>
      </c>
      <c r="DK81" s="1">
        <v>0</v>
      </c>
      <c r="DL81" s="1">
        <v>0</v>
      </c>
      <c r="DM81" s="1">
        <v>0</v>
      </c>
      <c r="DN81" s="1">
        <v>14</v>
      </c>
      <c r="DO81" s="1">
        <v>0</v>
      </c>
      <c r="DP81" s="1">
        <v>0</v>
      </c>
      <c r="DQ81" s="1">
        <v>0</v>
      </c>
      <c r="DR81" s="1">
        <v>0</v>
      </c>
      <c r="DS81" s="1">
        <v>0</v>
      </c>
      <c r="DT81" s="1">
        <v>0</v>
      </c>
      <c r="DU81" s="1">
        <v>0</v>
      </c>
      <c r="DV81" s="1">
        <v>0</v>
      </c>
      <c r="DW81" s="1">
        <v>0</v>
      </c>
      <c r="DX81" s="1">
        <v>0</v>
      </c>
      <c r="DY81" s="1">
        <v>14</v>
      </c>
      <c r="DZ81" s="1">
        <v>0</v>
      </c>
      <c r="EA81" s="1">
        <v>0</v>
      </c>
      <c r="EB81" s="1">
        <v>0</v>
      </c>
      <c r="EC81" s="1">
        <v>0</v>
      </c>
      <c r="ED81" s="1">
        <v>0</v>
      </c>
      <c r="EE81" s="1">
        <v>0</v>
      </c>
      <c r="EF81" s="1">
        <v>0</v>
      </c>
      <c r="EG81" s="1">
        <v>0</v>
      </c>
      <c r="EH81" s="1">
        <v>0</v>
      </c>
      <c r="EI81" s="1">
        <v>0</v>
      </c>
      <c r="EJ81" s="1">
        <v>0</v>
      </c>
      <c r="EK81" s="1">
        <v>14</v>
      </c>
      <c r="EL81" s="1">
        <v>0</v>
      </c>
      <c r="EM81" s="1">
        <v>0</v>
      </c>
      <c r="EN81" s="1">
        <v>0</v>
      </c>
      <c r="EO81" s="1">
        <v>0</v>
      </c>
      <c r="EP81" s="1">
        <v>0</v>
      </c>
      <c r="EQ81" s="1">
        <v>0</v>
      </c>
      <c r="ER81" s="1">
        <v>0</v>
      </c>
      <c r="ES81" s="1">
        <v>0</v>
      </c>
      <c r="ET81" s="1">
        <v>0</v>
      </c>
      <c r="EU81" s="1">
        <v>0</v>
      </c>
      <c r="EV81" s="1" t="s">
        <v>322</v>
      </c>
      <c r="EW81" s="1" t="s">
        <v>334</v>
      </c>
      <c r="EZ81" s="1" t="s">
        <v>335</v>
      </c>
      <c r="FA81" s="1">
        <v>1</v>
      </c>
      <c r="FB81" s="1">
        <v>10</v>
      </c>
      <c r="FI81" s="1" t="s">
        <v>322</v>
      </c>
      <c r="FM81" s="1" t="s">
        <v>323</v>
      </c>
      <c r="FP81" s="1" t="s">
        <v>336</v>
      </c>
      <c r="FR81" s="1" t="s">
        <v>323</v>
      </c>
      <c r="FS81" s="1" t="s">
        <v>337</v>
      </c>
      <c r="FT81" s="1" t="s">
        <v>338</v>
      </c>
      <c r="FV81" s="1" t="s">
        <v>322</v>
      </c>
      <c r="FW81" s="125"/>
      <c r="FX81" s="1">
        <v>634380170</v>
      </c>
      <c r="FY81" s="243">
        <f t="shared" si="5"/>
        <v>2.5</v>
      </c>
      <c r="FZ81" s="243">
        <f t="shared" si="6"/>
        <v>0.35714285714285715</v>
      </c>
      <c r="GA81" s="241">
        <f>IF(FP81="5 hours",300,IF(FP81="30 Mins",30,IF(FP81="2 Hours",120,IF(FP81="60 Mins",60,IF(FP81="3 hours",180,IF(FP81="3hrs",180,IF(FP81="2.5 hours",150,IF(FP81="3.5 hrs",210,IF(FP81="4 Hours",240,IF(FP81="3 Hours",180,IF(FP81="3.20 hrs",192,IF(FP81="4 hours",240,IF(FP81="2.40 hours",144,IF(FP81="3.20 hours",192,IF(FP81="3.5 hours",210,IF(FP81="4hours",240,""))))))))))))))))</f>
        <v>120</v>
      </c>
    </row>
    <row r="82" spans="2:183" s="1" customFormat="1">
      <c r="B82" s="1" t="s">
        <v>322</v>
      </c>
      <c r="E82" s="1" t="s">
        <v>322</v>
      </c>
      <c r="H82" s="1" t="s">
        <v>322</v>
      </c>
      <c r="J82" s="1" t="s">
        <v>323</v>
      </c>
      <c r="L82" s="1" t="s">
        <v>324</v>
      </c>
      <c r="O82" s="1" t="s">
        <v>325</v>
      </c>
      <c r="P82" s="258">
        <v>45648</v>
      </c>
      <c r="Q82" s="255">
        <v>45648.352387407402</v>
      </c>
      <c r="R82" s="201" t="s">
        <v>507</v>
      </c>
      <c r="S82" s="1">
        <v>5</v>
      </c>
      <c r="T82" s="1">
        <v>2</v>
      </c>
      <c r="U82" s="1">
        <v>1</v>
      </c>
      <c r="V82" s="1">
        <v>1</v>
      </c>
      <c r="W82" s="1">
        <v>0</v>
      </c>
      <c r="X82" s="1">
        <v>0</v>
      </c>
      <c r="Y82" s="1" t="s">
        <v>372</v>
      </c>
      <c r="AA82" s="1" t="s">
        <v>435</v>
      </c>
      <c r="AC82" s="1" t="s">
        <v>329</v>
      </c>
      <c r="AD82" s="1">
        <v>0</v>
      </c>
      <c r="AE82" s="1">
        <v>1</v>
      </c>
      <c r="AF82" s="1">
        <v>0</v>
      </c>
      <c r="AG82" s="1">
        <v>0</v>
      </c>
      <c r="AH82" s="1">
        <v>0</v>
      </c>
      <c r="AI82" s="1">
        <v>0</v>
      </c>
      <c r="AJ82" s="1">
        <v>0</v>
      </c>
      <c r="AK82" s="1">
        <v>0</v>
      </c>
      <c r="AL82" s="1">
        <v>0</v>
      </c>
      <c r="AM82" s="1">
        <v>0</v>
      </c>
      <c r="AN82" s="1">
        <v>0</v>
      </c>
      <c r="AP82" s="1" t="s">
        <v>329</v>
      </c>
      <c r="AR82" s="1" t="s">
        <v>330</v>
      </c>
      <c r="AS82" s="1" t="s">
        <v>323</v>
      </c>
      <c r="BI82" s="1">
        <v>1</v>
      </c>
      <c r="BR82" s="1" t="s">
        <v>331</v>
      </c>
      <c r="BS82" s="1">
        <v>0</v>
      </c>
      <c r="BT82" s="1">
        <v>1</v>
      </c>
      <c r="BU82" s="1">
        <v>0</v>
      </c>
      <c r="BV82" s="1">
        <v>0</v>
      </c>
      <c r="BW82" s="1">
        <v>0</v>
      </c>
      <c r="BX82" s="1">
        <v>0</v>
      </c>
      <c r="BY82" s="1">
        <v>0</v>
      </c>
      <c r="BZ82" s="1">
        <v>0</v>
      </c>
      <c r="CA82" s="1">
        <v>0</v>
      </c>
      <c r="CB82" s="1">
        <v>0</v>
      </c>
      <c r="CC82" s="1">
        <v>0</v>
      </c>
      <c r="CD82" s="1">
        <v>0</v>
      </c>
      <c r="CF82" s="1" t="s">
        <v>331</v>
      </c>
      <c r="CH82" s="1" t="s">
        <v>323</v>
      </c>
      <c r="CW82" s="1" t="s">
        <v>332</v>
      </c>
      <c r="CX82" s="1" t="s">
        <v>392</v>
      </c>
      <c r="CZ82" s="1" t="s">
        <v>453</v>
      </c>
      <c r="DB82" s="1">
        <v>0</v>
      </c>
      <c r="DC82" s="1">
        <v>21</v>
      </c>
      <c r="DD82" s="1">
        <v>0</v>
      </c>
      <c r="DE82" s="1">
        <v>0</v>
      </c>
      <c r="DF82" s="1">
        <v>0</v>
      </c>
      <c r="DG82" s="1">
        <v>0</v>
      </c>
      <c r="DH82" s="1">
        <v>0</v>
      </c>
      <c r="DI82" s="1">
        <v>0</v>
      </c>
      <c r="DJ82" s="1">
        <v>0</v>
      </c>
      <c r="DK82" s="1">
        <v>0</v>
      </c>
      <c r="DL82" s="1">
        <v>0</v>
      </c>
      <c r="DM82" s="1">
        <v>0</v>
      </c>
      <c r="DN82" s="1">
        <v>21</v>
      </c>
      <c r="DO82" s="1">
        <v>0</v>
      </c>
      <c r="DP82" s="1">
        <v>0</v>
      </c>
      <c r="DQ82" s="1">
        <v>0</v>
      </c>
      <c r="DR82" s="1">
        <v>0</v>
      </c>
      <c r="DS82" s="1">
        <v>0</v>
      </c>
      <c r="DT82" s="1">
        <v>0</v>
      </c>
      <c r="DU82" s="1">
        <v>0</v>
      </c>
      <c r="DV82" s="1">
        <v>0</v>
      </c>
      <c r="DW82" s="1">
        <v>0</v>
      </c>
      <c r="DX82" s="1">
        <v>0</v>
      </c>
      <c r="DY82" s="1">
        <v>21</v>
      </c>
      <c r="DZ82" s="1">
        <v>0</v>
      </c>
      <c r="EA82" s="1">
        <v>0</v>
      </c>
      <c r="EB82" s="1">
        <v>0</v>
      </c>
      <c r="EC82" s="1">
        <v>0</v>
      </c>
      <c r="ED82" s="1">
        <v>0</v>
      </c>
      <c r="EE82" s="1">
        <v>0</v>
      </c>
      <c r="EF82" s="1">
        <v>0</v>
      </c>
      <c r="EG82" s="1">
        <v>0</v>
      </c>
      <c r="EH82" s="1">
        <v>0</v>
      </c>
      <c r="EI82" s="1">
        <v>0</v>
      </c>
      <c r="EJ82" s="1">
        <v>0</v>
      </c>
      <c r="EK82" s="1">
        <v>21</v>
      </c>
      <c r="EL82" s="1">
        <v>0</v>
      </c>
      <c r="EM82" s="1">
        <v>0</v>
      </c>
      <c r="EN82" s="1">
        <v>0</v>
      </c>
      <c r="EO82" s="1">
        <v>0</v>
      </c>
      <c r="EP82" s="1">
        <v>0</v>
      </c>
      <c r="EQ82" s="1">
        <v>0</v>
      </c>
      <c r="ER82" s="1">
        <v>0</v>
      </c>
      <c r="ES82" s="1">
        <v>0</v>
      </c>
      <c r="ET82" s="1">
        <v>0</v>
      </c>
      <c r="EU82" s="1">
        <v>0</v>
      </c>
      <c r="EV82" s="1" t="s">
        <v>322</v>
      </c>
      <c r="EW82" s="1" t="s">
        <v>334</v>
      </c>
      <c r="EZ82" s="1" t="s">
        <v>335</v>
      </c>
      <c r="FA82" s="1">
        <v>1</v>
      </c>
      <c r="FB82" s="1">
        <v>15</v>
      </c>
      <c r="FI82" s="1" t="s">
        <v>322</v>
      </c>
      <c r="FM82" s="1" t="s">
        <v>323</v>
      </c>
      <c r="FP82" s="1" t="s">
        <v>311</v>
      </c>
      <c r="FQ82" s="1" t="s">
        <v>406</v>
      </c>
      <c r="FR82" s="1" t="s">
        <v>323</v>
      </c>
      <c r="FS82" s="1" t="s">
        <v>337</v>
      </c>
      <c r="FT82" s="1" t="s">
        <v>338</v>
      </c>
      <c r="FV82" s="1" t="s">
        <v>322</v>
      </c>
      <c r="FW82" s="125"/>
      <c r="FX82" s="1">
        <v>631052415</v>
      </c>
      <c r="FY82" s="243">
        <f t="shared" si="5"/>
        <v>3.75</v>
      </c>
      <c r="FZ82" s="243">
        <f t="shared" si="6"/>
        <v>0.5357142857142857</v>
      </c>
      <c r="GA82" s="241">
        <f>IF(FQ82="120 minutes",120,IF(FQ82="300 mint",300,IF(FQ82="360 mint",360,IF(FQ82="300minute",300,IF(FQ82="270minute",270,IF(FQ82="300 minute",300,IF(FQ82="180 minute",180,IF(FQ82="6sacadood",360,IF(FQ82="5 saacadood",300,IF(FQ82="4sacadood",240,IF(FQ82="270 minutes",270,IF(FQ82="240minutes",240,IF(FQ82="360minutes",360,IF(FQ82="300mint",300,IF(FQ82="300 mints",300,IF(FQ82="270minutes",270,IF(FQ82="300 minutes",300,IF(FQ82="240 minutes",240,IF(FQ82="240Minutes",240,IF(FQ82="180minutes",180,IF(FQ82="180 minutes",180,IF(FQ82="263 minutes",263,IF(FQ82="330 minutes",330,IF(FQ82="270 Minutes",270,IF(FQ82="240minutes",240,IF(FQ82="3",180,IF(FQ82="3 hours",180,IF(FQ82="4 hours",240,IF(FQ82="1",60,IF(FQ82="2.5 hours",150,IF(FQ82="5 hours",300,IF(FQ82="4",240,IF(FQ82="300minutes",300,FQ82)))))))))))))))))))))))))))))))))</f>
        <v>240</v>
      </c>
    </row>
    <row r="83" spans="2:183" s="1" customFormat="1">
      <c r="B83" s="1" t="s">
        <v>322</v>
      </c>
      <c r="E83" s="1" t="s">
        <v>322</v>
      </c>
      <c r="H83" s="1" t="s">
        <v>322</v>
      </c>
      <c r="J83" s="1" t="s">
        <v>323</v>
      </c>
      <c r="L83" s="1" t="s">
        <v>324</v>
      </c>
      <c r="O83" s="1" t="s">
        <v>325</v>
      </c>
      <c r="P83" s="258">
        <v>45654</v>
      </c>
      <c r="Q83" s="255">
        <v>45654.444330497703</v>
      </c>
      <c r="R83" s="201" t="s">
        <v>508</v>
      </c>
      <c r="S83" s="1">
        <v>0</v>
      </c>
      <c r="T83" s="1">
        <v>1</v>
      </c>
      <c r="U83" s="1">
        <v>1</v>
      </c>
      <c r="V83" s="1">
        <v>1</v>
      </c>
      <c r="W83" s="1">
        <v>0</v>
      </c>
      <c r="X83" s="1">
        <v>1</v>
      </c>
      <c r="Y83" s="1" t="s">
        <v>345</v>
      </c>
      <c r="AA83" s="1" t="s">
        <v>358</v>
      </c>
      <c r="AC83" s="1" t="s">
        <v>329</v>
      </c>
      <c r="AD83" s="1">
        <v>0</v>
      </c>
      <c r="AE83" s="1">
        <v>1</v>
      </c>
      <c r="AF83" s="1">
        <v>0</v>
      </c>
      <c r="AG83" s="1">
        <v>0</v>
      </c>
      <c r="AH83" s="1">
        <v>0</v>
      </c>
      <c r="AI83" s="1">
        <v>0</v>
      </c>
      <c r="AJ83" s="1">
        <v>0</v>
      </c>
      <c r="AK83" s="1">
        <v>0</v>
      </c>
      <c r="AL83" s="1">
        <v>0</v>
      </c>
      <c r="AM83" s="1">
        <v>0</v>
      </c>
      <c r="AN83" s="1">
        <v>0</v>
      </c>
      <c r="AP83" s="1" t="s">
        <v>329</v>
      </c>
      <c r="AR83" s="1" t="s">
        <v>330</v>
      </c>
      <c r="AS83" s="1" t="s">
        <v>323</v>
      </c>
      <c r="BI83" s="1">
        <v>1</v>
      </c>
      <c r="BR83" s="1" t="s">
        <v>331</v>
      </c>
      <c r="BS83" s="1">
        <v>0</v>
      </c>
      <c r="BT83" s="1">
        <v>1</v>
      </c>
      <c r="BU83" s="1">
        <v>0</v>
      </c>
      <c r="BV83" s="1">
        <v>0</v>
      </c>
      <c r="BW83" s="1">
        <v>0</v>
      </c>
      <c r="BX83" s="1">
        <v>0</v>
      </c>
      <c r="BY83" s="1">
        <v>0</v>
      </c>
      <c r="BZ83" s="1">
        <v>0</v>
      </c>
      <c r="CA83" s="1">
        <v>0</v>
      </c>
      <c r="CB83" s="1">
        <v>0</v>
      </c>
      <c r="CC83" s="1">
        <v>0</v>
      </c>
      <c r="CD83" s="1">
        <v>0</v>
      </c>
      <c r="CF83" s="1" t="s">
        <v>331</v>
      </c>
      <c r="CH83" s="1" t="s">
        <v>323</v>
      </c>
      <c r="CW83" s="1" t="s">
        <v>332</v>
      </c>
      <c r="CX83" s="1" t="s">
        <v>333</v>
      </c>
      <c r="CZ83" s="1" t="s">
        <v>333</v>
      </c>
      <c r="DB83" s="1">
        <v>0</v>
      </c>
      <c r="DC83" s="1">
        <v>14</v>
      </c>
      <c r="DD83" s="1">
        <v>0</v>
      </c>
      <c r="DE83" s="1">
        <v>0</v>
      </c>
      <c r="DF83" s="1">
        <v>0</v>
      </c>
      <c r="DG83" s="1">
        <v>0</v>
      </c>
      <c r="DH83" s="1">
        <v>0</v>
      </c>
      <c r="DI83" s="1">
        <v>0</v>
      </c>
      <c r="DJ83" s="1">
        <v>0</v>
      </c>
      <c r="DK83" s="1">
        <v>0</v>
      </c>
      <c r="DL83" s="1">
        <v>0</v>
      </c>
      <c r="DM83" s="1">
        <v>0</v>
      </c>
      <c r="DN83" s="1">
        <v>14</v>
      </c>
      <c r="DO83" s="1">
        <v>0</v>
      </c>
      <c r="DP83" s="1">
        <v>0</v>
      </c>
      <c r="DQ83" s="1">
        <v>0</v>
      </c>
      <c r="DR83" s="1">
        <v>0</v>
      </c>
      <c r="DS83" s="1">
        <v>0</v>
      </c>
      <c r="DT83" s="1">
        <v>0</v>
      </c>
      <c r="DU83" s="1">
        <v>0</v>
      </c>
      <c r="DV83" s="1">
        <v>0</v>
      </c>
      <c r="DW83" s="1">
        <v>0</v>
      </c>
      <c r="DX83" s="1">
        <v>0</v>
      </c>
      <c r="DY83" s="1">
        <v>14</v>
      </c>
      <c r="DZ83" s="1">
        <v>0</v>
      </c>
      <c r="EA83" s="1">
        <v>0</v>
      </c>
      <c r="EB83" s="1">
        <v>0</v>
      </c>
      <c r="EC83" s="1">
        <v>0</v>
      </c>
      <c r="ED83" s="1">
        <v>0</v>
      </c>
      <c r="EE83" s="1">
        <v>0</v>
      </c>
      <c r="EF83" s="1">
        <v>0</v>
      </c>
      <c r="EG83" s="1">
        <v>0</v>
      </c>
      <c r="EH83" s="1">
        <v>0</v>
      </c>
      <c r="EI83" s="1">
        <v>0</v>
      </c>
      <c r="EJ83" s="1">
        <v>0</v>
      </c>
      <c r="EK83" s="1">
        <v>14</v>
      </c>
      <c r="EL83" s="1">
        <v>0</v>
      </c>
      <c r="EM83" s="1">
        <v>0</v>
      </c>
      <c r="EN83" s="1">
        <v>0</v>
      </c>
      <c r="EO83" s="1">
        <v>0</v>
      </c>
      <c r="EP83" s="1">
        <v>0</v>
      </c>
      <c r="EQ83" s="1">
        <v>0</v>
      </c>
      <c r="ER83" s="1">
        <v>0</v>
      </c>
      <c r="ES83" s="1">
        <v>0</v>
      </c>
      <c r="ET83" s="1">
        <v>0</v>
      </c>
      <c r="EU83" s="1">
        <v>0</v>
      </c>
      <c r="EV83" s="1" t="s">
        <v>322</v>
      </c>
      <c r="EW83" s="1" t="s">
        <v>349</v>
      </c>
      <c r="EZ83" s="1" t="s">
        <v>350</v>
      </c>
      <c r="FA83" s="1">
        <v>2</v>
      </c>
      <c r="FB83" s="1">
        <v>1</v>
      </c>
      <c r="FI83" s="1" t="s">
        <v>322</v>
      </c>
      <c r="FM83" s="1" t="s">
        <v>323</v>
      </c>
      <c r="FP83" s="1" t="s">
        <v>311</v>
      </c>
      <c r="FQ83" s="1" t="s">
        <v>417</v>
      </c>
      <c r="FR83" s="1" t="s">
        <v>323</v>
      </c>
      <c r="FS83" s="1" t="s">
        <v>337</v>
      </c>
      <c r="FT83" s="1" t="s">
        <v>338</v>
      </c>
      <c r="FV83" s="1" t="s">
        <v>322</v>
      </c>
      <c r="FW83" s="125"/>
      <c r="FX83" s="1">
        <v>633039095</v>
      </c>
      <c r="FY83" s="243">
        <f t="shared" si="5"/>
        <v>14</v>
      </c>
      <c r="FZ83" s="243">
        <f t="shared" si="6"/>
        <v>2</v>
      </c>
      <c r="GA83" s="241" t="str">
        <f>IF(FQ83="120 minutes",120,IF(FQ83="300 mint",300,IF(FQ83="360 mint",360,IF(FQ83="300minute",300,IF(FQ83="270minute",270,IF(FQ83="300 minute",300,IF(FQ83="180 minute",180,IF(FQ83="6sacadood",360,IF(FQ83="5 saacadood",300,IF(FQ83="4sacadood",240,IF(FQ83="270 minutes",270,IF(FQ83="240minutes",240,IF(FQ83="360minutes",360,IF(FQ83="300mint",300,IF(FQ83="300 mints",300,IF(FQ83="270minutes",270,IF(FQ83="300 minutes",300,IF(FQ83="240 minutes",240,IF(FQ83="240Minutes",240,IF(FQ83="180minutes",180,IF(FQ83="180 minutes",180,IF(FQ83="263 minutes",263,IF(FQ83="330 minutes",330,IF(FQ83="270 Minutes",270,IF(FQ83="240minutes",240,IF(FQ83="3",180,IF(FQ83="3 hours",180,IF(FQ83="4 hours",240,IF(FQ83="1",60,IF(FQ83="2.5 hours",150,IF(FQ83="5 hours",300,IF(FQ83="4",240,IF(FQ83="300minutes",300,FQ83)))))))))))))))))))))))))))))))))</f>
        <v>180</v>
      </c>
    </row>
    <row r="84" spans="2:183" s="1" customFormat="1">
      <c r="B84" s="1" t="s">
        <v>322</v>
      </c>
      <c r="E84" s="1" t="s">
        <v>322</v>
      </c>
      <c r="H84" s="1" t="s">
        <v>322</v>
      </c>
      <c r="J84" s="1" t="s">
        <v>323</v>
      </c>
      <c r="L84" s="1" t="s">
        <v>324</v>
      </c>
      <c r="O84" s="1" t="s">
        <v>325</v>
      </c>
      <c r="P84" s="258">
        <v>45654</v>
      </c>
      <c r="Q84" s="255">
        <v>45654.409227754601</v>
      </c>
      <c r="R84" s="201" t="s">
        <v>509</v>
      </c>
      <c r="S84" s="1">
        <v>3</v>
      </c>
      <c r="T84" s="1">
        <v>4</v>
      </c>
      <c r="U84" s="1">
        <v>2</v>
      </c>
      <c r="V84" s="1">
        <v>2</v>
      </c>
      <c r="W84" s="1">
        <v>0</v>
      </c>
      <c r="X84" s="1">
        <v>0</v>
      </c>
      <c r="Y84" s="1" t="s">
        <v>345</v>
      </c>
      <c r="AA84" s="1" t="s">
        <v>328</v>
      </c>
      <c r="AC84" s="1" t="s">
        <v>329</v>
      </c>
      <c r="AD84" s="1">
        <v>0</v>
      </c>
      <c r="AE84" s="1">
        <v>1</v>
      </c>
      <c r="AF84" s="1">
        <v>0</v>
      </c>
      <c r="AG84" s="1">
        <v>0</v>
      </c>
      <c r="AH84" s="1">
        <v>0</v>
      </c>
      <c r="AI84" s="1">
        <v>0</v>
      </c>
      <c r="AJ84" s="1">
        <v>0</v>
      </c>
      <c r="AK84" s="1">
        <v>0</v>
      </c>
      <c r="AL84" s="1">
        <v>0</v>
      </c>
      <c r="AM84" s="1">
        <v>0</v>
      </c>
      <c r="AN84" s="1">
        <v>0</v>
      </c>
      <c r="AP84" s="1" t="s">
        <v>329</v>
      </c>
      <c r="AR84" s="1" t="s">
        <v>330</v>
      </c>
      <c r="AS84" s="1" t="s">
        <v>323</v>
      </c>
      <c r="BI84" s="1">
        <v>2</v>
      </c>
      <c r="BR84" s="1" t="s">
        <v>331</v>
      </c>
      <c r="BS84" s="1">
        <v>0</v>
      </c>
      <c r="BT84" s="1">
        <v>1</v>
      </c>
      <c r="BU84" s="1">
        <v>0</v>
      </c>
      <c r="BV84" s="1">
        <v>0</v>
      </c>
      <c r="BW84" s="1">
        <v>0</v>
      </c>
      <c r="BX84" s="1">
        <v>0</v>
      </c>
      <c r="BY84" s="1">
        <v>0</v>
      </c>
      <c r="BZ84" s="1">
        <v>0</v>
      </c>
      <c r="CA84" s="1">
        <v>0</v>
      </c>
      <c r="CB84" s="1">
        <v>0</v>
      </c>
      <c r="CC84" s="1">
        <v>0</v>
      </c>
      <c r="CD84" s="1">
        <v>0</v>
      </c>
      <c r="CF84" s="1" t="s">
        <v>331</v>
      </c>
      <c r="CH84" s="1" t="s">
        <v>323</v>
      </c>
      <c r="CW84" s="1" t="s">
        <v>332</v>
      </c>
      <c r="CX84" s="1" t="s">
        <v>333</v>
      </c>
      <c r="CZ84" s="1" t="s">
        <v>333</v>
      </c>
      <c r="DB84" s="1">
        <v>0</v>
      </c>
      <c r="DC84" s="1">
        <v>21</v>
      </c>
      <c r="DD84" s="1">
        <v>0</v>
      </c>
      <c r="DE84" s="1">
        <v>0</v>
      </c>
      <c r="DF84" s="1">
        <v>0</v>
      </c>
      <c r="DG84" s="1">
        <v>0</v>
      </c>
      <c r="DH84" s="1">
        <v>0</v>
      </c>
      <c r="DI84" s="1">
        <v>0</v>
      </c>
      <c r="DJ84" s="1">
        <v>0</v>
      </c>
      <c r="DK84" s="1">
        <v>0</v>
      </c>
      <c r="DL84" s="1">
        <v>0</v>
      </c>
      <c r="DM84" s="1">
        <v>0</v>
      </c>
      <c r="DN84" s="1">
        <v>21</v>
      </c>
      <c r="DO84" s="1">
        <v>0</v>
      </c>
      <c r="DP84" s="1">
        <v>0</v>
      </c>
      <c r="DQ84" s="1">
        <v>0</v>
      </c>
      <c r="DR84" s="1">
        <v>0</v>
      </c>
      <c r="DS84" s="1">
        <v>0</v>
      </c>
      <c r="DT84" s="1">
        <v>0</v>
      </c>
      <c r="DU84" s="1">
        <v>0</v>
      </c>
      <c r="DV84" s="1">
        <v>0</v>
      </c>
      <c r="DW84" s="1">
        <v>0</v>
      </c>
      <c r="DX84" s="1">
        <v>0</v>
      </c>
      <c r="DY84" s="1">
        <v>21</v>
      </c>
      <c r="DZ84" s="1">
        <v>0</v>
      </c>
      <c r="EA84" s="1">
        <v>0</v>
      </c>
      <c r="EB84" s="1">
        <v>0</v>
      </c>
      <c r="EC84" s="1">
        <v>0</v>
      </c>
      <c r="ED84" s="1">
        <v>0</v>
      </c>
      <c r="EE84" s="1">
        <v>0</v>
      </c>
      <c r="EF84" s="1">
        <v>0</v>
      </c>
      <c r="EG84" s="1">
        <v>0</v>
      </c>
      <c r="EH84" s="1">
        <v>0</v>
      </c>
      <c r="EI84" s="1">
        <v>0</v>
      </c>
      <c r="EJ84" s="1">
        <v>0</v>
      </c>
      <c r="EK84" s="1">
        <v>21</v>
      </c>
      <c r="EL84" s="1">
        <v>0</v>
      </c>
      <c r="EM84" s="1">
        <v>0</v>
      </c>
      <c r="EN84" s="1">
        <v>0</v>
      </c>
      <c r="EO84" s="1">
        <v>0</v>
      </c>
      <c r="EP84" s="1">
        <v>0</v>
      </c>
      <c r="EQ84" s="1">
        <v>0</v>
      </c>
      <c r="ER84" s="1">
        <v>0</v>
      </c>
      <c r="ES84" s="1">
        <v>0</v>
      </c>
      <c r="ET84" s="1">
        <v>0</v>
      </c>
      <c r="EU84" s="1">
        <v>0</v>
      </c>
      <c r="EV84" s="1" t="s">
        <v>322</v>
      </c>
      <c r="EW84" s="1" t="s">
        <v>334</v>
      </c>
      <c r="EZ84" s="1" t="s">
        <v>335</v>
      </c>
      <c r="FA84" s="1">
        <v>2</v>
      </c>
      <c r="FB84" s="1">
        <v>8</v>
      </c>
      <c r="FI84" s="1" t="s">
        <v>322</v>
      </c>
      <c r="FM84" s="1" t="s">
        <v>323</v>
      </c>
      <c r="FP84" s="1" t="s">
        <v>336</v>
      </c>
      <c r="FR84" s="1" t="s">
        <v>323</v>
      </c>
      <c r="FS84" s="1" t="s">
        <v>337</v>
      </c>
      <c r="FT84" s="1" t="s">
        <v>338</v>
      </c>
      <c r="FV84" s="1" t="s">
        <v>323</v>
      </c>
      <c r="FW84" s="125"/>
      <c r="FX84" s="1">
        <v>633036296</v>
      </c>
      <c r="FY84" s="243">
        <f t="shared" si="5"/>
        <v>4</v>
      </c>
      <c r="FZ84" s="243">
        <f t="shared" si="6"/>
        <v>0.5714285714285714</v>
      </c>
      <c r="GA84" s="241">
        <f>IF(FP84="5 hours",300,IF(FP84="30 Mins",30,IF(FP84="2 Hours",120,IF(FP84="60 Mins",60,IF(FP84="3 hours",180,IF(FP84="3hrs",180,IF(FP84="2.5 hours",150,IF(FP84="3.5 hrs",210,IF(FP84="4 Hours",240,IF(FP84="3 Hours",180,IF(FP84="3.20 hrs",192,IF(FP84="4 hours",240,IF(FP84="2.40 hours",144,IF(FP84="3.20 hours",192,IF(FP84="3.5 hours",210,IF(FP84="4hours",240,""))))))))))))))))</f>
        <v>120</v>
      </c>
    </row>
    <row r="85" spans="2:183" s="1" customFormat="1">
      <c r="B85" s="1" t="s">
        <v>322</v>
      </c>
      <c r="E85" s="1" t="s">
        <v>322</v>
      </c>
      <c r="H85" s="1" t="s">
        <v>322</v>
      </c>
      <c r="J85" s="1" t="s">
        <v>323</v>
      </c>
      <c r="L85" s="1" t="s">
        <v>324</v>
      </c>
      <c r="O85" s="1" t="s">
        <v>325</v>
      </c>
      <c r="P85" s="258">
        <v>45654</v>
      </c>
      <c r="Q85" s="255">
        <v>45654.384306446802</v>
      </c>
      <c r="R85" s="201" t="s">
        <v>510</v>
      </c>
      <c r="S85" s="1">
        <v>2</v>
      </c>
      <c r="T85" s="1">
        <v>3</v>
      </c>
      <c r="U85" s="1">
        <v>2</v>
      </c>
      <c r="V85" s="1">
        <v>3</v>
      </c>
      <c r="W85" s="1">
        <v>0</v>
      </c>
      <c r="X85" s="1">
        <v>0</v>
      </c>
      <c r="Y85" s="1" t="s">
        <v>345</v>
      </c>
      <c r="AA85" s="1" t="s">
        <v>358</v>
      </c>
      <c r="AC85" s="1" t="s">
        <v>329</v>
      </c>
      <c r="AD85" s="1">
        <v>0</v>
      </c>
      <c r="AE85" s="1">
        <v>1</v>
      </c>
      <c r="AF85" s="1">
        <v>0</v>
      </c>
      <c r="AG85" s="1">
        <v>0</v>
      </c>
      <c r="AH85" s="1">
        <v>0</v>
      </c>
      <c r="AI85" s="1">
        <v>0</v>
      </c>
      <c r="AJ85" s="1">
        <v>0</v>
      </c>
      <c r="AK85" s="1">
        <v>0</v>
      </c>
      <c r="AL85" s="1">
        <v>0</v>
      </c>
      <c r="AM85" s="1">
        <v>0</v>
      </c>
      <c r="AN85" s="1">
        <v>0</v>
      </c>
      <c r="AP85" s="1" t="s">
        <v>329</v>
      </c>
      <c r="AR85" s="1" t="s">
        <v>330</v>
      </c>
      <c r="AS85" s="1" t="s">
        <v>323</v>
      </c>
      <c r="BI85" s="1">
        <v>2</v>
      </c>
      <c r="BR85" s="1" t="s">
        <v>331</v>
      </c>
      <c r="BS85" s="1">
        <v>0</v>
      </c>
      <c r="BT85" s="1">
        <v>1</v>
      </c>
      <c r="BU85" s="1">
        <v>0</v>
      </c>
      <c r="BV85" s="1">
        <v>0</v>
      </c>
      <c r="BW85" s="1">
        <v>0</v>
      </c>
      <c r="BX85" s="1">
        <v>0</v>
      </c>
      <c r="BY85" s="1">
        <v>0</v>
      </c>
      <c r="BZ85" s="1">
        <v>0</v>
      </c>
      <c r="CA85" s="1">
        <v>0</v>
      </c>
      <c r="CB85" s="1">
        <v>0</v>
      </c>
      <c r="CC85" s="1">
        <v>0</v>
      </c>
      <c r="CD85" s="1">
        <v>0</v>
      </c>
      <c r="CF85" s="1" t="s">
        <v>331</v>
      </c>
      <c r="CH85" s="1" t="s">
        <v>323</v>
      </c>
      <c r="CW85" s="1" t="s">
        <v>332</v>
      </c>
      <c r="CX85" s="1" t="s">
        <v>333</v>
      </c>
      <c r="CZ85" s="1" t="s">
        <v>333</v>
      </c>
      <c r="DB85" s="1">
        <v>0</v>
      </c>
      <c r="DC85" s="1">
        <v>21</v>
      </c>
      <c r="DD85" s="1">
        <v>0</v>
      </c>
      <c r="DE85" s="1">
        <v>0</v>
      </c>
      <c r="DF85" s="1">
        <v>0</v>
      </c>
      <c r="DG85" s="1">
        <v>0</v>
      </c>
      <c r="DH85" s="1">
        <v>0</v>
      </c>
      <c r="DI85" s="1">
        <v>0</v>
      </c>
      <c r="DJ85" s="1">
        <v>0</v>
      </c>
      <c r="DK85" s="1">
        <v>0</v>
      </c>
      <c r="DL85" s="1">
        <v>0</v>
      </c>
      <c r="DM85" s="1">
        <v>0</v>
      </c>
      <c r="DN85" s="1">
        <v>21</v>
      </c>
      <c r="DO85" s="1">
        <v>0</v>
      </c>
      <c r="DP85" s="1">
        <v>0</v>
      </c>
      <c r="DQ85" s="1">
        <v>0</v>
      </c>
      <c r="DR85" s="1">
        <v>0</v>
      </c>
      <c r="DS85" s="1">
        <v>0</v>
      </c>
      <c r="DT85" s="1">
        <v>0</v>
      </c>
      <c r="DU85" s="1">
        <v>0</v>
      </c>
      <c r="DV85" s="1">
        <v>0</v>
      </c>
      <c r="DW85" s="1">
        <v>0</v>
      </c>
      <c r="DX85" s="1">
        <v>0</v>
      </c>
      <c r="DY85" s="1">
        <v>21</v>
      </c>
      <c r="DZ85" s="1">
        <v>0</v>
      </c>
      <c r="EA85" s="1">
        <v>0</v>
      </c>
      <c r="EB85" s="1">
        <v>0</v>
      </c>
      <c r="EC85" s="1">
        <v>0</v>
      </c>
      <c r="ED85" s="1">
        <v>0</v>
      </c>
      <c r="EE85" s="1">
        <v>0</v>
      </c>
      <c r="EF85" s="1">
        <v>0</v>
      </c>
      <c r="EG85" s="1">
        <v>0</v>
      </c>
      <c r="EH85" s="1">
        <v>0</v>
      </c>
      <c r="EI85" s="1">
        <v>0</v>
      </c>
      <c r="EJ85" s="1">
        <v>0</v>
      </c>
      <c r="EK85" s="1">
        <v>21</v>
      </c>
      <c r="EL85" s="1">
        <v>0</v>
      </c>
      <c r="EM85" s="1">
        <v>0</v>
      </c>
      <c r="EN85" s="1">
        <v>0</v>
      </c>
      <c r="EO85" s="1">
        <v>0</v>
      </c>
      <c r="EP85" s="1">
        <v>0</v>
      </c>
      <c r="EQ85" s="1">
        <v>0</v>
      </c>
      <c r="ER85" s="1">
        <v>0</v>
      </c>
      <c r="ES85" s="1">
        <v>0</v>
      </c>
      <c r="ET85" s="1">
        <v>0</v>
      </c>
      <c r="EU85" s="1">
        <v>0</v>
      </c>
      <c r="EV85" s="1" t="s">
        <v>322</v>
      </c>
      <c r="EW85" s="1" t="s">
        <v>349</v>
      </c>
      <c r="EZ85" s="1" t="s">
        <v>381</v>
      </c>
      <c r="FA85" s="1">
        <v>2</v>
      </c>
      <c r="FB85" s="1">
        <v>1</v>
      </c>
      <c r="FI85" s="1" t="s">
        <v>322</v>
      </c>
      <c r="FM85" s="1" t="s">
        <v>323</v>
      </c>
      <c r="FP85" s="1" t="s">
        <v>360</v>
      </c>
      <c r="FR85" s="1" t="s">
        <v>323</v>
      </c>
      <c r="FS85" s="1" t="s">
        <v>337</v>
      </c>
      <c r="FT85" s="1" t="s">
        <v>338</v>
      </c>
      <c r="FV85" s="1" t="s">
        <v>322</v>
      </c>
      <c r="FW85" s="125"/>
      <c r="FX85" s="1">
        <v>633033638</v>
      </c>
      <c r="FY85" s="243">
        <f t="shared" si="5"/>
        <v>14</v>
      </c>
      <c r="FZ85" s="243">
        <f t="shared" si="6"/>
        <v>2</v>
      </c>
      <c r="GA85" s="241">
        <f>IF(FP85="5 hours",300,IF(FP85="30 Mins",30,IF(FP85="2 Hours",120,IF(FP85="60 Mins",60,IF(FP85="3 hours",180,IF(FP85="3hrs",180,IF(FP85="2.5 hours",150,IF(FP85="3.5 hrs",210,IF(FP85="4 Hours",240,IF(FP85="3 Hours",180,IF(FP85="3.20 hrs",192,IF(FP85="4 hours",240,IF(FP85="2.40 hours",144,IF(FP85="3.20 hours",192,IF(FP85="3.5 hours",210,IF(FP85="4hours",240,""))))))))))))))))</f>
        <v>60</v>
      </c>
    </row>
    <row r="86" spans="2:183" s="1" customFormat="1">
      <c r="B86" s="1" t="s">
        <v>322</v>
      </c>
      <c r="E86" s="1" t="s">
        <v>322</v>
      </c>
      <c r="H86" s="1" t="s">
        <v>322</v>
      </c>
      <c r="J86" s="1" t="s">
        <v>323</v>
      </c>
      <c r="L86" s="1" t="s">
        <v>324</v>
      </c>
      <c r="O86" s="1" t="s">
        <v>325</v>
      </c>
      <c r="P86" s="258">
        <v>45662</v>
      </c>
      <c r="Q86" s="255">
        <v>45662.473733437502</v>
      </c>
      <c r="R86" s="201" t="s">
        <v>511</v>
      </c>
      <c r="S86" s="1">
        <v>2</v>
      </c>
      <c r="T86" s="1">
        <v>4</v>
      </c>
      <c r="U86" s="1">
        <v>5</v>
      </c>
      <c r="V86" s="1">
        <v>4</v>
      </c>
      <c r="W86" s="1">
        <v>0</v>
      </c>
      <c r="X86" s="1">
        <v>0</v>
      </c>
      <c r="Y86" s="1" t="s">
        <v>345</v>
      </c>
      <c r="AA86" s="1" t="s">
        <v>358</v>
      </c>
      <c r="AC86" s="1" t="s">
        <v>329</v>
      </c>
      <c r="AD86" s="1">
        <v>0</v>
      </c>
      <c r="AE86" s="1">
        <v>1</v>
      </c>
      <c r="AF86" s="1">
        <v>0</v>
      </c>
      <c r="AG86" s="1">
        <v>0</v>
      </c>
      <c r="AH86" s="1">
        <v>0</v>
      </c>
      <c r="AI86" s="1">
        <v>0</v>
      </c>
      <c r="AJ86" s="1">
        <v>0</v>
      </c>
      <c r="AK86" s="1">
        <v>0</v>
      </c>
      <c r="AL86" s="1">
        <v>0</v>
      </c>
      <c r="AM86" s="1">
        <v>0</v>
      </c>
      <c r="AN86" s="1">
        <v>0</v>
      </c>
      <c r="AP86" s="1" t="s">
        <v>329</v>
      </c>
      <c r="AR86" s="1" t="s">
        <v>347</v>
      </c>
      <c r="AS86" s="1" t="s">
        <v>323</v>
      </c>
      <c r="BI86" s="1">
        <v>1</v>
      </c>
      <c r="BR86" s="1" t="s">
        <v>331</v>
      </c>
      <c r="BS86" s="1">
        <v>0</v>
      </c>
      <c r="BT86" s="1">
        <v>1</v>
      </c>
      <c r="BU86" s="1">
        <v>0</v>
      </c>
      <c r="BV86" s="1">
        <v>0</v>
      </c>
      <c r="BW86" s="1">
        <v>0</v>
      </c>
      <c r="BX86" s="1">
        <v>0</v>
      </c>
      <c r="BY86" s="1">
        <v>0</v>
      </c>
      <c r="BZ86" s="1">
        <v>0</v>
      </c>
      <c r="CA86" s="1">
        <v>0</v>
      </c>
      <c r="CB86" s="1">
        <v>0</v>
      </c>
      <c r="CC86" s="1">
        <v>0</v>
      </c>
      <c r="CD86" s="1">
        <v>0</v>
      </c>
      <c r="CF86" s="1" t="s">
        <v>331</v>
      </c>
      <c r="CH86" s="1" t="s">
        <v>323</v>
      </c>
      <c r="CW86" s="1" t="s">
        <v>332</v>
      </c>
      <c r="CX86" s="1" t="s">
        <v>333</v>
      </c>
      <c r="CZ86" s="1" t="s">
        <v>333</v>
      </c>
      <c r="DB86" s="1">
        <v>0</v>
      </c>
      <c r="DC86" s="1">
        <v>14</v>
      </c>
      <c r="DD86" s="1">
        <v>0</v>
      </c>
      <c r="DE86" s="1">
        <v>0</v>
      </c>
      <c r="DF86" s="1">
        <v>0</v>
      </c>
      <c r="DG86" s="1">
        <v>0</v>
      </c>
      <c r="DH86" s="1">
        <v>0</v>
      </c>
      <c r="DI86" s="1">
        <v>0</v>
      </c>
      <c r="DJ86" s="1">
        <v>0</v>
      </c>
      <c r="DK86" s="1">
        <v>0</v>
      </c>
      <c r="DL86" s="1">
        <v>0</v>
      </c>
      <c r="DM86" s="1">
        <v>0</v>
      </c>
      <c r="DN86" s="1">
        <v>14</v>
      </c>
      <c r="DO86" s="1">
        <v>0</v>
      </c>
      <c r="DP86" s="1">
        <v>0</v>
      </c>
      <c r="DQ86" s="1">
        <v>0</v>
      </c>
      <c r="DR86" s="1">
        <v>0</v>
      </c>
      <c r="DS86" s="1">
        <v>0</v>
      </c>
      <c r="DT86" s="1">
        <v>0</v>
      </c>
      <c r="DU86" s="1">
        <v>0</v>
      </c>
      <c r="DV86" s="1">
        <v>0</v>
      </c>
      <c r="DW86" s="1">
        <v>0</v>
      </c>
      <c r="DX86" s="1">
        <v>0</v>
      </c>
      <c r="DY86" s="1">
        <v>14</v>
      </c>
      <c r="DZ86" s="1">
        <v>0</v>
      </c>
      <c r="EA86" s="1">
        <v>0</v>
      </c>
      <c r="EB86" s="1">
        <v>0</v>
      </c>
      <c r="EC86" s="1">
        <v>0</v>
      </c>
      <c r="ED86" s="1">
        <v>0</v>
      </c>
      <c r="EE86" s="1">
        <v>0</v>
      </c>
      <c r="EF86" s="1">
        <v>0</v>
      </c>
      <c r="EG86" s="1">
        <v>0</v>
      </c>
      <c r="EH86" s="1">
        <v>0</v>
      </c>
      <c r="EI86" s="1">
        <v>0</v>
      </c>
      <c r="EJ86" s="1">
        <v>0</v>
      </c>
      <c r="EK86" s="1">
        <v>14</v>
      </c>
      <c r="EL86" s="1">
        <v>0</v>
      </c>
      <c r="EM86" s="1">
        <v>0</v>
      </c>
      <c r="EN86" s="1">
        <v>0</v>
      </c>
      <c r="EO86" s="1">
        <v>0</v>
      </c>
      <c r="EP86" s="1">
        <v>0</v>
      </c>
      <c r="EQ86" s="1">
        <v>0</v>
      </c>
      <c r="ER86" s="1">
        <v>0</v>
      </c>
      <c r="ES86" s="1">
        <v>0</v>
      </c>
      <c r="ET86" s="1">
        <v>0</v>
      </c>
      <c r="EU86" s="1">
        <v>0</v>
      </c>
      <c r="EV86" s="1" t="s">
        <v>322</v>
      </c>
      <c r="EW86" s="1" t="s">
        <v>334</v>
      </c>
      <c r="EZ86" s="1" t="s">
        <v>335</v>
      </c>
      <c r="FA86" s="1">
        <v>1</v>
      </c>
      <c r="FB86" s="1">
        <v>10</v>
      </c>
      <c r="FI86" s="1" t="s">
        <v>322</v>
      </c>
      <c r="FM86" s="1" t="s">
        <v>323</v>
      </c>
      <c r="FP86" s="1" t="s">
        <v>336</v>
      </c>
      <c r="FR86" s="1" t="s">
        <v>323</v>
      </c>
      <c r="FS86" s="1" t="s">
        <v>337</v>
      </c>
      <c r="FT86" s="1" t="s">
        <v>338</v>
      </c>
      <c r="FV86" s="1" t="s">
        <v>322</v>
      </c>
      <c r="FW86" s="125"/>
      <c r="FX86" s="1">
        <v>634394105</v>
      </c>
      <c r="FY86" s="243">
        <f t="shared" si="5"/>
        <v>2.5</v>
      </c>
      <c r="FZ86" s="243">
        <f t="shared" si="6"/>
        <v>0.35714285714285715</v>
      </c>
      <c r="GA86" s="241">
        <f>IF(FP86="5 hours",300,IF(FP86="30 Mins",30,IF(FP86="2 Hours",120,IF(FP86="60 Mins",60,IF(FP86="3 hours",180,IF(FP86="3hrs",180,IF(FP86="2.5 hours",150,IF(FP86="3.5 hrs",210,IF(FP86="4 Hours",240,IF(FP86="3 Hours",180,IF(FP86="3.20 hrs",192,IF(FP86="4 hours",240,IF(FP86="2.40 hours",144,IF(FP86="3.20 hours",192,IF(FP86="3.5 hours",210,IF(FP86="4hours",240,""))))))))))))))))</f>
        <v>120</v>
      </c>
    </row>
    <row r="87" spans="2:183" s="1" customFormat="1">
      <c r="B87" s="1" t="s">
        <v>322</v>
      </c>
      <c r="E87" s="1" t="s">
        <v>322</v>
      </c>
      <c r="H87" s="1" t="s">
        <v>322</v>
      </c>
      <c r="J87" s="1" t="s">
        <v>323</v>
      </c>
      <c r="L87" s="1" t="s">
        <v>324</v>
      </c>
      <c r="O87" s="1" t="s">
        <v>325</v>
      </c>
      <c r="P87" s="258">
        <v>45648</v>
      </c>
      <c r="Q87" s="255">
        <v>45648.534615474498</v>
      </c>
      <c r="R87" s="201" t="s">
        <v>512</v>
      </c>
      <c r="S87" s="1">
        <v>3</v>
      </c>
      <c r="T87" s="1">
        <v>0</v>
      </c>
      <c r="U87" s="1">
        <v>2</v>
      </c>
      <c r="V87" s="1">
        <v>2</v>
      </c>
      <c r="W87" s="1">
        <v>0</v>
      </c>
      <c r="X87" s="1">
        <v>0</v>
      </c>
      <c r="Y87" s="1" t="s">
        <v>372</v>
      </c>
      <c r="AA87" s="1" t="s">
        <v>368</v>
      </c>
      <c r="AC87" s="1" t="s">
        <v>329</v>
      </c>
      <c r="AD87" s="1">
        <v>0</v>
      </c>
      <c r="AE87" s="1">
        <v>1</v>
      </c>
      <c r="AF87" s="1">
        <v>0</v>
      </c>
      <c r="AG87" s="1">
        <v>0</v>
      </c>
      <c r="AH87" s="1">
        <v>0</v>
      </c>
      <c r="AI87" s="1">
        <v>0</v>
      </c>
      <c r="AJ87" s="1">
        <v>0</v>
      </c>
      <c r="AK87" s="1">
        <v>0</v>
      </c>
      <c r="AL87" s="1">
        <v>0</v>
      </c>
      <c r="AM87" s="1">
        <v>0</v>
      </c>
      <c r="AN87" s="1">
        <v>0</v>
      </c>
      <c r="AP87" s="1" t="s">
        <v>329</v>
      </c>
      <c r="AR87" s="1" t="s">
        <v>330</v>
      </c>
      <c r="AS87" s="1" t="s">
        <v>323</v>
      </c>
      <c r="BI87" s="1">
        <v>1</v>
      </c>
      <c r="BR87" s="1" t="s">
        <v>331</v>
      </c>
      <c r="BS87" s="1">
        <v>0</v>
      </c>
      <c r="BT87" s="1">
        <v>1</v>
      </c>
      <c r="BU87" s="1">
        <v>0</v>
      </c>
      <c r="BV87" s="1">
        <v>0</v>
      </c>
      <c r="BW87" s="1">
        <v>0</v>
      </c>
      <c r="BX87" s="1">
        <v>0</v>
      </c>
      <c r="BY87" s="1">
        <v>0</v>
      </c>
      <c r="BZ87" s="1">
        <v>0</v>
      </c>
      <c r="CA87" s="1">
        <v>0</v>
      </c>
      <c r="CB87" s="1">
        <v>0</v>
      </c>
      <c r="CC87" s="1">
        <v>0</v>
      </c>
      <c r="CD87" s="1">
        <v>0</v>
      </c>
      <c r="CF87" s="1" t="s">
        <v>331</v>
      </c>
      <c r="CH87" s="1" t="s">
        <v>323</v>
      </c>
      <c r="CW87" s="1" t="s">
        <v>332</v>
      </c>
      <c r="CX87" s="1" t="s">
        <v>333</v>
      </c>
      <c r="CZ87" s="1" t="s">
        <v>333</v>
      </c>
      <c r="DB87" s="1">
        <v>0</v>
      </c>
      <c r="DC87" s="1">
        <v>21</v>
      </c>
      <c r="DD87" s="1">
        <v>0</v>
      </c>
      <c r="DE87" s="1">
        <v>0</v>
      </c>
      <c r="DF87" s="1">
        <v>0</v>
      </c>
      <c r="DG87" s="1">
        <v>0</v>
      </c>
      <c r="DH87" s="1">
        <v>0</v>
      </c>
      <c r="DI87" s="1">
        <v>0</v>
      </c>
      <c r="DJ87" s="1">
        <v>0</v>
      </c>
      <c r="DK87" s="1">
        <v>0</v>
      </c>
      <c r="DL87" s="1">
        <v>0</v>
      </c>
      <c r="DM87" s="1">
        <v>0</v>
      </c>
      <c r="DN87" s="1">
        <v>21</v>
      </c>
      <c r="DO87" s="1">
        <v>0</v>
      </c>
      <c r="DP87" s="1">
        <v>0</v>
      </c>
      <c r="DQ87" s="1">
        <v>0</v>
      </c>
      <c r="DR87" s="1">
        <v>0</v>
      </c>
      <c r="DS87" s="1">
        <v>0</v>
      </c>
      <c r="DT87" s="1">
        <v>0</v>
      </c>
      <c r="DU87" s="1">
        <v>0</v>
      </c>
      <c r="DV87" s="1">
        <v>0</v>
      </c>
      <c r="DW87" s="1">
        <v>0</v>
      </c>
      <c r="DX87" s="1">
        <v>0</v>
      </c>
      <c r="DY87" s="1">
        <v>21</v>
      </c>
      <c r="DZ87" s="1">
        <v>0</v>
      </c>
      <c r="EA87" s="1">
        <v>0</v>
      </c>
      <c r="EB87" s="1">
        <v>0</v>
      </c>
      <c r="EC87" s="1">
        <v>0</v>
      </c>
      <c r="ED87" s="1">
        <v>0</v>
      </c>
      <c r="EE87" s="1">
        <v>0</v>
      </c>
      <c r="EF87" s="1">
        <v>0</v>
      </c>
      <c r="EG87" s="1">
        <v>0</v>
      </c>
      <c r="EH87" s="1">
        <v>0</v>
      </c>
      <c r="EI87" s="1">
        <v>0</v>
      </c>
      <c r="EJ87" s="1">
        <v>0</v>
      </c>
      <c r="EK87" s="1">
        <v>21</v>
      </c>
      <c r="EL87" s="1">
        <v>0</v>
      </c>
      <c r="EM87" s="1">
        <v>0</v>
      </c>
      <c r="EN87" s="1">
        <v>0</v>
      </c>
      <c r="EO87" s="1">
        <v>0</v>
      </c>
      <c r="EP87" s="1">
        <v>0</v>
      </c>
      <c r="EQ87" s="1">
        <v>0</v>
      </c>
      <c r="ER87" s="1">
        <v>0</v>
      </c>
      <c r="ES87" s="1">
        <v>0</v>
      </c>
      <c r="ET87" s="1">
        <v>0</v>
      </c>
      <c r="EU87" s="1">
        <v>0</v>
      </c>
      <c r="EV87" s="1" t="s">
        <v>322</v>
      </c>
      <c r="EW87" s="1" t="s">
        <v>334</v>
      </c>
      <c r="EZ87" s="1" t="s">
        <v>335</v>
      </c>
      <c r="FA87" s="1">
        <v>1</v>
      </c>
      <c r="FB87" s="1">
        <v>14</v>
      </c>
      <c r="FI87" s="1" t="s">
        <v>322</v>
      </c>
      <c r="FM87" s="1" t="s">
        <v>323</v>
      </c>
      <c r="FP87" s="1" t="s">
        <v>311</v>
      </c>
      <c r="FQ87" s="1" t="s">
        <v>513</v>
      </c>
      <c r="FR87" s="1" t="s">
        <v>323</v>
      </c>
      <c r="FS87" s="1" t="s">
        <v>337</v>
      </c>
      <c r="FT87" s="1" t="s">
        <v>338</v>
      </c>
      <c r="FV87" s="1" t="s">
        <v>322</v>
      </c>
      <c r="FW87" s="125"/>
      <c r="FX87" s="1">
        <v>631107238</v>
      </c>
      <c r="FY87" s="243">
        <f t="shared" si="5"/>
        <v>3.5</v>
      </c>
      <c r="FZ87" s="243">
        <f t="shared" si="6"/>
        <v>0.5</v>
      </c>
      <c r="GA87" s="241">
        <f>IF(FQ87="120 minutes",120,IF(FQ87="300 mint",300,IF(FQ87="360 mint",360,IF(FQ87="300minute",300,IF(FQ87="270minute",270,IF(FQ87="300 minute",300,IF(FQ87="180 minute",180,IF(FQ87="6sacadood",360,IF(FQ87="5 saacadood",300,IF(FQ87="4sacadood",240,IF(FQ87="270 minutes",270,IF(FQ87="240minutes",240,IF(FQ87="360minutes",360,IF(FQ87="300mint",300,IF(FQ87="300 mints",300,IF(FQ87="270minutes",270,IF(FQ87="300 minutes",300,IF(FQ87="240 minutes",240,IF(FQ87="240Minutes",240,IF(FQ87="180minutes",180,IF(FQ87="180 minutes",180,IF(FQ87="263 minutes",263,IF(FQ87="330 minutes",330,IF(FQ87="270 Minutes",270,IF(FQ87="240minutes",240,IF(FQ87="3",180,IF(FQ87="3 hours",180,IF(FQ87="4 hours",240,IF(FQ87="1",60,IF(FQ87="2.5 hours",150,IF(FQ87="5 hours",300,IF(FQ87="4",240,IF(FQ87="300minutes",300,FQ87)))))))))))))))))))))))))))))))))</f>
        <v>240</v>
      </c>
    </row>
    <row r="88" spans="2:183" s="1" customFormat="1">
      <c r="B88" s="1" t="s">
        <v>322</v>
      </c>
      <c r="E88" s="1" t="s">
        <v>322</v>
      </c>
      <c r="H88" s="1" t="s">
        <v>322</v>
      </c>
      <c r="J88" s="1" t="s">
        <v>323</v>
      </c>
      <c r="L88" s="1" t="s">
        <v>324</v>
      </c>
      <c r="O88" s="1" t="s">
        <v>325</v>
      </c>
      <c r="P88" s="258">
        <v>45654</v>
      </c>
      <c r="Q88" s="255">
        <v>45654.4751402662</v>
      </c>
      <c r="R88" s="201" t="s">
        <v>514</v>
      </c>
      <c r="S88" s="1">
        <v>1</v>
      </c>
      <c r="T88" s="1">
        <v>1</v>
      </c>
      <c r="U88" s="1">
        <v>3</v>
      </c>
      <c r="V88" s="1">
        <v>2</v>
      </c>
      <c r="W88" s="1">
        <v>0</v>
      </c>
      <c r="X88" s="1">
        <v>1</v>
      </c>
      <c r="Y88" s="1" t="s">
        <v>345</v>
      </c>
      <c r="AA88" s="1" t="s">
        <v>368</v>
      </c>
      <c r="AC88" s="1" t="s">
        <v>329</v>
      </c>
      <c r="AD88" s="1">
        <v>0</v>
      </c>
      <c r="AE88" s="1">
        <v>1</v>
      </c>
      <c r="AF88" s="1">
        <v>0</v>
      </c>
      <c r="AG88" s="1">
        <v>0</v>
      </c>
      <c r="AH88" s="1">
        <v>0</v>
      </c>
      <c r="AI88" s="1">
        <v>0</v>
      </c>
      <c r="AJ88" s="1">
        <v>0</v>
      </c>
      <c r="AK88" s="1">
        <v>0</v>
      </c>
      <c r="AL88" s="1">
        <v>0</v>
      </c>
      <c r="AM88" s="1">
        <v>0</v>
      </c>
      <c r="AN88" s="1">
        <v>0</v>
      </c>
      <c r="AP88" s="1" t="s">
        <v>329</v>
      </c>
      <c r="AR88" s="1" t="s">
        <v>330</v>
      </c>
      <c r="AS88" s="1" t="s">
        <v>323</v>
      </c>
      <c r="BI88" s="1">
        <v>1</v>
      </c>
      <c r="BR88" s="1" t="s">
        <v>331</v>
      </c>
      <c r="BS88" s="1">
        <v>0</v>
      </c>
      <c r="BT88" s="1">
        <v>1</v>
      </c>
      <c r="BU88" s="1">
        <v>0</v>
      </c>
      <c r="BV88" s="1">
        <v>0</v>
      </c>
      <c r="BW88" s="1">
        <v>0</v>
      </c>
      <c r="BX88" s="1">
        <v>0</v>
      </c>
      <c r="BY88" s="1">
        <v>0</v>
      </c>
      <c r="BZ88" s="1">
        <v>0</v>
      </c>
      <c r="CA88" s="1">
        <v>0</v>
      </c>
      <c r="CB88" s="1">
        <v>0</v>
      </c>
      <c r="CC88" s="1">
        <v>0</v>
      </c>
      <c r="CD88" s="1">
        <v>0</v>
      </c>
      <c r="CF88" s="1" t="s">
        <v>331</v>
      </c>
      <c r="CH88" s="1" t="s">
        <v>323</v>
      </c>
      <c r="CW88" s="1" t="s">
        <v>332</v>
      </c>
      <c r="CX88" s="1" t="s">
        <v>453</v>
      </c>
      <c r="CZ88" s="1" t="s">
        <v>333</v>
      </c>
      <c r="DB88" s="1">
        <v>0</v>
      </c>
      <c r="DC88" s="1">
        <v>21</v>
      </c>
      <c r="DD88" s="1">
        <v>0</v>
      </c>
      <c r="DE88" s="1">
        <v>0</v>
      </c>
      <c r="DF88" s="1">
        <v>0</v>
      </c>
      <c r="DG88" s="1">
        <v>0</v>
      </c>
      <c r="DH88" s="1">
        <v>0</v>
      </c>
      <c r="DI88" s="1">
        <v>0</v>
      </c>
      <c r="DJ88" s="1">
        <v>0</v>
      </c>
      <c r="DK88" s="1">
        <v>0</v>
      </c>
      <c r="DL88" s="1">
        <v>0</v>
      </c>
      <c r="DM88" s="1">
        <v>0</v>
      </c>
      <c r="DN88" s="1">
        <v>21</v>
      </c>
      <c r="DO88" s="1">
        <v>0</v>
      </c>
      <c r="DP88" s="1">
        <v>0</v>
      </c>
      <c r="DQ88" s="1">
        <v>0</v>
      </c>
      <c r="DR88" s="1">
        <v>0</v>
      </c>
      <c r="DS88" s="1">
        <v>0</v>
      </c>
      <c r="DT88" s="1">
        <v>0</v>
      </c>
      <c r="DU88" s="1">
        <v>0</v>
      </c>
      <c r="DV88" s="1">
        <v>0</v>
      </c>
      <c r="DW88" s="1">
        <v>0</v>
      </c>
      <c r="DX88" s="1">
        <v>0</v>
      </c>
      <c r="DY88" s="1">
        <v>21</v>
      </c>
      <c r="DZ88" s="1">
        <v>0</v>
      </c>
      <c r="EA88" s="1">
        <v>0</v>
      </c>
      <c r="EB88" s="1">
        <v>0</v>
      </c>
      <c r="EC88" s="1">
        <v>0</v>
      </c>
      <c r="ED88" s="1">
        <v>0</v>
      </c>
      <c r="EE88" s="1">
        <v>0</v>
      </c>
      <c r="EF88" s="1">
        <v>0</v>
      </c>
      <c r="EG88" s="1">
        <v>0</v>
      </c>
      <c r="EH88" s="1">
        <v>0</v>
      </c>
      <c r="EI88" s="1">
        <v>0</v>
      </c>
      <c r="EJ88" s="1">
        <v>0</v>
      </c>
      <c r="EK88" s="1">
        <v>21</v>
      </c>
      <c r="EL88" s="1">
        <v>0</v>
      </c>
      <c r="EM88" s="1">
        <v>0</v>
      </c>
      <c r="EN88" s="1">
        <v>0</v>
      </c>
      <c r="EO88" s="1">
        <v>0</v>
      </c>
      <c r="EP88" s="1">
        <v>0</v>
      </c>
      <c r="EQ88" s="1">
        <v>0</v>
      </c>
      <c r="ER88" s="1">
        <v>0</v>
      </c>
      <c r="ES88" s="1">
        <v>0</v>
      </c>
      <c r="ET88" s="1">
        <v>0</v>
      </c>
      <c r="EU88" s="1">
        <v>0</v>
      </c>
      <c r="EV88" s="1" t="s">
        <v>322</v>
      </c>
      <c r="EW88" s="1" t="s">
        <v>349</v>
      </c>
      <c r="EZ88" s="1" t="s">
        <v>350</v>
      </c>
      <c r="FA88" s="1">
        <v>2</v>
      </c>
      <c r="FB88" s="1">
        <v>1</v>
      </c>
      <c r="FI88" s="1" t="s">
        <v>322</v>
      </c>
      <c r="FM88" s="1" t="s">
        <v>323</v>
      </c>
      <c r="FP88" s="1" t="s">
        <v>311</v>
      </c>
      <c r="FQ88" s="1" t="s">
        <v>463</v>
      </c>
      <c r="FR88" s="1" t="s">
        <v>323</v>
      </c>
      <c r="FS88" s="1" t="s">
        <v>337</v>
      </c>
      <c r="FT88" s="1" t="s">
        <v>338</v>
      </c>
      <c r="FV88" s="1" t="s">
        <v>322</v>
      </c>
      <c r="FW88" s="125"/>
      <c r="FX88" s="1">
        <v>633424319</v>
      </c>
      <c r="FY88" s="243">
        <f t="shared" si="5"/>
        <v>14</v>
      </c>
      <c r="FZ88" s="243">
        <f t="shared" si="6"/>
        <v>2</v>
      </c>
      <c r="GA88" s="241" t="str">
        <f>IF(FQ88="120 minutes",120,IF(FQ88="300 mint",300,IF(FQ88="360 mint",360,IF(FQ88="300minute",300,IF(FQ88="270minute",270,IF(FQ88="300 minute",300,IF(FQ88="180 minute",180,IF(FQ88="6sacadood",360,IF(FQ88="5 saacadood",300,IF(FQ88="4sacadood",240,IF(FQ88="270 minutes",270,IF(FQ88="240minutes",240,IF(FQ88="360minutes",360,IF(FQ88="300mint",300,IF(FQ88="300 mints",300,IF(FQ88="270minutes",270,IF(FQ88="300 minutes",300,IF(FQ88="240 minutes",240,IF(FQ88="240Minutes",240,IF(FQ88="180minutes",180,IF(FQ88="180 minutes",180,IF(FQ88="263 minutes",263,IF(FQ88="330 minutes",330,IF(FQ88="270 Minutes",270,IF(FQ88="240minutes",240,IF(FQ88="3",180,IF(FQ88="3 hours",180,IF(FQ88="4 hours",240,IF(FQ88="1",60,IF(FQ88="2.5 hours",150,IF(FQ88="5 hours",300,IF(FQ88="4",240,IF(FQ88="300minutes",300,FQ88)))))))))))))))))))))))))))))))))</f>
        <v>240</v>
      </c>
    </row>
    <row r="89" spans="2:183" s="1" customFormat="1">
      <c r="B89" s="1" t="s">
        <v>322</v>
      </c>
      <c r="E89" s="1" t="s">
        <v>322</v>
      </c>
      <c r="H89" s="1" t="s">
        <v>322</v>
      </c>
      <c r="J89" s="1" t="s">
        <v>323</v>
      </c>
      <c r="L89" s="1" t="s">
        <v>324</v>
      </c>
      <c r="O89" s="1" t="s">
        <v>325</v>
      </c>
      <c r="P89" s="258">
        <v>45648</v>
      </c>
      <c r="Q89" s="255">
        <v>45648.459187407403</v>
      </c>
      <c r="R89" s="201" t="s">
        <v>515</v>
      </c>
      <c r="S89" s="1">
        <v>1</v>
      </c>
      <c r="T89" s="1">
        <v>0</v>
      </c>
      <c r="U89" s="1">
        <v>1</v>
      </c>
      <c r="V89" s="1">
        <v>1</v>
      </c>
      <c r="W89" s="1">
        <v>0</v>
      </c>
      <c r="X89" s="1">
        <v>0</v>
      </c>
      <c r="Y89" s="1" t="s">
        <v>372</v>
      </c>
      <c r="AA89" s="1" t="s">
        <v>368</v>
      </c>
      <c r="AC89" s="1" t="s">
        <v>409</v>
      </c>
      <c r="AD89" s="1">
        <v>0</v>
      </c>
      <c r="AE89" s="1">
        <v>1</v>
      </c>
      <c r="AF89" s="1">
        <v>0</v>
      </c>
      <c r="AG89" s="1">
        <v>0</v>
      </c>
      <c r="AH89" s="1">
        <v>0</v>
      </c>
      <c r="AI89" s="1">
        <v>1</v>
      </c>
      <c r="AJ89" s="1">
        <v>0</v>
      </c>
      <c r="AK89" s="1">
        <v>0</v>
      </c>
      <c r="AL89" s="1">
        <v>0</v>
      </c>
      <c r="AM89" s="1">
        <v>0</v>
      </c>
      <c r="AN89" s="1">
        <v>0</v>
      </c>
      <c r="AP89" s="1" t="s">
        <v>329</v>
      </c>
      <c r="AR89" s="1" t="s">
        <v>330</v>
      </c>
      <c r="AS89" s="1" t="s">
        <v>322</v>
      </c>
      <c r="AT89" s="1" t="s">
        <v>410</v>
      </c>
      <c r="AU89" s="1">
        <v>0</v>
      </c>
      <c r="AV89" s="1">
        <v>0</v>
      </c>
      <c r="AW89" s="1">
        <v>0</v>
      </c>
      <c r="AX89" s="1">
        <v>0</v>
      </c>
      <c r="AY89" s="1">
        <v>0</v>
      </c>
      <c r="AZ89" s="1">
        <v>1</v>
      </c>
      <c r="BA89" s="1">
        <v>0</v>
      </c>
      <c r="BB89" s="1">
        <v>0</v>
      </c>
      <c r="BC89" s="1">
        <v>0</v>
      </c>
      <c r="BD89" s="1">
        <v>0</v>
      </c>
      <c r="BE89" s="1">
        <v>0</v>
      </c>
      <c r="BI89" s="1">
        <v>1</v>
      </c>
      <c r="BL89" s="1">
        <v>1</v>
      </c>
      <c r="BR89" s="1" t="s">
        <v>411</v>
      </c>
      <c r="BS89" s="1">
        <v>0</v>
      </c>
      <c r="BT89" s="1">
        <v>1</v>
      </c>
      <c r="BU89" s="1">
        <v>0</v>
      </c>
      <c r="BV89" s="1">
        <v>0</v>
      </c>
      <c r="BW89" s="1">
        <v>0</v>
      </c>
      <c r="BX89" s="1">
        <v>0</v>
      </c>
      <c r="BY89" s="1">
        <v>0</v>
      </c>
      <c r="BZ89" s="1">
        <v>0</v>
      </c>
      <c r="CA89" s="1">
        <v>1</v>
      </c>
      <c r="CB89" s="1">
        <v>0</v>
      </c>
      <c r="CC89" s="1">
        <v>0</v>
      </c>
      <c r="CD89" s="1">
        <v>0</v>
      </c>
      <c r="CF89" s="1" t="s">
        <v>331</v>
      </c>
      <c r="CH89" s="1" t="s">
        <v>323</v>
      </c>
      <c r="CW89" s="1" t="s">
        <v>332</v>
      </c>
      <c r="CX89" s="1" t="s">
        <v>333</v>
      </c>
      <c r="CZ89" s="1" t="s">
        <v>333</v>
      </c>
      <c r="DB89" s="1">
        <v>0</v>
      </c>
      <c r="DC89" s="1">
        <v>14</v>
      </c>
      <c r="DD89" s="1">
        <v>0</v>
      </c>
      <c r="DE89" s="1">
        <v>0</v>
      </c>
      <c r="DF89" s="1">
        <v>0</v>
      </c>
      <c r="DG89" s="1">
        <v>7</v>
      </c>
      <c r="DH89" s="1">
        <v>0</v>
      </c>
      <c r="DI89" s="1">
        <v>0</v>
      </c>
      <c r="DJ89" s="1">
        <v>0</v>
      </c>
      <c r="DK89" s="1">
        <v>0</v>
      </c>
      <c r="DL89" s="1">
        <v>0</v>
      </c>
      <c r="DM89" s="1">
        <v>0</v>
      </c>
      <c r="DN89" s="1">
        <v>14</v>
      </c>
      <c r="DO89" s="1">
        <v>0</v>
      </c>
      <c r="DP89" s="1">
        <v>0</v>
      </c>
      <c r="DQ89" s="1">
        <v>0</v>
      </c>
      <c r="DR89" s="1">
        <v>7</v>
      </c>
      <c r="DS89" s="1">
        <v>0</v>
      </c>
      <c r="DT89" s="1">
        <v>0</v>
      </c>
      <c r="DU89" s="1">
        <v>0</v>
      </c>
      <c r="DV89" s="1">
        <v>0</v>
      </c>
      <c r="DW89" s="1">
        <v>0</v>
      </c>
      <c r="DX89" s="1">
        <v>0</v>
      </c>
      <c r="DY89" s="1">
        <v>14</v>
      </c>
      <c r="DZ89" s="1">
        <v>0</v>
      </c>
      <c r="EA89" s="1">
        <v>0</v>
      </c>
      <c r="EB89" s="1">
        <v>0</v>
      </c>
      <c r="EC89" s="1">
        <v>0</v>
      </c>
      <c r="ED89" s="1">
        <v>0</v>
      </c>
      <c r="EE89" s="1">
        <v>0</v>
      </c>
      <c r="EF89" s="1">
        <v>7</v>
      </c>
      <c r="EG89" s="1">
        <v>0</v>
      </c>
      <c r="EH89" s="1">
        <v>0</v>
      </c>
      <c r="EI89" s="1">
        <v>0</v>
      </c>
      <c r="EJ89" s="1">
        <v>0</v>
      </c>
      <c r="EK89" s="1">
        <v>14</v>
      </c>
      <c r="EL89" s="1">
        <v>0</v>
      </c>
      <c r="EM89" s="1">
        <v>0</v>
      </c>
      <c r="EN89" s="1">
        <v>0</v>
      </c>
      <c r="EO89" s="1">
        <v>0</v>
      </c>
      <c r="EP89" s="1">
        <v>0</v>
      </c>
      <c r="EQ89" s="1">
        <v>0</v>
      </c>
      <c r="ER89" s="1">
        <v>7</v>
      </c>
      <c r="ES89" s="1">
        <v>0</v>
      </c>
      <c r="ET89" s="1">
        <v>0</v>
      </c>
      <c r="EU89" s="1">
        <v>0</v>
      </c>
      <c r="EV89" s="1" t="s">
        <v>322</v>
      </c>
      <c r="EW89" s="1" t="s">
        <v>334</v>
      </c>
      <c r="EZ89" s="1" t="s">
        <v>335</v>
      </c>
      <c r="FA89" s="1">
        <v>1</v>
      </c>
      <c r="FB89" s="1">
        <v>14</v>
      </c>
      <c r="FI89" s="1" t="s">
        <v>322</v>
      </c>
      <c r="FM89" s="1" t="s">
        <v>323</v>
      </c>
      <c r="FP89" s="1" t="s">
        <v>311</v>
      </c>
      <c r="FQ89" s="1" t="s">
        <v>516</v>
      </c>
      <c r="FR89" s="1" t="s">
        <v>323</v>
      </c>
      <c r="FS89" s="1" t="s">
        <v>337</v>
      </c>
      <c r="FT89" s="1" t="s">
        <v>338</v>
      </c>
      <c r="FV89" s="1" t="s">
        <v>322</v>
      </c>
      <c r="FW89" s="125"/>
      <c r="FX89" s="1">
        <v>631085556</v>
      </c>
      <c r="FY89" s="243">
        <f t="shared" si="5"/>
        <v>3.5</v>
      </c>
      <c r="FZ89" s="243">
        <f t="shared" si="6"/>
        <v>0.5</v>
      </c>
      <c r="GA89" s="241">
        <f>IF(FQ89="120 minutes",120,IF(FQ89="300 mint",300,IF(FQ89="360 mint",360,IF(FQ89="300minute",300,IF(FQ89="270minute",270,IF(FQ89="300 minute",300,IF(FQ89="180 minute",180,IF(FQ89="6sacadood",360,IF(FQ89="5 saacadood",300,IF(FQ89="4sacadood",240,IF(FQ89="270 minutes",270,IF(FQ89="240minutes",240,IF(FQ89="360minutes",360,IF(FQ89="300mint",300,IF(FQ89="300 mints",300,IF(FQ89="270minutes",270,IF(FQ89="300 minutes",300,IF(FQ89="240 minutes",240,IF(FQ89="240Minutes",240,IF(FQ89="180minutes",180,IF(FQ89="180 minutes",180,IF(FQ89="263 minutes",263,IF(FQ89="330 minutes",330,IF(FQ89="270 Minutes",270,IF(FQ89="240minutes",240,IF(FQ89="3",180,IF(FQ89="3 hours",180,IF(FQ89="4 hours",240,IF(FQ89="1",60,IF(FQ89="2.5 hours",150,IF(FQ89="5 hours",300,IF(FQ89="4",240,IF(FQ89="300minutes",300,FQ89)))))))))))))))))))))))))))))))))</f>
        <v>300</v>
      </c>
    </row>
    <row r="90" spans="2:183" s="1" customFormat="1">
      <c r="B90" s="1" t="s">
        <v>322</v>
      </c>
      <c r="E90" s="1" t="s">
        <v>322</v>
      </c>
      <c r="H90" s="1" t="s">
        <v>322</v>
      </c>
      <c r="J90" s="1" t="s">
        <v>323</v>
      </c>
      <c r="L90" s="1" t="s">
        <v>324</v>
      </c>
      <c r="O90" s="1" t="s">
        <v>325</v>
      </c>
      <c r="P90" s="258">
        <v>45648</v>
      </c>
      <c r="Q90" s="255">
        <v>45648.5587470139</v>
      </c>
      <c r="R90" s="201" t="s">
        <v>517</v>
      </c>
      <c r="S90" s="1">
        <v>1</v>
      </c>
      <c r="T90" s="1">
        <v>2</v>
      </c>
      <c r="U90" s="1">
        <v>3</v>
      </c>
      <c r="V90" s="1">
        <v>2</v>
      </c>
      <c r="W90" s="1">
        <v>0</v>
      </c>
      <c r="X90" s="1">
        <v>0</v>
      </c>
      <c r="Y90" s="1" t="s">
        <v>345</v>
      </c>
      <c r="AA90" s="1" t="s">
        <v>358</v>
      </c>
      <c r="AC90" s="1" t="s">
        <v>409</v>
      </c>
      <c r="AD90" s="1">
        <v>0</v>
      </c>
      <c r="AE90" s="1">
        <v>1</v>
      </c>
      <c r="AF90" s="1">
        <v>0</v>
      </c>
      <c r="AG90" s="1">
        <v>0</v>
      </c>
      <c r="AH90" s="1">
        <v>0</v>
      </c>
      <c r="AI90" s="1">
        <v>1</v>
      </c>
      <c r="AJ90" s="1">
        <v>0</v>
      </c>
      <c r="AK90" s="1">
        <v>0</v>
      </c>
      <c r="AL90" s="1">
        <v>0</v>
      </c>
      <c r="AM90" s="1">
        <v>0</v>
      </c>
      <c r="AN90" s="1">
        <v>0</v>
      </c>
      <c r="AP90" s="1" t="s">
        <v>329</v>
      </c>
      <c r="AR90" s="1" t="s">
        <v>330</v>
      </c>
      <c r="AS90" s="1" t="s">
        <v>322</v>
      </c>
      <c r="AT90" s="1" t="s">
        <v>410</v>
      </c>
      <c r="AU90" s="1">
        <v>0</v>
      </c>
      <c r="AV90" s="1">
        <v>0</v>
      </c>
      <c r="AW90" s="1">
        <v>0</v>
      </c>
      <c r="AX90" s="1">
        <v>0</v>
      </c>
      <c r="AY90" s="1">
        <v>0</v>
      </c>
      <c r="AZ90" s="1">
        <v>1</v>
      </c>
      <c r="BA90" s="1">
        <v>0</v>
      </c>
      <c r="BB90" s="1">
        <v>0</v>
      </c>
      <c r="BC90" s="1">
        <v>0</v>
      </c>
      <c r="BD90" s="1">
        <v>0</v>
      </c>
      <c r="BE90" s="1">
        <v>0</v>
      </c>
      <c r="BI90" s="1">
        <v>1</v>
      </c>
      <c r="BL90" s="1">
        <v>1</v>
      </c>
      <c r="BR90" s="1" t="s">
        <v>411</v>
      </c>
      <c r="BS90" s="1">
        <v>0</v>
      </c>
      <c r="BT90" s="1">
        <v>1</v>
      </c>
      <c r="BU90" s="1">
        <v>0</v>
      </c>
      <c r="BV90" s="1">
        <v>0</v>
      </c>
      <c r="BW90" s="1">
        <v>0</v>
      </c>
      <c r="BX90" s="1">
        <v>0</v>
      </c>
      <c r="BY90" s="1">
        <v>0</v>
      </c>
      <c r="BZ90" s="1">
        <v>0</v>
      </c>
      <c r="CA90" s="1">
        <v>1</v>
      </c>
      <c r="CB90" s="1">
        <v>0</v>
      </c>
      <c r="CC90" s="1">
        <v>0</v>
      </c>
      <c r="CD90" s="1">
        <v>0</v>
      </c>
      <c r="CF90" s="1" t="s">
        <v>331</v>
      </c>
      <c r="CH90" s="1" t="s">
        <v>323</v>
      </c>
      <c r="CW90" s="1" t="s">
        <v>332</v>
      </c>
      <c r="CX90" s="1" t="s">
        <v>333</v>
      </c>
      <c r="CZ90" s="1" t="s">
        <v>333</v>
      </c>
      <c r="DB90" s="1">
        <v>0</v>
      </c>
      <c r="DC90" s="1">
        <v>14</v>
      </c>
      <c r="DD90" s="1">
        <v>0</v>
      </c>
      <c r="DE90" s="1">
        <v>0</v>
      </c>
      <c r="DF90" s="1">
        <v>0</v>
      </c>
      <c r="DG90" s="1">
        <v>7</v>
      </c>
      <c r="DH90" s="1">
        <v>0</v>
      </c>
      <c r="DI90" s="1">
        <v>0</v>
      </c>
      <c r="DJ90" s="1">
        <v>0</v>
      </c>
      <c r="DK90" s="1">
        <v>0</v>
      </c>
      <c r="DL90" s="1">
        <v>0</v>
      </c>
      <c r="DM90" s="1">
        <v>0</v>
      </c>
      <c r="DN90" s="1">
        <v>14</v>
      </c>
      <c r="DO90" s="1">
        <v>0</v>
      </c>
      <c r="DP90" s="1">
        <v>0</v>
      </c>
      <c r="DQ90" s="1">
        <v>0</v>
      </c>
      <c r="DR90" s="1">
        <v>7</v>
      </c>
      <c r="DS90" s="1">
        <v>0</v>
      </c>
      <c r="DT90" s="1">
        <v>0</v>
      </c>
      <c r="DU90" s="1">
        <v>0</v>
      </c>
      <c r="DV90" s="1">
        <v>0</v>
      </c>
      <c r="DW90" s="1">
        <v>0</v>
      </c>
      <c r="DX90" s="1">
        <v>0</v>
      </c>
      <c r="DY90" s="1">
        <v>14</v>
      </c>
      <c r="DZ90" s="1">
        <v>0</v>
      </c>
      <c r="EA90" s="1">
        <v>0</v>
      </c>
      <c r="EB90" s="1">
        <v>0</v>
      </c>
      <c r="EC90" s="1">
        <v>0</v>
      </c>
      <c r="ED90" s="1">
        <v>0</v>
      </c>
      <c r="EE90" s="1">
        <v>0</v>
      </c>
      <c r="EF90" s="1">
        <v>7</v>
      </c>
      <c r="EG90" s="1">
        <v>0</v>
      </c>
      <c r="EH90" s="1">
        <v>0</v>
      </c>
      <c r="EI90" s="1">
        <v>0</v>
      </c>
      <c r="EJ90" s="1">
        <v>0</v>
      </c>
      <c r="EK90" s="1">
        <v>14</v>
      </c>
      <c r="EL90" s="1">
        <v>0</v>
      </c>
      <c r="EM90" s="1">
        <v>0</v>
      </c>
      <c r="EN90" s="1">
        <v>0</v>
      </c>
      <c r="EO90" s="1">
        <v>0</v>
      </c>
      <c r="EP90" s="1">
        <v>0</v>
      </c>
      <c r="EQ90" s="1">
        <v>0</v>
      </c>
      <c r="ER90" s="1">
        <v>7</v>
      </c>
      <c r="ES90" s="1">
        <v>0</v>
      </c>
      <c r="ET90" s="1">
        <v>0</v>
      </c>
      <c r="EU90" s="1">
        <v>0</v>
      </c>
      <c r="EV90" s="1" t="s">
        <v>322</v>
      </c>
      <c r="EW90" s="1" t="s">
        <v>334</v>
      </c>
      <c r="EZ90" s="1" t="s">
        <v>335</v>
      </c>
      <c r="FA90" s="1">
        <v>1</v>
      </c>
      <c r="FB90" s="1">
        <v>14</v>
      </c>
      <c r="FI90" s="1" t="s">
        <v>322</v>
      </c>
      <c r="FM90" s="1" t="s">
        <v>323</v>
      </c>
      <c r="FP90" s="1" t="s">
        <v>336</v>
      </c>
      <c r="FR90" s="1" t="s">
        <v>323</v>
      </c>
      <c r="FS90" s="1" t="s">
        <v>337</v>
      </c>
      <c r="FT90" s="1" t="s">
        <v>338</v>
      </c>
      <c r="FV90" s="1" t="s">
        <v>322</v>
      </c>
      <c r="FW90" s="125"/>
      <c r="FX90" s="1">
        <v>631117142</v>
      </c>
      <c r="FY90" s="243">
        <f t="shared" si="5"/>
        <v>3.5</v>
      </c>
      <c r="FZ90" s="243">
        <f t="shared" si="6"/>
        <v>0.5</v>
      </c>
      <c r="GA90" s="241">
        <f>IF(FP90="5 hours",300,IF(FP90="30 Mins",30,IF(FP90="2 Hours",120,IF(FP90="60 Mins",60,IF(FP90="3 hours",180,IF(FP90="3hrs",180,IF(FP90="2.5 hours",150,IF(FP90="3.5 hrs",210,IF(FP90="4 Hours",240,IF(FP90="3 Hours",180,IF(FP90="3.20 hrs",192,IF(FP90="4 hours",240,IF(FP90="2.40 hours",144,IF(FP90="3.20 hours",192,IF(FP90="3.5 hours",210,IF(FP90="4hours",240,""))))))))))))))))</f>
        <v>120</v>
      </c>
    </row>
    <row r="91" spans="2:183" s="1" customFormat="1">
      <c r="B91" s="1" t="s">
        <v>322</v>
      </c>
      <c r="E91" s="1" t="s">
        <v>322</v>
      </c>
      <c r="H91" s="1" t="s">
        <v>322</v>
      </c>
      <c r="J91" s="1" t="s">
        <v>323</v>
      </c>
      <c r="L91" s="1" t="s">
        <v>324</v>
      </c>
      <c r="O91" s="1" t="s">
        <v>325</v>
      </c>
      <c r="P91" s="258">
        <v>45649</v>
      </c>
      <c r="Q91" s="255">
        <v>45649.428728414401</v>
      </c>
      <c r="R91" s="201" t="s">
        <v>518</v>
      </c>
      <c r="S91" s="1">
        <v>2</v>
      </c>
      <c r="T91" s="1">
        <v>3</v>
      </c>
      <c r="U91" s="1">
        <v>1</v>
      </c>
      <c r="V91" s="1">
        <v>2</v>
      </c>
      <c r="W91" s="1">
        <v>1</v>
      </c>
      <c r="X91" s="1">
        <v>0</v>
      </c>
      <c r="Y91" s="1" t="s">
        <v>327</v>
      </c>
      <c r="AA91" s="1" t="s">
        <v>368</v>
      </c>
      <c r="AC91" s="1" t="s">
        <v>329</v>
      </c>
      <c r="AD91" s="1">
        <v>0</v>
      </c>
      <c r="AE91" s="1">
        <v>1</v>
      </c>
      <c r="AF91" s="1">
        <v>0</v>
      </c>
      <c r="AG91" s="1">
        <v>0</v>
      </c>
      <c r="AH91" s="1">
        <v>0</v>
      </c>
      <c r="AI91" s="1">
        <v>0</v>
      </c>
      <c r="AJ91" s="1">
        <v>0</v>
      </c>
      <c r="AK91" s="1">
        <v>0</v>
      </c>
      <c r="AL91" s="1">
        <v>0</v>
      </c>
      <c r="AM91" s="1">
        <v>0</v>
      </c>
      <c r="AN91" s="1">
        <v>0</v>
      </c>
      <c r="AP91" s="1" t="s">
        <v>329</v>
      </c>
      <c r="AR91" s="1" t="s">
        <v>330</v>
      </c>
      <c r="AS91" s="1" t="s">
        <v>323</v>
      </c>
      <c r="BI91" s="1">
        <v>1</v>
      </c>
      <c r="BR91" s="1" t="s">
        <v>331</v>
      </c>
      <c r="BS91" s="1">
        <v>0</v>
      </c>
      <c r="BT91" s="1">
        <v>1</v>
      </c>
      <c r="BU91" s="1">
        <v>0</v>
      </c>
      <c r="BV91" s="1">
        <v>0</v>
      </c>
      <c r="BW91" s="1">
        <v>0</v>
      </c>
      <c r="BX91" s="1">
        <v>0</v>
      </c>
      <c r="BY91" s="1">
        <v>0</v>
      </c>
      <c r="BZ91" s="1">
        <v>0</v>
      </c>
      <c r="CA91" s="1">
        <v>0</v>
      </c>
      <c r="CB91" s="1">
        <v>0</v>
      </c>
      <c r="CC91" s="1">
        <v>0</v>
      </c>
      <c r="CD91" s="1">
        <v>0</v>
      </c>
      <c r="CF91" s="1" t="s">
        <v>331</v>
      </c>
      <c r="CH91" s="1" t="s">
        <v>323</v>
      </c>
      <c r="CW91" s="1" t="s">
        <v>332</v>
      </c>
      <c r="CX91" s="1" t="s">
        <v>392</v>
      </c>
      <c r="CZ91" s="1" t="s">
        <v>333</v>
      </c>
      <c r="DB91" s="1">
        <v>0</v>
      </c>
      <c r="DC91" s="1">
        <v>21</v>
      </c>
      <c r="DD91" s="1">
        <v>0</v>
      </c>
      <c r="DE91" s="1">
        <v>0</v>
      </c>
      <c r="DF91" s="1">
        <v>0</v>
      </c>
      <c r="DG91" s="1">
        <v>0</v>
      </c>
      <c r="DH91" s="1">
        <v>0</v>
      </c>
      <c r="DI91" s="1">
        <v>0</v>
      </c>
      <c r="DJ91" s="1">
        <v>0</v>
      </c>
      <c r="DK91" s="1">
        <v>0</v>
      </c>
      <c r="DL91" s="1">
        <v>0</v>
      </c>
      <c r="DM91" s="1">
        <v>0</v>
      </c>
      <c r="DN91" s="1">
        <v>21</v>
      </c>
      <c r="DO91" s="1">
        <v>0</v>
      </c>
      <c r="DP91" s="1">
        <v>0</v>
      </c>
      <c r="DQ91" s="1">
        <v>0</v>
      </c>
      <c r="DR91" s="1">
        <v>0</v>
      </c>
      <c r="DS91" s="1">
        <v>0</v>
      </c>
      <c r="DT91" s="1">
        <v>0</v>
      </c>
      <c r="DU91" s="1">
        <v>0</v>
      </c>
      <c r="DV91" s="1">
        <v>0</v>
      </c>
      <c r="DW91" s="1">
        <v>0</v>
      </c>
      <c r="DX91" s="1">
        <v>0</v>
      </c>
      <c r="DY91" s="1">
        <v>21</v>
      </c>
      <c r="DZ91" s="1">
        <v>0</v>
      </c>
      <c r="EA91" s="1">
        <v>0</v>
      </c>
      <c r="EB91" s="1">
        <v>0</v>
      </c>
      <c r="EC91" s="1">
        <v>0</v>
      </c>
      <c r="ED91" s="1">
        <v>0</v>
      </c>
      <c r="EE91" s="1">
        <v>0</v>
      </c>
      <c r="EF91" s="1">
        <v>0</v>
      </c>
      <c r="EG91" s="1">
        <v>0</v>
      </c>
      <c r="EH91" s="1">
        <v>0</v>
      </c>
      <c r="EI91" s="1">
        <v>0</v>
      </c>
      <c r="EJ91" s="1">
        <v>0</v>
      </c>
      <c r="EK91" s="1">
        <v>21</v>
      </c>
      <c r="EL91" s="1">
        <v>0</v>
      </c>
      <c r="EM91" s="1">
        <v>0</v>
      </c>
      <c r="EN91" s="1">
        <v>0</v>
      </c>
      <c r="EO91" s="1">
        <v>0</v>
      </c>
      <c r="EP91" s="1">
        <v>0</v>
      </c>
      <c r="EQ91" s="1">
        <v>0</v>
      </c>
      <c r="ER91" s="1">
        <v>0</v>
      </c>
      <c r="ES91" s="1">
        <v>0</v>
      </c>
      <c r="ET91" s="1">
        <v>0</v>
      </c>
      <c r="EU91" s="1">
        <v>0</v>
      </c>
      <c r="EV91" s="1" t="s">
        <v>322</v>
      </c>
      <c r="EW91" s="1" t="s">
        <v>334</v>
      </c>
      <c r="EZ91" s="1" t="s">
        <v>335</v>
      </c>
      <c r="FA91" s="1">
        <v>2</v>
      </c>
      <c r="FB91" s="1">
        <v>7</v>
      </c>
      <c r="FI91" s="1" t="s">
        <v>322</v>
      </c>
      <c r="FM91" s="1" t="s">
        <v>323</v>
      </c>
      <c r="FP91" s="1" t="s">
        <v>311</v>
      </c>
      <c r="FQ91" s="1" t="s">
        <v>364</v>
      </c>
      <c r="FR91" s="1" t="s">
        <v>323</v>
      </c>
      <c r="FS91" s="1" t="s">
        <v>337</v>
      </c>
      <c r="FT91" s="1" t="s">
        <v>338</v>
      </c>
      <c r="FV91" s="1" t="s">
        <v>322</v>
      </c>
      <c r="FW91" s="125"/>
      <c r="FX91" s="1">
        <v>631276127</v>
      </c>
      <c r="FY91" s="243">
        <f t="shared" si="5"/>
        <v>3.5</v>
      </c>
      <c r="FZ91" s="243">
        <f t="shared" si="6"/>
        <v>0.5</v>
      </c>
      <c r="GA91" s="241">
        <f t="shared" ref="GA91:GA96" si="7">IF(FQ91="120 minutes",120,IF(FQ91="300 mint",300,IF(FQ91="360 mint",360,IF(FQ91="300minute",300,IF(FQ91="270minute",270,IF(FQ91="300 minute",300,IF(FQ91="180 minute",180,IF(FQ91="6sacadood",360,IF(FQ91="5 saacadood",300,IF(FQ91="4sacadood",240,IF(FQ91="270 minutes",270,IF(FQ91="240minutes",240,IF(FQ91="360minutes",360,IF(FQ91="300mint",300,IF(FQ91="300 mints",300,IF(FQ91="270minutes",270,IF(FQ91="300 minutes",300,IF(FQ91="240 minutes",240,IF(FQ91="240Minutes",240,IF(FQ91="180minutes",180,IF(FQ91="180 minutes",180,IF(FQ91="263 minutes",263,IF(FQ91="330 minutes",330,IF(FQ91="270 Minutes",270,IF(FQ91="240minutes",240,IF(FQ91="3",180,IF(FQ91="3 hours",180,IF(FQ91="4 hours",240,IF(FQ91="1",60,IF(FQ91="2.5 hours",150,IF(FQ91="5 hours",300,IF(FQ91="4",240,IF(FQ91="300minutes",300,FQ91)))))))))))))))))))))))))))))))))</f>
        <v>180</v>
      </c>
    </row>
    <row r="92" spans="2:183" s="1" customFormat="1">
      <c r="B92" s="1" t="s">
        <v>322</v>
      </c>
      <c r="E92" s="1" t="s">
        <v>322</v>
      </c>
      <c r="H92" s="1" t="s">
        <v>322</v>
      </c>
      <c r="J92" s="1" t="s">
        <v>323</v>
      </c>
      <c r="L92" s="1" t="s">
        <v>324</v>
      </c>
      <c r="O92" s="1" t="s">
        <v>325</v>
      </c>
      <c r="P92" s="258">
        <v>45641</v>
      </c>
      <c r="Q92" s="255">
        <v>45641.408542141202</v>
      </c>
      <c r="R92" s="201" t="s">
        <v>519</v>
      </c>
      <c r="S92" s="1">
        <v>2</v>
      </c>
      <c r="T92" s="1">
        <v>0</v>
      </c>
      <c r="U92" s="1">
        <v>5</v>
      </c>
      <c r="V92" s="1">
        <v>5</v>
      </c>
      <c r="W92" s="1">
        <v>0</v>
      </c>
      <c r="X92" s="1">
        <v>0</v>
      </c>
      <c r="Y92" s="1" t="s">
        <v>372</v>
      </c>
      <c r="AA92" s="1" t="s">
        <v>368</v>
      </c>
      <c r="AC92" s="1" t="s">
        <v>329</v>
      </c>
      <c r="AD92" s="1">
        <v>0</v>
      </c>
      <c r="AE92" s="1">
        <v>1</v>
      </c>
      <c r="AF92" s="1">
        <v>0</v>
      </c>
      <c r="AG92" s="1">
        <v>0</v>
      </c>
      <c r="AH92" s="1">
        <v>0</v>
      </c>
      <c r="AI92" s="1">
        <v>0</v>
      </c>
      <c r="AJ92" s="1">
        <v>0</v>
      </c>
      <c r="AK92" s="1">
        <v>0</v>
      </c>
      <c r="AL92" s="1">
        <v>0</v>
      </c>
      <c r="AM92" s="1">
        <v>0</v>
      </c>
      <c r="AN92" s="1">
        <v>0</v>
      </c>
      <c r="AP92" s="1" t="s">
        <v>329</v>
      </c>
      <c r="AR92" s="1" t="s">
        <v>347</v>
      </c>
      <c r="AS92" s="1" t="s">
        <v>323</v>
      </c>
      <c r="BI92" s="1">
        <v>1</v>
      </c>
      <c r="BR92" s="1" t="s">
        <v>331</v>
      </c>
      <c r="BS92" s="1">
        <v>0</v>
      </c>
      <c r="BT92" s="1">
        <v>1</v>
      </c>
      <c r="BU92" s="1">
        <v>0</v>
      </c>
      <c r="BV92" s="1">
        <v>0</v>
      </c>
      <c r="BW92" s="1">
        <v>0</v>
      </c>
      <c r="BX92" s="1">
        <v>0</v>
      </c>
      <c r="BY92" s="1">
        <v>0</v>
      </c>
      <c r="BZ92" s="1">
        <v>0</v>
      </c>
      <c r="CA92" s="1">
        <v>0</v>
      </c>
      <c r="CB92" s="1">
        <v>0</v>
      </c>
      <c r="CC92" s="1">
        <v>0</v>
      </c>
      <c r="CD92" s="1">
        <v>0</v>
      </c>
      <c r="CF92" s="1" t="s">
        <v>331</v>
      </c>
      <c r="CH92" s="1" t="s">
        <v>323</v>
      </c>
      <c r="CW92" s="1" t="s">
        <v>332</v>
      </c>
      <c r="CX92" s="1" t="s">
        <v>359</v>
      </c>
      <c r="CZ92" s="1" t="s">
        <v>333</v>
      </c>
      <c r="DB92" s="1">
        <v>0</v>
      </c>
      <c r="DC92" s="1">
        <v>21</v>
      </c>
      <c r="DD92" s="1">
        <v>0</v>
      </c>
      <c r="DE92" s="1">
        <v>0</v>
      </c>
      <c r="DF92" s="1">
        <v>0</v>
      </c>
      <c r="DG92" s="1">
        <v>0</v>
      </c>
      <c r="DH92" s="1">
        <v>0</v>
      </c>
      <c r="DI92" s="1">
        <v>0</v>
      </c>
      <c r="DJ92" s="1">
        <v>0</v>
      </c>
      <c r="DK92" s="1">
        <v>0</v>
      </c>
      <c r="DL92" s="1">
        <v>0</v>
      </c>
      <c r="DM92" s="1">
        <v>0</v>
      </c>
      <c r="DN92" s="1">
        <v>21</v>
      </c>
      <c r="DO92" s="1">
        <v>0</v>
      </c>
      <c r="DP92" s="1">
        <v>0</v>
      </c>
      <c r="DQ92" s="1">
        <v>0</v>
      </c>
      <c r="DR92" s="1">
        <v>0</v>
      </c>
      <c r="DS92" s="1">
        <v>0</v>
      </c>
      <c r="DT92" s="1">
        <v>0</v>
      </c>
      <c r="DU92" s="1">
        <v>0</v>
      </c>
      <c r="DV92" s="1">
        <v>0</v>
      </c>
      <c r="DW92" s="1">
        <v>0</v>
      </c>
      <c r="DX92" s="1">
        <v>0</v>
      </c>
      <c r="DY92" s="1">
        <v>21</v>
      </c>
      <c r="DZ92" s="1">
        <v>0</v>
      </c>
      <c r="EA92" s="1">
        <v>0</v>
      </c>
      <c r="EB92" s="1">
        <v>0</v>
      </c>
      <c r="EC92" s="1">
        <v>0</v>
      </c>
      <c r="ED92" s="1">
        <v>0</v>
      </c>
      <c r="EE92" s="1">
        <v>0</v>
      </c>
      <c r="EF92" s="1">
        <v>0</v>
      </c>
      <c r="EG92" s="1">
        <v>0</v>
      </c>
      <c r="EH92" s="1">
        <v>0</v>
      </c>
      <c r="EI92" s="1">
        <v>0</v>
      </c>
      <c r="EJ92" s="1">
        <v>0</v>
      </c>
      <c r="EK92" s="1">
        <v>21</v>
      </c>
      <c r="EL92" s="1">
        <v>0</v>
      </c>
      <c r="EM92" s="1">
        <v>0</v>
      </c>
      <c r="EN92" s="1">
        <v>0</v>
      </c>
      <c r="EO92" s="1">
        <v>0</v>
      </c>
      <c r="EP92" s="1">
        <v>0</v>
      </c>
      <c r="EQ92" s="1">
        <v>0</v>
      </c>
      <c r="ER92" s="1">
        <v>0</v>
      </c>
      <c r="ES92" s="1">
        <v>0</v>
      </c>
      <c r="ET92" s="1">
        <v>0</v>
      </c>
      <c r="EU92" s="1">
        <v>0</v>
      </c>
      <c r="EV92" s="1" t="s">
        <v>322</v>
      </c>
      <c r="EW92" s="1" t="s">
        <v>334</v>
      </c>
      <c r="EZ92" s="1" t="s">
        <v>335</v>
      </c>
      <c r="FA92" s="1">
        <v>1</v>
      </c>
      <c r="FB92" s="1">
        <v>13</v>
      </c>
      <c r="FI92" s="1" t="s">
        <v>322</v>
      </c>
      <c r="FM92" s="1" t="s">
        <v>323</v>
      </c>
      <c r="FP92" s="1" t="s">
        <v>311</v>
      </c>
      <c r="FQ92" s="1" t="s">
        <v>463</v>
      </c>
      <c r="FR92" s="1" t="s">
        <v>323</v>
      </c>
      <c r="FS92" s="1" t="s">
        <v>337</v>
      </c>
      <c r="FT92" s="1" t="s">
        <v>338</v>
      </c>
      <c r="FV92" s="1" t="s">
        <v>323</v>
      </c>
      <c r="FW92" s="125"/>
      <c r="FX92" s="1">
        <v>629035049</v>
      </c>
      <c r="FY92" s="243">
        <f t="shared" si="5"/>
        <v>3.25</v>
      </c>
      <c r="FZ92" s="243">
        <f t="shared" si="6"/>
        <v>0.4642857142857143</v>
      </c>
      <c r="GA92" s="241" t="str">
        <f t="shared" si="7"/>
        <v>240</v>
      </c>
    </row>
    <row r="93" spans="2:183" s="1" customFormat="1">
      <c r="B93" s="1" t="s">
        <v>322</v>
      </c>
      <c r="E93" s="1" t="s">
        <v>322</v>
      </c>
      <c r="H93" s="1" t="s">
        <v>322</v>
      </c>
      <c r="J93" s="1" t="s">
        <v>323</v>
      </c>
      <c r="L93" s="1" t="s">
        <v>324</v>
      </c>
      <c r="O93" s="1" t="s">
        <v>325</v>
      </c>
      <c r="P93" s="258">
        <v>45641</v>
      </c>
      <c r="Q93" s="255">
        <v>45641.432045740701</v>
      </c>
      <c r="R93" s="201" t="s">
        <v>520</v>
      </c>
      <c r="S93" s="1">
        <v>1</v>
      </c>
      <c r="T93" s="1">
        <v>1</v>
      </c>
      <c r="U93" s="1">
        <v>2</v>
      </c>
      <c r="V93" s="1">
        <v>1</v>
      </c>
      <c r="W93" s="1">
        <v>0</v>
      </c>
      <c r="X93" s="1">
        <v>0</v>
      </c>
      <c r="Y93" s="1" t="s">
        <v>372</v>
      </c>
      <c r="AA93" s="1" t="s">
        <v>358</v>
      </c>
      <c r="AC93" s="1" t="s">
        <v>409</v>
      </c>
      <c r="AD93" s="1">
        <v>0</v>
      </c>
      <c r="AE93" s="1">
        <v>1</v>
      </c>
      <c r="AF93" s="1">
        <v>0</v>
      </c>
      <c r="AG93" s="1">
        <v>0</v>
      </c>
      <c r="AH93" s="1">
        <v>0</v>
      </c>
      <c r="AI93" s="1">
        <v>1</v>
      </c>
      <c r="AJ93" s="1">
        <v>0</v>
      </c>
      <c r="AK93" s="1">
        <v>0</v>
      </c>
      <c r="AL93" s="1">
        <v>0</v>
      </c>
      <c r="AM93" s="1">
        <v>0</v>
      </c>
      <c r="AN93" s="1">
        <v>0</v>
      </c>
      <c r="AP93" s="1" t="s">
        <v>329</v>
      </c>
      <c r="AR93" s="1" t="s">
        <v>347</v>
      </c>
      <c r="AS93" s="1" t="s">
        <v>322</v>
      </c>
      <c r="AT93" s="1" t="s">
        <v>410</v>
      </c>
      <c r="AU93" s="1">
        <v>0</v>
      </c>
      <c r="AV93" s="1">
        <v>0</v>
      </c>
      <c r="AW93" s="1">
        <v>0</v>
      </c>
      <c r="AX93" s="1">
        <v>0</v>
      </c>
      <c r="AY93" s="1">
        <v>0</v>
      </c>
      <c r="AZ93" s="1">
        <v>1</v>
      </c>
      <c r="BA93" s="1">
        <v>0</v>
      </c>
      <c r="BB93" s="1">
        <v>0</v>
      </c>
      <c r="BC93" s="1">
        <v>0</v>
      </c>
      <c r="BD93" s="1">
        <v>0</v>
      </c>
      <c r="BE93" s="1">
        <v>0</v>
      </c>
      <c r="BI93" s="1">
        <v>1</v>
      </c>
      <c r="BL93" s="1">
        <v>1</v>
      </c>
      <c r="BR93" s="1" t="s">
        <v>411</v>
      </c>
      <c r="BS93" s="1">
        <v>0</v>
      </c>
      <c r="BT93" s="1">
        <v>1</v>
      </c>
      <c r="BU93" s="1">
        <v>0</v>
      </c>
      <c r="BV93" s="1">
        <v>0</v>
      </c>
      <c r="BW93" s="1">
        <v>0</v>
      </c>
      <c r="BX93" s="1">
        <v>0</v>
      </c>
      <c r="BY93" s="1">
        <v>0</v>
      </c>
      <c r="BZ93" s="1">
        <v>0</v>
      </c>
      <c r="CA93" s="1">
        <v>1</v>
      </c>
      <c r="CB93" s="1">
        <v>0</v>
      </c>
      <c r="CC93" s="1">
        <v>0</v>
      </c>
      <c r="CD93" s="1">
        <v>0</v>
      </c>
      <c r="CF93" s="1" t="s">
        <v>331</v>
      </c>
      <c r="CH93" s="1" t="s">
        <v>323</v>
      </c>
      <c r="CW93" s="1" t="s">
        <v>332</v>
      </c>
      <c r="CX93" s="1" t="s">
        <v>359</v>
      </c>
      <c r="CZ93" s="1" t="s">
        <v>359</v>
      </c>
      <c r="DB93" s="1">
        <v>0</v>
      </c>
      <c r="DC93" s="1">
        <v>14</v>
      </c>
      <c r="DD93" s="1">
        <v>0</v>
      </c>
      <c r="DE93" s="1">
        <v>0</v>
      </c>
      <c r="DF93" s="1">
        <v>0</v>
      </c>
      <c r="DG93" s="1">
        <v>7</v>
      </c>
      <c r="DH93" s="1">
        <v>0</v>
      </c>
      <c r="DI93" s="1">
        <v>0</v>
      </c>
      <c r="DJ93" s="1">
        <v>0</v>
      </c>
      <c r="DK93" s="1">
        <v>0</v>
      </c>
      <c r="DL93" s="1">
        <v>0</v>
      </c>
      <c r="DM93" s="1">
        <v>0</v>
      </c>
      <c r="DN93" s="1">
        <v>14</v>
      </c>
      <c r="DO93" s="1">
        <v>0</v>
      </c>
      <c r="DP93" s="1">
        <v>0</v>
      </c>
      <c r="DQ93" s="1">
        <v>0</v>
      </c>
      <c r="DR93" s="1">
        <v>7</v>
      </c>
      <c r="DS93" s="1">
        <v>0</v>
      </c>
      <c r="DT93" s="1">
        <v>0</v>
      </c>
      <c r="DU93" s="1">
        <v>0</v>
      </c>
      <c r="DV93" s="1">
        <v>0</v>
      </c>
      <c r="DW93" s="1">
        <v>0</v>
      </c>
      <c r="DX93" s="1">
        <v>0</v>
      </c>
      <c r="DY93" s="1">
        <v>14</v>
      </c>
      <c r="DZ93" s="1">
        <v>0</v>
      </c>
      <c r="EA93" s="1">
        <v>0</v>
      </c>
      <c r="EB93" s="1">
        <v>0</v>
      </c>
      <c r="EC93" s="1">
        <v>0</v>
      </c>
      <c r="ED93" s="1">
        <v>0</v>
      </c>
      <c r="EE93" s="1">
        <v>0</v>
      </c>
      <c r="EF93" s="1">
        <v>7</v>
      </c>
      <c r="EG93" s="1">
        <v>0</v>
      </c>
      <c r="EH93" s="1">
        <v>0</v>
      </c>
      <c r="EI93" s="1">
        <v>0</v>
      </c>
      <c r="EJ93" s="1">
        <v>0</v>
      </c>
      <c r="EK93" s="1">
        <v>14</v>
      </c>
      <c r="EL93" s="1">
        <v>0</v>
      </c>
      <c r="EM93" s="1">
        <v>0</v>
      </c>
      <c r="EN93" s="1">
        <v>0</v>
      </c>
      <c r="EO93" s="1">
        <v>0</v>
      </c>
      <c r="EP93" s="1">
        <v>0</v>
      </c>
      <c r="EQ93" s="1">
        <v>0</v>
      </c>
      <c r="ER93" s="1">
        <v>7</v>
      </c>
      <c r="ES93" s="1">
        <v>0</v>
      </c>
      <c r="ET93" s="1">
        <v>0</v>
      </c>
      <c r="EU93" s="1">
        <v>0</v>
      </c>
      <c r="EV93" s="1" t="s">
        <v>322</v>
      </c>
      <c r="EW93" s="1" t="s">
        <v>334</v>
      </c>
      <c r="EZ93" s="1" t="s">
        <v>335</v>
      </c>
      <c r="FA93" s="1">
        <v>1</v>
      </c>
      <c r="FB93" s="1">
        <v>13</v>
      </c>
      <c r="FI93" s="1" t="s">
        <v>322</v>
      </c>
      <c r="FM93" s="1" t="s">
        <v>323</v>
      </c>
      <c r="FP93" s="1" t="s">
        <v>311</v>
      </c>
      <c r="FQ93" s="1" t="s">
        <v>393</v>
      </c>
      <c r="FR93" s="1" t="s">
        <v>323</v>
      </c>
      <c r="FS93" s="1" t="s">
        <v>337</v>
      </c>
      <c r="FT93" s="1" t="s">
        <v>338</v>
      </c>
      <c r="FV93" s="1" t="s">
        <v>322</v>
      </c>
      <c r="FW93" s="125"/>
      <c r="FX93" s="1">
        <v>629042604</v>
      </c>
      <c r="FY93" s="243">
        <f t="shared" si="5"/>
        <v>3.25</v>
      </c>
      <c r="FZ93" s="243">
        <f t="shared" si="6"/>
        <v>0.4642857142857143</v>
      </c>
      <c r="GA93" s="241" t="str">
        <f t="shared" si="7"/>
        <v>270</v>
      </c>
    </row>
    <row r="94" spans="2:183" s="1" customFormat="1">
      <c r="B94" s="1" t="s">
        <v>322</v>
      </c>
      <c r="E94" s="1" t="s">
        <v>322</v>
      </c>
      <c r="H94" s="1" t="s">
        <v>322</v>
      </c>
      <c r="J94" s="1" t="s">
        <v>323</v>
      </c>
      <c r="L94" s="1" t="s">
        <v>324</v>
      </c>
      <c r="O94" s="1" t="s">
        <v>325</v>
      </c>
      <c r="P94" s="258">
        <v>45677</v>
      </c>
      <c r="Q94" s="255">
        <v>45677.480390983801</v>
      </c>
      <c r="R94" s="201" t="s">
        <v>521</v>
      </c>
      <c r="S94" s="1">
        <v>1</v>
      </c>
      <c r="T94" s="1">
        <v>3</v>
      </c>
      <c r="U94" s="1">
        <v>1</v>
      </c>
      <c r="V94" s="1">
        <v>1</v>
      </c>
      <c r="W94" s="1">
        <v>0</v>
      </c>
      <c r="X94" s="1">
        <v>0</v>
      </c>
      <c r="Y94" s="1" t="s">
        <v>372</v>
      </c>
      <c r="AA94" s="1" t="s">
        <v>358</v>
      </c>
      <c r="AC94" s="1" t="s">
        <v>329</v>
      </c>
      <c r="AD94" s="1">
        <v>0</v>
      </c>
      <c r="AE94" s="1">
        <v>1</v>
      </c>
      <c r="AF94" s="1">
        <v>0</v>
      </c>
      <c r="AG94" s="1">
        <v>0</v>
      </c>
      <c r="AH94" s="1">
        <v>0</v>
      </c>
      <c r="AI94" s="1">
        <v>0</v>
      </c>
      <c r="AJ94" s="1">
        <v>0</v>
      </c>
      <c r="AK94" s="1">
        <v>0</v>
      </c>
      <c r="AL94" s="1">
        <v>0</v>
      </c>
      <c r="AM94" s="1">
        <v>0</v>
      </c>
      <c r="AN94" s="1">
        <v>0</v>
      </c>
      <c r="AP94" s="1" t="s">
        <v>329</v>
      </c>
      <c r="AR94" s="1" t="s">
        <v>347</v>
      </c>
      <c r="AS94" s="1" t="s">
        <v>323</v>
      </c>
      <c r="BI94" s="1">
        <v>1</v>
      </c>
      <c r="BR94" s="1" t="s">
        <v>331</v>
      </c>
      <c r="BS94" s="1">
        <v>0</v>
      </c>
      <c r="BT94" s="1">
        <v>1</v>
      </c>
      <c r="BU94" s="1">
        <v>0</v>
      </c>
      <c r="BV94" s="1">
        <v>0</v>
      </c>
      <c r="BW94" s="1">
        <v>0</v>
      </c>
      <c r="BX94" s="1">
        <v>0</v>
      </c>
      <c r="BY94" s="1">
        <v>0</v>
      </c>
      <c r="BZ94" s="1">
        <v>0</v>
      </c>
      <c r="CA94" s="1">
        <v>0</v>
      </c>
      <c r="CB94" s="1">
        <v>0</v>
      </c>
      <c r="CC94" s="1">
        <v>0</v>
      </c>
      <c r="CD94" s="1">
        <v>0</v>
      </c>
      <c r="CF94" s="1" t="s">
        <v>331</v>
      </c>
      <c r="CH94" s="1" t="s">
        <v>323</v>
      </c>
      <c r="CW94" s="1" t="s">
        <v>332</v>
      </c>
      <c r="CX94" s="1" t="s">
        <v>333</v>
      </c>
      <c r="CZ94" s="1" t="s">
        <v>333</v>
      </c>
      <c r="DB94" s="1">
        <v>0</v>
      </c>
      <c r="DC94" s="1">
        <v>21</v>
      </c>
      <c r="DD94" s="1">
        <v>0</v>
      </c>
      <c r="DE94" s="1">
        <v>0</v>
      </c>
      <c r="DF94" s="1">
        <v>0</v>
      </c>
      <c r="DG94" s="1">
        <v>0</v>
      </c>
      <c r="DH94" s="1">
        <v>0</v>
      </c>
      <c r="DI94" s="1">
        <v>0</v>
      </c>
      <c r="DJ94" s="1">
        <v>0</v>
      </c>
      <c r="DK94" s="1">
        <v>0</v>
      </c>
      <c r="DL94" s="1">
        <v>0</v>
      </c>
      <c r="DM94" s="1">
        <v>0</v>
      </c>
      <c r="DN94" s="1">
        <v>21</v>
      </c>
      <c r="DO94" s="1">
        <v>0</v>
      </c>
      <c r="DP94" s="1">
        <v>0</v>
      </c>
      <c r="DQ94" s="1">
        <v>0</v>
      </c>
      <c r="DR94" s="1">
        <v>0</v>
      </c>
      <c r="DS94" s="1">
        <v>0</v>
      </c>
      <c r="DT94" s="1">
        <v>0</v>
      </c>
      <c r="DU94" s="1">
        <v>0</v>
      </c>
      <c r="DV94" s="1">
        <v>0</v>
      </c>
      <c r="DW94" s="1">
        <v>0</v>
      </c>
      <c r="DX94" s="1">
        <v>0</v>
      </c>
      <c r="DY94" s="1">
        <v>21</v>
      </c>
      <c r="DZ94" s="1">
        <v>0</v>
      </c>
      <c r="EA94" s="1">
        <v>0</v>
      </c>
      <c r="EB94" s="1">
        <v>0</v>
      </c>
      <c r="EC94" s="1">
        <v>0</v>
      </c>
      <c r="ED94" s="1">
        <v>0</v>
      </c>
      <c r="EE94" s="1">
        <v>0</v>
      </c>
      <c r="EF94" s="1">
        <v>0</v>
      </c>
      <c r="EG94" s="1">
        <v>0</v>
      </c>
      <c r="EH94" s="1">
        <v>0</v>
      </c>
      <c r="EI94" s="1">
        <v>0</v>
      </c>
      <c r="EJ94" s="1">
        <v>0</v>
      </c>
      <c r="EK94" s="1">
        <v>21</v>
      </c>
      <c r="EL94" s="1">
        <v>0</v>
      </c>
      <c r="EM94" s="1">
        <v>0</v>
      </c>
      <c r="EN94" s="1">
        <v>0</v>
      </c>
      <c r="EO94" s="1">
        <v>0</v>
      </c>
      <c r="EP94" s="1">
        <v>0</v>
      </c>
      <c r="EQ94" s="1">
        <v>0</v>
      </c>
      <c r="ER94" s="1">
        <v>0</v>
      </c>
      <c r="ES94" s="1">
        <v>0</v>
      </c>
      <c r="ET94" s="1">
        <v>0</v>
      </c>
      <c r="EU94" s="1">
        <v>0</v>
      </c>
      <c r="EV94" s="1" t="s">
        <v>322</v>
      </c>
      <c r="EW94" s="1" t="s">
        <v>334</v>
      </c>
      <c r="EZ94" s="1" t="s">
        <v>335</v>
      </c>
      <c r="FA94" s="1">
        <v>1</v>
      </c>
      <c r="FB94" s="1">
        <v>13</v>
      </c>
      <c r="FI94" s="1" t="s">
        <v>322</v>
      </c>
      <c r="FM94" s="1" t="s">
        <v>323</v>
      </c>
      <c r="FP94" s="1" t="s">
        <v>311</v>
      </c>
      <c r="FQ94" s="1" t="s">
        <v>393</v>
      </c>
      <c r="FR94" s="1" t="s">
        <v>323</v>
      </c>
      <c r="FS94" s="1" t="s">
        <v>337</v>
      </c>
      <c r="FT94" s="1" t="s">
        <v>338</v>
      </c>
      <c r="FV94" s="1" t="s">
        <v>322</v>
      </c>
      <c r="FW94" s="125"/>
      <c r="FX94" s="1">
        <v>637996133</v>
      </c>
      <c r="FY94" s="243">
        <f t="shared" si="5"/>
        <v>3.25</v>
      </c>
      <c r="FZ94" s="243">
        <f t="shared" si="6"/>
        <v>0.4642857142857143</v>
      </c>
      <c r="GA94" s="241" t="str">
        <f t="shared" si="7"/>
        <v>270</v>
      </c>
    </row>
    <row r="95" spans="2:183" s="1" customFormat="1">
      <c r="B95" s="1" t="s">
        <v>322</v>
      </c>
      <c r="E95" s="1" t="s">
        <v>322</v>
      </c>
      <c r="H95" s="1" t="s">
        <v>322</v>
      </c>
      <c r="J95" s="1" t="s">
        <v>323</v>
      </c>
      <c r="L95" s="1" t="s">
        <v>324</v>
      </c>
      <c r="O95" s="1" t="s">
        <v>325</v>
      </c>
      <c r="P95" s="258">
        <v>45641</v>
      </c>
      <c r="Q95" s="255">
        <v>45641.472416736098</v>
      </c>
      <c r="R95" s="201" t="s">
        <v>522</v>
      </c>
      <c r="S95" s="1">
        <v>3</v>
      </c>
      <c r="T95" s="1">
        <v>1</v>
      </c>
      <c r="U95" s="1">
        <v>4</v>
      </c>
      <c r="V95" s="1">
        <v>2</v>
      </c>
      <c r="W95" s="1">
        <v>0</v>
      </c>
      <c r="X95" s="1">
        <v>0</v>
      </c>
      <c r="Y95" s="1" t="s">
        <v>372</v>
      </c>
      <c r="AA95" s="1" t="s">
        <v>368</v>
      </c>
      <c r="AC95" s="1" t="s">
        <v>409</v>
      </c>
      <c r="AD95" s="1">
        <v>0</v>
      </c>
      <c r="AE95" s="1">
        <v>1</v>
      </c>
      <c r="AF95" s="1">
        <v>0</v>
      </c>
      <c r="AG95" s="1">
        <v>0</v>
      </c>
      <c r="AH95" s="1">
        <v>0</v>
      </c>
      <c r="AI95" s="1">
        <v>1</v>
      </c>
      <c r="AJ95" s="1">
        <v>0</v>
      </c>
      <c r="AK95" s="1">
        <v>0</v>
      </c>
      <c r="AL95" s="1">
        <v>0</v>
      </c>
      <c r="AM95" s="1">
        <v>0</v>
      </c>
      <c r="AN95" s="1">
        <v>0</v>
      </c>
      <c r="AP95" s="1" t="s">
        <v>329</v>
      </c>
      <c r="AR95" s="1" t="s">
        <v>347</v>
      </c>
      <c r="AS95" s="1" t="s">
        <v>322</v>
      </c>
      <c r="AT95" s="1" t="s">
        <v>410</v>
      </c>
      <c r="AU95" s="1">
        <v>0</v>
      </c>
      <c r="AV95" s="1">
        <v>0</v>
      </c>
      <c r="AW95" s="1">
        <v>0</v>
      </c>
      <c r="AX95" s="1">
        <v>0</v>
      </c>
      <c r="AY95" s="1">
        <v>0</v>
      </c>
      <c r="AZ95" s="1">
        <v>1</v>
      </c>
      <c r="BA95" s="1">
        <v>0</v>
      </c>
      <c r="BB95" s="1">
        <v>0</v>
      </c>
      <c r="BC95" s="1">
        <v>0</v>
      </c>
      <c r="BD95" s="1">
        <v>0</v>
      </c>
      <c r="BE95" s="1">
        <v>0</v>
      </c>
      <c r="BI95" s="1">
        <v>1</v>
      </c>
      <c r="BL95" s="1">
        <v>1</v>
      </c>
      <c r="BR95" s="1" t="s">
        <v>411</v>
      </c>
      <c r="BS95" s="1">
        <v>0</v>
      </c>
      <c r="BT95" s="1">
        <v>1</v>
      </c>
      <c r="BU95" s="1">
        <v>0</v>
      </c>
      <c r="BV95" s="1">
        <v>0</v>
      </c>
      <c r="BW95" s="1">
        <v>0</v>
      </c>
      <c r="BX95" s="1">
        <v>0</v>
      </c>
      <c r="BY95" s="1">
        <v>0</v>
      </c>
      <c r="BZ95" s="1">
        <v>0</v>
      </c>
      <c r="CA95" s="1">
        <v>1</v>
      </c>
      <c r="CB95" s="1">
        <v>0</v>
      </c>
      <c r="CC95" s="1">
        <v>0</v>
      </c>
      <c r="CD95" s="1">
        <v>0</v>
      </c>
      <c r="CF95" s="1" t="s">
        <v>331</v>
      </c>
      <c r="CH95" s="1" t="s">
        <v>323</v>
      </c>
      <c r="CW95" s="1" t="s">
        <v>332</v>
      </c>
      <c r="CX95" s="1" t="s">
        <v>359</v>
      </c>
      <c r="CZ95" s="1" t="s">
        <v>359</v>
      </c>
      <c r="DB95" s="1">
        <v>0</v>
      </c>
      <c r="DC95" s="1">
        <v>14</v>
      </c>
      <c r="DD95" s="1">
        <v>0</v>
      </c>
      <c r="DE95" s="1">
        <v>0</v>
      </c>
      <c r="DF95" s="1">
        <v>0</v>
      </c>
      <c r="DG95" s="1">
        <v>7</v>
      </c>
      <c r="DH95" s="1">
        <v>0</v>
      </c>
      <c r="DI95" s="1">
        <v>0</v>
      </c>
      <c r="DJ95" s="1">
        <v>0</v>
      </c>
      <c r="DK95" s="1">
        <v>0</v>
      </c>
      <c r="DL95" s="1">
        <v>0</v>
      </c>
      <c r="DM95" s="1">
        <v>0</v>
      </c>
      <c r="DN95" s="1">
        <v>14</v>
      </c>
      <c r="DO95" s="1">
        <v>0</v>
      </c>
      <c r="DP95" s="1">
        <v>0</v>
      </c>
      <c r="DQ95" s="1">
        <v>0</v>
      </c>
      <c r="DR95" s="1">
        <v>7</v>
      </c>
      <c r="DS95" s="1">
        <v>0</v>
      </c>
      <c r="DT95" s="1">
        <v>0</v>
      </c>
      <c r="DU95" s="1">
        <v>0</v>
      </c>
      <c r="DV95" s="1">
        <v>0</v>
      </c>
      <c r="DW95" s="1">
        <v>0</v>
      </c>
      <c r="DX95" s="1">
        <v>0</v>
      </c>
      <c r="DY95" s="1">
        <v>14</v>
      </c>
      <c r="DZ95" s="1">
        <v>0</v>
      </c>
      <c r="EA95" s="1">
        <v>0</v>
      </c>
      <c r="EB95" s="1">
        <v>0</v>
      </c>
      <c r="EC95" s="1">
        <v>0</v>
      </c>
      <c r="ED95" s="1">
        <v>0</v>
      </c>
      <c r="EE95" s="1">
        <v>0</v>
      </c>
      <c r="EF95" s="1">
        <v>7</v>
      </c>
      <c r="EG95" s="1">
        <v>0</v>
      </c>
      <c r="EH95" s="1">
        <v>0</v>
      </c>
      <c r="EI95" s="1">
        <v>0</v>
      </c>
      <c r="EJ95" s="1">
        <v>0</v>
      </c>
      <c r="EK95" s="1">
        <v>14</v>
      </c>
      <c r="EL95" s="1">
        <v>0</v>
      </c>
      <c r="EM95" s="1">
        <v>0</v>
      </c>
      <c r="EN95" s="1">
        <v>0</v>
      </c>
      <c r="EO95" s="1">
        <v>0</v>
      </c>
      <c r="EP95" s="1">
        <v>0</v>
      </c>
      <c r="EQ95" s="1">
        <v>0</v>
      </c>
      <c r="ER95" s="1">
        <v>7</v>
      </c>
      <c r="ES95" s="1">
        <v>0</v>
      </c>
      <c r="ET95" s="1">
        <v>0</v>
      </c>
      <c r="EU95" s="1">
        <v>0</v>
      </c>
      <c r="EV95" s="1" t="s">
        <v>322</v>
      </c>
      <c r="EW95" s="1" t="s">
        <v>334</v>
      </c>
      <c r="EZ95" s="1" t="s">
        <v>335</v>
      </c>
      <c r="FA95" s="1">
        <v>1</v>
      </c>
      <c r="FB95" s="1">
        <v>13</v>
      </c>
      <c r="FI95" s="1" t="s">
        <v>322</v>
      </c>
      <c r="FM95" s="1" t="s">
        <v>323</v>
      </c>
      <c r="FP95" s="1" t="s">
        <v>311</v>
      </c>
      <c r="FQ95" s="1" t="s">
        <v>393</v>
      </c>
      <c r="FR95" s="1" t="s">
        <v>323</v>
      </c>
      <c r="FS95" s="1" t="s">
        <v>337</v>
      </c>
      <c r="FT95" s="1" t="s">
        <v>338</v>
      </c>
      <c r="FV95" s="1" t="s">
        <v>322</v>
      </c>
      <c r="FW95" s="125"/>
      <c r="FX95" s="1">
        <v>629051520</v>
      </c>
      <c r="FY95" s="243">
        <f t="shared" si="5"/>
        <v>3.25</v>
      </c>
      <c r="FZ95" s="243">
        <f t="shared" si="6"/>
        <v>0.4642857142857143</v>
      </c>
      <c r="GA95" s="241" t="str">
        <f t="shared" si="7"/>
        <v>270</v>
      </c>
    </row>
    <row r="96" spans="2:183" s="1" customFormat="1">
      <c r="B96" s="1" t="s">
        <v>322</v>
      </c>
      <c r="E96" s="1" t="s">
        <v>322</v>
      </c>
      <c r="H96" s="1" t="s">
        <v>322</v>
      </c>
      <c r="J96" s="1" t="s">
        <v>323</v>
      </c>
      <c r="L96" s="1" t="s">
        <v>324</v>
      </c>
      <c r="O96" s="1" t="s">
        <v>325</v>
      </c>
      <c r="P96" s="258">
        <v>45677</v>
      </c>
      <c r="Q96" s="255">
        <v>45677.4290333565</v>
      </c>
      <c r="R96" s="201" t="s">
        <v>523</v>
      </c>
      <c r="S96" s="1">
        <v>0</v>
      </c>
      <c r="T96" s="1">
        <v>2</v>
      </c>
      <c r="U96" s="1">
        <v>3</v>
      </c>
      <c r="V96" s="1">
        <v>0</v>
      </c>
      <c r="W96" s="1">
        <v>0</v>
      </c>
      <c r="X96" s="1">
        <v>0</v>
      </c>
      <c r="Y96" s="1" t="s">
        <v>403</v>
      </c>
      <c r="AA96" s="1" t="s">
        <v>368</v>
      </c>
      <c r="AC96" s="1" t="s">
        <v>409</v>
      </c>
      <c r="AD96" s="1">
        <v>0</v>
      </c>
      <c r="AE96" s="1">
        <v>1</v>
      </c>
      <c r="AF96" s="1">
        <v>0</v>
      </c>
      <c r="AG96" s="1">
        <v>0</v>
      </c>
      <c r="AH96" s="1">
        <v>0</v>
      </c>
      <c r="AI96" s="1">
        <v>1</v>
      </c>
      <c r="AJ96" s="1">
        <v>0</v>
      </c>
      <c r="AK96" s="1">
        <v>0</v>
      </c>
      <c r="AL96" s="1">
        <v>0</v>
      </c>
      <c r="AM96" s="1">
        <v>0</v>
      </c>
      <c r="AN96" s="1">
        <v>0</v>
      </c>
      <c r="AP96" s="1" t="s">
        <v>329</v>
      </c>
      <c r="AR96" s="1" t="s">
        <v>347</v>
      </c>
      <c r="AS96" s="1" t="s">
        <v>322</v>
      </c>
      <c r="AT96" s="1" t="s">
        <v>410</v>
      </c>
      <c r="AU96" s="1">
        <v>0</v>
      </c>
      <c r="AV96" s="1">
        <v>0</v>
      </c>
      <c r="AW96" s="1">
        <v>0</v>
      </c>
      <c r="AX96" s="1">
        <v>0</v>
      </c>
      <c r="AY96" s="1">
        <v>0</v>
      </c>
      <c r="AZ96" s="1">
        <v>1</v>
      </c>
      <c r="BA96" s="1">
        <v>0</v>
      </c>
      <c r="BB96" s="1">
        <v>0</v>
      </c>
      <c r="BC96" s="1">
        <v>0</v>
      </c>
      <c r="BD96" s="1">
        <v>0</v>
      </c>
      <c r="BE96" s="1">
        <v>0</v>
      </c>
      <c r="BI96" s="1">
        <v>1</v>
      </c>
      <c r="BL96" s="1">
        <v>1</v>
      </c>
      <c r="BR96" s="1" t="s">
        <v>411</v>
      </c>
      <c r="BS96" s="1">
        <v>0</v>
      </c>
      <c r="BT96" s="1">
        <v>1</v>
      </c>
      <c r="BU96" s="1">
        <v>0</v>
      </c>
      <c r="BV96" s="1">
        <v>0</v>
      </c>
      <c r="BW96" s="1">
        <v>0</v>
      </c>
      <c r="BX96" s="1">
        <v>0</v>
      </c>
      <c r="BY96" s="1">
        <v>0</v>
      </c>
      <c r="BZ96" s="1">
        <v>0</v>
      </c>
      <c r="CA96" s="1">
        <v>1</v>
      </c>
      <c r="CB96" s="1">
        <v>0</v>
      </c>
      <c r="CC96" s="1">
        <v>0</v>
      </c>
      <c r="CD96" s="1">
        <v>0</v>
      </c>
      <c r="CF96" s="1" t="s">
        <v>331</v>
      </c>
      <c r="CH96" s="1" t="s">
        <v>322</v>
      </c>
      <c r="CI96" s="1" t="s">
        <v>524</v>
      </c>
      <c r="CJ96" s="1">
        <v>0</v>
      </c>
      <c r="CK96" s="1">
        <v>0</v>
      </c>
      <c r="CL96" s="1">
        <v>0</v>
      </c>
      <c r="CM96" s="1">
        <v>0</v>
      </c>
      <c r="CN96" s="1">
        <v>0</v>
      </c>
      <c r="CO96" s="1">
        <v>0</v>
      </c>
      <c r="CP96" s="1">
        <v>0</v>
      </c>
      <c r="CQ96" s="1">
        <v>0</v>
      </c>
      <c r="CR96" s="1">
        <v>1</v>
      </c>
      <c r="CS96" s="1">
        <v>0</v>
      </c>
      <c r="CT96" s="1">
        <v>0</v>
      </c>
      <c r="CU96" s="1">
        <v>0</v>
      </c>
      <c r="CW96" s="1" t="s">
        <v>332</v>
      </c>
      <c r="CX96" s="1" t="s">
        <v>333</v>
      </c>
      <c r="CZ96" s="1" t="s">
        <v>333</v>
      </c>
      <c r="DB96" s="1">
        <v>0</v>
      </c>
      <c r="DC96" s="1">
        <v>14</v>
      </c>
      <c r="DD96" s="1">
        <v>0</v>
      </c>
      <c r="DE96" s="1">
        <v>0</v>
      </c>
      <c r="DF96" s="1">
        <v>0</v>
      </c>
      <c r="DG96" s="1">
        <v>7</v>
      </c>
      <c r="DH96" s="1">
        <v>0</v>
      </c>
      <c r="DI96" s="1">
        <v>0</v>
      </c>
      <c r="DJ96" s="1">
        <v>0</v>
      </c>
      <c r="DK96" s="1">
        <v>0</v>
      </c>
      <c r="DL96" s="1">
        <v>0</v>
      </c>
      <c r="DM96" s="1">
        <v>0</v>
      </c>
      <c r="DN96" s="1">
        <v>14</v>
      </c>
      <c r="DO96" s="1">
        <v>0</v>
      </c>
      <c r="DP96" s="1">
        <v>0</v>
      </c>
      <c r="DQ96" s="1">
        <v>0</v>
      </c>
      <c r="DR96" s="1">
        <v>7</v>
      </c>
      <c r="DS96" s="1">
        <v>0</v>
      </c>
      <c r="DT96" s="1">
        <v>0</v>
      </c>
      <c r="DU96" s="1">
        <v>0</v>
      </c>
      <c r="DV96" s="1">
        <v>0</v>
      </c>
      <c r="DW96" s="1">
        <v>0</v>
      </c>
      <c r="DX96" s="1">
        <v>0</v>
      </c>
      <c r="DY96" s="1">
        <v>14</v>
      </c>
      <c r="DZ96" s="1">
        <v>0</v>
      </c>
      <c r="EA96" s="1">
        <v>0</v>
      </c>
      <c r="EB96" s="1">
        <v>0</v>
      </c>
      <c r="EC96" s="1">
        <v>0</v>
      </c>
      <c r="ED96" s="1">
        <v>0</v>
      </c>
      <c r="EE96" s="1">
        <v>0</v>
      </c>
      <c r="EF96" s="1">
        <v>7</v>
      </c>
      <c r="EG96" s="1">
        <v>0</v>
      </c>
      <c r="EH96" s="1">
        <v>0</v>
      </c>
      <c r="EI96" s="1">
        <v>0</v>
      </c>
      <c r="EJ96" s="1">
        <v>0</v>
      </c>
      <c r="EK96" s="1">
        <v>14</v>
      </c>
      <c r="EL96" s="1">
        <v>0</v>
      </c>
      <c r="EM96" s="1">
        <v>0</v>
      </c>
      <c r="EN96" s="1">
        <v>0</v>
      </c>
      <c r="EO96" s="1">
        <v>0</v>
      </c>
      <c r="EP96" s="1">
        <v>0</v>
      </c>
      <c r="EQ96" s="1">
        <v>0</v>
      </c>
      <c r="ER96" s="1">
        <v>7</v>
      </c>
      <c r="ES96" s="1">
        <v>0</v>
      </c>
      <c r="ET96" s="1">
        <v>0</v>
      </c>
      <c r="EU96" s="1">
        <v>0</v>
      </c>
      <c r="EV96" s="1" t="s">
        <v>322</v>
      </c>
      <c r="EW96" s="1" t="s">
        <v>349</v>
      </c>
      <c r="EZ96" s="1" t="s">
        <v>381</v>
      </c>
      <c r="FA96" s="1">
        <v>1</v>
      </c>
      <c r="FB96" s="1">
        <v>1</v>
      </c>
      <c r="FI96" s="1" t="s">
        <v>322</v>
      </c>
      <c r="FM96" s="1" t="s">
        <v>323</v>
      </c>
      <c r="FP96" s="1" t="s">
        <v>311</v>
      </c>
      <c r="FQ96" s="1" t="s">
        <v>393</v>
      </c>
      <c r="FR96" s="1" t="s">
        <v>323</v>
      </c>
      <c r="FS96" s="1" t="s">
        <v>337</v>
      </c>
      <c r="FT96" s="1" t="s">
        <v>338</v>
      </c>
      <c r="FV96" s="1" t="s">
        <v>322</v>
      </c>
      <c r="FW96" s="125"/>
      <c r="FX96" s="1">
        <v>637976119</v>
      </c>
      <c r="FY96" s="243">
        <f t="shared" si="5"/>
        <v>7</v>
      </c>
      <c r="FZ96" s="243">
        <f t="shared" si="6"/>
        <v>1</v>
      </c>
      <c r="GA96" s="241" t="str">
        <f t="shared" si="7"/>
        <v>270</v>
      </c>
    </row>
    <row r="97" spans="2:183" s="1" customFormat="1">
      <c r="B97" s="1" t="s">
        <v>322</v>
      </c>
      <c r="E97" s="1" t="s">
        <v>322</v>
      </c>
      <c r="H97" s="1" t="s">
        <v>322</v>
      </c>
      <c r="J97" s="1" t="s">
        <v>323</v>
      </c>
      <c r="L97" s="1" t="s">
        <v>324</v>
      </c>
      <c r="O97" s="1" t="s">
        <v>325</v>
      </c>
      <c r="P97" s="258">
        <v>45641</v>
      </c>
      <c r="Q97" s="255">
        <v>45641.4621722917</v>
      </c>
      <c r="R97" s="201" t="s">
        <v>525</v>
      </c>
      <c r="S97" s="1">
        <v>4</v>
      </c>
      <c r="T97" s="1">
        <v>3</v>
      </c>
      <c r="U97" s="1">
        <v>3</v>
      </c>
      <c r="V97" s="1">
        <v>0</v>
      </c>
      <c r="W97" s="1">
        <v>1</v>
      </c>
      <c r="X97" s="1">
        <v>0</v>
      </c>
      <c r="Y97" s="1" t="s">
        <v>372</v>
      </c>
      <c r="AA97" s="1" t="s">
        <v>328</v>
      </c>
      <c r="AC97" s="1" t="s">
        <v>329</v>
      </c>
      <c r="AD97" s="1">
        <v>0</v>
      </c>
      <c r="AE97" s="1">
        <v>1</v>
      </c>
      <c r="AF97" s="1">
        <v>0</v>
      </c>
      <c r="AG97" s="1">
        <v>0</v>
      </c>
      <c r="AH97" s="1">
        <v>0</v>
      </c>
      <c r="AI97" s="1">
        <v>0</v>
      </c>
      <c r="AJ97" s="1">
        <v>0</v>
      </c>
      <c r="AK97" s="1">
        <v>0</v>
      </c>
      <c r="AL97" s="1">
        <v>0</v>
      </c>
      <c r="AM97" s="1">
        <v>0</v>
      </c>
      <c r="AN97" s="1">
        <v>0</v>
      </c>
      <c r="AP97" s="1" t="s">
        <v>329</v>
      </c>
      <c r="AR97" s="1" t="s">
        <v>347</v>
      </c>
      <c r="AS97" s="1" t="s">
        <v>323</v>
      </c>
      <c r="BI97" s="1">
        <v>1</v>
      </c>
      <c r="BR97" s="1" t="s">
        <v>331</v>
      </c>
      <c r="BS97" s="1">
        <v>0</v>
      </c>
      <c r="BT97" s="1">
        <v>1</v>
      </c>
      <c r="BU97" s="1">
        <v>0</v>
      </c>
      <c r="BV97" s="1">
        <v>0</v>
      </c>
      <c r="BW97" s="1">
        <v>0</v>
      </c>
      <c r="BX97" s="1">
        <v>0</v>
      </c>
      <c r="BY97" s="1">
        <v>0</v>
      </c>
      <c r="BZ97" s="1">
        <v>0</v>
      </c>
      <c r="CA97" s="1">
        <v>0</v>
      </c>
      <c r="CB97" s="1">
        <v>0</v>
      </c>
      <c r="CC97" s="1">
        <v>0</v>
      </c>
      <c r="CD97" s="1">
        <v>0</v>
      </c>
      <c r="CF97" s="1" t="s">
        <v>331</v>
      </c>
      <c r="CH97" s="1" t="s">
        <v>323</v>
      </c>
      <c r="CW97" s="1" t="s">
        <v>332</v>
      </c>
      <c r="CX97" s="1" t="s">
        <v>359</v>
      </c>
      <c r="CZ97" s="1" t="s">
        <v>333</v>
      </c>
      <c r="DB97" s="1">
        <v>0</v>
      </c>
      <c r="DC97" s="1">
        <v>21</v>
      </c>
      <c r="DD97" s="1">
        <v>0</v>
      </c>
      <c r="DE97" s="1">
        <v>0</v>
      </c>
      <c r="DF97" s="1">
        <v>0</v>
      </c>
      <c r="DG97" s="1">
        <v>0</v>
      </c>
      <c r="DH97" s="1">
        <v>0</v>
      </c>
      <c r="DI97" s="1">
        <v>0</v>
      </c>
      <c r="DJ97" s="1">
        <v>0</v>
      </c>
      <c r="DK97" s="1">
        <v>0</v>
      </c>
      <c r="DL97" s="1">
        <v>0</v>
      </c>
      <c r="DM97" s="1">
        <v>0</v>
      </c>
      <c r="DN97" s="1">
        <v>21</v>
      </c>
      <c r="DO97" s="1">
        <v>0</v>
      </c>
      <c r="DP97" s="1">
        <v>0</v>
      </c>
      <c r="DQ97" s="1">
        <v>0</v>
      </c>
      <c r="DR97" s="1">
        <v>0</v>
      </c>
      <c r="DS97" s="1">
        <v>0</v>
      </c>
      <c r="DT97" s="1">
        <v>0</v>
      </c>
      <c r="DU97" s="1">
        <v>0</v>
      </c>
      <c r="DV97" s="1">
        <v>0</v>
      </c>
      <c r="DW97" s="1">
        <v>0</v>
      </c>
      <c r="DX97" s="1">
        <v>0</v>
      </c>
      <c r="DY97" s="1">
        <v>21</v>
      </c>
      <c r="DZ97" s="1">
        <v>0</v>
      </c>
      <c r="EA97" s="1">
        <v>0</v>
      </c>
      <c r="EB97" s="1">
        <v>0</v>
      </c>
      <c r="EC97" s="1">
        <v>0</v>
      </c>
      <c r="ED97" s="1">
        <v>0</v>
      </c>
      <c r="EE97" s="1">
        <v>0</v>
      </c>
      <c r="EF97" s="1">
        <v>0</v>
      </c>
      <c r="EG97" s="1">
        <v>0</v>
      </c>
      <c r="EH97" s="1">
        <v>0</v>
      </c>
      <c r="EI97" s="1">
        <v>0</v>
      </c>
      <c r="EJ97" s="1">
        <v>0</v>
      </c>
      <c r="EK97" s="1">
        <v>21</v>
      </c>
      <c r="EL97" s="1">
        <v>0</v>
      </c>
      <c r="EM97" s="1">
        <v>0</v>
      </c>
      <c r="EN97" s="1">
        <v>0</v>
      </c>
      <c r="EO97" s="1">
        <v>0</v>
      </c>
      <c r="EP97" s="1">
        <v>0</v>
      </c>
      <c r="EQ97" s="1">
        <v>0</v>
      </c>
      <c r="ER97" s="1">
        <v>0</v>
      </c>
      <c r="ES97" s="1">
        <v>0</v>
      </c>
      <c r="ET97" s="1">
        <v>0</v>
      </c>
      <c r="EU97" s="1">
        <v>0</v>
      </c>
      <c r="EV97" s="1" t="s">
        <v>322</v>
      </c>
      <c r="EW97" s="1" t="s">
        <v>349</v>
      </c>
      <c r="EZ97" s="1" t="s">
        <v>381</v>
      </c>
      <c r="FA97" s="1">
        <v>1</v>
      </c>
      <c r="FB97" s="1">
        <v>1</v>
      </c>
      <c r="FI97" s="1" t="s">
        <v>322</v>
      </c>
      <c r="FM97" s="1" t="s">
        <v>323</v>
      </c>
      <c r="FP97" s="1" t="s">
        <v>336</v>
      </c>
      <c r="FR97" s="1" t="s">
        <v>323</v>
      </c>
      <c r="FS97" s="1" t="s">
        <v>337</v>
      </c>
      <c r="FT97" s="1" t="s">
        <v>338</v>
      </c>
      <c r="FV97" s="1" t="s">
        <v>322</v>
      </c>
      <c r="FW97" s="125"/>
      <c r="FX97" s="1">
        <v>629051657</v>
      </c>
      <c r="FY97" s="243">
        <f t="shared" si="5"/>
        <v>7</v>
      </c>
      <c r="FZ97" s="243">
        <f t="shared" si="6"/>
        <v>1</v>
      </c>
      <c r="GA97" s="241">
        <f>IF(FP97="5 hours",300,IF(FP97="30 Mins",30,IF(FP97="2 Hours",120,IF(FP97="60 Mins",60,IF(FP97="3 hours",180,IF(FP97="3hrs",180,IF(FP97="2.5 hours",150,IF(FP97="3.5 hrs",210,IF(FP97="4 Hours",240,IF(FP97="3 Hours",180,IF(FP97="3.20 hrs",192,IF(FP97="4 hours",240,IF(FP97="2.40 hours",144,IF(FP97="3.20 hours",192,IF(FP97="3.5 hours",210,IF(FP97="4hours",240,""))))))))))))))))</f>
        <v>120</v>
      </c>
    </row>
    <row r="98" spans="2:183" s="1" customFormat="1">
      <c r="B98" s="1" t="s">
        <v>322</v>
      </c>
      <c r="E98" s="1" t="s">
        <v>322</v>
      </c>
      <c r="H98" s="1" t="s">
        <v>322</v>
      </c>
      <c r="J98" s="1" t="s">
        <v>323</v>
      </c>
      <c r="L98" s="1" t="s">
        <v>324</v>
      </c>
      <c r="O98" s="1" t="s">
        <v>325</v>
      </c>
      <c r="P98" s="258">
        <v>45677</v>
      </c>
      <c r="Q98" s="255">
        <v>45677.474267187499</v>
      </c>
      <c r="R98" s="201" t="s">
        <v>526</v>
      </c>
      <c r="S98" s="1">
        <v>1</v>
      </c>
      <c r="T98" s="1">
        <v>1</v>
      </c>
      <c r="U98" s="1">
        <v>1</v>
      </c>
      <c r="V98" s="1">
        <v>2</v>
      </c>
      <c r="W98" s="1">
        <v>0</v>
      </c>
      <c r="X98" s="1">
        <v>0</v>
      </c>
      <c r="Y98" s="1" t="s">
        <v>327</v>
      </c>
      <c r="AA98" s="1" t="s">
        <v>328</v>
      </c>
      <c r="AC98" s="1" t="s">
        <v>329</v>
      </c>
      <c r="AD98" s="1">
        <v>0</v>
      </c>
      <c r="AE98" s="1">
        <v>1</v>
      </c>
      <c r="AF98" s="1">
        <v>0</v>
      </c>
      <c r="AG98" s="1">
        <v>0</v>
      </c>
      <c r="AH98" s="1">
        <v>0</v>
      </c>
      <c r="AI98" s="1">
        <v>0</v>
      </c>
      <c r="AJ98" s="1">
        <v>0</v>
      </c>
      <c r="AK98" s="1">
        <v>0</v>
      </c>
      <c r="AL98" s="1">
        <v>0</v>
      </c>
      <c r="AM98" s="1">
        <v>0</v>
      </c>
      <c r="AN98" s="1">
        <v>0</v>
      </c>
      <c r="AP98" s="1" t="s">
        <v>329</v>
      </c>
      <c r="AR98" s="1" t="s">
        <v>347</v>
      </c>
      <c r="AS98" s="1" t="s">
        <v>323</v>
      </c>
      <c r="BI98" s="1">
        <v>1</v>
      </c>
      <c r="BR98" s="1" t="s">
        <v>331</v>
      </c>
      <c r="BS98" s="1">
        <v>0</v>
      </c>
      <c r="BT98" s="1">
        <v>1</v>
      </c>
      <c r="BU98" s="1">
        <v>0</v>
      </c>
      <c r="BV98" s="1">
        <v>0</v>
      </c>
      <c r="BW98" s="1">
        <v>0</v>
      </c>
      <c r="BX98" s="1">
        <v>0</v>
      </c>
      <c r="BY98" s="1">
        <v>0</v>
      </c>
      <c r="BZ98" s="1">
        <v>0</v>
      </c>
      <c r="CA98" s="1">
        <v>0</v>
      </c>
      <c r="CB98" s="1">
        <v>0</v>
      </c>
      <c r="CC98" s="1">
        <v>0</v>
      </c>
      <c r="CD98" s="1">
        <v>0</v>
      </c>
      <c r="CF98" s="1" t="s">
        <v>331</v>
      </c>
      <c r="CH98" s="1" t="s">
        <v>323</v>
      </c>
      <c r="CW98" s="1" t="s">
        <v>332</v>
      </c>
      <c r="CX98" s="1" t="s">
        <v>333</v>
      </c>
      <c r="CZ98" s="1" t="s">
        <v>333</v>
      </c>
      <c r="DB98" s="1">
        <v>0</v>
      </c>
      <c r="DC98" s="1">
        <v>21</v>
      </c>
      <c r="DD98" s="1">
        <v>0</v>
      </c>
      <c r="DE98" s="1">
        <v>0</v>
      </c>
      <c r="DF98" s="1">
        <v>0</v>
      </c>
      <c r="DG98" s="1">
        <v>0</v>
      </c>
      <c r="DH98" s="1">
        <v>0</v>
      </c>
      <c r="DI98" s="1">
        <v>0</v>
      </c>
      <c r="DJ98" s="1">
        <v>0</v>
      </c>
      <c r="DK98" s="1">
        <v>0</v>
      </c>
      <c r="DL98" s="1">
        <v>0</v>
      </c>
      <c r="DM98" s="1">
        <v>0</v>
      </c>
      <c r="DN98" s="1">
        <v>21</v>
      </c>
      <c r="DO98" s="1">
        <v>0</v>
      </c>
      <c r="DP98" s="1">
        <v>0</v>
      </c>
      <c r="DQ98" s="1">
        <v>0</v>
      </c>
      <c r="DR98" s="1">
        <v>0</v>
      </c>
      <c r="DS98" s="1">
        <v>0</v>
      </c>
      <c r="DT98" s="1">
        <v>0</v>
      </c>
      <c r="DU98" s="1">
        <v>0</v>
      </c>
      <c r="DV98" s="1">
        <v>0</v>
      </c>
      <c r="DW98" s="1">
        <v>0</v>
      </c>
      <c r="DX98" s="1">
        <v>0</v>
      </c>
      <c r="DY98" s="1">
        <v>21</v>
      </c>
      <c r="DZ98" s="1">
        <v>0</v>
      </c>
      <c r="EA98" s="1">
        <v>0</v>
      </c>
      <c r="EB98" s="1">
        <v>0</v>
      </c>
      <c r="EC98" s="1">
        <v>0</v>
      </c>
      <c r="ED98" s="1">
        <v>0</v>
      </c>
      <c r="EE98" s="1">
        <v>0</v>
      </c>
      <c r="EF98" s="1">
        <v>0</v>
      </c>
      <c r="EG98" s="1">
        <v>0</v>
      </c>
      <c r="EH98" s="1">
        <v>0</v>
      </c>
      <c r="EI98" s="1">
        <v>0</v>
      </c>
      <c r="EJ98" s="1">
        <v>0</v>
      </c>
      <c r="EK98" s="1">
        <v>21</v>
      </c>
      <c r="EL98" s="1">
        <v>0</v>
      </c>
      <c r="EM98" s="1">
        <v>0</v>
      </c>
      <c r="EN98" s="1">
        <v>0</v>
      </c>
      <c r="EO98" s="1">
        <v>0</v>
      </c>
      <c r="EP98" s="1">
        <v>0</v>
      </c>
      <c r="EQ98" s="1">
        <v>0</v>
      </c>
      <c r="ER98" s="1">
        <v>0</v>
      </c>
      <c r="ES98" s="1">
        <v>0</v>
      </c>
      <c r="ET98" s="1">
        <v>0</v>
      </c>
      <c r="EU98" s="1">
        <v>0</v>
      </c>
      <c r="EV98" s="1" t="s">
        <v>322</v>
      </c>
      <c r="EW98" s="1" t="s">
        <v>334</v>
      </c>
      <c r="EZ98" s="1" t="s">
        <v>335</v>
      </c>
      <c r="FA98" s="1">
        <v>2</v>
      </c>
      <c r="FB98" s="1">
        <v>13</v>
      </c>
      <c r="FI98" s="1" t="s">
        <v>322</v>
      </c>
      <c r="FM98" s="1" t="s">
        <v>322</v>
      </c>
      <c r="FN98" s="1" t="s">
        <v>311</v>
      </c>
      <c r="FO98" s="1" t="s">
        <v>336</v>
      </c>
      <c r="FP98" s="1" t="s">
        <v>311</v>
      </c>
      <c r="FQ98" s="1" t="s">
        <v>417</v>
      </c>
      <c r="FR98" s="1" t="s">
        <v>323</v>
      </c>
      <c r="FS98" s="1" t="s">
        <v>337</v>
      </c>
      <c r="FT98" s="1" t="s">
        <v>338</v>
      </c>
      <c r="FV98" s="1" t="s">
        <v>322</v>
      </c>
      <c r="FW98" s="125"/>
      <c r="FX98" s="1">
        <v>637988124</v>
      </c>
      <c r="FY98" s="243">
        <f t="shared" ref="FY98:FY129" si="8">IF(EW98="Everyday",FA98*7*FB98,IF(EW98="Every week",FA98*EX98*FB98,IF(EW98="Once a month",(FB98/4)*FA98,IF(EW98="Once every 3 months",(FB98/12)*FA98,""))))</f>
        <v>6.5</v>
      </c>
      <c r="FZ98" s="243">
        <f t="shared" ref="FZ98:FZ129" si="9">IF(ISNUMBER(FY98),FY98/7,"")</f>
        <v>0.9285714285714286</v>
      </c>
      <c r="GA98" s="241" t="str">
        <f>IF(FQ98="120 minutes",120,IF(FQ98="300 mint",300,IF(FQ98="360 mint",360,IF(FQ98="300minute",300,IF(FQ98="270minute",270,IF(FQ98="300 minute",300,IF(FQ98="180 minute",180,IF(FQ98="6sacadood",360,IF(FQ98="5 saacadood",300,IF(FQ98="4sacadood",240,IF(FQ98="270 minutes",270,IF(FQ98="240minutes",240,IF(FQ98="360minutes",360,IF(FQ98="300mint",300,IF(FQ98="300 mints",300,IF(FQ98="270minutes",270,IF(FQ98="300 minutes",300,IF(FQ98="240 minutes",240,IF(FQ98="240Minutes",240,IF(FQ98="180minutes",180,IF(FQ98="180 minutes",180,IF(FQ98="263 minutes",263,IF(FQ98="330 minutes",330,IF(FQ98="270 Minutes",270,IF(FQ98="240minutes",240,IF(FQ98="3",180,IF(FQ98="3 hours",180,IF(FQ98="4 hours",240,IF(FQ98="1",60,IF(FQ98="2.5 hours",150,IF(FQ98="5 hours",300,IF(FQ98="4",240,IF(FQ98="300minutes",300,FQ98)))))))))))))))))))))))))))))))))</f>
        <v>180</v>
      </c>
    </row>
    <row r="99" spans="2:183" s="1" customFormat="1">
      <c r="B99" s="1" t="s">
        <v>322</v>
      </c>
      <c r="E99" s="1" t="s">
        <v>322</v>
      </c>
      <c r="H99" s="1" t="s">
        <v>322</v>
      </c>
      <c r="J99" s="1" t="s">
        <v>323</v>
      </c>
      <c r="L99" s="1" t="s">
        <v>324</v>
      </c>
      <c r="O99" s="1" t="s">
        <v>325</v>
      </c>
      <c r="P99" s="258">
        <v>45641</v>
      </c>
      <c r="Q99" s="255">
        <v>45641.452024432903</v>
      </c>
      <c r="R99" s="201" t="s">
        <v>527</v>
      </c>
      <c r="S99" s="1">
        <v>2</v>
      </c>
      <c r="T99" s="1">
        <v>2</v>
      </c>
      <c r="U99" s="1">
        <v>3</v>
      </c>
      <c r="V99" s="1">
        <v>0</v>
      </c>
      <c r="W99" s="1">
        <v>0</v>
      </c>
      <c r="X99" s="1">
        <v>0</v>
      </c>
      <c r="Y99" s="1" t="s">
        <v>345</v>
      </c>
      <c r="AA99" s="1" t="s">
        <v>435</v>
      </c>
      <c r="AC99" s="1" t="s">
        <v>329</v>
      </c>
      <c r="AD99" s="1">
        <v>0</v>
      </c>
      <c r="AE99" s="1">
        <v>1</v>
      </c>
      <c r="AF99" s="1">
        <v>0</v>
      </c>
      <c r="AG99" s="1">
        <v>0</v>
      </c>
      <c r="AH99" s="1">
        <v>0</v>
      </c>
      <c r="AI99" s="1">
        <v>0</v>
      </c>
      <c r="AJ99" s="1">
        <v>0</v>
      </c>
      <c r="AK99" s="1">
        <v>0</v>
      </c>
      <c r="AL99" s="1">
        <v>0</v>
      </c>
      <c r="AM99" s="1">
        <v>0</v>
      </c>
      <c r="AN99" s="1">
        <v>0</v>
      </c>
      <c r="AP99" s="1" t="s">
        <v>329</v>
      </c>
      <c r="AR99" s="1" t="s">
        <v>347</v>
      </c>
      <c r="AS99" s="1" t="s">
        <v>323</v>
      </c>
      <c r="BI99" s="1">
        <v>1</v>
      </c>
      <c r="BR99" s="1" t="s">
        <v>331</v>
      </c>
      <c r="BS99" s="1">
        <v>0</v>
      </c>
      <c r="BT99" s="1">
        <v>1</v>
      </c>
      <c r="BU99" s="1">
        <v>0</v>
      </c>
      <c r="BV99" s="1">
        <v>0</v>
      </c>
      <c r="BW99" s="1">
        <v>0</v>
      </c>
      <c r="BX99" s="1">
        <v>0</v>
      </c>
      <c r="BY99" s="1">
        <v>0</v>
      </c>
      <c r="BZ99" s="1">
        <v>0</v>
      </c>
      <c r="CA99" s="1">
        <v>0</v>
      </c>
      <c r="CB99" s="1">
        <v>0</v>
      </c>
      <c r="CC99" s="1">
        <v>0</v>
      </c>
      <c r="CD99" s="1">
        <v>0</v>
      </c>
      <c r="CF99" s="1" t="s">
        <v>331</v>
      </c>
      <c r="CH99" s="1" t="s">
        <v>323</v>
      </c>
      <c r="CW99" s="1" t="s">
        <v>332</v>
      </c>
      <c r="CX99" s="1" t="s">
        <v>333</v>
      </c>
      <c r="CZ99" s="1" t="s">
        <v>333</v>
      </c>
      <c r="DB99" s="1">
        <v>0</v>
      </c>
      <c r="DC99" s="1">
        <v>21</v>
      </c>
      <c r="DD99" s="1">
        <v>0</v>
      </c>
      <c r="DE99" s="1">
        <v>0</v>
      </c>
      <c r="DF99" s="1">
        <v>0</v>
      </c>
      <c r="DG99" s="1">
        <v>0</v>
      </c>
      <c r="DH99" s="1">
        <v>0</v>
      </c>
      <c r="DI99" s="1">
        <v>0</v>
      </c>
      <c r="DJ99" s="1">
        <v>0</v>
      </c>
      <c r="DK99" s="1">
        <v>0</v>
      </c>
      <c r="DL99" s="1">
        <v>0</v>
      </c>
      <c r="DM99" s="1">
        <v>0</v>
      </c>
      <c r="DN99" s="1">
        <v>21</v>
      </c>
      <c r="DO99" s="1">
        <v>0</v>
      </c>
      <c r="DP99" s="1">
        <v>0</v>
      </c>
      <c r="DQ99" s="1">
        <v>0</v>
      </c>
      <c r="DR99" s="1">
        <v>0</v>
      </c>
      <c r="DS99" s="1">
        <v>0</v>
      </c>
      <c r="DT99" s="1">
        <v>0</v>
      </c>
      <c r="DU99" s="1">
        <v>0</v>
      </c>
      <c r="DV99" s="1">
        <v>0</v>
      </c>
      <c r="DW99" s="1">
        <v>0</v>
      </c>
      <c r="DX99" s="1">
        <v>0</v>
      </c>
      <c r="DY99" s="1">
        <v>21</v>
      </c>
      <c r="DZ99" s="1">
        <v>0</v>
      </c>
      <c r="EA99" s="1">
        <v>0</v>
      </c>
      <c r="EB99" s="1">
        <v>0</v>
      </c>
      <c r="EC99" s="1">
        <v>0</v>
      </c>
      <c r="ED99" s="1">
        <v>0</v>
      </c>
      <c r="EE99" s="1">
        <v>0</v>
      </c>
      <c r="EF99" s="1">
        <v>0</v>
      </c>
      <c r="EG99" s="1">
        <v>0</v>
      </c>
      <c r="EH99" s="1">
        <v>0</v>
      </c>
      <c r="EI99" s="1">
        <v>0</v>
      </c>
      <c r="EJ99" s="1">
        <v>0</v>
      </c>
      <c r="EK99" s="1">
        <v>21</v>
      </c>
      <c r="EL99" s="1">
        <v>0</v>
      </c>
      <c r="EM99" s="1">
        <v>0</v>
      </c>
      <c r="EN99" s="1">
        <v>0</v>
      </c>
      <c r="EO99" s="1">
        <v>0</v>
      </c>
      <c r="EP99" s="1">
        <v>0</v>
      </c>
      <c r="EQ99" s="1">
        <v>0</v>
      </c>
      <c r="ER99" s="1">
        <v>0</v>
      </c>
      <c r="ES99" s="1">
        <v>0</v>
      </c>
      <c r="ET99" s="1">
        <v>0</v>
      </c>
      <c r="EU99" s="1">
        <v>0</v>
      </c>
      <c r="EV99" s="1" t="s">
        <v>322</v>
      </c>
      <c r="EW99" s="1" t="s">
        <v>334</v>
      </c>
      <c r="EZ99" s="1" t="s">
        <v>335</v>
      </c>
      <c r="FA99" s="1">
        <v>1</v>
      </c>
      <c r="FB99" s="1">
        <v>13</v>
      </c>
      <c r="FI99" s="1" t="s">
        <v>322</v>
      </c>
      <c r="FM99" s="1" t="s">
        <v>323</v>
      </c>
      <c r="FP99" s="1" t="s">
        <v>311</v>
      </c>
      <c r="FQ99" s="1" t="s">
        <v>393</v>
      </c>
      <c r="FR99" s="1" t="s">
        <v>323</v>
      </c>
      <c r="FS99" s="1" t="s">
        <v>337</v>
      </c>
      <c r="FT99" s="1" t="s">
        <v>338</v>
      </c>
      <c r="FV99" s="1" t="s">
        <v>322</v>
      </c>
      <c r="FW99" s="125"/>
      <c r="FX99" s="1">
        <v>629045233</v>
      </c>
      <c r="FY99" s="243">
        <f t="shared" si="8"/>
        <v>3.25</v>
      </c>
      <c r="FZ99" s="243">
        <f t="shared" si="9"/>
        <v>0.4642857142857143</v>
      </c>
      <c r="GA99" s="241" t="str">
        <f>IF(FQ99="120 minutes",120,IF(FQ99="300 mint",300,IF(FQ99="360 mint",360,IF(FQ99="300minute",300,IF(FQ99="270minute",270,IF(FQ99="300 minute",300,IF(FQ99="180 minute",180,IF(FQ99="6sacadood",360,IF(FQ99="5 saacadood",300,IF(FQ99="4sacadood",240,IF(FQ99="270 minutes",270,IF(FQ99="240minutes",240,IF(FQ99="360minutes",360,IF(FQ99="300mint",300,IF(FQ99="300 mints",300,IF(FQ99="270minutes",270,IF(FQ99="300 minutes",300,IF(FQ99="240 minutes",240,IF(FQ99="240Minutes",240,IF(FQ99="180minutes",180,IF(FQ99="180 minutes",180,IF(FQ99="263 minutes",263,IF(FQ99="330 minutes",330,IF(FQ99="270 Minutes",270,IF(FQ99="240minutes",240,IF(FQ99="3",180,IF(FQ99="3 hours",180,IF(FQ99="4 hours",240,IF(FQ99="1",60,IF(FQ99="2.5 hours",150,IF(FQ99="5 hours",300,IF(FQ99="4",240,IF(FQ99="300minutes",300,FQ99)))))))))))))))))))))))))))))))))</f>
        <v>270</v>
      </c>
    </row>
    <row r="100" spans="2:183" s="1" customFormat="1">
      <c r="B100" s="1" t="s">
        <v>322</v>
      </c>
      <c r="E100" s="1" t="s">
        <v>322</v>
      </c>
      <c r="H100" s="1" t="s">
        <v>322</v>
      </c>
      <c r="J100" s="1" t="s">
        <v>323</v>
      </c>
      <c r="L100" s="1" t="s">
        <v>324</v>
      </c>
      <c r="O100" s="1" t="s">
        <v>325</v>
      </c>
      <c r="P100" s="258">
        <v>45677</v>
      </c>
      <c r="Q100" s="255">
        <v>45677.380671620398</v>
      </c>
      <c r="R100" s="201" t="s">
        <v>528</v>
      </c>
      <c r="S100" s="1">
        <v>0</v>
      </c>
      <c r="T100" s="1">
        <v>0</v>
      </c>
      <c r="U100" s="1">
        <v>3</v>
      </c>
      <c r="V100" s="1">
        <v>4</v>
      </c>
      <c r="W100" s="1">
        <v>0</v>
      </c>
      <c r="X100" s="1">
        <v>0</v>
      </c>
      <c r="Y100" s="1" t="s">
        <v>345</v>
      </c>
      <c r="AA100" s="1" t="s">
        <v>368</v>
      </c>
      <c r="AC100" s="1" t="s">
        <v>409</v>
      </c>
      <c r="AD100" s="1">
        <v>0</v>
      </c>
      <c r="AE100" s="1">
        <v>1</v>
      </c>
      <c r="AF100" s="1">
        <v>0</v>
      </c>
      <c r="AG100" s="1">
        <v>0</v>
      </c>
      <c r="AH100" s="1">
        <v>0</v>
      </c>
      <c r="AI100" s="1">
        <v>1</v>
      </c>
      <c r="AJ100" s="1">
        <v>0</v>
      </c>
      <c r="AK100" s="1">
        <v>0</v>
      </c>
      <c r="AL100" s="1">
        <v>0</v>
      </c>
      <c r="AM100" s="1">
        <v>0</v>
      </c>
      <c r="AN100" s="1">
        <v>0</v>
      </c>
      <c r="AP100" s="1" t="s">
        <v>329</v>
      </c>
      <c r="AR100" s="1" t="s">
        <v>330</v>
      </c>
      <c r="AS100" s="1" t="s">
        <v>322</v>
      </c>
      <c r="AT100" s="1" t="s">
        <v>410</v>
      </c>
      <c r="AU100" s="1">
        <v>0</v>
      </c>
      <c r="AV100" s="1">
        <v>0</v>
      </c>
      <c r="AW100" s="1">
        <v>0</v>
      </c>
      <c r="AX100" s="1">
        <v>0</v>
      </c>
      <c r="AY100" s="1">
        <v>0</v>
      </c>
      <c r="AZ100" s="1">
        <v>1</v>
      </c>
      <c r="BA100" s="1">
        <v>0</v>
      </c>
      <c r="BB100" s="1">
        <v>0</v>
      </c>
      <c r="BC100" s="1">
        <v>0</v>
      </c>
      <c r="BD100" s="1">
        <v>0</v>
      </c>
      <c r="BE100" s="1">
        <v>0</v>
      </c>
      <c r="BI100" s="1">
        <v>1</v>
      </c>
      <c r="BL100" s="1">
        <v>1</v>
      </c>
      <c r="BR100" s="1" t="s">
        <v>411</v>
      </c>
      <c r="BS100" s="1">
        <v>0</v>
      </c>
      <c r="BT100" s="1">
        <v>1</v>
      </c>
      <c r="BU100" s="1">
        <v>0</v>
      </c>
      <c r="BV100" s="1">
        <v>0</v>
      </c>
      <c r="BW100" s="1">
        <v>0</v>
      </c>
      <c r="BX100" s="1">
        <v>0</v>
      </c>
      <c r="BY100" s="1">
        <v>0</v>
      </c>
      <c r="BZ100" s="1">
        <v>0</v>
      </c>
      <c r="CA100" s="1">
        <v>1</v>
      </c>
      <c r="CB100" s="1">
        <v>0</v>
      </c>
      <c r="CC100" s="1">
        <v>0</v>
      </c>
      <c r="CD100" s="1">
        <v>0</v>
      </c>
      <c r="CF100" s="1" t="s">
        <v>331</v>
      </c>
      <c r="CH100" s="1" t="s">
        <v>323</v>
      </c>
      <c r="CW100" s="1" t="s">
        <v>332</v>
      </c>
      <c r="CX100" s="1" t="s">
        <v>333</v>
      </c>
      <c r="CZ100" s="1" t="s">
        <v>333</v>
      </c>
      <c r="DB100" s="1">
        <v>0</v>
      </c>
      <c r="DC100" s="1">
        <v>14</v>
      </c>
      <c r="DD100" s="1">
        <v>0</v>
      </c>
      <c r="DE100" s="1">
        <v>0</v>
      </c>
      <c r="DF100" s="1">
        <v>0</v>
      </c>
      <c r="DG100" s="1">
        <v>7</v>
      </c>
      <c r="DH100" s="1">
        <v>0</v>
      </c>
      <c r="DI100" s="1">
        <v>0</v>
      </c>
      <c r="DJ100" s="1">
        <v>0</v>
      </c>
      <c r="DK100" s="1">
        <v>0</v>
      </c>
      <c r="DL100" s="1">
        <v>0</v>
      </c>
      <c r="DM100" s="1">
        <v>0</v>
      </c>
      <c r="DN100" s="1">
        <v>14</v>
      </c>
      <c r="DO100" s="1">
        <v>0</v>
      </c>
      <c r="DP100" s="1">
        <v>0</v>
      </c>
      <c r="DQ100" s="1">
        <v>0</v>
      </c>
      <c r="DR100" s="1">
        <v>7</v>
      </c>
      <c r="DS100" s="1">
        <v>0</v>
      </c>
      <c r="DT100" s="1">
        <v>0</v>
      </c>
      <c r="DU100" s="1">
        <v>0</v>
      </c>
      <c r="DV100" s="1">
        <v>0</v>
      </c>
      <c r="DW100" s="1">
        <v>0</v>
      </c>
      <c r="DX100" s="1">
        <v>0</v>
      </c>
      <c r="DY100" s="1">
        <v>14</v>
      </c>
      <c r="DZ100" s="1">
        <v>0</v>
      </c>
      <c r="EA100" s="1">
        <v>0</v>
      </c>
      <c r="EB100" s="1">
        <v>0</v>
      </c>
      <c r="EC100" s="1">
        <v>0</v>
      </c>
      <c r="ED100" s="1">
        <v>0</v>
      </c>
      <c r="EE100" s="1">
        <v>0</v>
      </c>
      <c r="EF100" s="1">
        <v>7</v>
      </c>
      <c r="EG100" s="1">
        <v>0</v>
      </c>
      <c r="EH100" s="1">
        <v>0</v>
      </c>
      <c r="EI100" s="1">
        <v>0</v>
      </c>
      <c r="EJ100" s="1">
        <v>0</v>
      </c>
      <c r="EK100" s="1">
        <v>14</v>
      </c>
      <c r="EL100" s="1">
        <v>0</v>
      </c>
      <c r="EM100" s="1">
        <v>0</v>
      </c>
      <c r="EN100" s="1">
        <v>0</v>
      </c>
      <c r="EO100" s="1">
        <v>0</v>
      </c>
      <c r="EP100" s="1">
        <v>0</v>
      </c>
      <c r="EQ100" s="1">
        <v>0</v>
      </c>
      <c r="ER100" s="1">
        <v>7</v>
      </c>
      <c r="ES100" s="1">
        <v>0</v>
      </c>
      <c r="ET100" s="1">
        <v>0</v>
      </c>
      <c r="EU100" s="1">
        <v>0</v>
      </c>
      <c r="EV100" s="1" t="s">
        <v>322</v>
      </c>
      <c r="EW100" s="1" t="s">
        <v>334</v>
      </c>
      <c r="EZ100" s="1" t="s">
        <v>335</v>
      </c>
      <c r="FA100" s="1">
        <v>2</v>
      </c>
      <c r="FB100" s="1">
        <v>13</v>
      </c>
      <c r="FI100" s="1" t="s">
        <v>322</v>
      </c>
      <c r="FM100" s="1" t="s">
        <v>323</v>
      </c>
      <c r="FP100" s="1" t="s">
        <v>311</v>
      </c>
      <c r="FQ100" s="1" t="s">
        <v>529</v>
      </c>
      <c r="FR100" s="1" t="s">
        <v>323</v>
      </c>
      <c r="FS100" s="1" t="s">
        <v>337</v>
      </c>
      <c r="FT100" s="1" t="s">
        <v>338</v>
      </c>
      <c r="FV100" s="1" t="s">
        <v>322</v>
      </c>
      <c r="FW100" s="125"/>
      <c r="FX100" s="1">
        <v>637958101</v>
      </c>
      <c r="FY100" s="243">
        <f t="shared" si="8"/>
        <v>6.5</v>
      </c>
      <c r="FZ100" s="243">
        <f t="shared" si="9"/>
        <v>0.9285714285714286</v>
      </c>
      <c r="GA100" s="241" t="str">
        <f>IF(FQ100="120 minutes",120,IF(FQ100="300 mint",300,IF(FQ100="360 mint",360,IF(FQ100="300minute",300,IF(FQ100="270minute",270,IF(FQ100="300 minute",300,IF(FQ100="180 minute",180,IF(FQ100="6sacadood",360,IF(FQ100="5 saacadood",300,IF(FQ100="4sacadood",240,IF(FQ100="270 minutes",270,IF(FQ100="240minutes",240,IF(FQ100="360minutes",360,IF(FQ100="300mint",300,IF(FQ100="300 mints",300,IF(FQ100="270minutes",270,IF(FQ100="300 minutes",300,IF(FQ100="240 minutes",240,IF(FQ100="240Minutes",240,IF(FQ100="180minutes",180,IF(FQ100="180 minutes",180,IF(FQ100="263 minutes",263,IF(FQ100="330 minutes",330,IF(FQ100="270 Minutes",270,IF(FQ100="240minutes",240,IF(FQ100="3",180,IF(FQ100="3 hours",180,IF(FQ100="4 hours",240,IF(FQ100="1",60,IF(FQ100="2.5 hours",150,IF(FQ100="5 hours",300,IF(FQ100="4",240,IF(FQ100="300minutes",300,FQ100)))))))))))))))))))))))))))))))))</f>
        <v>120</v>
      </c>
    </row>
    <row r="101" spans="2:183" s="1" customFormat="1">
      <c r="B101" s="1" t="s">
        <v>322</v>
      </c>
      <c r="E101" s="1" t="s">
        <v>322</v>
      </c>
      <c r="H101" s="1" t="s">
        <v>322</v>
      </c>
      <c r="J101" s="1" t="s">
        <v>323</v>
      </c>
      <c r="L101" s="1" t="s">
        <v>324</v>
      </c>
      <c r="O101" s="1" t="s">
        <v>325</v>
      </c>
      <c r="P101" s="258">
        <v>45641</v>
      </c>
      <c r="Q101" s="255">
        <v>45641.487057280101</v>
      </c>
      <c r="R101" s="201" t="s">
        <v>530</v>
      </c>
      <c r="S101" s="1">
        <v>0</v>
      </c>
      <c r="T101" s="1">
        <v>2</v>
      </c>
      <c r="U101" s="1">
        <v>3</v>
      </c>
      <c r="V101" s="1">
        <v>1</v>
      </c>
      <c r="W101" s="1">
        <v>0</v>
      </c>
      <c r="X101" s="1">
        <v>0</v>
      </c>
      <c r="Y101" s="1" t="s">
        <v>327</v>
      </c>
      <c r="AA101" s="1" t="s">
        <v>358</v>
      </c>
      <c r="AC101" s="1" t="s">
        <v>329</v>
      </c>
      <c r="AD101" s="1">
        <v>0</v>
      </c>
      <c r="AE101" s="1">
        <v>1</v>
      </c>
      <c r="AF101" s="1">
        <v>0</v>
      </c>
      <c r="AG101" s="1">
        <v>0</v>
      </c>
      <c r="AH101" s="1">
        <v>0</v>
      </c>
      <c r="AI101" s="1">
        <v>0</v>
      </c>
      <c r="AJ101" s="1">
        <v>0</v>
      </c>
      <c r="AK101" s="1">
        <v>0</v>
      </c>
      <c r="AL101" s="1">
        <v>0</v>
      </c>
      <c r="AM101" s="1">
        <v>0</v>
      </c>
      <c r="AN101" s="1">
        <v>0</v>
      </c>
      <c r="AP101" s="1" t="s">
        <v>329</v>
      </c>
      <c r="AR101" s="1" t="s">
        <v>347</v>
      </c>
      <c r="AS101" s="1" t="s">
        <v>323</v>
      </c>
      <c r="BI101" s="1">
        <v>1</v>
      </c>
      <c r="BR101" s="1" t="s">
        <v>331</v>
      </c>
      <c r="BS101" s="1">
        <v>0</v>
      </c>
      <c r="BT101" s="1">
        <v>1</v>
      </c>
      <c r="BU101" s="1">
        <v>0</v>
      </c>
      <c r="BV101" s="1">
        <v>0</v>
      </c>
      <c r="BW101" s="1">
        <v>0</v>
      </c>
      <c r="BX101" s="1">
        <v>0</v>
      </c>
      <c r="BY101" s="1">
        <v>0</v>
      </c>
      <c r="BZ101" s="1">
        <v>0</v>
      </c>
      <c r="CA101" s="1">
        <v>0</v>
      </c>
      <c r="CB101" s="1">
        <v>0</v>
      </c>
      <c r="CC101" s="1">
        <v>0</v>
      </c>
      <c r="CD101" s="1">
        <v>0</v>
      </c>
      <c r="CF101" s="1" t="s">
        <v>331</v>
      </c>
      <c r="CH101" s="1" t="s">
        <v>323</v>
      </c>
      <c r="CW101" s="1" t="s">
        <v>332</v>
      </c>
      <c r="CX101" s="1" t="s">
        <v>333</v>
      </c>
      <c r="CZ101" s="1" t="s">
        <v>333</v>
      </c>
      <c r="DB101" s="1">
        <v>0</v>
      </c>
      <c r="DC101" s="1">
        <v>21</v>
      </c>
      <c r="DD101" s="1">
        <v>0</v>
      </c>
      <c r="DE101" s="1">
        <v>0</v>
      </c>
      <c r="DF101" s="1">
        <v>0</v>
      </c>
      <c r="DG101" s="1">
        <v>0</v>
      </c>
      <c r="DH101" s="1">
        <v>0</v>
      </c>
      <c r="DI101" s="1">
        <v>0</v>
      </c>
      <c r="DJ101" s="1">
        <v>0</v>
      </c>
      <c r="DK101" s="1">
        <v>0</v>
      </c>
      <c r="DL101" s="1">
        <v>0</v>
      </c>
      <c r="DM101" s="1">
        <v>0</v>
      </c>
      <c r="DN101" s="1">
        <v>21</v>
      </c>
      <c r="DO101" s="1">
        <v>0</v>
      </c>
      <c r="DP101" s="1">
        <v>0</v>
      </c>
      <c r="DQ101" s="1">
        <v>0</v>
      </c>
      <c r="DR101" s="1">
        <v>0</v>
      </c>
      <c r="DS101" s="1">
        <v>0</v>
      </c>
      <c r="DT101" s="1">
        <v>0</v>
      </c>
      <c r="DU101" s="1">
        <v>0</v>
      </c>
      <c r="DV101" s="1">
        <v>0</v>
      </c>
      <c r="DW101" s="1">
        <v>0</v>
      </c>
      <c r="DX101" s="1">
        <v>0</v>
      </c>
      <c r="DY101" s="1">
        <v>21</v>
      </c>
      <c r="DZ101" s="1">
        <v>0</v>
      </c>
      <c r="EA101" s="1">
        <v>0</v>
      </c>
      <c r="EB101" s="1">
        <v>0</v>
      </c>
      <c r="EC101" s="1">
        <v>0</v>
      </c>
      <c r="ED101" s="1">
        <v>0</v>
      </c>
      <c r="EE101" s="1">
        <v>0</v>
      </c>
      <c r="EF101" s="1">
        <v>0</v>
      </c>
      <c r="EG101" s="1">
        <v>0</v>
      </c>
      <c r="EH101" s="1">
        <v>0</v>
      </c>
      <c r="EI101" s="1">
        <v>0</v>
      </c>
      <c r="EJ101" s="1">
        <v>0</v>
      </c>
      <c r="EK101" s="1">
        <v>21</v>
      </c>
      <c r="EL101" s="1">
        <v>0</v>
      </c>
      <c r="EM101" s="1">
        <v>0</v>
      </c>
      <c r="EN101" s="1">
        <v>0</v>
      </c>
      <c r="EO101" s="1">
        <v>0</v>
      </c>
      <c r="EP101" s="1">
        <v>0</v>
      </c>
      <c r="EQ101" s="1">
        <v>0</v>
      </c>
      <c r="ER101" s="1">
        <v>0</v>
      </c>
      <c r="ES101" s="1">
        <v>0</v>
      </c>
      <c r="ET101" s="1">
        <v>0</v>
      </c>
      <c r="EU101" s="1">
        <v>0</v>
      </c>
      <c r="EV101" s="1" t="s">
        <v>322</v>
      </c>
      <c r="EW101" s="1" t="s">
        <v>334</v>
      </c>
      <c r="EZ101" s="1" t="s">
        <v>335</v>
      </c>
      <c r="FA101" s="1">
        <v>1</v>
      </c>
      <c r="FB101" s="1">
        <v>13</v>
      </c>
      <c r="FI101" s="1" t="s">
        <v>322</v>
      </c>
      <c r="FM101" s="1" t="s">
        <v>323</v>
      </c>
      <c r="FP101" s="1" t="s">
        <v>311</v>
      </c>
      <c r="FQ101" s="1" t="s">
        <v>393</v>
      </c>
      <c r="FR101" s="1" t="s">
        <v>323</v>
      </c>
      <c r="FS101" s="1" t="s">
        <v>337</v>
      </c>
      <c r="FT101" s="1" t="s">
        <v>338</v>
      </c>
      <c r="FV101" s="1" t="s">
        <v>322</v>
      </c>
      <c r="FW101" s="125"/>
      <c r="FX101" s="1">
        <v>629055365</v>
      </c>
      <c r="FY101" s="243">
        <f t="shared" si="8"/>
        <v>3.25</v>
      </c>
      <c r="FZ101" s="243">
        <f t="shared" si="9"/>
        <v>0.4642857142857143</v>
      </c>
      <c r="GA101" s="241" t="str">
        <f>IF(FQ101="120 minutes",120,IF(FQ101="300 mint",300,IF(FQ101="360 mint",360,IF(FQ101="300minute",300,IF(FQ101="270minute",270,IF(FQ101="300 minute",300,IF(FQ101="180 minute",180,IF(FQ101="6sacadood",360,IF(FQ101="5 saacadood",300,IF(FQ101="4sacadood",240,IF(FQ101="270 minutes",270,IF(FQ101="240minutes",240,IF(FQ101="360minutes",360,IF(FQ101="300mint",300,IF(FQ101="300 mints",300,IF(FQ101="270minutes",270,IF(FQ101="300 minutes",300,IF(FQ101="240 minutes",240,IF(FQ101="240Minutes",240,IF(FQ101="180minutes",180,IF(FQ101="180 minutes",180,IF(FQ101="263 minutes",263,IF(FQ101="330 minutes",330,IF(FQ101="270 Minutes",270,IF(FQ101="240minutes",240,IF(FQ101="3",180,IF(FQ101="3 hours",180,IF(FQ101="4 hours",240,IF(FQ101="1",60,IF(FQ101="2.5 hours",150,IF(FQ101="5 hours",300,IF(FQ101="4",240,IF(FQ101="300minutes",300,FQ101)))))))))))))))))))))))))))))))))</f>
        <v>270</v>
      </c>
    </row>
    <row r="102" spans="2:183" s="1" customFormat="1">
      <c r="B102" s="1" t="s">
        <v>322</v>
      </c>
      <c r="E102" s="1" t="s">
        <v>322</v>
      </c>
      <c r="H102" s="1" t="s">
        <v>322</v>
      </c>
      <c r="J102" s="1" t="s">
        <v>323</v>
      </c>
      <c r="L102" s="1" t="s">
        <v>324</v>
      </c>
      <c r="O102" s="1" t="s">
        <v>325</v>
      </c>
      <c r="P102" s="258">
        <v>45641</v>
      </c>
      <c r="Q102" s="255">
        <v>45641.517059780097</v>
      </c>
      <c r="R102" s="201" t="s">
        <v>531</v>
      </c>
      <c r="S102" s="1">
        <v>3</v>
      </c>
      <c r="T102" s="1">
        <v>3</v>
      </c>
      <c r="U102" s="1">
        <v>1</v>
      </c>
      <c r="V102" s="1">
        <v>1</v>
      </c>
      <c r="W102" s="1">
        <v>1</v>
      </c>
      <c r="X102" s="1">
        <v>1</v>
      </c>
      <c r="Y102" s="1" t="s">
        <v>372</v>
      </c>
      <c r="AA102" s="1" t="s">
        <v>358</v>
      </c>
      <c r="AC102" s="1" t="s">
        <v>329</v>
      </c>
      <c r="AD102" s="1">
        <v>0</v>
      </c>
      <c r="AE102" s="1">
        <v>1</v>
      </c>
      <c r="AF102" s="1">
        <v>0</v>
      </c>
      <c r="AG102" s="1">
        <v>0</v>
      </c>
      <c r="AH102" s="1">
        <v>0</v>
      </c>
      <c r="AI102" s="1">
        <v>0</v>
      </c>
      <c r="AJ102" s="1">
        <v>0</v>
      </c>
      <c r="AK102" s="1">
        <v>0</v>
      </c>
      <c r="AL102" s="1">
        <v>0</v>
      </c>
      <c r="AM102" s="1">
        <v>0</v>
      </c>
      <c r="AN102" s="1">
        <v>0</v>
      </c>
      <c r="AP102" s="1" t="s">
        <v>329</v>
      </c>
      <c r="AR102" s="1" t="s">
        <v>347</v>
      </c>
      <c r="AS102" s="1" t="s">
        <v>323</v>
      </c>
      <c r="BI102" s="1">
        <v>1</v>
      </c>
      <c r="BR102" s="1" t="s">
        <v>331</v>
      </c>
      <c r="BS102" s="1">
        <v>0</v>
      </c>
      <c r="BT102" s="1">
        <v>1</v>
      </c>
      <c r="BU102" s="1">
        <v>0</v>
      </c>
      <c r="BV102" s="1">
        <v>0</v>
      </c>
      <c r="BW102" s="1">
        <v>0</v>
      </c>
      <c r="BX102" s="1">
        <v>0</v>
      </c>
      <c r="BY102" s="1">
        <v>0</v>
      </c>
      <c r="BZ102" s="1">
        <v>0</v>
      </c>
      <c r="CA102" s="1">
        <v>0</v>
      </c>
      <c r="CB102" s="1">
        <v>0</v>
      </c>
      <c r="CC102" s="1">
        <v>0</v>
      </c>
      <c r="CD102" s="1">
        <v>0</v>
      </c>
      <c r="CF102" s="1" t="s">
        <v>331</v>
      </c>
      <c r="CH102" s="1" t="s">
        <v>323</v>
      </c>
      <c r="CW102" s="1" t="s">
        <v>332</v>
      </c>
      <c r="CX102" s="1" t="s">
        <v>359</v>
      </c>
      <c r="CZ102" s="1" t="s">
        <v>333</v>
      </c>
      <c r="DB102" s="1">
        <v>0</v>
      </c>
      <c r="DC102" s="1">
        <v>21</v>
      </c>
      <c r="DD102" s="1">
        <v>0</v>
      </c>
      <c r="DE102" s="1">
        <v>0</v>
      </c>
      <c r="DF102" s="1">
        <v>0</v>
      </c>
      <c r="DG102" s="1">
        <v>0</v>
      </c>
      <c r="DH102" s="1">
        <v>0</v>
      </c>
      <c r="DI102" s="1">
        <v>0</v>
      </c>
      <c r="DJ102" s="1">
        <v>0</v>
      </c>
      <c r="DK102" s="1">
        <v>0</v>
      </c>
      <c r="DL102" s="1">
        <v>0</v>
      </c>
      <c r="DM102" s="1">
        <v>0</v>
      </c>
      <c r="DN102" s="1">
        <v>21</v>
      </c>
      <c r="DO102" s="1">
        <v>0</v>
      </c>
      <c r="DP102" s="1">
        <v>0</v>
      </c>
      <c r="DQ102" s="1">
        <v>0</v>
      </c>
      <c r="DR102" s="1">
        <v>0</v>
      </c>
      <c r="DS102" s="1">
        <v>0</v>
      </c>
      <c r="DT102" s="1">
        <v>0</v>
      </c>
      <c r="DU102" s="1">
        <v>0</v>
      </c>
      <c r="DV102" s="1">
        <v>0</v>
      </c>
      <c r="DW102" s="1">
        <v>0</v>
      </c>
      <c r="DX102" s="1">
        <v>0</v>
      </c>
      <c r="DY102" s="1">
        <v>21</v>
      </c>
      <c r="DZ102" s="1">
        <v>0</v>
      </c>
      <c r="EA102" s="1">
        <v>0</v>
      </c>
      <c r="EB102" s="1">
        <v>0</v>
      </c>
      <c r="EC102" s="1">
        <v>0</v>
      </c>
      <c r="ED102" s="1">
        <v>0</v>
      </c>
      <c r="EE102" s="1">
        <v>0</v>
      </c>
      <c r="EF102" s="1">
        <v>0</v>
      </c>
      <c r="EG102" s="1">
        <v>0</v>
      </c>
      <c r="EH102" s="1">
        <v>0</v>
      </c>
      <c r="EI102" s="1">
        <v>0</v>
      </c>
      <c r="EJ102" s="1">
        <v>0</v>
      </c>
      <c r="EK102" s="1">
        <v>21</v>
      </c>
      <c r="EL102" s="1">
        <v>0</v>
      </c>
      <c r="EM102" s="1">
        <v>0</v>
      </c>
      <c r="EN102" s="1">
        <v>0</v>
      </c>
      <c r="EO102" s="1">
        <v>0</v>
      </c>
      <c r="EP102" s="1">
        <v>0</v>
      </c>
      <c r="EQ102" s="1">
        <v>0</v>
      </c>
      <c r="ER102" s="1">
        <v>0</v>
      </c>
      <c r="ES102" s="1">
        <v>0</v>
      </c>
      <c r="ET102" s="1">
        <v>0</v>
      </c>
      <c r="EU102" s="1">
        <v>0</v>
      </c>
      <c r="EV102" s="1" t="s">
        <v>322</v>
      </c>
      <c r="EW102" s="1" t="s">
        <v>334</v>
      </c>
      <c r="EZ102" s="1" t="s">
        <v>335</v>
      </c>
      <c r="FA102" s="1">
        <v>2</v>
      </c>
      <c r="FB102" s="1">
        <v>13</v>
      </c>
      <c r="FI102" s="1" t="s">
        <v>322</v>
      </c>
      <c r="FM102" s="1" t="s">
        <v>323</v>
      </c>
      <c r="FP102" s="1" t="s">
        <v>336</v>
      </c>
      <c r="FR102" s="1" t="s">
        <v>323</v>
      </c>
      <c r="FS102" s="1" t="s">
        <v>337</v>
      </c>
      <c r="FT102" s="1" t="s">
        <v>338</v>
      </c>
      <c r="FV102" s="1" t="s">
        <v>322</v>
      </c>
      <c r="FW102" s="125"/>
      <c r="FX102" s="1">
        <v>629065725</v>
      </c>
      <c r="FY102" s="243">
        <f t="shared" si="8"/>
        <v>6.5</v>
      </c>
      <c r="FZ102" s="243">
        <f t="shared" si="9"/>
        <v>0.9285714285714286</v>
      </c>
      <c r="GA102" s="241">
        <f>IF(FP102="5 hours",300,IF(FP102="30 Mins",30,IF(FP102="2 Hours",120,IF(FP102="60 Mins",60,IF(FP102="3 hours",180,IF(FP102="3hrs",180,IF(FP102="2.5 hours",150,IF(FP102="3.5 hrs",210,IF(FP102="4 Hours",240,IF(FP102="3 Hours",180,IF(FP102="3.20 hrs",192,IF(FP102="4 hours",240,IF(FP102="2.40 hours",144,IF(FP102="3.20 hours",192,IF(FP102="3.5 hours",210,IF(FP102="4hours",240,""))))))))))))))))</f>
        <v>120</v>
      </c>
    </row>
    <row r="103" spans="2:183" s="1" customFormat="1">
      <c r="B103" s="1" t="s">
        <v>322</v>
      </c>
      <c r="E103" s="1" t="s">
        <v>322</v>
      </c>
      <c r="H103" s="1" t="s">
        <v>322</v>
      </c>
      <c r="J103" s="1" t="s">
        <v>323</v>
      </c>
      <c r="L103" s="1" t="s">
        <v>324</v>
      </c>
      <c r="O103" s="1" t="s">
        <v>325</v>
      </c>
      <c r="P103" s="258">
        <v>45641</v>
      </c>
      <c r="Q103" s="255">
        <v>45641.434731180598</v>
      </c>
      <c r="R103" s="201" t="s">
        <v>532</v>
      </c>
      <c r="S103" s="1">
        <v>0</v>
      </c>
      <c r="T103" s="1">
        <v>1</v>
      </c>
      <c r="U103" s="1">
        <v>2</v>
      </c>
      <c r="V103" s="1">
        <v>1</v>
      </c>
      <c r="W103" s="1">
        <v>1</v>
      </c>
      <c r="X103" s="1">
        <v>0</v>
      </c>
      <c r="Y103" s="1" t="s">
        <v>327</v>
      </c>
      <c r="AA103" s="1" t="s">
        <v>358</v>
      </c>
      <c r="AC103" s="1" t="s">
        <v>329</v>
      </c>
      <c r="AD103" s="1">
        <v>0</v>
      </c>
      <c r="AE103" s="1">
        <v>1</v>
      </c>
      <c r="AF103" s="1">
        <v>0</v>
      </c>
      <c r="AG103" s="1">
        <v>0</v>
      </c>
      <c r="AH103" s="1">
        <v>0</v>
      </c>
      <c r="AI103" s="1">
        <v>0</v>
      </c>
      <c r="AJ103" s="1">
        <v>0</v>
      </c>
      <c r="AK103" s="1">
        <v>0</v>
      </c>
      <c r="AL103" s="1">
        <v>0</v>
      </c>
      <c r="AM103" s="1">
        <v>0</v>
      </c>
      <c r="AN103" s="1">
        <v>0</v>
      </c>
      <c r="AP103" s="1" t="s">
        <v>329</v>
      </c>
      <c r="AR103" s="1" t="s">
        <v>347</v>
      </c>
      <c r="AS103" s="1" t="s">
        <v>323</v>
      </c>
      <c r="BI103" s="1">
        <v>1</v>
      </c>
      <c r="BR103" s="1" t="s">
        <v>331</v>
      </c>
      <c r="BS103" s="1">
        <v>0</v>
      </c>
      <c r="BT103" s="1">
        <v>1</v>
      </c>
      <c r="BU103" s="1">
        <v>0</v>
      </c>
      <c r="BV103" s="1">
        <v>0</v>
      </c>
      <c r="BW103" s="1">
        <v>0</v>
      </c>
      <c r="BX103" s="1">
        <v>0</v>
      </c>
      <c r="BY103" s="1">
        <v>0</v>
      </c>
      <c r="BZ103" s="1">
        <v>0</v>
      </c>
      <c r="CA103" s="1">
        <v>0</v>
      </c>
      <c r="CB103" s="1">
        <v>0</v>
      </c>
      <c r="CC103" s="1">
        <v>0</v>
      </c>
      <c r="CD103" s="1">
        <v>0</v>
      </c>
      <c r="CF103" s="1" t="s">
        <v>331</v>
      </c>
      <c r="CH103" s="1" t="s">
        <v>323</v>
      </c>
      <c r="CW103" s="1" t="s">
        <v>332</v>
      </c>
      <c r="CX103" s="1" t="s">
        <v>333</v>
      </c>
      <c r="CZ103" s="1" t="s">
        <v>333</v>
      </c>
      <c r="DB103" s="1">
        <v>0</v>
      </c>
      <c r="DC103" s="1">
        <v>21</v>
      </c>
      <c r="DD103" s="1">
        <v>0</v>
      </c>
      <c r="DE103" s="1">
        <v>0</v>
      </c>
      <c r="DF103" s="1">
        <v>0</v>
      </c>
      <c r="DG103" s="1">
        <v>0</v>
      </c>
      <c r="DH103" s="1">
        <v>0</v>
      </c>
      <c r="DI103" s="1">
        <v>0</v>
      </c>
      <c r="DJ103" s="1">
        <v>0</v>
      </c>
      <c r="DK103" s="1">
        <v>0</v>
      </c>
      <c r="DL103" s="1">
        <v>0</v>
      </c>
      <c r="DM103" s="1">
        <v>0</v>
      </c>
      <c r="DN103" s="1">
        <v>21</v>
      </c>
      <c r="DO103" s="1">
        <v>0</v>
      </c>
      <c r="DP103" s="1">
        <v>0</v>
      </c>
      <c r="DQ103" s="1">
        <v>0</v>
      </c>
      <c r="DR103" s="1">
        <v>0</v>
      </c>
      <c r="DS103" s="1">
        <v>0</v>
      </c>
      <c r="DT103" s="1">
        <v>0</v>
      </c>
      <c r="DU103" s="1">
        <v>0</v>
      </c>
      <c r="DV103" s="1">
        <v>0</v>
      </c>
      <c r="DW103" s="1">
        <v>0</v>
      </c>
      <c r="DX103" s="1">
        <v>0</v>
      </c>
      <c r="DY103" s="1">
        <v>21</v>
      </c>
      <c r="DZ103" s="1">
        <v>0</v>
      </c>
      <c r="EA103" s="1">
        <v>0</v>
      </c>
      <c r="EB103" s="1">
        <v>0</v>
      </c>
      <c r="EC103" s="1">
        <v>0</v>
      </c>
      <c r="ED103" s="1">
        <v>0</v>
      </c>
      <c r="EE103" s="1">
        <v>0</v>
      </c>
      <c r="EF103" s="1">
        <v>0</v>
      </c>
      <c r="EG103" s="1">
        <v>0</v>
      </c>
      <c r="EH103" s="1">
        <v>0</v>
      </c>
      <c r="EI103" s="1">
        <v>0</v>
      </c>
      <c r="EJ103" s="1">
        <v>0</v>
      </c>
      <c r="EK103" s="1">
        <v>21</v>
      </c>
      <c r="EL103" s="1">
        <v>0</v>
      </c>
      <c r="EM103" s="1">
        <v>0</v>
      </c>
      <c r="EN103" s="1">
        <v>0</v>
      </c>
      <c r="EO103" s="1">
        <v>0</v>
      </c>
      <c r="EP103" s="1">
        <v>0</v>
      </c>
      <c r="EQ103" s="1">
        <v>0</v>
      </c>
      <c r="ER103" s="1">
        <v>0</v>
      </c>
      <c r="ES103" s="1">
        <v>0</v>
      </c>
      <c r="ET103" s="1">
        <v>0</v>
      </c>
      <c r="EU103" s="1">
        <v>0</v>
      </c>
      <c r="EV103" s="1" t="s">
        <v>322</v>
      </c>
      <c r="EW103" s="1" t="s">
        <v>334</v>
      </c>
      <c r="EZ103" s="1" t="s">
        <v>335</v>
      </c>
      <c r="FA103" s="1">
        <v>1</v>
      </c>
      <c r="FB103" s="1">
        <v>13</v>
      </c>
      <c r="FI103" s="1" t="s">
        <v>322</v>
      </c>
      <c r="FM103" s="1" t="s">
        <v>323</v>
      </c>
      <c r="FP103" s="1" t="s">
        <v>311</v>
      </c>
      <c r="FQ103" s="1" t="s">
        <v>393</v>
      </c>
      <c r="FR103" s="1" t="s">
        <v>323</v>
      </c>
      <c r="FS103" s="1" t="s">
        <v>337</v>
      </c>
      <c r="FT103" s="1" t="s">
        <v>338</v>
      </c>
      <c r="FV103" s="1" t="s">
        <v>322</v>
      </c>
      <c r="FW103" s="125"/>
      <c r="FX103" s="1">
        <v>629040776</v>
      </c>
      <c r="FY103" s="243">
        <f t="shared" si="8"/>
        <v>3.25</v>
      </c>
      <c r="FZ103" s="243">
        <f t="shared" si="9"/>
        <v>0.4642857142857143</v>
      </c>
      <c r="GA103" s="241" t="str">
        <f t="shared" ref="GA103:GA111" si="10">IF(FQ103="120 minutes",120,IF(FQ103="300 mint",300,IF(FQ103="360 mint",360,IF(FQ103="300minute",300,IF(FQ103="270minute",270,IF(FQ103="300 minute",300,IF(FQ103="180 minute",180,IF(FQ103="6sacadood",360,IF(FQ103="5 saacadood",300,IF(FQ103="4sacadood",240,IF(FQ103="270 minutes",270,IF(FQ103="240minutes",240,IF(FQ103="360minutes",360,IF(FQ103="300mint",300,IF(FQ103="300 mints",300,IF(FQ103="270minutes",270,IF(FQ103="300 minutes",300,IF(FQ103="240 minutes",240,IF(FQ103="240Minutes",240,IF(FQ103="180minutes",180,IF(FQ103="180 minutes",180,IF(FQ103="263 minutes",263,IF(FQ103="330 minutes",330,IF(FQ103="270 Minutes",270,IF(FQ103="240minutes",240,IF(FQ103="3",180,IF(FQ103="3 hours",180,IF(FQ103="4 hours",240,IF(FQ103="1",60,IF(FQ103="2.5 hours",150,IF(FQ103="5 hours",300,IF(FQ103="4",240,IF(FQ103="300minutes",300,FQ103)))))))))))))))))))))))))))))))))</f>
        <v>270</v>
      </c>
    </row>
    <row r="104" spans="2:183" s="1" customFormat="1">
      <c r="B104" s="1" t="s">
        <v>322</v>
      </c>
      <c r="E104" s="1" t="s">
        <v>322</v>
      </c>
      <c r="H104" s="1" t="s">
        <v>322</v>
      </c>
      <c r="J104" s="1" t="s">
        <v>323</v>
      </c>
      <c r="L104" s="1" t="s">
        <v>324</v>
      </c>
      <c r="O104" s="1" t="s">
        <v>325</v>
      </c>
      <c r="P104" s="258">
        <v>45654</v>
      </c>
      <c r="Q104" s="255">
        <v>45654.354459918999</v>
      </c>
      <c r="R104" s="201" t="s">
        <v>533</v>
      </c>
      <c r="S104" s="1">
        <v>1</v>
      </c>
      <c r="T104" s="1">
        <v>1</v>
      </c>
      <c r="U104" s="1">
        <v>2</v>
      </c>
      <c r="V104" s="1">
        <v>1</v>
      </c>
      <c r="W104" s="1">
        <v>0</v>
      </c>
      <c r="X104" s="1">
        <v>0</v>
      </c>
      <c r="Y104" s="1" t="s">
        <v>345</v>
      </c>
      <c r="AA104" s="1" t="s">
        <v>328</v>
      </c>
      <c r="AC104" s="1" t="s">
        <v>329</v>
      </c>
      <c r="AD104" s="1">
        <v>0</v>
      </c>
      <c r="AE104" s="1">
        <v>1</v>
      </c>
      <c r="AF104" s="1">
        <v>0</v>
      </c>
      <c r="AG104" s="1">
        <v>0</v>
      </c>
      <c r="AH104" s="1">
        <v>0</v>
      </c>
      <c r="AI104" s="1">
        <v>0</v>
      </c>
      <c r="AJ104" s="1">
        <v>0</v>
      </c>
      <c r="AK104" s="1">
        <v>0</v>
      </c>
      <c r="AL104" s="1">
        <v>0</v>
      </c>
      <c r="AM104" s="1">
        <v>0</v>
      </c>
      <c r="AN104" s="1">
        <v>0</v>
      </c>
      <c r="AP104" s="1" t="s">
        <v>329</v>
      </c>
      <c r="AR104" s="1" t="s">
        <v>347</v>
      </c>
      <c r="AS104" s="1" t="s">
        <v>323</v>
      </c>
      <c r="BI104" s="1">
        <v>1</v>
      </c>
      <c r="BR104" s="1" t="s">
        <v>331</v>
      </c>
      <c r="BS104" s="1">
        <v>0</v>
      </c>
      <c r="BT104" s="1">
        <v>1</v>
      </c>
      <c r="BU104" s="1">
        <v>0</v>
      </c>
      <c r="BV104" s="1">
        <v>0</v>
      </c>
      <c r="BW104" s="1">
        <v>0</v>
      </c>
      <c r="BX104" s="1">
        <v>0</v>
      </c>
      <c r="BY104" s="1">
        <v>0</v>
      </c>
      <c r="BZ104" s="1">
        <v>0</v>
      </c>
      <c r="CA104" s="1">
        <v>0</v>
      </c>
      <c r="CB104" s="1">
        <v>0</v>
      </c>
      <c r="CC104" s="1">
        <v>0</v>
      </c>
      <c r="CD104" s="1">
        <v>0</v>
      </c>
      <c r="CF104" s="1" t="s">
        <v>331</v>
      </c>
      <c r="CH104" s="1" t="s">
        <v>323</v>
      </c>
      <c r="CW104" s="1" t="s">
        <v>332</v>
      </c>
      <c r="CX104" s="1" t="s">
        <v>333</v>
      </c>
      <c r="CZ104" s="1" t="s">
        <v>333</v>
      </c>
      <c r="DB104" s="1">
        <v>0</v>
      </c>
      <c r="DC104" s="1">
        <v>21</v>
      </c>
      <c r="DD104" s="1">
        <v>0</v>
      </c>
      <c r="DE104" s="1">
        <v>0</v>
      </c>
      <c r="DF104" s="1">
        <v>0</v>
      </c>
      <c r="DG104" s="1">
        <v>0</v>
      </c>
      <c r="DH104" s="1">
        <v>0</v>
      </c>
      <c r="DI104" s="1">
        <v>0</v>
      </c>
      <c r="DJ104" s="1">
        <v>0</v>
      </c>
      <c r="DK104" s="1">
        <v>0</v>
      </c>
      <c r="DL104" s="1">
        <v>0</v>
      </c>
      <c r="DM104" s="1">
        <v>0</v>
      </c>
      <c r="DN104" s="1">
        <v>21</v>
      </c>
      <c r="DO104" s="1">
        <v>0</v>
      </c>
      <c r="DP104" s="1">
        <v>0</v>
      </c>
      <c r="DQ104" s="1">
        <v>0</v>
      </c>
      <c r="DR104" s="1">
        <v>0</v>
      </c>
      <c r="DS104" s="1">
        <v>0</v>
      </c>
      <c r="DT104" s="1">
        <v>0</v>
      </c>
      <c r="DU104" s="1">
        <v>0</v>
      </c>
      <c r="DV104" s="1">
        <v>0</v>
      </c>
      <c r="DW104" s="1">
        <v>0</v>
      </c>
      <c r="DX104" s="1">
        <v>0</v>
      </c>
      <c r="DY104" s="1">
        <v>21</v>
      </c>
      <c r="DZ104" s="1">
        <v>0</v>
      </c>
      <c r="EA104" s="1">
        <v>0</v>
      </c>
      <c r="EB104" s="1">
        <v>0</v>
      </c>
      <c r="EC104" s="1">
        <v>0</v>
      </c>
      <c r="ED104" s="1">
        <v>0</v>
      </c>
      <c r="EE104" s="1">
        <v>0</v>
      </c>
      <c r="EF104" s="1">
        <v>0</v>
      </c>
      <c r="EG104" s="1">
        <v>0</v>
      </c>
      <c r="EH104" s="1">
        <v>0</v>
      </c>
      <c r="EI104" s="1">
        <v>0</v>
      </c>
      <c r="EJ104" s="1">
        <v>0</v>
      </c>
      <c r="EK104" s="1">
        <v>21</v>
      </c>
      <c r="EL104" s="1">
        <v>0</v>
      </c>
      <c r="EM104" s="1">
        <v>0</v>
      </c>
      <c r="EN104" s="1">
        <v>0</v>
      </c>
      <c r="EO104" s="1">
        <v>0</v>
      </c>
      <c r="EP104" s="1">
        <v>0</v>
      </c>
      <c r="EQ104" s="1">
        <v>0</v>
      </c>
      <c r="ER104" s="1">
        <v>0</v>
      </c>
      <c r="ES104" s="1">
        <v>0</v>
      </c>
      <c r="ET104" s="1">
        <v>0</v>
      </c>
      <c r="EU104" s="1">
        <v>0</v>
      </c>
      <c r="EV104" s="1" t="s">
        <v>322</v>
      </c>
      <c r="EW104" s="1" t="s">
        <v>334</v>
      </c>
      <c r="EZ104" s="1" t="s">
        <v>335</v>
      </c>
      <c r="FA104" s="1">
        <v>1</v>
      </c>
      <c r="FB104" s="1">
        <v>13</v>
      </c>
      <c r="FI104" s="1" t="s">
        <v>322</v>
      </c>
      <c r="FM104" s="1" t="s">
        <v>323</v>
      </c>
      <c r="FP104" s="1" t="s">
        <v>311</v>
      </c>
      <c r="FQ104" s="1" t="s">
        <v>393</v>
      </c>
      <c r="FR104" s="1" t="s">
        <v>323</v>
      </c>
      <c r="FS104" s="1" t="s">
        <v>337</v>
      </c>
      <c r="FT104" s="1" t="s">
        <v>338</v>
      </c>
      <c r="FV104" s="1" t="s">
        <v>322</v>
      </c>
      <c r="FW104" s="125"/>
      <c r="FX104" s="1">
        <v>633027603</v>
      </c>
      <c r="FY104" s="243">
        <f t="shared" si="8"/>
        <v>3.25</v>
      </c>
      <c r="FZ104" s="243">
        <f t="shared" si="9"/>
        <v>0.4642857142857143</v>
      </c>
      <c r="GA104" s="241" t="str">
        <f t="shared" si="10"/>
        <v>270</v>
      </c>
    </row>
    <row r="105" spans="2:183" s="1" customFormat="1">
      <c r="B105" s="1" t="s">
        <v>322</v>
      </c>
      <c r="E105" s="1" t="s">
        <v>322</v>
      </c>
      <c r="H105" s="1" t="s">
        <v>322</v>
      </c>
      <c r="J105" s="1" t="s">
        <v>323</v>
      </c>
      <c r="L105" s="1" t="s">
        <v>324</v>
      </c>
      <c r="O105" s="1" t="s">
        <v>325</v>
      </c>
      <c r="P105" s="258">
        <v>45641</v>
      </c>
      <c r="Q105" s="255">
        <v>45641.430929236099</v>
      </c>
      <c r="R105" s="201" t="s">
        <v>534</v>
      </c>
      <c r="S105" s="1">
        <v>0</v>
      </c>
      <c r="T105" s="1">
        <v>2</v>
      </c>
      <c r="U105" s="1">
        <v>3</v>
      </c>
      <c r="V105" s="1">
        <v>0</v>
      </c>
      <c r="W105" s="1">
        <v>0</v>
      </c>
      <c r="X105" s="1">
        <v>0</v>
      </c>
      <c r="Y105" s="1" t="s">
        <v>372</v>
      </c>
      <c r="AA105" s="1" t="s">
        <v>368</v>
      </c>
      <c r="AC105" s="1" t="s">
        <v>409</v>
      </c>
      <c r="AD105" s="1">
        <v>0</v>
      </c>
      <c r="AE105" s="1">
        <v>1</v>
      </c>
      <c r="AF105" s="1">
        <v>0</v>
      </c>
      <c r="AG105" s="1">
        <v>0</v>
      </c>
      <c r="AH105" s="1">
        <v>0</v>
      </c>
      <c r="AI105" s="1">
        <v>1</v>
      </c>
      <c r="AJ105" s="1">
        <v>0</v>
      </c>
      <c r="AK105" s="1">
        <v>0</v>
      </c>
      <c r="AL105" s="1">
        <v>0</v>
      </c>
      <c r="AM105" s="1">
        <v>0</v>
      </c>
      <c r="AN105" s="1">
        <v>0</v>
      </c>
      <c r="AP105" s="1" t="s">
        <v>329</v>
      </c>
      <c r="AR105" s="1" t="s">
        <v>347</v>
      </c>
      <c r="AS105" s="1" t="s">
        <v>322</v>
      </c>
      <c r="AT105" s="1" t="s">
        <v>410</v>
      </c>
      <c r="AU105" s="1">
        <v>0</v>
      </c>
      <c r="AV105" s="1">
        <v>0</v>
      </c>
      <c r="AW105" s="1">
        <v>0</v>
      </c>
      <c r="AX105" s="1">
        <v>0</v>
      </c>
      <c r="AY105" s="1">
        <v>0</v>
      </c>
      <c r="AZ105" s="1">
        <v>1</v>
      </c>
      <c r="BA105" s="1">
        <v>0</v>
      </c>
      <c r="BB105" s="1">
        <v>0</v>
      </c>
      <c r="BC105" s="1">
        <v>0</v>
      </c>
      <c r="BD105" s="1">
        <v>0</v>
      </c>
      <c r="BE105" s="1">
        <v>0</v>
      </c>
      <c r="BI105" s="1">
        <v>1</v>
      </c>
      <c r="BL105" s="1">
        <v>1</v>
      </c>
      <c r="BR105" s="1" t="s">
        <v>411</v>
      </c>
      <c r="BS105" s="1">
        <v>0</v>
      </c>
      <c r="BT105" s="1">
        <v>1</v>
      </c>
      <c r="BU105" s="1">
        <v>0</v>
      </c>
      <c r="BV105" s="1">
        <v>0</v>
      </c>
      <c r="BW105" s="1">
        <v>0</v>
      </c>
      <c r="BX105" s="1">
        <v>0</v>
      </c>
      <c r="BY105" s="1">
        <v>0</v>
      </c>
      <c r="BZ105" s="1">
        <v>0</v>
      </c>
      <c r="CA105" s="1">
        <v>1</v>
      </c>
      <c r="CB105" s="1">
        <v>0</v>
      </c>
      <c r="CC105" s="1">
        <v>0</v>
      </c>
      <c r="CD105" s="1">
        <v>0</v>
      </c>
      <c r="CF105" s="1" t="s">
        <v>331</v>
      </c>
      <c r="CH105" s="1" t="s">
        <v>323</v>
      </c>
      <c r="CW105" s="1" t="s">
        <v>332</v>
      </c>
      <c r="CX105" s="1" t="s">
        <v>359</v>
      </c>
      <c r="CZ105" s="1" t="s">
        <v>359</v>
      </c>
      <c r="DB105" s="1">
        <v>0</v>
      </c>
      <c r="DC105" s="1">
        <v>14</v>
      </c>
      <c r="DD105" s="1">
        <v>0</v>
      </c>
      <c r="DE105" s="1">
        <v>0</v>
      </c>
      <c r="DF105" s="1">
        <v>0</v>
      </c>
      <c r="DG105" s="1">
        <v>7</v>
      </c>
      <c r="DH105" s="1">
        <v>0</v>
      </c>
      <c r="DI105" s="1">
        <v>0</v>
      </c>
      <c r="DJ105" s="1">
        <v>0</v>
      </c>
      <c r="DK105" s="1">
        <v>0</v>
      </c>
      <c r="DL105" s="1">
        <v>0</v>
      </c>
      <c r="DM105" s="1">
        <v>0</v>
      </c>
      <c r="DN105" s="1">
        <v>14</v>
      </c>
      <c r="DO105" s="1">
        <v>0</v>
      </c>
      <c r="DP105" s="1">
        <v>0</v>
      </c>
      <c r="DQ105" s="1">
        <v>0</v>
      </c>
      <c r="DR105" s="1">
        <v>7</v>
      </c>
      <c r="DS105" s="1">
        <v>0</v>
      </c>
      <c r="DT105" s="1">
        <v>0</v>
      </c>
      <c r="DU105" s="1">
        <v>0</v>
      </c>
      <c r="DV105" s="1">
        <v>0</v>
      </c>
      <c r="DW105" s="1">
        <v>0</v>
      </c>
      <c r="DX105" s="1">
        <v>0</v>
      </c>
      <c r="DY105" s="1">
        <v>14</v>
      </c>
      <c r="DZ105" s="1">
        <v>0</v>
      </c>
      <c r="EA105" s="1">
        <v>0</v>
      </c>
      <c r="EB105" s="1">
        <v>0</v>
      </c>
      <c r="EC105" s="1">
        <v>0</v>
      </c>
      <c r="ED105" s="1">
        <v>0</v>
      </c>
      <c r="EE105" s="1">
        <v>0</v>
      </c>
      <c r="EF105" s="1">
        <v>7</v>
      </c>
      <c r="EG105" s="1">
        <v>0</v>
      </c>
      <c r="EH105" s="1">
        <v>0</v>
      </c>
      <c r="EI105" s="1">
        <v>0</v>
      </c>
      <c r="EJ105" s="1">
        <v>0</v>
      </c>
      <c r="EK105" s="1">
        <v>14</v>
      </c>
      <c r="EL105" s="1">
        <v>0</v>
      </c>
      <c r="EM105" s="1">
        <v>0</v>
      </c>
      <c r="EN105" s="1">
        <v>0</v>
      </c>
      <c r="EO105" s="1">
        <v>0</v>
      </c>
      <c r="EP105" s="1">
        <v>0</v>
      </c>
      <c r="EQ105" s="1">
        <v>0</v>
      </c>
      <c r="ER105" s="1">
        <v>7</v>
      </c>
      <c r="ES105" s="1">
        <v>0</v>
      </c>
      <c r="ET105" s="1">
        <v>0</v>
      </c>
      <c r="EU105" s="1">
        <v>0</v>
      </c>
      <c r="EV105" s="1" t="s">
        <v>322</v>
      </c>
      <c r="EW105" s="1" t="s">
        <v>334</v>
      </c>
      <c r="EZ105" s="1" t="s">
        <v>335</v>
      </c>
      <c r="FA105" s="1">
        <v>1</v>
      </c>
      <c r="FB105" s="1">
        <v>13</v>
      </c>
      <c r="FI105" s="1" t="s">
        <v>322</v>
      </c>
      <c r="FM105" s="1" t="s">
        <v>323</v>
      </c>
      <c r="FP105" s="1" t="s">
        <v>311</v>
      </c>
      <c r="FQ105" s="1" t="s">
        <v>463</v>
      </c>
      <c r="FR105" s="1" t="s">
        <v>323</v>
      </c>
      <c r="FS105" s="1" t="s">
        <v>337</v>
      </c>
      <c r="FT105" s="1" t="s">
        <v>338</v>
      </c>
      <c r="FV105" s="1" t="s">
        <v>322</v>
      </c>
      <c r="FW105" s="125"/>
      <c r="FX105" s="1">
        <v>629040427</v>
      </c>
      <c r="FY105" s="243">
        <f t="shared" si="8"/>
        <v>3.25</v>
      </c>
      <c r="FZ105" s="243">
        <f t="shared" si="9"/>
        <v>0.4642857142857143</v>
      </c>
      <c r="GA105" s="241" t="str">
        <f t="shared" si="10"/>
        <v>240</v>
      </c>
    </row>
    <row r="106" spans="2:183" s="1" customFormat="1">
      <c r="B106" s="1" t="s">
        <v>322</v>
      </c>
      <c r="E106" s="1" t="s">
        <v>322</v>
      </c>
      <c r="H106" s="1" t="s">
        <v>322</v>
      </c>
      <c r="J106" s="1" t="s">
        <v>323</v>
      </c>
      <c r="L106" s="1" t="s">
        <v>324</v>
      </c>
      <c r="O106" s="1" t="s">
        <v>325</v>
      </c>
      <c r="P106" s="258">
        <v>45641</v>
      </c>
      <c r="Q106" s="255">
        <v>45641.442005185199</v>
      </c>
      <c r="R106" s="201" t="s">
        <v>535</v>
      </c>
      <c r="S106" s="1">
        <v>4</v>
      </c>
      <c r="T106" s="1">
        <v>2</v>
      </c>
      <c r="U106" s="1">
        <v>1</v>
      </c>
      <c r="V106" s="1">
        <v>1</v>
      </c>
      <c r="W106" s="1">
        <v>0</v>
      </c>
      <c r="X106" s="1">
        <v>0</v>
      </c>
      <c r="Y106" s="1" t="s">
        <v>372</v>
      </c>
      <c r="AA106" s="1" t="s">
        <v>328</v>
      </c>
      <c r="AC106" s="1" t="s">
        <v>329</v>
      </c>
      <c r="AD106" s="1">
        <v>0</v>
      </c>
      <c r="AE106" s="1">
        <v>1</v>
      </c>
      <c r="AF106" s="1">
        <v>0</v>
      </c>
      <c r="AG106" s="1">
        <v>0</v>
      </c>
      <c r="AH106" s="1">
        <v>0</v>
      </c>
      <c r="AI106" s="1">
        <v>0</v>
      </c>
      <c r="AJ106" s="1">
        <v>0</v>
      </c>
      <c r="AK106" s="1">
        <v>0</v>
      </c>
      <c r="AL106" s="1">
        <v>0</v>
      </c>
      <c r="AM106" s="1">
        <v>0</v>
      </c>
      <c r="AN106" s="1">
        <v>0</v>
      </c>
      <c r="AP106" s="1" t="s">
        <v>329</v>
      </c>
      <c r="AR106" s="1" t="s">
        <v>347</v>
      </c>
      <c r="AS106" s="1" t="s">
        <v>323</v>
      </c>
      <c r="BI106" s="1">
        <v>1</v>
      </c>
      <c r="BR106" s="1" t="s">
        <v>331</v>
      </c>
      <c r="BS106" s="1">
        <v>0</v>
      </c>
      <c r="BT106" s="1">
        <v>1</v>
      </c>
      <c r="BU106" s="1">
        <v>0</v>
      </c>
      <c r="BV106" s="1">
        <v>0</v>
      </c>
      <c r="BW106" s="1">
        <v>0</v>
      </c>
      <c r="BX106" s="1">
        <v>0</v>
      </c>
      <c r="BY106" s="1">
        <v>0</v>
      </c>
      <c r="BZ106" s="1">
        <v>0</v>
      </c>
      <c r="CA106" s="1">
        <v>0</v>
      </c>
      <c r="CB106" s="1">
        <v>0</v>
      </c>
      <c r="CC106" s="1">
        <v>0</v>
      </c>
      <c r="CD106" s="1">
        <v>0</v>
      </c>
      <c r="CF106" s="1" t="s">
        <v>331</v>
      </c>
      <c r="CH106" s="1" t="s">
        <v>323</v>
      </c>
      <c r="CW106" s="1" t="s">
        <v>332</v>
      </c>
      <c r="CX106" s="1" t="s">
        <v>333</v>
      </c>
      <c r="CZ106" s="1" t="s">
        <v>333</v>
      </c>
      <c r="DB106" s="1">
        <v>0</v>
      </c>
      <c r="DC106" s="1">
        <v>21</v>
      </c>
      <c r="DD106" s="1">
        <v>0</v>
      </c>
      <c r="DE106" s="1">
        <v>0</v>
      </c>
      <c r="DF106" s="1">
        <v>0</v>
      </c>
      <c r="DG106" s="1">
        <v>0</v>
      </c>
      <c r="DH106" s="1">
        <v>0</v>
      </c>
      <c r="DI106" s="1">
        <v>0</v>
      </c>
      <c r="DJ106" s="1">
        <v>0</v>
      </c>
      <c r="DK106" s="1">
        <v>0</v>
      </c>
      <c r="DL106" s="1">
        <v>0</v>
      </c>
      <c r="DM106" s="1">
        <v>0</v>
      </c>
      <c r="DN106" s="1">
        <v>21</v>
      </c>
      <c r="DO106" s="1">
        <v>0</v>
      </c>
      <c r="DP106" s="1">
        <v>0</v>
      </c>
      <c r="DQ106" s="1">
        <v>0</v>
      </c>
      <c r="DR106" s="1">
        <v>0</v>
      </c>
      <c r="DS106" s="1">
        <v>0</v>
      </c>
      <c r="DT106" s="1">
        <v>0</v>
      </c>
      <c r="DU106" s="1">
        <v>0</v>
      </c>
      <c r="DV106" s="1">
        <v>0</v>
      </c>
      <c r="DW106" s="1">
        <v>0</v>
      </c>
      <c r="DX106" s="1">
        <v>0</v>
      </c>
      <c r="DY106" s="1">
        <v>21</v>
      </c>
      <c r="DZ106" s="1">
        <v>0</v>
      </c>
      <c r="EA106" s="1">
        <v>0</v>
      </c>
      <c r="EB106" s="1">
        <v>0</v>
      </c>
      <c r="EC106" s="1">
        <v>0</v>
      </c>
      <c r="ED106" s="1">
        <v>0</v>
      </c>
      <c r="EE106" s="1">
        <v>0</v>
      </c>
      <c r="EF106" s="1">
        <v>0</v>
      </c>
      <c r="EG106" s="1">
        <v>0</v>
      </c>
      <c r="EH106" s="1">
        <v>0</v>
      </c>
      <c r="EI106" s="1">
        <v>0</v>
      </c>
      <c r="EJ106" s="1">
        <v>0</v>
      </c>
      <c r="EK106" s="1">
        <v>21</v>
      </c>
      <c r="EL106" s="1">
        <v>0</v>
      </c>
      <c r="EM106" s="1">
        <v>0</v>
      </c>
      <c r="EN106" s="1">
        <v>0</v>
      </c>
      <c r="EO106" s="1">
        <v>0</v>
      </c>
      <c r="EP106" s="1">
        <v>0</v>
      </c>
      <c r="EQ106" s="1">
        <v>0</v>
      </c>
      <c r="ER106" s="1">
        <v>0</v>
      </c>
      <c r="ES106" s="1">
        <v>0</v>
      </c>
      <c r="ET106" s="1">
        <v>0</v>
      </c>
      <c r="EU106" s="1">
        <v>0</v>
      </c>
      <c r="EV106" s="1" t="s">
        <v>322</v>
      </c>
      <c r="EW106" s="1" t="s">
        <v>334</v>
      </c>
      <c r="EZ106" s="1" t="s">
        <v>335</v>
      </c>
      <c r="FA106" s="1">
        <v>1</v>
      </c>
      <c r="FB106" s="1">
        <v>13</v>
      </c>
      <c r="FI106" s="1" t="s">
        <v>322</v>
      </c>
      <c r="FM106" s="1" t="s">
        <v>323</v>
      </c>
      <c r="FP106" s="1" t="s">
        <v>311</v>
      </c>
      <c r="FQ106" s="1" t="s">
        <v>463</v>
      </c>
      <c r="FR106" s="1" t="s">
        <v>323</v>
      </c>
      <c r="FS106" s="1" t="s">
        <v>337</v>
      </c>
      <c r="FT106" s="1" t="s">
        <v>338</v>
      </c>
      <c r="FV106" s="1" t="s">
        <v>323</v>
      </c>
      <c r="FW106" s="125"/>
      <c r="FX106" s="1">
        <v>629042962</v>
      </c>
      <c r="FY106" s="243">
        <f t="shared" si="8"/>
        <v>3.25</v>
      </c>
      <c r="FZ106" s="243">
        <f t="shared" si="9"/>
        <v>0.4642857142857143</v>
      </c>
      <c r="GA106" s="241" t="str">
        <f t="shared" si="10"/>
        <v>240</v>
      </c>
    </row>
    <row r="107" spans="2:183" s="1" customFormat="1">
      <c r="B107" s="1" t="s">
        <v>322</v>
      </c>
      <c r="E107" s="1" t="s">
        <v>322</v>
      </c>
      <c r="H107" s="1" t="s">
        <v>322</v>
      </c>
      <c r="J107" s="1" t="s">
        <v>323</v>
      </c>
      <c r="L107" s="1" t="s">
        <v>324</v>
      </c>
      <c r="O107" s="1" t="s">
        <v>325</v>
      </c>
      <c r="P107" s="258">
        <v>45641</v>
      </c>
      <c r="Q107" s="255">
        <v>45641.395277106501</v>
      </c>
      <c r="R107" s="201" t="s">
        <v>536</v>
      </c>
      <c r="S107" s="1">
        <v>0</v>
      </c>
      <c r="T107" s="1">
        <v>3</v>
      </c>
      <c r="U107" s="1">
        <v>3</v>
      </c>
      <c r="V107" s="1">
        <v>2</v>
      </c>
      <c r="W107" s="1">
        <v>0</v>
      </c>
      <c r="X107" s="1">
        <v>0</v>
      </c>
      <c r="Y107" s="1" t="s">
        <v>403</v>
      </c>
      <c r="AA107" s="1" t="s">
        <v>358</v>
      </c>
      <c r="AC107" s="1" t="s">
        <v>409</v>
      </c>
      <c r="AD107" s="1">
        <v>0</v>
      </c>
      <c r="AE107" s="1">
        <v>1</v>
      </c>
      <c r="AF107" s="1">
        <v>0</v>
      </c>
      <c r="AG107" s="1">
        <v>0</v>
      </c>
      <c r="AH107" s="1">
        <v>0</v>
      </c>
      <c r="AI107" s="1">
        <v>1</v>
      </c>
      <c r="AJ107" s="1">
        <v>0</v>
      </c>
      <c r="AK107" s="1">
        <v>0</v>
      </c>
      <c r="AL107" s="1">
        <v>0</v>
      </c>
      <c r="AM107" s="1">
        <v>0</v>
      </c>
      <c r="AN107" s="1">
        <v>0</v>
      </c>
      <c r="AP107" s="1" t="s">
        <v>329</v>
      </c>
      <c r="AR107" s="1" t="s">
        <v>347</v>
      </c>
      <c r="AS107" s="1" t="s">
        <v>322</v>
      </c>
      <c r="AT107" s="1" t="s">
        <v>410</v>
      </c>
      <c r="AU107" s="1">
        <v>0</v>
      </c>
      <c r="AV107" s="1">
        <v>0</v>
      </c>
      <c r="AW107" s="1">
        <v>0</v>
      </c>
      <c r="AX107" s="1">
        <v>0</v>
      </c>
      <c r="AY107" s="1">
        <v>0</v>
      </c>
      <c r="AZ107" s="1">
        <v>1</v>
      </c>
      <c r="BA107" s="1">
        <v>0</v>
      </c>
      <c r="BB107" s="1">
        <v>0</v>
      </c>
      <c r="BC107" s="1">
        <v>0</v>
      </c>
      <c r="BD107" s="1">
        <v>0</v>
      </c>
      <c r="BE107" s="1">
        <v>0</v>
      </c>
      <c r="BI107" s="1">
        <v>1</v>
      </c>
      <c r="BL107" s="1">
        <v>1</v>
      </c>
      <c r="BR107" s="1" t="s">
        <v>411</v>
      </c>
      <c r="BS107" s="1">
        <v>0</v>
      </c>
      <c r="BT107" s="1">
        <v>1</v>
      </c>
      <c r="BU107" s="1">
        <v>0</v>
      </c>
      <c r="BV107" s="1">
        <v>0</v>
      </c>
      <c r="BW107" s="1">
        <v>0</v>
      </c>
      <c r="BX107" s="1">
        <v>0</v>
      </c>
      <c r="BY107" s="1">
        <v>0</v>
      </c>
      <c r="BZ107" s="1">
        <v>0</v>
      </c>
      <c r="CA107" s="1">
        <v>1</v>
      </c>
      <c r="CB107" s="1">
        <v>0</v>
      </c>
      <c r="CC107" s="1">
        <v>0</v>
      </c>
      <c r="CD107" s="1">
        <v>0</v>
      </c>
      <c r="CF107" s="1" t="s">
        <v>331</v>
      </c>
      <c r="CH107" s="1" t="s">
        <v>323</v>
      </c>
      <c r="CW107" s="1" t="s">
        <v>332</v>
      </c>
      <c r="CX107" s="1" t="s">
        <v>333</v>
      </c>
      <c r="CZ107" s="1" t="s">
        <v>333</v>
      </c>
      <c r="DB107" s="1">
        <v>0</v>
      </c>
      <c r="DC107" s="1">
        <v>14</v>
      </c>
      <c r="DD107" s="1">
        <v>0</v>
      </c>
      <c r="DE107" s="1">
        <v>0</v>
      </c>
      <c r="DF107" s="1">
        <v>0</v>
      </c>
      <c r="DG107" s="1">
        <v>7</v>
      </c>
      <c r="DH107" s="1">
        <v>0</v>
      </c>
      <c r="DI107" s="1">
        <v>0</v>
      </c>
      <c r="DJ107" s="1">
        <v>0</v>
      </c>
      <c r="DK107" s="1">
        <v>0</v>
      </c>
      <c r="DL107" s="1">
        <v>0</v>
      </c>
      <c r="DM107" s="1">
        <v>0</v>
      </c>
      <c r="DN107" s="1">
        <v>14</v>
      </c>
      <c r="DO107" s="1">
        <v>0</v>
      </c>
      <c r="DP107" s="1">
        <v>0</v>
      </c>
      <c r="DQ107" s="1">
        <v>0</v>
      </c>
      <c r="DR107" s="1">
        <v>7</v>
      </c>
      <c r="DS107" s="1">
        <v>0</v>
      </c>
      <c r="DT107" s="1">
        <v>0</v>
      </c>
      <c r="DU107" s="1">
        <v>0</v>
      </c>
      <c r="DV107" s="1">
        <v>0</v>
      </c>
      <c r="DW107" s="1">
        <v>0</v>
      </c>
      <c r="DX107" s="1">
        <v>0</v>
      </c>
      <c r="DY107" s="1">
        <v>14</v>
      </c>
      <c r="DZ107" s="1">
        <v>0</v>
      </c>
      <c r="EA107" s="1">
        <v>0</v>
      </c>
      <c r="EB107" s="1">
        <v>0</v>
      </c>
      <c r="EC107" s="1">
        <v>0</v>
      </c>
      <c r="ED107" s="1">
        <v>0</v>
      </c>
      <c r="EE107" s="1">
        <v>0</v>
      </c>
      <c r="EF107" s="1">
        <v>7</v>
      </c>
      <c r="EG107" s="1">
        <v>0</v>
      </c>
      <c r="EH107" s="1">
        <v>0</v>
      </c>
      <c r="EI107" s="1">
        <v>0</v>
      </c>
      <c r="EJ107" s="1">
        <v>0</v>
      </c>
      <c r="EK107" s="1">
        <v>14</v>
      </c>
      <c r="EL107" s="1">
        <v>0</v>
      </c>
      <c r="EM107" s="1">
        <v>0</v>
      </c>
      <c r="EN107" s="1">
        <v>0</v>
      </c>
      <c r="EO107" s="1">
        <v>0</v>
      </c>
      <c r="EP107" s="1">
        <v>0</v>
      </c>
      <c r="EQ107" s="1">
        <v>0</v>
      </c>
      <c r="ER107" s="1">
        <v>7</v>
      </c>
      <c r="ES107" s="1">
        <v>0</v>
      </c>
      <c r="ET107" s="1">
        <v>0</v>
      </c>
      <c r="EU107" s="1">
        <v>0</v>
      </c>
      <c r="EV107" s="1" t="s">
        <v>322</v>
      </c>
      <c r="EW107" s="1" t="s">
        <v>334</v>
      </c>
      <c r="EZ107" s="1" t="s">
        <v>335</v>
      </c>
      <c r="FA107" s="1">
        <v>1</v>
      </c>
      <c r="FB107" s="1">
        <v>13</v>
      </c>
      <c r="FI107" s="1" t="s">
        <v>322</v>
      </c>
      <c r="FM107" s="1" t="s">
        <v>323</v>
      </c>
      <c r="FP107" s="1" t="s">
        <v>311</v>
      </c>
      <c r="FQ107" s="1" t="s">
        <v>484</v>
      </c>
      <c r="FR107" s="1" t="s">
        <v>323</v>
      </c>
      <c r="FS107" s="1" t="s">
        <v>337</v>
      </c>
      <c r="FT107" s="1" t="s">
        <v>338</v>
      </c>
      <c r="FV107" s="1" t="s">
        <v>322</v>
      </c>
      <c r="FW107" s="125"/>
      <c r="FX107" s="1">
        <v>629033872</v>
      </c>
      <c r="FY107" s="243">
        <f t="shared" si="8"/>
        <v>3.25</v>
      </c>
      <c r="FZ107" s="243">
        <f t="shared" si="9"/>
        <v>0.4642857142857143</v>
      </c>
      <c r="GA107" s="241" t="str">
        <f t="shared" si="10"/>
        <v>300</v>
      </c>
    </row>
    <row r="108" spans="2:183" s="1" customFormat="1">
      <c r="B108" s="1" t="s">
        <v>322</v>
      </c>
      <c r="E108" s="1" t="s">
        <v>322</v>
      </c>
      <c r="H108" s="1" t="s">
        <v>322</v>
      </c>
      <c r="J108" s="1" t="s">
        <v>323</v>
      </c>
      <c r="L108" s="1" t="s">
        <v>324</v>
      </c>
      <c r="O108" s="1" t="s">
        <v>325</v>
      </c>
      <c r="P108" s="258">
        <v>45641</v>
      </c>
      <c r="Q108" s="255">
        <v>45641.466711319401</v>
      </c>
      <c r="R108" s="201" t="s">
        <v>537</v>
      </c>
      <c r="S108" s="1">
        <v>0</v>
      </c>
      <c r="T108" s="1">
        <v>3</v>
      </c>
      <c r="U108" s="1">
        <v>6</v>
      </c>
      <c r="V108" s="1">
        <v>2</v>
      </c>
      <c r="W108" s="1">
        <v>0</v>
      </c>
      <c r="X108" s="1">
        <v>0</v>
      </c>
      <c r="Y108" s="1" t="s">
        <v>345</v>
      </c>
      <c r="AA108" s="1" t="s">
        <v>368</v>
      </c>
      <c r="AC108" s="1" t="s">
        <v>329</v>
      </c>
      <c r="AD108" s="1">
        <v>0</v>
      </c>
      <c r="AE108" s="1">
        <v>1</v>
      </c>
      <c r="AF108" s="1">
        <v>0</v>
      </c>
      <c r="AG108" s="1">
        <v>0</v>
      </c>
      <c r="AH108" s="1">
        <v>0</v>
      </c>
      <c r="AI108" s="1">
        <v>0</v>
      </c>
      <c r="AJ108" s="1">
        <v>0</v>
      </c>
      <c r="AK108" s="1">
        <v>0</v>
      </c>
      <c r="AL108" s="1">
        <v>0</v>
      </c>
      <c r="AM108" s="1">
        <v>0</v>
      </c>
      <c r="AN108" s="1">
        <v>0</v>
      </c>
      <c r="AP108" s="1" t="s">
        <v>329</v>
      </c>
      <c r="AR108" s="1" t="s">
        <v>347</v>
      </c>
      <c r="AS108" s="1" t="s">
        <v>323</v>
      </c>
      <c r="BI108" s="1">
        <v>1</v>
      </c>
      <c r="BR108" s="1" t="s">
        <v>331</v>
      </c>
      <c r="BS108" s="1">
        <v>0</v>
      </c>
      <c r="BT108" s="1">
        <v>1</v>
      </c>
      <c r="BU108" s="1">
        <v>0</v>
      </c>
      <c r="BV108" s="1">
        <v>0</v>
      </c>
      <c r="BW108" s="1">
        <v>0</v>
      </c>
      <c r="BX108" s="1">
        <v>0</v>
      </c>
      <c r="BY108" s="1">
        <v>0</v>
      </c>
      <c r="BZ108" s="1">
        <v>0</v>
      </c>
      <c r="CA108" s="1">
        <v>0</v>
      </c>
      <c r="CB108" s="1">
        <v>0</v>
      </c>
      <c r="CC108" s="1">
        <v>0</v>
      </c>
      <c r="CD108" s="1">
        <v>0</v>
      </c>
      <c r="CF108" s="1" t="s">
        <v>331</v>
      </c>
      <c r="CH108" s="1" t="s">
        <v>323</v>
      </c>
      <c r="CW108" s="1" t="s">
        <v>332</v>
      </c>
      <c r="CX108" s="1" t="s">
        <v>333</v>
      </c>
      <c r="CZ108" s="1" t="s">
        <v>333</v>
      </c>
      <c r="DB108" s="1">
        <v>0</v>
      </c>
      <c r="DC108" s="1">
        <v>21</v>
      </c>
      <c r="DD108" s="1">
        <v>0</v>
      </c>
      <c r="DE108" s="1">
        <v>0</v>
      </c>
      <c r="DF108" s="1">
        <v>0</v>
      </c>
      <c r="DG108" s="1">
        <v>0</v>
      </c>
      <c r="DH108" s="1">
        <v>0</v>
      </c>
      <c r="DI108" s="1">
        <v>0</v>
      </c>
      <c r="DJ108" s="1">
        <v>0</v>
      </c>
      <c r="DK108" s="1">
        <v>0</v>
      </c>
      <c r="DL108" s="1">
        <v>0</v>
      </c>
      <c r="DM108" s="1">
        <v>0</v>
      </c>
      <c r="DN108" s="1">
        <v>21</v>
      </c>
      <c r="DO108" s="1">
        <v>0</v>
      </c>
      <c r="DP108" s="1">
        <v>0</v>
      </c>
      <c r="DQ108" s="1">
        <v>0</v>
      </c>
      <c r="DR108" s="1">
        <v>0</v>
      </c>
      <c r="DS108" s="1">
        <v>0</v>
      </c>
      <c r="DT108" s="1">
        <v>0</v>
      </c>
      <c r="DU108" s="1">
        <v>0</v>
      </c>
      <c r="DV108" s="1">
        <v>0</v>
      </c>
      <c r="DW108" s="1">
        <v>0</v>
      </c>
      <c r="DX108" s="1">
        <v>0</v>
      </c>
      <c r="DY108" s="1">
        <v>21</v>
      </c>
      <c r="DZ108" s="1">
        <v>0</v>
      </c>
      <c r="EA108" s="1">
        <v>0</v>
      </c>
      <c r="EB108" s="1">
        <v>0</v>
      </c>
      <c r="EC108" s="1">
        <v>0</v>
      </c>
      <c r="ED108" s="1">
        <v>0</v>
      </c>
      <c r="EE108" s="1">
        <v>0</v>
      </c>
      <c r="EF108" s="1">
        <v>0</v>
      </c>
      <c r="EG108" s="1">
        <v>0</v>
      </c>
      <c r="EH108" s="1">
        <v>0</v>
      </c>
      <c r="EI108" s="1">
        <v>0</v>
      </c>
      <c r="EJ108" s="1">
        <v>0</v>
      </c>
      <c r="EK108" s="1">
        <v>21</v>
      </c>
      <c r="EL108" s="1">
        <v>0</v>
      </c>
      <c r="EM108" s="1">
        <v>0</v>
      </c>
      <c r="EN108" s="1">
        <v>0</v>
      </c>
      <c r="EO108" s="1">
        <v>0</v>
      </c>
      <c r="EP108" s="1">
        <v>0</v>
      </c>
      <c r="EQ108" s="1">
        <v>0</v>
      </c>
      <c r="ER108" s="1">
        <v>0</v>
      </c>
      <c r="ES108" s="1">
        <v>0</v>
      </c>
      <c r="ET108" s="1">
        <v>0</v>
      </c>
      <c r="EU108" s="1">
        <v>0</v>
      </c>
      <c r="EV108" s="1" t="s">
        <v>322</v>
      </c>
      <c r="EW108" s="1" t="s">
        <v>334</v>
      </c>
      <c r="EZ108" s="1" t="s">
        <v>335</v>
      </c>
      <c r="FA108" s="1">
        <v>1</v>
      </c>
      <c r="FB108" s="1">
        <v>13</v>
      </c>
      <c r="FI108" s="1" t="s">
        <v>322</v>
      </c>
      <c r="FM108" s="1" t="s">
        <v>323</v>
      </c>
      <c r="FP108" s="1" t="s">
        <v>311</v>
      </c>
      <c r="FQ108" s="1" t="s">
        <v>393</v>
      </c>
      <c r="FR108" s="1" t="s">
        <v>323</v>
      </c>
      <c r="FS108" s="1" t="s">
        <v>337</v>
      </c>
      <c r="FT108" s="1" t="s">
        <v>338</v>
      </c>
      <c r="FV108" s="1" t="s">
        <v>322</v>
      </c>
      <c r="FW108" s="125"/>
      <c r="FX108" s="1">
        <v>629050020</v>
      </c>
      <c r="FY108" s="243">
        <f t="shared" si="8"/>
        <v>3.25</v>
      </c>
      <c r="FZ108" s="243">
        <f t="shared" si="9"/>
        <v>0.4642857142857143</v>
      </c>
      <c r="GA108" s="241" t="str">
        <f t="shared" si="10"/>
        <v>270</v>
      </c>
    </row>
    <row r="109" spans="2:183" s="1" customFormat="1">
      <c r="B109" s="1" t="s">
        <v>322</v>
      </c>
      <c r="E109" s="1" t="s">
        <v>322</v>
      </c>
      <c r="H109" s="1" t="s">
        <v>322</v>
      </c>
      <c r="J109" s="1" t="s">
        <v>323</v>
      </c>
      <c r="L109" s="1" t="s">
        <v>324</v>
      </c>
      <c r="O109" s="1" t="s">
        <v>325</v>
      </c>
      <c r="P109" s="258">
        <v>45641</v>
      </c>
      <c r="Q109" s="255">
        <v>45641.403059328703</v>
      </c>
      <c r="R109" s="201" t="s">
        <v>538</v>
      </c>
      <c r="S109" s="1">
        <v>2</v>
      </c>
      <c r="T109" s="1">
        <v>2</v>
      </c>
      <c r="U109" s="1">
        <v>3</v>
      </c>
      <c r="V109" s="1">
        <v>1</v>
      </c>
      <c r="W109" s="1">
        <v>0</v>
      </c>
      <c r="X109" s="1">
        <v>0</v>
      </c>
      <c r="Y109" s="1" t="s">
        <v>372</v>
      </c>
      <c r="AA109" s="1" t="s">
        <v>358</v>
      </c>
      <c r="AC109" s="1" t="s">
        <v>329</v>
      </c>
      <c r="AD109" s="1">
        <v>0</v>
      </c>
      <c r="AE109" s="1">
        <v>1</v>
      </c>
      <c r="AF109" s="1">
        <v>0</v>
      </c>
      <c r="AG109" s="1">
        <v>0</v>
      </c>
      <c r="AH109" s="1">
        <v>0</v>
      </c>
      <c r="AI109" s="1">
        <v>0</v>
      </c>
      <c r="AJ109" s="1">
        <v>0</v>
      </c>
      <c r="AK109" s="1">
        <v>0</v>
      </c>
      <c r="AL109" s="1">
        <v>0</v>
      </c>
      <c r="AM109" s="1">
        <v>0</v>
      </c>
      <c r="AN109" s="1">
        <v>0</v>
      </c>
      <c r="AP109" s="1" t="s">
        <v>329</v>
      </c>
      <c r="AR109" s="1" t="s">
        <v>347</v>
      </c>
      <c r="AS109" s="1" t="s">
        <v>323</v>
      </c>
      <c r="BI109" s="1">
        <v>1</v>
      </c>
      <c r="BR109" s="1" t="s">
        <v>331</v>
      </c>
      <c r="BS109" s="1">
        <v>0</v>
      </c>
      <c r="BT109" s="1">
        <v>1</v>
      </c>
      <c r="BU109" s="1">
        <v>0</v>
      </c>
      <c r="BV109" s="1">
        <v>0</v>
      </c>
      <c r="BW109" s="1">
        <v>0</v>
      </c>
      <c r="BX109" s="1">
        <v>0</v>
      </c>
      <c r="BY109" s="1">
        <v>0</v>
      </c>
      <c r="BZ109" s="1">
        <v>0</v>
      </c>
      <c r="CA109" s="1">
        <v>0</v>
      </c>
      <c r="CB109" s="1">
        <v>0</v>
      </c>
      <c r="CC109" s="1">
        <v>0</v>
      </c>
      <c r="CD109" s="1">
        <v>0</v>
      </c>
      <c r="CF109" s="1" t="s">
        <v>331</v>
      </c>
      <c r="CH109" s="1" t="s">
        <v>323</v>
      </c>
      <c r="CW109" s="1" t="s">
        <v>332</v>
      </c>
      <c r="CX109" s="1" t="s">
        <v>359</v>
      </c>
      <c r="CZ109" s="1" t="s">
        <v>359</v>
      </c>
      <c r="DB109" s="1">
        <v>0</v>
      </c>
      <c r="DC109" s="1">
        <v>21</v>
      </c>
      <c r="DD109" s="1">
        <v>0</v>
      </c>
      <c r="DE109" s="1">
        <v>0</v>
      </c>
      <c r="DF109" s="1">
        <v>0</v>
      </c>
      <c r="DG109" s="1">
        <v>0</v>
      </c>
      <c r="DH109" s="1">
        <v>0</v>
      </c>
      <c r="DI109" s="1">
        <v>0</v>
      </c>
      <c r="DJ109" s="1">
        <v>0</v>
      </c>
      <c r="DK109" s="1">
        <v>0</v>
      </c>
      <c r="DL109" s="1">
        <v>0</v>
      </c>
      <c r="DM109" s="1">
        <v>0</v>
      </c>
      <c r="DN109" s="1">
        <v>21</v>
      </c>
      <c r="DO109" s="1">
        <v>0</v>
      </c>
      <c r="DP109" s="1">
        <v>0</v>
      </c>
      <c r="DQ109" s="1">
        <v>0</v>
      </c>
      <c r="DR109" s="1">
        <v>0</v>
      </c>
      <c r="DS109" s="1">
        <v>0</v>
      </c>
      <c r="DT109" s="1">
        <v>0</v>
      </c>
      <c r="DU109" s="1">
        <v>0</v>
      </c>
      <c r="DV109" s="1">
        <v>0</v>
      </c>
      <c r="DW109" s="1">
        <v>0</v>
      </c>
      <c r="DX109" s="1">
        <v>0</v>
      </c>
      <c r="DY109" s="1">
        <v>21</v>
      </c>
      <c r="DZ109" s="1">
        <v>0</v>
      </c>
      <c r="EA109" s="1">
        <v>0</v>
      </c>
      <c r="EB109" s="1">
        <v>0</v>
      </c>
      <c r="EC109" s="1">
        <v>0</v>
      </c>
      <c r="ED109" s="1">
        <v>0</v>
      </c>
      <c r="EE109" s="1">
        <v>0</v>
      </c>
      <c r="EF109" s="1">
        <v>0</v>
      </c>
      <c r="EG109" s="1">
        <v>0</v>
      </c>
      <c r="EH109" s="1">
        <v>0</v>
      </c>
      <c r="EI109" s="1">
        <v>0</v>
      </c>
      <c r="EJ109" s="1">
        <v>0</v>
      </c>
      <c r="EK109" s="1">
        <v>21</v>
      </c>
      <c r="EL109" s="1">
        <v>0</v>
      </c>
      <c r="EM109" s="1">
        <v>0</v>
      </c>
      <c r="EN109" s="1">
        <v>0</v>
      </c>
      <c r="EO109" s="1">
        <v>0</v>
      </c>
      <c r="EP109" s="1">
        <v>0</v>
      </c>
      <c r="EQ109" s="1">
        <v>0</v>
      </c>
      <c r="ER109" s="1">
        <v>0</v>
      </c>
      <c r="ES109" s="1">
        <v>0</v>
      </c>
      <c r="ET109" s="1">
        <v>0</v>
      </c>
      <c r="EU109" s="1">
        <v>0</v>
      </c>
      <c r="EV109" s="1" t="s">
        <v>322</v>
      </c>
      <c r="EW109" s="1" t="s">
        <v>334</v>
      </c>
      <c r="EZ109" s="1" t="s">
        <v>335</v>
      </c>
      <c r="FA109" s="1">
        <v>2</v>
      </c>
      <c r="FB109" s="1">
        <v>13</v>
      </c>
      <c r="FI109" s="1" t="s">
        <v>322</v>
      </c>
      <c r="FM109" s="1" t="s">
        <v>323</v>
      </c>
      <c r="FP109" s="1" t="s">
        <v>311</v>
      </c>
      <c r="FQ109" s="1" t="s">
        <v>463</v>
      </c>
      <c r="FR109" s="1" t="s">
        <v>323</v>
      </c>
      <c r="FS109" s="1" t="s">
        <v>337</v>
      </c>
      <c r="FT109" s="1" t="s">
        <v>338</v>
      </c>
      <c r="FV109" s="1" t="s">
        <v>322</v>
      </c>
      <c r="FW109" s="125"/>
      <c r="FX109" s="1">
        <v>629032840</v>
      </c>
      <c r="FY109" s="243">
        <f t="shared" si="8"/>
        <v>6.5</v>
      </c>
      <c r="FZ109" s="243">
        <f t="shared" si="9"/>
        <v>0.9285714285714286</v>
      </c>
      <c r="GA109" s="241" t="str">
        <f t="shared" si="10"/>
        <v>240</v>
      </c>
    </row>
    <row r="110" spans="2:183" s="1" customFormat="1">
      <c r="B110" s="1" t="s">
        <v>322</v>
      </c>
      <c r="E110" s="1" t="s">
        <v>322</v>
      </c>
      <c r="H110" s="1" t="s">
        <v>322</v>
      </c>
      <c r="J110" s="1" t="s">
        <v>323</v>
      </c>
      <c r="L110" s="1" t="s">
        <v>324</v>
      </c>
      <c r="O110" s="1" t="s">
        <v>325</v>
      </c>
      <c r="P110" s="258">
        <v>45641</v>
      </c>
      <c r="Q110" s="255">
        <v>45641.740952673601</v>
      </c>
      <c r="R110" s="201" t="s">
        <v>539</v>
      </c>
      <c r="S110" s="1">
        <v>0</v>
      </c>
      <c r="T110" s="1">
        <v>0</v>
      </c>
      <c r="U110" s="1">
        <v>3</v>
      </c>
      <c r="V110" s="1">
        <v>3</v>
      </c>
      <c r="W110" s="1">
        <v>1</v>
      </c>
      <c r="X110" s="1">
        <v>0</v>
      </c>
      <c r="Y110" s="1" t="s">
        <v>403</v>
      </c>
      <c r="AA110" s="1" t="s">
        <v>368</v>
      </c>
      <c r="AC110" s="1" t="s">
        <v>409</v>
      </c>
      <c r="AD110" s="1">
        <v>0</v>
      </c>
      <c r="AE110" s="1">
        <v>1</v>
      </c>
      <c r="AF110" s="1">
        <v>0</v>
      </c>
      <c r="AG110" s="1">
        <v>0</v>
      </c>
      <c r="AH110" s="1">
        <v>0</v>
      </c>
      <c r="AI110" s="1">
        <v>1</v>
      </c>
      <c r="AJ110" s="1">
        <v>0</v>
      </c>
      <c r="AK110" s="1">
        <v>0</v>
      </c>
      <c r="AL110" s="1">
        <v>0</v>
      </c>
      <c r="AM110" s="1">
        <v>0</v>
      </c>
      <c r="AN110" s="1">
        <v>0</v>
      </c>
      <c r="AP110" s="1" t="s">
        <v>329</v>
      </c>
      <c r="AR110" s="1" t="s">
        <v>347</v>
      </c>
      <c r="AS110" s="1" t="s">
        <v>322</v>
      </c>
      <c r="AT110" s="1" t="s">
        <v>410</v>
      </c>
      <c r="AU110" s="1">
        <v>0</v>
      </c>
      <c r="AV110" s="1">
        <v>0</v>
      </c>
      <c r="AW110" s="1">
        <v>0</v>
      </c>
      <c r="AX110" s="1">
        <v>0</v>
      </c>
      <c r="AY110" s="1">
        <v>0</v>
      </c>
      <c r="AZ110" s="1">
        <v>1</v>
      </c>
      <c r="BA110" s="1">
        <v>0</v>
      </c>
      <c r="BB110" s="1">
        <v>0</v>
      </c>
      <c r="BC110" s="1">
        <v>0</v>
      </c>
      <c r="BD110" s="1">
        <v>0</v>
      </c>
      <c r="BE110" s="1">
        <v>0</v>
      </c>
      <c r="BI110" s="1">
        <v>1</v>
      </c>
      <c r="BL110" s="1">
        <v>1</v>
      </c>
      <c r="BR110" s="1" t="s">
        <v>411</v>
      </c>
      <c r="BS110" s="1">
        <v>0</v>
      </c>
      <c r="BT110" s="1">
        <v>1</v>
      </c>
      <c r="BU110" s="1">
        <v>0</v>
      </c>
      <c r="BV110" s="1">
        <v>0</v>
      </c>
      <c r="BW110" s="1">
        <v>0</v>
      </c>
      <c r="BX110" s="1">
        <v>0</v>
      </c>
      <c r="BY110" s="1">
        <v>0</v>
      </c>
      <c r="BZ110" s="1">
        <v>0</v>
      </c>
      <c r="CA110" s="1">
        <v>1</v>
      </c>
      <c r="CB110" s="1">
        <v>0</v>
      </c>
      <c r="CC110" s="1">
        <v>0</v>
      </c>
      <c r="CD110" s="1">
        <v>0</v>
      </c>
      <c r="CF110" s="1" t="s">
        <v>331</v>
      </c>
      <c r="CH110" s="1" t="s">
        <v>323</v>
      </c>
      <c r="CW110" s="1" t="s">
        <v>332</v>
      </c>
      <c r="CX110" s="1" t="s">
        <v>359</v>
      </c>
      <c r="CZ110" s="1" t="s">
        <v>333</v>
      </c>
      <c r="DB110" s="1">
        <v>0</v>
      </c>
      <c r="DC110" s="1">
        <v>14</v>
      </c>
      <c r="DD110" s="1">
        <v>0</v>
      </c>
      <c r="DE110" s="1">
        <v>0</v>
      </c>
      <c r="DF110" s="1">
        <v>0</v>
      </c>
      <c r="DG110" s="1">
        <v>7</v>
      </c>
      <c r="DH110" s="1">
        <v>0</v>
      </c>
      <c r="DI110" s="1">
        <v>0</v>
      </c>
      <c r="DJ110" s="1">
        <v>0</v>
      </c>
      <c r="DK110" s="1">
        <v>0</v>
      </c>
      <c r="DL110" s="1">
        <v>0</v>
      </c>
      <c r="DM110" s="1">
        <v>0</v>
      </c>
      <c r="DN110" s="1">
        <v>14</v>
      </c>
      <c r="DO110" s="1">
        <v>0</v>
      </c>
      <c r="DP110" s="1">
        <v>0</v>
      </c>
      <c r="DQ110" s="1">
        <v>0</v>
      </c>
      <c r="DR110" s="1">
        <v>7</v>
      </c>
      <c r="DS110" s="1">
        <v>0</v>
      </c>
      <c r="DT110" s="1">
        <v>0</v>
      </c>
      <c r="DU110" s="1">
        <v>0</v>
      </c>
      <c r="DV110" s="1">
        <v>0</v>
      </c>
      <c r="DW110" s="1">
        <v>0</v>
      </c>
      <c r="DX110" s="1">
        <v>0</v>
      </c>
      <c r="DY110" s="1">
        <v>14</v>
      </c>
      <c r="DZ110" s="1">
        <v>0</v>
      </c>
      <c r="EA110" s="1">
        <v>0</v>
      </c>
      <c r="EB110" s="1">
        <v>0</v>
      </c>
      <c r="EC110" s="1">
        <v>0</v>
      </c>
      <c r="ED110" s="1">
        <v>0</v>
      </c>
      <c r="EE110" s="1">
        <v>0</v>
      </c>
      <c r="EF110" s="1">
        <v>7</v>
      </c>
      <c r="EG110" s="1">
        <v>0</v>
      </c>
      <c r="EH110" s="1">
        <v>0</v>
      </c>
      <c r="EI110" s="1">
        <v>0</v>
      </c>
      <c r="EJ110" s="1">
        <v>0</v>
      </c>
      <c r="EK110" s="1">
        <v>14</v>
      </c>
      <c r="EL110" s="1">
        <v>0</v>
      </c>
      <c r="EM110" s="1">
        <v>0</v>
      </c>
      <c r="EN110" s="1">
        <v>0</v>
      </c>
      <c r="EO110" s="1">
        <v>0</v>
      </c>
      <c r="EP110" s="1">
        <v>0</v>
      </c>
      <c r="EQ110" s="1">
        <v>0</v>
      </c>
      <c r="ER110" s="1">
        <v>7</v>
      </c>
      <c r="ES110" s="1">
        <v>0</v>
      </c>
      <c r="ET110" s="1">
        <v>0</v>
      </c>
      <c r="EU110" s="1">
        <v>0</v>
      </c>
      <c r="EV110" s="1" t="s">
        <v>322</v>
      </c>
      <c r="EW110" s="1" t="s">
        <v>334</v>
      </c>
      <c r="EZ110" s="1" t="s">
        <v>335</v>
      </c>
      <c r="FA110" s="1">
        <v>1</v>
      </c>
      <c r="FB110" s="1">
        <v>13</v>
      </c>
      <c r="FI110" s="1" t="s">
        <v>322</v>
      </c>
      <c r="FM110" s="1" t="s">
        <v>323</v>
      </c>
      <c r="FP110" s="1" t="s">
        <v>311</v>
      </c>
      <c r="FQ110" s="1" t="s">
        <v>463</v>
      </c>
      <c r="FR110" s="1" t="s">
        <v>323</v>
      </c>
      <c r="FS110" s="1" t="s">
        <v>337</v>
      </c>
      <c r="FT110" s="1" t="s">
        <v>338</v>
      </c>
      <c r="FV110" s="1" t="s">
        <v>322</v>
      </c>
      <c r="FW110" s="125"/>
      <c r="FX110" s="1">
        <v>629157453</v>
      </c>
      <c r="FY110" s="243">
        <f t="shared" si="8"/>
        <v>3.25</v>
      </c>
      <c r="FZ110" s="243">
        <f t="shared" si="9"/>
        <v>0.4642857142857143</v>
      </c>
      <c r="GA110" s="241" t="str">
        <f t="shared" si="10"/>
        <v>240</v>
      </c>
    </row>
    <row r="111" spans="2:183" s="1" customFormat="1">
      <c r="B111" s="1" t="s">
        <v>322</v>
      </c>
      <c r="E111" s="1" t="s">
        <v>322</v>
      </c>
      <c r="H111" s="1" t="s">
        <v>322</v>
      </c>
      <c r="J111" s="1" t="s">
        <v>323</v>
      </c>
      <c r="L111" s="1" t="s">
        <v>324</v>
      </c>
      <c r="O111" s="1" t="s">
        <v>325</v>
      </c>
      <c r="P111" s="258">
        <v>45641</v>
      </c>
      <c r="Q111" s="255">
        <v>45641.702995648098</v>
      </c>
      <c r="R111" s="201" t="s">
        <v>540</v>
      </c>
      <c r="S111" s="1">
        <v>6</v>
      </c>
      <c r="T111" s="1">
        <v>0</v>
      </c>
      <c r="U111" s="1">
        <v>3</v>
      </c>
      <c r="V111" s="1">
        <v>3</v>
      </c>
      <c r="W111" s="1">
        <v>0</v>
      </c>
      <c r="X111" s="1">
        <v>0</v>
      </c>
      <c r="Y111" s="1" t="s">
        <v>372</v>
      </c>
      <c r="AA111" s="1" t="s">
        <v>368</v>
      </c>
      <c r="AC111" s="1" t="s">
        <v>329</v>
      </c>
      <c r="AD111" s="1">
        <v>0</v>
      </c>
      <c r="AE111" s="1">
        <v>1</v>
      </c>
      <c r="AF111" s="1">
        <v>0</v>
      </c>
      <c r="AG111" s="1">
        <v>0</v>
      </c>
      <c r="AH111" s="1">
        <v>0</v>
      </c>
      <c r="AI111" s="1">
        <v>0</v>
      </c>
      <c r="AJ111" s="1">
        <v>0</v>
      </c>
      <c r="AK111" s="1">
        <v>0</v>
      </c>
      <c r="AL111" s="1">
        <v>0</v>
      </c>
      <c r="AM111" s="1">
        <v>0</v>
      </c>
      <c r="AN111" s="1">
        <v>0</v>
      </c>
      <c r="AP111" s="1" t="s">
        <v>329</v>
      </c>
      <c r="AR111" s="1" t="s">
        <v>347</v>
      </c>
      <c r="AS111" s="1" t="s">
        <v>323</v>
      </c>
      <c r="BI111" s="1">
        <v>1</v>
      </c>
      <c r="BR111" s="1" t="s">
        <v>331</v>
      </c>
      <c r="BS111" s="1">
        <v>0</v>
      </c>
      <c r="BT111" s="1">
        <v>1</v>
      </c>
      <c r="BU111" s="1">
        <v>0</v>
      </c>
      <c r="BV111" s="1">
        <v>0</v>
      </c>
      <c r="BW111" s="1">
        <v>0</v>
      </c>
      <c r="BX111" s="1">
        <v>0</v>
      </c>
      <c r="BY111" s="1">
        <v>0</v>
      </c>
      <c r="BZ111" s="1">
        <v>0</v>
      </c>
      <c r="CA111" s="1">
        <v>0</v>
      </c>
      <c r="CB111" s="1">
        <v>0</v>
      </c>
      <c r="CC111" s="1">
        <v>0</v>
      </c>
      <c r="CD111" s="1">
        <v>0</v>
      </c>
      <c r="CF111" s="1" t="s">
        <v>331</v>
      </c>
      <c r="CH111" s="1" t="s">
        <v>323</v>
      </c>
      <c r="CW111" s="1" t="s">
        <v>332</v>
      </c>
      <c r="CX111" s="1" t="s">
        <v>359</v>
      </c>
      <c r="CZ111" s="1" t="s">
        <v>359</v>
      </c>
      <c r="DB111" s="1">
        <v>0</v>
      </c>
      <c r="DC111" s="1">
        <v>21</v>
      </c>
      <c r="DD111" s="1">
        <v>0</v>
      </c>
      <c r="DE111" s="1">
        <v>0</v>
      </c>
      <c r="DF111" s="1">
        <v>0</v>
      </c>
      <c r="DG111" s="1">
        <v>0</v>
      </c>
      <c r="DH111" s="1">
        <v>0</v>
      </c>
      <c r="DI111" s="1">
        <v>0</v>
      </c>
      <c r="DJ111" s="1">
        <v>0</v>
      </c>
      <c r="DK111" s="1">
        <v>0</v>
      </c>
      <c r="DL111" s="1">
        <v>0</v>
      </c>
      <c r="DM111" s="1">
        <v>0</v>
      </c>
      <c r="DN111" s="1">
        <v>21</v>
      </c>
      <c r="DO111" s="1">
        <v>0</v>
      </c>
      <c r="DP111" s="1">
        <v>0</v>
      </c>
      <c r="DQ111" s="1">
        <v>0</v>
      </c>
      <c r="DR111" s="1">
        <v>0</v>
      </c>
      <c r="DS111" s="1">
        <v>0</v>
      </c>
      <c r="DT111" s="1">
        <v>0</v>
      </c>
      <c r="DU111" s="1">
        <v>0</v>
      </c>
      <c r="DV111" s="1">
        <v>0</v>
      </c>
      <c r="DW111" s="1">
        <v>0</v>
      </c>
      <c r="DX111" s="1">
        <v>0</v>
      </c>
      <c r="DY111" s="1">
        <v>21</v>
      </c>
      <c r="DZ111" s="1">
        <v>0</v>
      </c>
      <c r="EA111" s="1">
        <v>0</v>
      </c>
      <c r="EB111" s="1">
        <v>0</v>
      </c>
      <c r="EC111" s="1">
        <v>0</v>
      </c>
      <c r="ED111" s="1">
        <v>0</v>
      </c>
      <c r="EE111" s="1">
        <v>0</v>
      </c>
      <c r="EF111" s="1">
        <v>0</v>
      </c>
      <c r="EG111" s="1">
        <v>0</v>
      </c>
      <c r="EH111" s="1">
        <v>0</v>
      </c>
      <c r="EI111" s="1">
        <v>0</v>
      </c>
      <c r="EJ111" s="1">
        <v>0</v>
      </c>
      <c r="EK111" s="1">
        <v>21</v>
      </c>
      <c r="EL111" s="1">
        <v>0</v>
      </c>
      <c r="EM111" s="1">
        <v>0</v>
      </c>
      <c r="EN111" s="1">
        <v>0</v>
      </c>
      <c r="EO111" s="1">
        <v>0</v>
      </c>
      <c r="EP111" s="1">
        <v>0</v>
      </c>
      <c r="EQ111" s="1">
        <v>0</v>
      </c>
      <c r="ER111" s="1">
        <v>0</v>
      </c>
      <c r="ES111" s="1">
        <v>0</v>
      </c>
      <c r="ET111" s="1">
        <v>0</v>
      </c>
      <c r="EU111" s="1">
        <v>0</v>
      </c>
      <c r="EV111" s="1" t="s">
        <v>322</v>
      </c>
      <c r="EW111" s="1" t="s">
        <v>334</v>
      </c>
      <c r="EZ111" s="1" t="s">
        <v>335</v>
      </c>
      <c r="FA111" s="1">
        <v>2</v>
      </c>
      <c r="FB111" s="1">
        <v>13</v>
      </c>
      <c r="FI111" s="1" t="s">
        <v>322</v>
      </c>
      <c r="FM111" s="1" t="s">
        <v>323</v>
      </c>
      <c r="FP111" s="1" t="s">
        <v>311</v>
      </c>
      <c r="FQ111" s="1" t="s">
        <v>463</v>
      </c>
      <c r="FR111" s="1" t="s">
        <v>323</v>
      </c>
      <c r="FS111" s="1" t="s">
        <v>337</v>
      </c>
      <c r="FT111" s="1" t="s">
        <v>338</v>
      </c>
      <c r="FV111" s="1" t="s">
        <v>323</v>
      </c>
      <c r="FW111" s="125"/>
      <c r="FX111" s="1">
        <v>629136599</v>
      </c>
      <c r="FY111" s="243">
        <f t="shared" si="8"/>
        <v>6.5</v>
      </c>
      <c r="FZ111" s="243">
        <f t="shared" si="9"/>
        <v>0.9285714285714286</v>
      </c>
      <c r="GA111" s="241" t="str">
        <f t="shared" si="10"/>
        <v>240</v>
      </c>
    </row>
    <row r="112" spans="2:183" s="1" customFormat="1">
      <c r="B112" s="1" t="s">
        <v>322</v>
      </c>
      <c r="E112" s="1" t="s">
        <v>322</v>
      </c>
      <c r="H112" s="1" t="s">
        <v>322</v>
      </c>
      <c r="J112" s="1" t="s">
        <v>323</v>
      </c>
      <c r="L112" s="1" t="s">
        <v>324</v>
      </c>
      <c r="O112" s="1" t="s">
        <v>325</v>
      </c>
      <c r="P112" s="258">
        <v>45647</v>
      </c>
      <c r="Q112" s="255">
        <v>45647.478491817099</v>
      </c>
      <c r="R112" s="201" t="s">
        <v>541</v>
      </c>
      <c r="S112" s="1">
        <v>5</v>
      </c>
      <c r="T112" s="1">
        <v>2</v>
      </c>
      <c r="U112" s="1">
        <v>1</v>
      </c>
      <c r="V112" s="1">
        <v>1</v>
      </c>
      <c r="W112" s="1">
        <v>0</v>
      </c>
      <c r="X112" s="1">
        <v>0</v>
      </c>
      <c r="Y112" s="1" t="s">
        <v>372</v>
      </c>
      <c r="AA112" s="1" t="s">
        <v>358</v>
      </c>
      <c r="AC112" s="1" t="s">
        <v>329</v>
      </c>
      <c r="AD112" s="1">
        <v>0</v>
      </c>
      <c r="AE112" s="1">
        <v>1</v>
      </c>
      <c r="AF112" s="1">
        <v>0</v>
      </c>
      <c r="AG112" s="1">
        <v>0</v>
      </c>
      <c r="AH112" s="1">
        <v>0</v>
      </c>
      <c r="AI112" s="1">
        <v>0</v>
      </c>
      <c r="AJ112" s="1">
        <v>0</v>
      </c>
      <c r="AK112" s="1">
        <v>0</v>
      </c>
      <c r="AL112" s="1">
        <v>0</v>
      </c>
      <c r="AM112" s="1">
        <v>0</v>
      </c>
      <c r="AN112" s="1">
        <v>0</v>
      </c>
      <c r="AP112" s="1" t="s">
        <v>329</v>
      </c>
      <c r="AR112" s="1" t="s">
        <v>330</v>
      </c>
      <c r="AS112" s="1" t="s">
        <v>323</v>
      </c>
      <c r="BI112" s="1">
        <v>1</v>
      </c>
      <c r="BR112" s="1" t="s">
        <v>331</v>
      </c>
      <c r="BS112" s="1">
        <v>0</v>
      </c>
      <c r="BT112" s="1">
        <v>1</v>
      </c>
      <c r="BU112" s="1">
        <v>0</v>
      </c>
      <c r="BV112" s="1">
        <v>0</v>
      </c>
      <c r="BW112" s="1">
        <v>0</v>
      </c>
      <c r="BX112" s="1">
        <v>0</v>
      </c>
      <c r="BY112" s="1">
        <v>0</v>
      </c>
      <c r="BZ112" s="1">
        <v>0</v>
      </c>
      <c r="CA112" s="1">
        <v>0</v>
      </c>
      <c r="CB112" s="1">
        <v>0</v>
      </c>
      <c r="CC112" s="1">
        <v>0</v>
      </c>
      <c r="CD112" s="1">
        <v>0</v>
      </c>
      <c r="CF112" s="1" t="s">
        <v>331</v>
      </c>
      <c r="CH112" s="1" t="s">
        <v>323</v>
      </c>
      <c r="CW112" s="1" t="s">
        <v>332</v>
      </c>
      <c r="CX112" s="1" t="s">
        <v>392</v>
      </c>
      <c r="CZ112" s="1" t="s">
        <v>333</v>
      </c>
      <c r="DB112" s="1">
        <v>0</v>
      </c>
      <c r="DC112" s="1">
        <v>21</v>
      </c>
      <c r="DD112" s="1">
        <v>0</v>
      </c>
      <c r="DE112" s="1">
        <v>0</v>
      </c>
      <c r="DF112" s="1">
        <v>0</v>
      </c>
      <c r="DG112" s="1">
        <v>0</v>
      </c>
      <c r="DH112" s="1">
        <v>0</v>
      </c>
      <c r="DI112" s="1">
        <v>0</v>
      </c>
      <c r="DJ112" s="1">
        <v>0</v>
      </c>
      <c r="DK112" s="1">
        <v>0</v>
      </c>
      <c r="DL112" s="1">
        <v>0</v>
      </c>
      <c r="DM112" s="1">
        <v>0</v>
      </c>
      <c r="DN112" s="1">
        <v>21</v>
      </c>
      <c r="DO112" s="1">
        <v>0</v>
      </c>
      <c r="DP112" s="1">
        <v>0</v>
      </c>
      <c r="DQ112" s="1">
        <v>0</v>
      </c>
      <c r="DR112" s="1">
        <v>0</v>
      </c>
      <c r="DS112" s="1">
        <v>0</v>
      </c>
      <c r="DT112" s="1">
        <v>0</v>
      </c>
      <c r="DU112" s="1">
        <v>0</v>
      </c>
      <c r="DV112" s="1">
        <v>0</v>
      </c>
      <c r="DW112" s="1">
        <v>0</v>
      </c>
      <c r="DX112" s="1">
        <v>0</v>
      </c>
      <c r="DY112" s="1">
        <v>21</v>
      </c>
      <c r="DZ112" s="1">
        <v>0</v>
      </c>
      <c r="EA112" s="1">
        <v>0</v>
      </c>
      <c r="EB112" s="1">
        <v>0</v>
      </c>
      <c r="EC112" s="1">
        <v>0</v>
      </c>
      <c r="ED112" s="1">
        <v>0</v>
      </c>
      <c r="EE112" s="1">
        <v>0</v>
      </c>
      <c r="EF112" s="1">
        <v>0</v>
      </c>
      <c r="EG112" s="1">
        <v>0</v>
      </c>
      <c r="EH112" s="1">
        <v>0</v>
      </c>
      <c r="EI112" s="1">
        <v>0</v>
      </c>
      <c r="EJ112" s="1">
        <v>0</v>
      </c>
      <c r="EK112" s="1">
        <v>21</v>
      </c>
      <c r="EL112" s="1">
        <v>0</v>
      </c>
      <c r="EM112" s="1">
        <v>0</v>
      </c>
      <c r="EN112" s="1">
        <v>0</v>
      </c>
      <c r="EO112" s="1">
        <v>0</v>
      </c>
      <c r="EP112" s="1">
        <v>0</v>
      </c>
      <c r="EQ112" s="1">
        <v>0</v>
      </c>
      <c r="ER112" s="1">
        <v>0</v>
      </c>
      <c r="ES112" s="1">
        <v>0</v>
      </c>
      <c r="ET112" s="1">
        <v>0</v>
      </c>
      <c r="EU112" s="1">
        <v>0</v>
      </c>
      <c r="EV112" s="1" t="s">
        <v>322</v>
      </c>
      <c r="EW112" s="1" t="s">
        <v>349</v>
      </c>
      <c r="EZ112" s="1" t="s">
        <v>381</v>
      </c>
      <c r="FA112" s="1">
        <v>1</v>
      </c>
      <c r="FB112" s="1">
        <v>1</v>
      </c>
      <c r="FI112" s="1" t="s">
        <v>322</v>
      </c>
      <c r="FM112" s="1" t="s">
        <v>323</v>
      </c>
      <c r="FP112" s="1" t="s">
        <v>336</v>
      </c>
      <c r="FR112" s="1" t="s">
        <v>323</v>
      </c>
      <c r="FS112" s="1" t="s">
        <v>337</v>
      </c>
      <c r="FT112" s="1" t="s">
        <v>338</v>
      </c>
      <c r="FV112" s="1" t="s">
        <v>322</v>
      </c>
      <c r="FW112" s="125"/>
      <c r="FX112" s="1">
        <v>630875176</v>
      </c>
      <c r="FY112" s="243">
        <f t="shared" si="8"/>
        <v>7</v>
      </c>
      <c r="FZ112" s="243">
        <f t="shared" si="9"/>
        <v>1</v>
      </c>
      <c r="GA112" s="241">
        <f>IF(FP112="5 hours",300,IF(FP112="30 Mins",30,IF(FP112="2 Hours",120,IF(FP112="60 Mins",60,IF(FP112="3 hours",180,IF(FP112="3hrs",180,IF(FP112="2.5 hours",150,IF(FP112="3.5 hrs",210,IF(FP112="4 Hours",240,IF(FP112="3 Hours",180,IF(FP112="3.20 hrs",192,IF(FP112="4 hours",240,IF(FP112="2.40 hours",144,IF(FP112="3.20 hours",192,IF(FP112="3.5 hours",210,IF(FP112="4hours",240,""))))))))))))))))</f>
        <v>120</v>
      </c>
    </row>
    <row r="113" spans="1:188" s="1" customFormat="1">
      <c r="B113" s="1" t="s">
        <v>322</v>
      </c>
      <c r="E113" s="1" t="s">
        <v>322</v>
      </c>
      <c r="H113" s="1" t="s">
        <v>322</v>
      </c>
      <c r="J113" s="1" t="s">
        <v>323</v>
      </c>
      <c r="L113" s="1" t="s">
        <v>324</v>
      </c>
      <c r="O113" s="1" t="s">
        <v>325</v>
      </c>
      <c r="P113" s="258">
        <v>45647</v>
      </c>
      <c r="Q113" s="255">
        <v>45647.5237577199</v>
      </c>
      <c r="R113" s="201" t="s">
        <v>542</v>
      </c>
      <c r="S113" s="1">
        <v>2</v>
      </c>
      <c r="T113" s="1">
        <v>1</v>
      </c>
      <c r="U113" s="1">
        <v>1</v>
      </c>
      <c r="V113" s="1">
        <v>1</v>
      </c>
      <c r="W113" s="1">
        <v>0</v>
      </c>
      <c r="X113" s="1">
        <v>0</v>
      </c>
      <c r="Y113" s="1" t="s">
        <v>372</v>
      </c>
      <c r="AA113" s="1" t="s">
        <v>328</v>
      </c>
      <c r="AC113" s="1" t="s">
        <v>329</v>
      </c>
      <c r="AD113" s="1">
        <v>0</v>
      </c>
      <c r="AE113" s="1">
        <v>1</v>
      </c>
      <c r="AF113" s="1">
        <v>0</v>
      </c>
      <c r="AG113" s="1">
        <v>0</v>
      </c>
      <c r="AH113" s="1">
        <v>0</v>
      </c>
      <c r="AI113" s="1">
        <v>0</v>
      </c>
      <c r="AJ113" s="1">
        <v>0</v>
      </c>
      <c r="AK113" s="1">
        <v>0</v>
      </c>
      <c r="AL113" s="1">
        <v>0</v>
      </c>
      <c r="AM113" s="1">
        <v>0</v>
      </c>
      <c r="AN113" s="1">
        <v>0</v>
      </c>
      <c r="AP113" s="1" t="s">
        <v>329</v>
      </c>
      <c r="AR113" s="1" t="s">
        <v>330</v>
      </c>
      <c r="AS113" s="1" t="s">
        <v>323</v>
      </c>
      <c r="BI113" s="1">
        <v>1</v>
      </c>
      <c r="BR113" s="1" t="s">
        <v>331</v>
      </c>
      <c r="BS113" s="1">
        <v>0</v>
      </c>
      <c r="BT113" s="1">
        <v>1</v>
      </c>
      <c r="BU113" s="1">
        <v>0</v>
      </c>
      <c r="BV113" s="1">
        <v>0</v>
      </c>
      <c r="BW113" s="1">
        <v>0</v>
      </c>
      <c r="BX113" s="1">
        <v>0</v>
      </c>
      <c r="BY113" s="1">
        <v>0</v>
      </c>
      <c r="BZ113" s="1">
        <v>0</v>
      </c>
      <c r="CA113" s="1">
        <v>0</v>
      </c>
      <c r="CB113" s="1">
        <v>0</v>
      </c>
      <c r="CC113" s="1">
        <v>0</v>
      </c>
      <c r="CD113" s="1">
        <v>0</v>
      </c>
      <c r="CF113" s="1" t="s">
        <v>331</v>
      </c>
      <c r="CH113" s="1" t="s">
        <v>323</v>
      </c>
      <c r="CW113" s="1" t="s">
        <v>332</v>
      </c>
      <c r="CX113" s="1" t="s">
        <v>359</v>
      </c>
      <c r="CZ113" s="1" t="s">
        <v>333</v>
      </c>
      <c r="DB113" s="1">
        <v>0</v>
      </c>
      <c r="DC113" s="1">
        <v>21</v>
      </c>
      <c r="DD113" s="1">
        <v>0</v>
      </c>
      <c r="DE113" s="1">
        <v>0</v>
      </c>
      <c r="DF113" s="1">
        <v>0</v>
      </c>
      <c r="DG113" s="1">
        <v>0</v>
      </c>
      <c r="DH113" s="1">
        <v>0</v>
      </c>
      <c r="DI113" s="1">
        <v>0</v>
      </c>
      <c r="DJ113" s="1">
        <v>0</v>
      </c>
      <c r="DK113" s="1">
        <v>0</v>
      </c>
      <c r="DL113" s="1">
        <v>0</v>
      </c>
      <c r="DM113" s="1">
        <v>0</v>
      </c>
      <c r="DN113" s="1">
        <v>21</v>
      </c>
      <c r="DO113" s="1">
        <v>0</v>
      </c>
      <c r="DP113" s="1">
        <v>0</v>
      </c>
      <c r="DQ113" s="1">
        <v>0</v>
      </c>
      <c r="DR113" s="1">
        <v>0</v>
      </c>
      <c r="DS113" s="1">
        <v>0</v>
      </c>
      <c r="DT113" s="1">
        <v>0</v>
      </c>
      <c r="DU113" s="1">
        <v>0</v>
      </c>
      <c r="DV113" s="1">
        <v>0</v>
      </c>
      <c r="DW113" s="1">
        <v>0</v>
      </c>
      <c r="DX113" s="1">
        <v>0</v>
      </c>
      <c r="DY113" s="1">
        <v>21</v>
      </c>
      <c r="DZ113" s="1">
        <v>0</v>
      </c>
      <c r="EA113" s="1">
        <v>0</v>
      </c>
      <c r="EB113" s="1">
        <v>0</v>
      </c>
      <c r="EC113" s="1">
        <v>0</v>
      </c>
      <c r="ED113" s="1">
        <v>0</v>
      </c>
      <c r="EE113" s="1">
        <v>0</v>
      </c>
      <c r="EF113" s="1">
        <v>0</v>
      </c>
      <c r="EG113" s="1">
        <v>0</v>
      </c>
      <c r="EH113" s="1">
        <v>0</v>
      </c>
      <c r="EI113" s="1">
        <v>0</v>
      </c>
      <c r="EJ113" s="1">
        <v>0</v>
      </c>
      <c r="EK113" s="1">
        <v>21</v>
      </c>
      <c r="EL113" s="1">
        <v>0</v>
      </c>
      <c r="EM113" s="1">
        <v>0</v>
      </c>
      <c r="EN113" s="1">
        <v>0</v>
      </c>
      <c r="EO113" s="1">
        <v>0</v>
      </c>
      <c r="EP113" s="1">
        <v>0</v>
      </c>
      <c r="EQ113" s="1">
        <v>0</v>
      </c>
      <c r="ER113" s="1">
        <v>0</v>
      </c>
      <c r="ES113" s="1">
        <v>0</v>
      </c>
      <c r="ET113" s="1">
        <v>0</v>
      </c>
      <c r="EU113" s="1">
        <v>0</v>
      </c>
      <c r="EV113" s="1" t="s">
        <v>322</v>
      </c>
      <c r="EW113" s="1" t="s">
        <v>349</v>
      </c>
      <c r="EZ113" s="1" t="s">
        <v>381</v>
      </c>
      <c r="FA113" s="1">
        <v>1</v>
      </c>
      <c r="FB113" s="1">
        <v>1</v>
      </c>
      <c r="FI113" s="1" t="s">
        <v>322</v>
      </c>
      <c r="FM113" s="1" t="s">
        <v>323</v>
      </c>
      <c r="FP113" s="1" t="s">
        <v>311</v>
      </c>
      <c r="FQ113" s="1" t="s">
        <v>543</v>
      </c>
      <c r="FR113" s="1" t="s">
        <v>323</v>
      </c>
      <c r="FS113" s="1" t="s">
        <v>337</v>
      </c>
      <c r="FT113" s="1" t="s">
        <v>338</v>
      </c>
      <c r="FV113" s="1" t="s">
        <v>322</v>
      </c>
      <c r="FW113" s="125"/>
      <c r="FX113" s="1">
        <v>630893655</v>
      </c>
      <c r="FY113" s="243">
        <f t="shared" si="8"/>
        <v>7</v>
      </c>
      <c r="FZ113" s="243">
        <f t="shared" si="9"/>
        <v>1</v>
      </c>
      <c r="GA113" s="241">
        <f>IF(FQ113="120 minutes",120,IF(FQ113="300 mint",300,IF(FQ113="360 mint",360,IF(FQ113="300minute",300,IF(FQ113="270minute",270,IF(FQ113="300 minute",300,IF(FQ113="180 minute",180,IF(FQ113="6sacadood",360,IF(FQ113="5 saacadood",300,IF(FQ113="4sacadood",240,IF(FQ113="270 minutes",270,IF(FQ113="240minutes",240,IF(FQ113="360minutes",360,IF(FQ113="300mint",300,IF(FQ113="300 mints",300,IF(FQ113="270minutes",270,IF(FQ113="300 minutes",300,IF(FQ113="240 minutes",240,IF(FQ113="240Minutes",240,IF(FQ113="180minutes",180,IF(FQ113="180 minutes",180,IF(FQ113="263 minutes",263,IF(FQ113="330 minutes",330,IF(FQ113="270 Minutes",270,IF(FQ113="240minutes",240,IF(FQ113="3",180,IF(FQ113="3 hours",180,IF(FQ113="4 hours",240,IF(FQ113="1",60,IF(FQ113="2.5 hours",150,IF(FQ113="5 hours",300,IF(FQ113="4",240,IF(FQ113="300minutes",300,FQ113)))))))))))))))))))))))))))))))))</f>
        <v>300</v>
      </c>
    </row>
    <row r="114" spans="1:188" s="1" customFormat="1">
      <c r="B114" s="1" t="s">
        <v>322</v>
      </c>
      <c r="E114" s="1" t="s">
        <v>322</v>
      </c>
      <c r="H114" s="1" t="s">
        <v>322</v>
      </c>
      <c r="J114" s="1" t="s">
        <v>323</v>
      </c>
      <c r="L114" s="1" t="s">
        <v>324</v>
      </c>
      <c r="O114" s="1" t="s">
        <v>325</v>
      </c>
      <c r="P114" s="258">
        <v>45647</v>
      </c>
      <c r="Q114" s="255">
        <v>45647.506684884298</v>
      </c>
      <c r="R114" s="201" t="s">
        <v>544</v>
      </c>
      <c r="S114" s="1">
        <v>1</v>
      </c>
      <c r="T114" s="1">
        <v>2</v>
      </c>
      <c r="U114" s="1">
        <v>1</v>
      </c>
      <c r="V114" s="1">
        <v>1</v>
      </c>
      <c r="W114" s="1">
        <v>0</v>
      </c>
      <c r="X114" s="1">
        <v>0</v>
      </c>
      <c r="Y114" s="1" t="s">
        <v>372</v>
      </c>
      <c r="AA114" s="1" t="s">
        <v>311</v>
      </c>
      <c r="AB114" s="1" t="s">
        <v>545</v>
      </c>
      <c r="AC114" s="1" t="s">
        <v>329</v>
      </c>
      <c r="AD114" s="1">
        <v>0</v>
      </c>
      <c r="AE114" s="1">
        <v>1</v>
      </c>
      <c r="AF114" s="1">
        <v>0</v>
      </c>
      <c r="AG114" s="1">
        <v>0</v>
      </c>
      <c r="AH114" s="1">
        <v>0</v>
      </c>
      <c r="AI114" s="1">
        <v>0</v>
      </c>
      <c r="AJ114" s="1">
        <v>0</v>
      </c>
      <c r="AK114" s="1">
        <v>0</v>
      </c>
      <c r="AL114" s="1">
        <v>0</v>
      </c>
      <c r="AM114" s="1">
        <v>0</v>
      </c>
      <c r="AN114" s="1">
        <v>0</v>
      </c>
      <c r="AP114" s="1" t="s">
        <v>329</v>
      </c>
      <c r="AR114" s="1" t="s">
        <v>330</v>
      </c>
      <c r="AS114" s="1" t="s">
        <v>323</v>
      </c>
      <c r="BI114" s="1">
        <v>1</v>
      </c>
      <c r="BR114" s="1" t="s">
        <v>331</v>
      </c>
      <c r="BS114" s="1">
        <v>0</v>
      </c>
      <c r="BT114" s="1">
        <v>1</v>
      </c>
      <c r="BU114" s="1">
        <v>0</v>
      </c>
      <c r="BV114" s="1">
        <v>0</v>
      </c>
      <c r="BW114" s="1">
        <v>0</v>
      </c>
      <c r="BX114" s="1">
        <v>0</v>
      </c>
      <c r="BY114" s="1">
        <v>0</v>
      </c>
      <c r="BZ114" s="1">
        <v>0</v>
      </c>
      <c r="CA114" s="1">
        <v>0</v>
      </c>
      <c r="CB114" s="1">
        <v>0</v>
      </c>
      <c r="CC114" s="1">
        <v>0</v>
      </c>
      <c r="CD114" s="1">
        <v>0</v>
      </c>
      <c r="CF114" s="1" t="s">
        <v>331</v>
      </c>
      <c r="CH114" s="1" t="s">
        <v>323</v>
      </c>
      <c r="CW114" s="1" t="s">
        <v>332</v>
      </c>
      <c r="CX114" s="1" t="s">
        <v>392</v>
      </c>
      <c r="CZ114" s="1" t="s">
        <v>333</v>
      </c>
      <c r="DB114" s="1">
        <v>0</v>
      </c>
      <c r="DC114" s="1">
        <v>21</v>
      </c>
      <c r="DD114" s="1">
        <v>0</v>
      </c>
      <c r="DE114" s="1">
        <v>0</v>
      </c>
      <c r="DF114" s="1">
        <v>0</v>
      </c>
      <c r="DG114" s="1">
        <v>0</v>
      </c>
      <c r="DH114" s="1">
        <v>0</v>
      </c>
      <c r="DI114" s="1">
        <v>0</v>
      </c>
      <c r="DJ114" s="1">
        <v>0</v>
      </c>
      <c r="DK114" s="1">
        <v>0</v>
      </c>
      <c r="DL114" s="1">
        <v>0</v>
      </c>
      <c r="DM114" s="1">
        <v>0</v>
      </c>
      <c r="DN114" s="1">
        <v>21</v>
      </c>
      <c r="DO114" s="1">
        <v>0</v>
      </c>
      <c r="DP114" s="1">
        <v>0</v>
      </c>
      <c r="DQ114" s="1">
        <v>0</v>
      </c>
      <c r="DR114" s="1">
        <v>0</v>
      </c>
      <c r="DS114" s="1">
        <v>0</v>
      </c>
      <c r="DT114" s="1">
        <v>0</v>
      </c>
      <c r="DU114" s="1">
        <v>0</v>
      </c>
      <c r="DV114" s="1">
        <v>0</v>
      </c>
      <c r="DW114" s="1">
        <v>0</v>
      </c>
      <c r="DX114" s="1">
        <v>0</v>
      </c>
      <c r="DY114" s="1">
        <v>21</v>
      </c>
      <c r="DZ114" s="1">
        <v>0</v>
      </c>
      <c r="EA114" s="1">
        <v>0</v>
      </c>
      <c r="EB114" s="1">
        <v>0</v>
      </c>
      <c r="EC114" s="1">
        <v>0</v>
      </c>
      <c r="ED114" s="1">
        <v>0</v>
      </c>
      <c r="EE114" s="1">
        <v>0</v>
      </c>
      <c r="EF114" s="1">
        <v>0</v>
      </c>
      <c r="EG114" s="1">
        <v>0</v>
      </c>
      <c r="EH114" s="1">
        <v>0</v>
      </c>
      <c r="EI114" s="1">
        <v>0</v>
      </c>
      <c r="EJ114" s="1">
        <v>0</v>
      </c>
      <c r="EK114" s="1">
        <v>21</v>
      </c>
      <c r="EL114" s="1">
        <v>0</v>
      </c>
      <c r="EM114" s="1">
        <v>0</v>
      </c>
      <c r="EN114" s="1">
        <v>0</v>
      </c>
      <c r="EO114" s="1">
        <v>0</v>
      </c>
      <c r="EP114" s="1">
        <v>0</v>
      </c>
      <c r="EQ114" s="1">
        <v>0</v>
      </c>
      <c r="ER114" s="1">
        <v>0</v>
      </c>
      <c r="ES114" s="1">
        <v>0</v>
      </c>
      <c r="ET114" s="1">
        <v>0</v>
      </c>
      <c r="EU114" s="1">
        <v>0</v>
      </c>
      <c r="EV114" s="1" t="s">
        <v>322</v>
      </c>
      <c r="EW114" s="1" t="s">
        <v>349</v>
      </c>
      <c r="EZ114" s="1" t="s">
        <v>381</v>
      </c>
      <c r="FA114" s="1">
        <v>1</v>
      </c>
      <c r="FB114" s="1">
        <v>1</v>
      </c>
      <c r="FI114" s="1" t="s">
        <v>322</v>
      </c>
      <c r="FM114" s="1" t="s">
        <v>323</v>
      </c>
      <c r="FP114" s="1" t="s">
        <v>336</v>
      </c>
      <c r="FR114" s="1" t="s">
        <v>323</v>
      </c>
      <c r="FS114" s="1" t="s">
        <v>337</v>
      </c>
      <c r="FT114" s="1" t="s">
        <v>338</v>
      </c>
      <c r="FV114" s="1" t="s">
        <v>322</v>
      </c>
      <c r="FW114" s="125"/>
      <c r="FX114" s="1">
        <v>630885465</v>
      </c>
      <c r="FY114" s="243">
        <f t="shared" si="8"/>
        <v>7</v>
      </c>
      <c r="FZ114" s="243">
        <f t="shared" si="9"/>
        <v>1</v>
      </c>
      <c r="GA114" s="241">
        <f>IF(FP114="5 hours",300,IF(FP114="30 Mins",30,IF(FP114="2 Hours",120,IF(FP114="60 Mins",60,IF(FP114="3 hours",180,IF(FP114="3hrs",180,IF(FP114="2.5 hours",150,IF(FP114="3.5 hrs",210,IF(FP114="4 Hours",240,IF(FP114="3 Hours",180,IF(FP114="3.20 hrs",192,IF(FP114="4 hours",240,IF(FP114="2.40 hours",144,IF(FP114="3.20 hours",192,IF(FP114="3.5 hours",210,IF(FP114="4hours",240,""))))))))))))))))</f>
        <v>120</v>
      </c>
    </row>
    <row r="115" spans="1:188" s="1" customFormat="1">
      <c r="B115" s="1" t="s">
        <v>322</v>
      </c>
      <c r="E115" s="1" t="s">
        <v>322</v>
      </c>
      <c r="H115" s="1" t="s">
        <v>322</v>
      </c>
      <c r="J115" s="1" t="s">
        <v>323</v>
      </c>
      <c r="L115" s="1" t="s">
        <v>324</v>
      </c>
      <c r="O115" s="1" t="s">
        <v>325</v>
      </c>
      <c r="P115" s="258">
        <v>45647</v>
      </c>
      <c r="Q115" s="255">
        <v>45647.411049803202</v>
      </c>
      <c r="R115" s="201" t="s">
        <v>546</v>
      </c>
      <c r="S115" s="1">
        <v>1</v>
      </c>
      <c r="T115" s="1">
        <v>0</v>
      </c>
      <c r="U115" s="1">
        <v>5</v>
      </c>
      <c r="V115" s="1">
        <v>0</v>
      </c>
      <c r="W115" s="1">
        <v>0</v>
      </c>
      <c r="X115" s="1">
        <v>1</v>
      </c>
      <c r="Y115" s="1" t="s">
        <v>372</v>
      </c>
      <c r="AA115" s="1" t="s">
        <v>368</v>
      </c>
      <c r="AC115" s="1" t="s">
        <v>329</v>
      </c>
      <c r="AD115" s="1">
        <v>0</v>
      </c>
      <c r="AE115" s="1">
        <v>1</v>
      </c>
      <c r="AF115" s="1">
        <v>0</v>
      </c>
      <c r="AG115" s="1">
        <v>0</v>
      </c>
      <c r="AH115" s="1">
        <v>0</v>
      </c>
      <c r="AI115" s="1">
        <v>0</v>
      </c>
      <c r="AJ115" s="1">
        <v>0</v>
      </c>
      <c r="AK115" s="1">
        <v>0</v>
      </c>
      <c r="AL115" s="1">
        <v>0</v>
      </c>
      <c r="AM115" s="1">
        <v>0</v>
      </c>
      <c r="AN115" s="1">
        <v>0</v>
      </c>
      <c r="AP115" s="1" t="s">
        <v>329</v>
      </c>
      <c r="AR115" s="1" t="s">
        <v>330</v>
      </c>
      <c r="AS115" s="1" t="s">
        <v>323</v>
      </c>
      <c r="BI115" s="1">
        <v>1</v>
      </c>
      <c r="BR115" s="1" t="s">
        <v>331</v>
      </c>
      <c r="BS115" s="1">
        <v>0</v>
      </c>
      <c r="BT115" s="1">
        <v>1</v>
      </c>
      <c r="BU115" s="1">
        <v>0</v>
      </c>
      <c r="BV115" s="1">
        <v>0</v>
      </c>
      <c r="BW115" s="1">
        <v>0</v>
      </c>
      <c r="BX115" s="1">
        <v>0</v>
      </c>
      <c r="BY115" s="1">
        <v>0</v>
      </c>
      <c r="BZ115" s="1">
        <v>0</v>
      </c>
      <c r="CA115" s="1">
        <v>0</v>
      </c>
      <c r="CB115" s="1">
        <v>0</v>
      </c>
      <c r="CC115" s="1">
        <v>0</v>
      </c>
      <c r="CD115" s="1">
        <v>0</v>
      </c>
      <c r="CF115" s="1" t="s">
        <v>331</v>
      </c>
      <c r="CH115" s="1" t="s">
        <v>323</v>
      </c>
      <c r="CW115" s="1" t="s">
        <v>332</v>
      </c>
      <c r="CX115" s="1" t="s">
        <v>392</v>
      </c>
      <c r="CZ115" s="1" t="s">
        <v>348</v>
      </c>
      <c r="DB115" s="1">
        <v>0</v>
      </c>
      <c r="DC115" s="1">
        <v>21</v>
      </c>
      <c r="DD115" s="1">
        <v>0</v>
      </c>
      <c r="DE115" s="1">
        <v>0</v>
      </c>
      <c r="DF115" s="1">
        <v>0</v>
      </c>
      <c r="DG115" s="1">
        <v>0</v>
      </c>
      <c r="DH115" s="1">
        <v>0</v>
      </c>
      <c r="DI115" s="1">
        <v>0</v>
      </c>
      <c r="DJ115" s="1">
        <v>0</v>
      </c>
      <c r="DK115" s="1">
        <v>0</v>
      </c>
      <c r="DL115" s="1">
        <v>0</v>
      </c>
      <c r="DM115" s="1">
        <v>0</v>
      </c>
      <c r="DN115" s="1">
        <v>21</v>
      </c>
      <c r="DO115" s="1">
        <v>0</v>
      </c>
      <c r="DP115" s="1">
        <v>0</v>
      </c>
      <c r="DQ115" s="1">
        <v>0</v>
      </c>
      <c r="DR115" s="1">
        <v>0</v>
      </c>
      <c r="DS115" s="1">
        <v>0</v>
      </c>
      <c r="DT115" s="1">
        <v>0</v>
      </c>
      <c r="DU115" s="1">
        <v>0</v>
      </c>
      <c r="DV115" s="1">
        <v>0</v>
      </c>
      <c r="DW115" s="1">
        <v>0</v>
      </c>
      <c r="DX115" s="1">
        <v>0</v>
      </c>
      <c r="DY115" s="1">
        <v>21</v>
      </c>
      <c r="DZ115" s="1">
        <v>0</v>
      </c>
      <c r="EA115" s="1">
        <v>0</v>
      </c>
      <c r="EB115" s="1">
        <v>0</v>
      </c>
      <c r="EC115" s="1">
        <v>0</v>
      </c>
      <c r="ED115" s="1">
        <v>0</v>
      </c>
      <c r="EE115" s="1">
        <v>0</v>
      </c>
      <c r="EF115" s="1">
        <v>0</v>
      </c>
      <c r="EG115" s="1">
        <v>0</v>
      </c>
      <c r="EH115" s="1">
        <v>0</v>
      </c>
      <c r="EI115" s="1">
        <v>0</v>
      </c>
      <c r="EJ115" s="1">
        <v>0</v>
      </c>
      <c r="EK115" s="1">
        <v>21</v>
      </c>
      <c r="EL115" s="1">
        <v>0</v>
      </c>
      <c r="EM115" s="1">
        <v>0</v>
      </c>
      <c r="EN115" s="1">
        <v>0</v>
      </c>
      <c r="EO115" s="1">
        <v>0</v>
      </c>
      <c r="EP115" s="1">
        <v>0</v>
      </c>
      <c r="EQ115" s="1">
        <v>0</v>
      </c>
      <c r="ER115" s="1">
        <v>0</v>
      </c>
      <c r="ES115" s="1">
        <v>0</v>
      </c>
      <c r="ET115" s="1">
        <v>0</v>
      </c>
      <c r="EU115" s="1">
        <v>0</v>
      </c>
      <c r="EV115" s="1" t="s">
        <v>322</v>
      </c>
      <c r="EW115" s="1" t="s">
        <v>349</v>
      </c>
      <c r="EZ115" s="1" t="s">
        <v>381</v>
      </c>
      <c r="FA115" s="1">
        <v>1</v>
      </c>
      <c r="FB115" s="1">
        <v>1</v>
      </c>
      <c r="FI115" s="1" t="s">
        <v>322</v>
      </c>
      <c r="FM115" s="1" t="s">
        <v>323</v>
      </c>
      <c r="FP115" s="1" t="s">
        <v>336</v>
      </c>
      <c r="FR115" s="1" t="s">
        <v>323</v>
      </c>
      <c r="FS115" s="1" t="s">
        <v>337</v>
      </c>
      <c r="FT115" s="1" t="s">
        <v>338</v>
      </c>
      <c r="FV115" s="1" t="s">
        <v>322</v>
      </c>
      <c r="FW115" s="125"/>
      <c r="FX115" s="1">
        <v>630858818</v>
      </c>
      <c r="FY115" s="243">
        <f t="shared" si="8"/>
        <v>7</v>
      </c>
      <c r="FZ115" s="243">
        <f t="shared" si="9"/>
        <v>1</v>
      </c>
      <c r="GA115" s="241">
        <f>IF(FP115="5 hours",300,IF(FP115="30 Mins",30,IF(FP115="2 Hours",120,IF(FP115="60 Mins",60,IF(FP115="3 hours",180,IF(FP115="3hrs",180,IF(FP115="2.5 hours",150,IF(FP115="3.5 hrs",210,IF(FP115="4 Hours",240,IF(FP115="3 Hours",180,IF(FP115="3.20 hrs",192,IF(FP115="4 hours",240,IF(FP115="2.40 hours",144,IF(FP115="3.20 hours",192,IF(FP115="3.5 hours",210,IF(FP115="4hours",240,""))))))))))))))))</f>
        <v>120</v>
      </c>
    </row>
    <row r="116" spans="1:188" s="1" customFormat="1">
      <c r="B116" s="1" t="s">
        <v>322</v>
      </c>
      <c r="E116" s="1" t="s">
        <v>322</v>
      </c>
      <c r="H116" s="1" t="s">
        <v>322</v>
      </c>
      <c r="J116" s="1" t="s">
        <v>323</v>
      </c>
      <c r="L116" s="1" t="s">
        <v>324</v>
      </c>
      <c r="O116" s="1" t="s">
        <v>325</v>
      </c>
      <c r="P116" s="258">
        <v>45647</v>
      </c>
      <c r="Q116" s="255">
        <v>45647.448582638899</v>
      </c>
      <c r="R116" s="201" t="s">
        <v>547</v>
      </c>
      <c r="S116" s="1">
        <v>2</v>
      </c>
      <c r="T116" s="1">
        <v>0</v>
      </c>
      <c r="U116" s="1">
        <v>3</v>
      </c>
      <c r="V116" s="1">
        <v>2</v>
      </c>
      <c r="W116" s="1">
        <v>0</v>
      </c>
      <c r="X116" s="1">
        <v>0</v>
      </c>
      <c r="Y116" s="1" t="s">
        <v>345</v>
      </c>
      <c r="AA116" s="1" t="s">
        <v>358</v>
      </c>
      <c r="AC116" s="1" t="s">
        <v>329</v>
      </c>
      <c r="AD116" s="1">
        <v>0</v>
      </c>
      <c r="AE116" s="1">
        <v>1</v>
      </c>
      <c r="AF116" s="1">
        <v>0</v>
      </c>
      <c r="AG116" s="1">
        <v>0</v>
      </c>
      <c r="AH116" s="1">
        <v>0</v>
      </c>
      <c r="AI116" s="1">
        <v>0</v>
      </c>
      <c r="AJ116" s="1">
        <v>0</v>
      </c>
      <c r="AK116" s="1">
        <v>0</v>
      </c>
      <c r="AL116" s="1">
        <v>0</v>
      </c>
      <c r="AM116" s="1">
        <v>0</v>
      </c>
      <c r="AN116" s="1">
        <v>0</v>
      </c>
      <c r="AP116" s="1" t="s">
        <v>329</v>
      </c>
      <c r="AR116" s="1" t="s">
        <v>330</v>
      </c>
      <c r="AS116" s="1" t="s">
        <v>323</v>
      </c>
      <c r="BI116" s="1">
        <v>1</v>
      </c>
      <c r="BR116" s="1" t="s">
        <v>331</v>
      </c>
      <c r="BS116" s="1">
        <v>0</v>
      </c>
      <c r="BT116" s="1">
        <v>1</v>
      </c>
      <c r="BU116" s="1">
        <v>0</v>
      </c>
      <c r="BV116" s="1">
        <v>0</v>
      </c>
      <c r="BW116" s="1">
        <v>0</v>
      </c>
      <c r="BX116" s="1">
        <v>0</v>
      </c>
      <c r="BY116" s="1">
        <v>0</v>
      </c>
      <c r="BZ116" s="1">
        <v>0</v>
      </c>
      <c r="CA116" s="1">
        <v>0</v>
      </c>
      <c r="CB116" s="1">
        <v>0</v>
      </c>
      <c r="CC116" s="1">
        <v>0</v>
      </c>
      <c r="CD116" s="1">
        <v>0</v>
      </c>
      <c r="CF116" s="1" t="s">
        <v>331</v>
      </c>
      <c r="CH116" s="1" t="s">
        <v>323</v>
      </c>
      <c r="CW116" s="1" t="s">
        <v>332</v>
      </c>
      <c r="CX116" s="1" t="s">
        <v>333</v>
      </c>
      <c r="CZ116" s="1" t="s">
        <v>333</v>
      </c>
      <c r="DB116" s="1">
        <v>0</v>
      </c>
      <c r="DC116" s="1">
        <v>21</v>
      </c>
      <c r="DD116" s="1">
        <v>0</v>
      </c>
      <c r="DE116" s="1">
        <v>0</v>
      </c>
      <c r="DF116" s="1">
        <v>0</v>
      </c>
      <c r="DG116" s="1">
        <v>0</v>
      </c>
      <c r="DH116" s="1">
        <v>0</v>
      </c>
      <c r="DI116" s="1">
        <v>0</v>
      </c>
      <c r="DJ116" s="1">
        <v>0</v>
      </c>
      <c r="DK116" s="1">
        <v>0</v>
      </c>
      <c r="DL116" s="1">
        <v>0</v>
      </c>
      <c r="DM116" s="1">
        <v>0</v>
      </c>
      <c r="DN116" s="1">
        <v>21</v>
      </c>
      <c r="DO116" s="1">
        <v>0</v>
      </c>
      <c r="DP116" s="1">
        <v>0</v>
      </c>
      <c r="DQ116" s="1">
        <v>0</v>
      </c>
      <c r="DR116" s="1">
        <v>0</v>
      </c>
      <c r="DS116" s="1">
        <v>0</v>
      </c>
      <c r="DT116" s="1">
        <v>0</v>
      </c>
      <c r="DU116" s="1">
        <v>0</v>
      </c>
      <c r="DV116" s="1">
        <v>0</v>
      </c>
      <c r="DW116" s="1">
        <v>0</v>
      </c>
      <c r="DX116" s="1">
        <v>0</v>
      </c>
      <c r="DY116" s="1">
        <v>21</v>
      </c>
      <c r="DZ116" s="1">
        <v>0</v>
      </c>
      <c r="EA116" s="1">
        <v>0</v>
      </c>
      <c r="EB116" s="1">
        <v>0</v>
      </c>
      <c r="EC116" s="1">
        <v>0</v>
      </c>
      <c r="ED116" s="1">
        <v>0</v>
      </c>
      <c r="EE116" s="1">
        <v>0</v>
      </c>
      <c r="EF116" s="1">
        <v>0</v>
      </c>
      <c r="EG116" s="1">
        <v>0</v>
      </c>
      <c r="EH116" s="1">
        <v>0</v>
      </c>
      <c r="EI116" s="1">
        <v>0</v>
      </c>
      <c r="EJ116" s="1">
        <v>0</v>
      </c>
      <c r="EK116" s="1">
        <v>21</v>
      </c>
      <c r="EL116" s="1">
        <v>0</v>
      </c>
      <c r="EM116" s="1">
        <v>0</v>
      </c>
      <c r="EN116" s="1">
        <v>0</v>
      </c>
      <c r="EO116" s="1">
        <v>0</v>
      </c>
      <c r="EP116" s="1">
        <v>0</v>
      </c>
      <c r="EQ116" s="1">
        <v>0</v>
      </c>
      <c r="ER116" s="1">
        <v>0</v>
      </c>
      <c r="ES116" s="1">
        <v>0</v>
      </c>
      <c r="ET116" s="1">
        <v>0</v>
      </c>
      <c r="EU116" s="1">
        <v>0</v>
      </c>
      <c r="EV116" s="1" t="s">
        <v>322</v>
      </c>
      <c r="EW116" s="1" t="s">
        <v>349</v>
      </c>
      <c r="EZ116" s="1" t="s">
        <v>381</v>
      </c>
      <c r="FA116" s="1">
        <v>2</v>
      </c>
      <c r="FB116" s="1">
        <v>24</v>
      </c>
      <c r="FI116" s="1" t="s">
        <v>322</v>
      </c>
      <c r="FM116" s="1" t="s">
        <v>323</v>
      </c>
      <c r="FP116" s="1" t="s">
        <v>311</v>
      </c>
      <c r="FQ116" s="1" t="s">
        <v>548</v>
      </c>
      <c r="FR116" s="1" t="s">
        <v>323</v>
      </c>
      <c r="FS116" s="1" t="s">
        <v>337</v>
      </c>
      <c r="FT116" s="1" t="s">
        <v>338</v>
      </c>
      <c r="FV116" s="1" t="s">
        <v>322</v>
      </c>
      <c r="FW116" s="125"/>
      <c r="FX116" s="1">
        <v>630869745</v>
      </c>
      <c r="FY116" s="243">
        <f t="shared" si="8"/>
        <v>336</v>
      </c>
      <c r="FZ116" s="243">
        <f t="shared" si="9"/>
        <v>48</v>
      </c>
      <c r="GA116" s="241">
        <f t="shared" ref="GA116:GA123" si="11">IF(FQ116="120 minutes",120,IF(FQ116="300 mint",300,IF(FQ116="360 mint",360,IF(FQ116="300minute",300,IF(FQ116="270minute",270,IF(FQ116="300 minute",300,IF(FQ116="180 minute",180,IF(FQ116="6sacadood",360,IF(FQ116="5 saacadood",300,IF(FQ116="4sacadood",240,IF(FQ116="270 minutes",270,IF(FQ116="240minutes",240,IF(FQ116="360minutes",360,IF(FQ116="300mint",300,IF(FQ116="300 mints",300,IF(FQ116="270minutes",270,IF(FQ116="300 minutes",300,IF(FQ116="240 minutes",240,IF(FQ116="240Minutes",240,IF(FQ116="180minutes",180,IF(FQ116="180 minutes",180,IF(FQ116="263 minutes",263,IF(FQ116="330 minutes",330,IF(FQ116="270 Minutes",270,IF(FQ116="240minutes",240,IF(FQ116="3",180,IF(FQ116="3 hours",180,IF(FQ116="4 hours",240,IF(FQ116="1",60,IF(FQ116="2.5 hours",150,IF(FQ116="5 hours",300,IF(FQ116="4",240,IF(FQ116="300minutes",300,FQ116)))))))))))))))))))))))))))))))))</f>
        <v>300</v>
      </c>
    </row>
    <row r="117" spans="1:188" s="1" customFormat="1">
      <c r="B117" s="1" t="s">
        <v>322</v>
      </c>
      <c r="E117" s="1" t="s">
        <v>322</v>
      </c>
      <c r="H117" s="1" t="s">
        <v>322</v>
      </c>
      <c r="J117" s="1" t="s">
        <v>323</v>
      </c>
      <c r="L117" s="1" t="s">
        <v>324</v>
      </c>
      <c r="O117" s="1" t="s">
        <v>325</v>
      </c>
      <c r="P117" s="258">
        <v>45647</v>
      </c>
      <c r="Q117" s="255">
        <v>45647.725165092597</v>
      </c>
      <c r="R117" s="201" t="s">
        <v>549</v>
      </c>
      <c r="S117" s="1">
        <v>3</v>
      </c>
      <c r="T117" s="1">
        <v>2</v>
      </c>
      <c r="U117" s="1">
        <v>1</v>
      </c>
      <c r="V117" s="1">
        <v>1</v>
      </c>
      <c r="W117" s="1">
        <v>0</v>
      </c>
      <c r="X117" s="1">
        <v>0</v>
      </c>
      <c r="Y117" s="1" t="s">
        <v>372</v>
      </c>
      <c r="AA117" s="1" t="s">
        <v>368</v>
      </c>
      <c r="AC117" s="1" t="s">
        <v>329</v>
      </c>
      <c r="AD117" s="1">
        <v>0</v>
      </c>
      <c r="AE117" s="1">
        <v>1</v>
      </c>
      <c r="AF117" s="1">
        <v>0</v>
      </c>
      <c r="AG117" s="1">
        <v>0</v>
      </c>
      <c r="AH117" s="1">
        <v>0</v>
      </c>
      <c r="AI117" s="1">
        <v>0</v>
      </c>
      <c r="AJ117" s="1">
        <v>0</v>
      </c>
      <c r="AK117" s="1">
        <v>0</v>
      </c>
      <c r="AL117" s="1">
        <v>0</v>
      </c>
      <c r="AM117" s="1">
        <v>0</v>
      </c>
      <c r="AN117" s="1">
        <v>0</v>
      </c>
      <c r="AP117" s="1" t="s">
        <v>329</v>
      </c>
      <c r="AR117" s="1" t="s">
        <v>330</v>
      </c>
      <c r="AS117" s="1" t="s">
        <v>323</v>
      </c>
      <c r="BI117" s="1">
        <v>1</v>
      </c>
      <c r="BR117" s="1" t="s">
        <v>331</v>
      </c>
      <c r="BS117" s="1">
        <v>0</v>
      </c>
      <c r="BT117" s="1">
        <v>1</v>
      </c>
      <c r="BU117" s="1">
        <v>0</v>
      </c>
      <c r="BV117" s="1">
        <v>0</v>
      </c>
      <c r="BW117" s="1">
        <v>0</v>
      </c>
      <c r="BX117" s="1">
        <v>0</v>
      </c>
      <c r="BY117" s="1">
        <v>0</v>
      </c>
      <c r="BZ117" s="1">
        <v>0</v>
      </c>
      <c r="CA117" s="1">
        <v>0</v>
      </c>
      <c r="CB117" s="1">
        <v>0</v>
      </c>
      <c r="CC117" s="1">
        <v>0</v>
      </c>
      <c r="CD117" s="1">
        <v>0</v>
      </c>
      <c r="CF117" s="1" t="s">
        <v>331</v>
      </c>
      <c r="CH117" s="1" t="s">
        <v>323</v>
      </c>
      <c r="CW117" s="1" t="s">
        <v>332</v>
      </c>
      <c r="CX117" s="1" t="s">
        <v>333</v>
      </c>
      <c r="CZ117" s="1" t="s">
        <v>333</v>
      </c>
      <c r="DB117" s="1">
        <v>0</v>
      </c>
      <c r="DC117" s="1">
        <v>21</v>
      </c>
      <c r="DD117" s="1">
        <v>0</v>
      </c>
      <c r="DE117" s="1">
        <v>0</v>
      </c>
      <c r="DF117" s="1">
        <v>0</v>
      </c>
      <c r="DG117" s="1">
        <v>0</v>
      </c>
      <c r="DH117" s="1">
        <v>0</v>
      </c>
      <c r="DI117" s="1">
        <v>0</v>
      </c>
      <c r="DJ117" s="1">
        <v>0</v>
      </c>
      <c r="DK117" s="1">
        <v>0</v>
      </c>
      <c r="DL117" s="1">
        <v>0</v>
      </c>
      <c r="DM117" s="1">
        <v>0</v>
      </c>
      <c r="DN117" s="1">
        <v>21</v>
      </c>
      <c r="DO117" s="1">
        <v>0</v>
      </c>
      <c r="DP117" s="1">
        <v>0</v>
      </c>
      <c r="DQ117" s="1">
        <v>0</v>
      </c>
      <c r="DR117" s="1">
        <v>0</v>
      </c>
      <c r="DS117" s="1">
        <v>0</v>
      </c>
      <c r="DT117" s="1">
        <v>0</v>
      </c>
      <c r="DU117" s="1">
        <v>0</v>
      </c>
      <c r="DV117" s="1">
        <v>0</v>
      </c>
      <c r="DW117" s="1">
        <v>0</v>
      </c>
      <c r="DX117" s="1">
        <v>0</v>
      </c>
      <c r="DY117" s="1">
        <v>21</v>
      </c>
      <c r="DZ117" s="1">
        <v>0</v>
      </c>
      <c r="EA117" s="1">
        <v>0</v>
      </c>
      <c r="EB117" s="1">
        <v>0</v>
      </c>
      <c r="EC117" s="1">
        <v>0</v>
      </c>
      <c r="ED117" s="1">
        <v>0</v>
      </c>
      <c r="EE117" s="1">
        <v>0</v>
      </c>
      <c r="EF117" s="1">
        <v>0</v>
      </c>
      <c r="EG117" s="1">
        <v>0</v>
      </c>
      <c r="EH117" s="1">
        <v>0</v>
      </c>
      <c r="EI117" s="1">
        <v>0</v>
      </c>
      <c r="EJ117" s="1">
        <v>0</v>
      </c>
      <c r="EK117" s="1">
        <v>21</v>
      </c>
      <c r="EL117" s="1">
        <v>0</v>
      </c>
      <c r="EM117" s="1">
        <v>0</v>
      </c>
      <c r="EN117" s="1">
        <v>0</v>
      </c>
      <c r="EO117" s="1">
        <v>0</v>
      </c>
      <c r="EP117" s="1">
        <v>0</v>
      </c>
      <c r="EQ117" s="1">
        <v>0</v>
      </c>
      <c r="ER117" s="1">
        <v>0</v>
      </c>
      <c r="ES117" s="1">
        <v>0</v>
      </c>
      <c r="ET117" s="1">
        <v>0</v>
      </c>
      <c r="EU117" s="1">
        <v>0</v>
      </c>
      <c r="EV117" s="1" t="s">
        <v>322</v>
      </c>
      <c r="EW117" s="1" t="s">
        <v>334</v>
      </c>
      <c r="EZ117" s="1" t="s">
        <v>335</v>
      </c>
      <c r="FA117" s="1">
        <v>1</v>
      </c>
      <c r="FB117" s="1">
        <v>24</v>
      </c>
      <c r="FI117" s="1" t="s">
        <v>322</v>
      </c>
      <c r="FM117" s="1" t="s">
        <v>323</v>
      </c>
      <c r="FP117" s="1" t="s">
        <v>311</v>
      </c>
      <c r="FQ117" s="1" t="s">
        <v>406</v>
      </c>
      <c r="FR117" s="1" t="s">
        <v>323</v>
      </c>
      <c r="FS117" s="1" t="s">
        <v>337</v>
      </c>
      <c r="FT117" s="1" t="s">
        <v>338</v>
      </c>
      <c r="FV117" s="1" t="s">
        <v>322</v>
      </c>
      <c r="FW117" s="125"/>
      <c r="FX117" s="1">
        <v>630966413</v>
      </c>
      <c r="FY117" s="243">
        <f t="shared" si="8"/>
        <v>6</v>
      </c>
      <c r="FZ117" s="243">
        <f t="shared" si="9"/>
        <v>0.8571428571428571</v>
      </c>
      <c r="GA117" s="241">
        <f t="shared" si="11"/>
        <v>240</v>
      </c>
    </row>
    <row r="118" spans="1:188" s="1" customFormat="1">
      <c r="B118" s="1" t="s">
        <v>322</v>
      </c>
      <c r="E118" s="1" t="s">
        <v>322</v>
      </c>
      <c r="H118" s="1" t="s">
        <v>322</v>
      </c>
      <c r="J118" s="1" t="s">
        <v>323</v>
      </c>
      <c r="L118" s="1" t="s">
        <v>324</v>
      </c>
      <c r="O118" s="1" t="s">
        <v>325</v>
      </c>
      <c r="P118" s="258">
        <v>45647</v>
      </c>
      <c r="Q118" s="255">
        <v>45647.434097164398</v>
      </c>
      <c r="R118" s="201" t="s">
        <v>550</v>
      </c>
      <c r="S118" s="1">
        <v>0</v>
      </c>
      <c r="T118" s="1">
        <v>0</v>
      </c>
      <c r="U118" s="1">
        <v>2</v>
      </c>
      <c r="V118" s="1">
        <v>3</v>
      </c>
      <c r="W118" s="1">
        <v>0</v>
      </c>
      <c r="X118" s="1">
        <v>0</v>
      </c>
      <c r="Y118" s="1" t="s">
        <v>372</v>
      </c>
      <c r="AA118" s="1" t="s">
        <v>368</v>
      </c>
      <c r="AC118" s="1" t="s">
        <v>329</v>
      </c>
      <c r="AD118" s="1">
        <v>0</v>
      </c>
      <c r="AE118" s="1">
        <v>1</v>
      </c>
      <c r="AF118" s="1">
        <v>0</v>
      </c>
      <c r="AG118" s="1">
        <v>0</v>
      </c>
      <c r="AH118" s="1">
        <v>0</v>
      </c>
      <c r="AI118" s="1">
        <v>0</v>
      </c>
      <c r="AJ118" s="1">
        <v>0</v>
      </c>
      <c r="AK118" s="1">
        <v>0</v>
      </c>
      <c r="AL118" s="1">
        <v>0</v>
      </c>
      <c r="AM118" s="1">
        <v>0</v>
      </c>
      <c r="AN118" s="1">
        <v>0</v>
      </c>
      <c r="AP118" s="1" t="s">
        <v>329</v>
      </c>
      <c r="AR118" s="1" t="s">
        <v>330</v>
      </c>
      <c r="AS118" s="1" t="s">
        <v>323</v>
      </c>
      <c r="BI118" s="1">
        <v>1</v>
      </c>
      <c r="BR118" s="1" t="s">
        <v>331</v>
      </c>
      <c r="BS118" s="1">
        <v>0</v>
      </c>
      <c r="BT118" s="1">
        <v>1</v>
      </c>
      <c r="BU118" s="1">
        <v>0</v>
      </c>
      <c r="BV118" s="1">
        <v>0</v>
      </c>
      <c r="BW118" s="1">
        <v>0</v>
      </c>
      <c r="BX118" s="1">
        <v>0</v>
      </c>
      <c r="BY118" s="1">
        <v>0</v>
      </c>
      <c r="BZ118" s="1">
        <v>0</v>
      </c>
      <c r="CA118" s="1">
        <v>0</v>
      </c>
      <c r="CB118" s="1">
        <v>0</v>
      </c>
      <c r="CC118" s="1">
        <v>0</v>
      </c>
      <c r="CD118" s="1">
        <v>0</v>
      </c>
      <c r="CF118" s="1" t="s">
        <v>331</v>
      </c>
      <c r="CH118" s="1" t="s">
        <v>323</v>
      </c>
      <c r="CW118" s="1" t="s">
        <v>332</v>
      </c>
      <c r="CX118" s="1" t="s">
        <v>333</v>
      </c>
      <c r="CZ118" s="1" t="s">
        <v>333</v>
      </c>
      <c r="DB118" s="1">
        <v>0</v>
      </c>
      <c r="DC118" s="1">
        <v>21</v>
      </c>
      <c r="DD118" s="1">
        <v>0</v>
      </c>
      <c r="DE118" s="1">
        <v>0</v>
      </c>
      <c r="DF118" s="1">
        <v>0</v>
      </c>
      <c r="DG118" s="1">
        <v>0</v>
      </c>
      <c r="DH118" s="1">
        <v>0</v>
      </c>
      <c r="DI118" s="1">
        <v>0</v>
      </c>
      <c r="DJ118" s="1">
        <v>0</v>
      </c>
      <c r="DK118" s="1">
        <v>0</v>
      </c>
      <c r="DL118" s="1">
        <v>0</v>
      </c>
      <c r="DM118" s="1">
        <v>0</v>
      </c>
      <c r="DN118" s="1">
        <v>21</v>
      </c>
      <c r="DO118" s="1">
        <v>0</v>
      </c>
      <c r="DP118" s="1">
        <v>0</v>
      </c>
      <c r="DQ118" s="1">
        <v>0</v>
      </c>
      <c r="DR118" s="1">
        <v>0</v>
      </c>
      <c r="DS118" s="1">
        <v>0</v>
      </c>
      <c r="DT118" s="1">
        <v>0</v>
      </c>
      <c r="DU118" s="1">
        <v>0</v>
      </c>
      <c r="DV118" s="1">
        <v>0</v>
      </c>
      <c r="DW118" s="1">
        <v>0</v>
      </c>
      <c r="DX118" s="1">
        <v>0</v>
      </c>
      <c r="DY118" s="1">
        <v>21</v>
      </c>
      <c r="DZ118" s="1">
        <v>0</v>
      </c>
      <c r="EA118" s="1">
        <v>0</v>
      </c>
      <c r="EB118" s="1">
        <v>0</v>
      </c>
      <c r="EC118" s="1">
        <v>0</v>
      </c>
      <c r="ED118" s="1">
        <v>0</v>
      </c>
      <c r="EE118" s="1">
        <v>0</v>
      </c>
      <c r="EF118" s="1">
        <v>0</v>
      </c>
      <c r="EG118" s="1">
        <v>0</v>
      </c>
      <c r="EH118" s="1">
        <v>0</v>
      </c>
      <c r="EI118" s="1">
        <v>0</v>
      </c>
      <c r="EJ118" s="1">
        <v>0</v>
      </c>
      <c r="EK118" s="1">
        <v>21</v>
      </c>
      <c r="EL118" s="1">
        <v>0</v>
      </c>
      <c r="EM118" s="1">
        <v>0</v>
      </c>
      <c r="EN118" s="1">
        <v>0</v>
      </c>
      <c r="EO118" s="1">
        <v>0</v>
      </c>
      <c r="EP118" s="1">
        <v>0</v>
      </c>
      <c r="EQ118" s="1">
        <v>0</v>
      </c>
      <c r="ER118" s="1">
        <v>0</v>
      </c>
      <c r="ES118" s="1">
        <v>0</v>
      </c>
      <c r="ET118" s="1">
        <v>0</v>
      </c>
      <c r="EU118" s="1">
        <v>0</v>
      </c>
      <c r="EV118" s="1" t="s">
        <v>322</v>
      </c>
      <c r="EW118" s="1" t="s">
        <v>334</v>
      </c>
      <c r="EZ118" s="1" t="s">
        <v>335</v>
      </c>
      <c r="FA118" s="1">
        <v>1</v>
      </c>
      <c r="FB118" s="1">
        <v>24</v>
      </c>
      <c r="FI118" s="1" t="s">
        <v>322</v>
      </c>
      <c r="FM118" s="1" t="s">
        <v>323</v>
      </c>
      <c r="FP118" s="1" t="s">
        <v>311</v>
      </c>
      <c r="FQ118" s="1" t="s">
        <v>406</v>
      </c>
      <c r="FR118" s="1" t="s">
        <v>323</v>
      </c>
      <c r="FS118" s="1" t="s">
        <v>337</v>
      </c>
      <c r="FT118" s="1" t="s">
        <v>338</v>
      </c>
      <c r="FV118" s="1" t="s">
        <v>322</v>
      </c>
      <c r="FW118" s="125"/>
      <c r="FX118" s="1">
        <v>630860235</v>
      </c>
      <c r="FY118" s="243">
        <f t="shared" si="8"/>
        <v>6</v>
      </c>
      <c r="FZ118" s="243">
        <f t="shared" si="9"/>
        <v>0.8571428571428571</v>
      </c>
      <c r="GA118" s="241">
        <f t="shared" si="11"/>
        <v>240</v>
      </c>
      <c r="GC118"/>
      <c r="GD118"/>
    </row>
    <row r="119" spans="1:188" s="1" customFormat="1">
      <c r="B119" s="1" t="s">
        <v>322</v>
      </c>
      <c r="E119" s="1" t="s">
        <v>322</v>
      </c>
      <c r="H119" s="1" t="s">
        <v>322</v>
      </c>
      <c r="J119" s="1" t="s">
        <v>323</v>
      </c>
      <c r="L119" s="1" t="s">
        <v>324</v>
      </c>
      <c r="O119" s="1" t="s">
        <v>325</v>
      </c>
      <c r="P119" s="258">
        <v>45647</v>
      </c>
      <c r="Q119" s="255">
        <v>45647.364812546301</v>
      </c>
      <c r="R119" s="201" t="s">
        <v>551</v>
      </c>
      <c r="S119" s="1">
        <v>1</v>
      </c>
      <c r="T119" s="1">
        <v>1</v>
      </c>
      <c r="U119" s="1">
        <v>2</v>
      </c>
      <c r="V119" s="1">
        <v>1</v>
      </c>
      <c r="W119" s="1">
        <v>0</v>
      </c>
      <c r="X119" s="1">
        <v>0</v>
      </c>
      <c r="Y119" s="1" t="s">
        <v>345</v>
      </c>
      <c r="AA119" s="1" t="s">
        <v>358</v>
      </c>
      <c r="AC119" s="1" t="s">
        <v>329</v>
      </c>
      <c r="AD119" s="1">
        <v>0</v>
      </c>
      <c r="AE119" s="1">
        <v>1</v>
      </c>
      <c r="AF119" s="1">
        <v>0</v>
      </c>
      <c r="AG119" s="1">
        <v>0</v>
      </c>
      <c r="AH119" s="1">
        <v>0</v>
      </c>
      <c r="AI119" s="1">
        <v>0</v>
      </c>
      <c r="AJ119" s="1">
        <v>0</v>
      </c>
      <c r="AK119" s="1">
        <v>0</v>
      </c>
      <c r="AL119" s="1">
        <v>0</v>
      </c>
      <c r="AM119" s="1">
        <v>0</v>
      </c>
      <c r="AN119" s="1">
        <v>0</v>
      </c>
      <c r="AP119" s="1" t="s">
        <v>329</v>
      </c>
      <c r="AR119" s="1" t="s">
        <v>330</v>
      </c>
      <c r="AS119" s="1" t="s">
        <v>323</v>
      </c>
      <c r="BI119" s="1">
        <v>1</v>
      </c>
      <c r="BR119" s="1" t="s">
        <v>331</v>
      </c>
      <c r="BS119" s="1">
        <v>0</v>
      </c>
      <c r="BT119" s="1">
        <v>1</v>
      </c>
      <c r="BU119" s="1">
        <v>0</v>
      </c>
      <c r="BV119" s="1">
        <v>0</v>
      </c>
      <c r="BW119" s="1">
        <v>0</v>
      </c>
      <c r="BX119" s="1">
        <v>0</v>
      </c>
      <c r="BY119" s="1">
        <v>0</v>
      </c>
      <c r="BZ119" s="1">
        <v>0</v>
      </c>
      <c r="CA119" s="1">
        <v>0</v>
      </c>
      <c r="CB119" s="1">
        <v>0</v>
      </c>
      <c r="CC119" s="1">
        <v>0</v>
      </c>
      <c r="CD119" s="1">
        <v>0</v>
      </c>
      <c r="CF119" s="1" t="s">
        <v>331</v>
      </c>
      <c r="CH119" s="1" t="s">
        <v>323</v>
      </c>
      <c r="CW119" s="1" t="s">
        <v>332</v>
      </c>
      <c r="CX119" s="1" t="s">
        <v>359</v>
      </c>
      <c r="CZ119" s="1" t="s">
        <v>359</v>
      </c>
      <c r="DB119" s="1">
        <v>0</v>
      </c>
      <c r="DC119" s="1">
        <v>14</v>
      </c>
      <c r="DD119" s="1">
        <v>0</v>
      </c>
      <c r="DE119" s="1">
        <v>0</v>
      </c>
      <c r="DF119" s="1">
        <v>0</v>
      </c>
      <c r="DG119" s="1">
        <v>0</v>
      </c>
      <c r="DH119" s="1">
        <v>0</v>
      </c>
      <c r="DI119" s="1">
        <v>0</v>
      </c>
      <c r="DJ119" s="1">
        <v>0</v>
      </c>
      <c r="DK119" s="1">
        <v>0</v>
      </c>
      <c r="DL119" s="1">
        <v>0</v>
      </c>
      <c r="DM119" s="1">
        <v>0</v>
      </c>
      <c r="DN119" s="1">
        <v>14</v>
      </c>
      <c r="DO119" s="1">
        <v>0</v>
      </c>
      <c r="DP119" s="1">
        <v>0</v>
      </c>
      <c r="DQ119" s="1">
        <v>0</v>
      </c>
      <c r="DR119" s="1">
        <v>0</v>
      </c>
      <c r="DS119" s="1">
        <v>0</v>
      </c>
      <c r="DT119" s="1">
        <v>0</v>
      </c>
      <c r="DU119" s="1">
        <v>0</v>
      </c>
      <c r="DV119" s="1">
        <v>0</v>
      </c>
      <c r="DW119" s="1">
        <v>0</v>
      </c>
      <c r="DX119" s="1">
        <v>0</v>
      </c>
      <c r="DY119" s="1">
        <v>14</v>
      </c>
      <c r="DZ119" s="1">
        <v>0</v>
      </c>
      <c r="EA119" s="1">
        <v>0</v>
      </c>
      <c r="EB119" s="1">
        <v>0</v>
      </c>
      <c r="EC119" s="1">
        <v>0</v>
      </c>
      <c r="ED119" s="1">
        <v>0</v>
      </c>
      <c r="EE119" s="1">
        <v>0</v>
      </c>
      <c r="EF119" s="1">
        <v>0</v>
      </c>
      <c r="EG119" s="1">
        <v>0</v>
      </c>
      <c r="EH119" s="1">
        <v>0</v>
      </c>
      <c r="EI119" s="1">
        <v>0</v>
      </c>
      <c r="EJ119" s="1">
        <v>0</v>
      </c>
      <c r="EK119" s="1">
        <v>14</v>
      </c>
      <c r="EL119" s="1">
        <v>0</v>
      </c>
      <c r="EM119" s="1">
        <v>0</v>
      </c>
      <c r="EN119" s="1">
        <v>0</v>
      </c>
      <c r="EO119" s="1">
        <v>0</v>
      </c>
      <c r="EP119" s="1">
        <v>0</v>
      </c>
      <c r="EQ119" s="1">
        <v>0</v>
      </c>
      <c r="ER119" s="1">
        <v>0</v>
      </c>
      <c r="ES119" s="1">
        <v>0</v>
      </c>
      <c r="ET119" s="1">
        <v>0</v>
      </c>
      <c r="EU119" s="1">
        <v>0</v>
      </c>
      <c r="EV119" s="1" t="s">
        <v>322</v>
      </c>
      <c r="EW119" s="1" t="s">
        <v>334</v>
      </c>
      <c r="EZ119" s="1" t="s">
        <v>335</v>
      </c>
      <c r="FA119" s="1">
        <v>1</v>
      </c>
      <c r="FB119" s="1">
        <v>24</v>
      </c>
      <c r="FI119" s="1" t="s">
        <v>322</v>
      </c>
      <c r="FM119" s="1" t="s">
        <v>323</v>
      </c>
      <c r="FP119" s="1" t="s">
        <v>311</v>
      </c>
      <c r="FQ119" s="1" t="s">
        <v>406</v>
      </c>
      <c r="FR119" s="1" t="s">
        <v>323</v>
      </c>
      <c r="FS119" s="1" t="s">
        <v>337</v>
      </c>
      <c r="FT119" s="1" t="s">
        <v>338</v>
      </c>
      <c r="FV119" s="1" t="s">
        <v>322</v>
      </c>
      <c r="FW119" s="125"/>
      <c r="FX119" s="1">
        <v>630843648</v>
      </c>
      <c r="FY119" s="243">
        <f t="shared" si="8"/>
        <v>6</v>
      </c>
      <c r="FZ119" s="243">
        <f t="shared" si="9"/>
        <v>0.8571428571428571</v>
      </c>
      <c r="GA119" s="241">
        <f t="shared" si="11"/>
        <v>240</v>
      </c>
      <c r="GC119"/>
      <c r="GD119"/>
    </row>
    <row r="120" spans="1:188" s="1" customFormat="1">
      <c r="B120" s="1" t="s">
        <v>322</v>
      </c>
      <c r="E120" s="1" t="s">
        <v>322</v>
      </c>
      <c r="H120" s="1" t="s">
        <v>322</v>
      </c>
      <c r="J120" s="1" t="s">
        <v>323</v>
      </c>
      <c r="L120" s="1" t="s">
        <v>324</v>
      </c>
      <c r="O120" s="1" t="s">
        <v>325</v>
      </c>
      <c r="P120" s="258">
        <v>45647</v>
      </c>
      <c r="Q120" s="255">
        <v>45647.422660983801</v>
      </c>
      <c r="R120" s="201" t="s">
        <v>552</v>
      </c>
      <c r="S120" s="1">
        <v>3</v>
      </c>
      <c r="T120" s="1">
        <v>1</v>
      </c>
      <c r="U120" s="1">
        <v>1</v>
      </c>
      <c r="V120" s="1">
        <v>3</v>
      </c>
      <c r="W120" s="1">
        <v>0</v>
      </c>
      <c r="X120" s="1">
        <v>0</v>
      </c>
      <c r="Y120" s="1" t="s">
        <v>372</v>
      </c>
      <c r="AA120" s="1" t="s">
        <v>368</v>
      </c>
      <c r="AC120" s="1" t="s">
        <v>329</v>
      </c>
      <c r="AD120" s="1">
        <v>0</v>
      </c>
      <c r="AE120" s="1">
        <v>1</v>
      </c>
      <c r="AF120" s="1">
        <v>0</v>
      </c>
      <c r="AG120" s="1">
        <v>0</v>
      </c>
      <c r="AH120" s="1">
        <v>0</v>
      </c>
      <c r="AI120" s="1">
        <v>0</v>
      </c>
      <c r="AJ120" s="1">
        <v>0</v>
      </c>
      <c r="AK120" s="1">
        <v>0</v>
      </c>
      <c r="AL120" s="1">
        <v>0</v>
      </c>
      <c r="AM120" s="1">
        <v>0</v>
      </c>
      <c r="AN120" s="1">
        <v>0</v>
      </c>
      <c r="AP120" s="1" t="s">
        <v>329</v>
      </c>
      <c r="AR120" s="1" t="s">
        <v>330</v>
      </c>
      <c r="AS120" s="1" t="s">
        <v>323</v>
      </c>
      <c r="BI120" s="1">
        <v>1</v>
      </c>
      <c r="BR120" s="1" t="s">
        <v>331</v>
      </c>
      <c r="BS120" s="1">
        <v>0</v>
      </c>
      <c r="BT120" s="1">
        <v>1</v>
      </c>
      <c r="BU120" s="1">
        <v>0</v>
      </c>
      <c r="BV120" s="1">
        <v>0</v>
      </c>
      <c r="BW120" s="1">
        <v>0</v>
      </c>
      <c r="BX120" s="1">
        <v>0</v>
      </c>
      <c r="BY120" s="1">
        <v>0</v>
      </c>
      <c r="BZ120" s="1">
        <v>0</v>
      </c>
      <c r="CA120" s="1">
        <v>0</v>
      </c>
      <c r="CB120" s="1">
        <v>0</v>
      </c>
      <c r="CC120" s="1">
        <v>0</v>
      </c>
      <c r="CD120" s="1">
        <v>0</v>
      </c>
      <c r="CF120" s="1" t="s">
        <v>331</v>
      </c>
      <c r="CH120" s="1" t="s">
        <v>323</v>
      </c>
      <c r="CW120" s="1" t="s">
        <v>332</v>
      </c>
      <c r="CX120" s="1" t="s">
        <v>359</v>
      </c>
      <c r="CZ120" s="1" t="s">
        <v>359</v>
      </c>
      <c r="DB120" s="1">
        <v>0</v>
      </c>
      <c r="DC120" s="1">
        <v>14</v>
      </c>
      <c r="DD120" s="1">
        <v>0</v>
      </c>
      <c r="DE120" s="1">
        <v>0</v>
      </c>
      <c r="DF120" s="1">
        <v>0</v>
      </c>
      <c r="DG120" s="1">
        <v>0</v>
      </c>
      <c r="DH120" s="1">
        <v>0</v>
      </c>
      <c r="DI120" s="1">
        <v>0</v>
      </c>
      <c r="DJ120" s="1">
        <v>0</v>
      </c>
      <c r="DK120" s="1">
        <v>0</v>
      </c>
      <c r="DL120" s="1">
        <v>0</v>
      </c>
      <c r="DM120" s="1">
        <v>0</v>
      </c>
      <c r="DN120" s="1">
        <v>14</v>
      </c>
      <c r="DO120" s="1">
        <v>0</v>
      </c>
      <c r="DP120" s="1">
        <v>0</v>
      </c>
      <c r="DQ120" s="1">
        <v>0</v>
      </c>
      <c r="DR120" s="1">
        <v>0</v>
      </c>
      <c r="DS120" s="1">
        <v>0</v>
      </c>
      <c r="DT120" s="1">
        <v>0</v>
      </c>
      <c r="DU120" s="1">
        <v>0</v>
      </c>
      <c r="DV120" s="1">
        <v>0</v>
      </c>
      <c r="DW120" s="1">
        <v>0</v>
      </c>
      <c r="DX120" s="1">
        <v>0</v>
      </c>
      <c r="DY120" s="1">
        <v>14</v>
      </c>
      <c r="DZ120" s="1">
        <v>0</v>
      </c>
      <c r="EA120" s="1">
        <v>0</v>
      </c>
      <c r="EB120" s="1">
        <v>0</v>
      </c>
      <c r="EC120" s="1">
        <v>0</v>
      </c>
      <c r="ED120" s="1">
        <v>0</v>
      </c>
      <c r="EE120" s="1">
        <v>0</v>
      </c>
      <c r="EF120" s="1">
        <v>0</v>
      </c>
      <c r="EG120" s="1">
        <v>0</v>
      </c>
      <c r="EH120" s="1">
        <v>0</v>
      </c>
      <c r="EI120" s="1">
        <v>0</v>
      </c>
      <c r="EJ120" s="1">
        <v>0</v>
      </c>
      <c r="EK120" s="1">
        <v>14</v>
      </c>
      <c r="EL120" s="1">
        <v>0</v>
      </c>
      <c r="EM120" s="1">
        <v>0</v>
      </c>
      <c r="EN120" s="1">
        <v>0</v>
      </c>
      <c r="EO120" s="1">
        <v>0</v>
      </c>
      <c r="EP120" s="1">
        <v>0</v>
      </c>
      <c r="EQ120" s="1">
        <v>0</v>
      </c>
      <c r="ER120" s="1">
        <v>0</v>
      </c>
      <c r="ES120" s="1">
        <v>0</v>
      </c>
      <c r="ET120" s="1">
        <v>0</v>
      </c>
      <c r="EU120" s="1">
        <v>0</v>
      </c>
      <c r="EV120" s="1" t="s">
        <v>322</v>
      </c>
      <c r="EW120" s="1" t="s">
        <v>334</v>
      </c>
      <c r="EZ120" s="1" t="s">
        <v>335</v>
      </c>
      <c r="FA120" s="1">
        <v>1</v>
      </c>
      <c r="FB120" s="1">
        <v>24</v>
      </c>
      <c r="FI120" s="1" t="s">
        <v>322</v>
      </c>
      <c r="FM120" s="1" t="s">
        <v>323</v>
      </c>
      <c r="FP120" s="1" t="s">
        <v>311</v>
      </c>
      <c r="FQ120" s="1" t="s">
        <v>476</v>
      </c>
      <c r="FR120" s="1" t="s">
        <v>323</v>
      </c>
      <c r="FS120" s="1" t="s">
        <v>337</v>
      </c>
      <c r="FT120" s="1" t="s">
        <v>338</v>
      </c>
      <c r="FV120" s="1" t="s">
        <v>322</v>
      </c>
      <c r="FW120" s="125"/>
      <c r="FX120" s="1">
        <v>630855924</v>
      </c>
      <c r="FY120" s="243">
        <f t="shared" si="8"/>
        <v>6</v>
      </c>
      <c r="FZ120" s="243">
        <f t="shared" si="9"/>
        <v>0.8571428571428571</v>
      </c>
      <c r="GA120" s="241">
        <f t="shared" si="11"/>
        <v>240</v>
      </c>
      <c r="GC120"/>
      <c r="GD120"/>
    </row>
    <row r="121" spans="1:188" s="1" customFormat="1">
      <c r="B121" s="1" t="s">
        <v>322</v>
      </c>
      <c r="E121" s="1" t="s">
        <v>322</v>
      </c>
      <c r="H121" s="1" t="s">
        <v>322</v>
      </c>
      <c r="J121" s="1" t="s">
        <v>323</v>
      </c>
      <c r="L121" s="1" t="s">
        <v>324</v>
      </c>
      <c r="O121" s="1" t="s">
        <v>325</v>
      </c>
      <c r="P121" s="258">
        <v>45647</v>
      </c>
      <c r="Q121" s="255">
        <v>45647.364916724502</v>
      </c>
      <c r="R121" s="201" t="s">
        <v>553</v>
      </c>
      <c r="S121" s="1">
        <v>2</v>
      </c>
      <c r="T121" s="1">
        <v>3</v>
      </c>
      <c r="U121" s="1">
        <v>1</v>
      </c>
      <c r="V121" s="1">
        <v>1</v>
      </c>
      <c r="W121" s="1">
        <v>0</v>
      </c>
      <c r="X121" s="1">
        <v>0</v>
      </c>
      <c r="Y121" s="1" t="s">
        <v>345</v>
      </c>
      <c r="AA121" s="1" t="s">
        <v>328</v>
      </c>
      <c r="AC121" s="1" t="s">
        <v>329</v>
      </c>
      <c r="AD121" s="1">
        <v>0</v>
      </c>
      <c r="AE121" s="1">
        <v>1</v>
      </c>
      <c r="AF121" s="1">
        <v>0</v>
      </c>
      <c r="AG121" s="1">
        <v>0</v>
      </c>
      <c r="AH121" s="1">
        <v>0</v>
      </c>
      <c r="AI121" s="1">
        <v>0</v>
      </c>
      <c r="AJ121" s="1">
        <v>0</v>
      </c>
      <c r="AK121" s="1">
        <v>0</v>
      </c>
      <c r="AL121" s="1">
        <v>0</v>
      </c>
      <c r="AM121" s="1">
        <v>0</v>
      </c>
      <c r="AN121" s="1">
        <v>0</v>
      </c>
      <c r="AP121" s="1" t="s">
        <v>329</v>
      </c>
      <c r="AR121" s="1" t="s">
        <v>330</v>
      </c>
      <c r="AS121" s="1" t="s">
        <v>323</v>
      </c>
      <c r="BI121" s="1">
        <v>1</v>
      </c>
      <c r="BR121" s="1" t="s">
        <v>331</v>
      </c>
      <c r="BS121" s="1">
        <v>0</v>
      </c>
      <c r="BT121" s="1">
        <v>1</v>
      </c>
      <c r="BU121" s="1">
        <v>0</v>
      </c>
      <c r="BV121" s="1">
        <v>0</v>
      </c>
      <c r="BW121" s="1">
        <v>0</v>
      </c>
      <c r="BX121" s="1">
        <v>0</v>
      </c>
      <c r="BY121" s="1">
        <v>0</v>
      </c>
      <c r="BZ121" s="1">
        <v>0</v>
      </c>
      <c r="CA121" s="1">
        <v>0</v>
      </c>
      <c r="CB121" s="1">
        <v>0</v>
      </c>
      <c r="CC121" s="1">
        <v>0</v>
      </c>
      <c r="CD121" s="1">
        <v>0</v>
      </c>
      <c r="CF121" s="1" t="s">
        <v>331</v>
      </c>
      <c r="CH121" s="1" t="s">
        <v>323</v>
      </c>
      <c r="CW121" s="1" t="s">
        <v>332</v>
      </c>
      <c r="CX121" s="1" t="s">
        <v>333</v>
      </c>
      <c r="CZ121" s="1" t="s">
        <v>333</v>
      </c>
      <c r="DB121" s="1">
        <v>0</v>
      </c>
      <c r="DC121" s="1">
        <v>21</v>
      </c>
      <c r="DD121" s="1">
        <v>0</v>
      </c>
      <c r="DE121" s="1">
        <v>0</v>
      </c>
      <c r="DF121" s="1">
        <v>0</v>
      </c>
      <c r="DG121" s="1">
        <v>0</v>
      </c>
      <c r="DH121" s="1">
        <v>0</v>
      </c>
      <c r="DI121" s="1">
        <v>0</v>
      </c>
      <c r="DJ121" s="1">
        <v>0</v>
      </c>
      <c r="DK121" s="1">
        <v>0</v>
      </c>
      <c r="DL121" s="1">
        <v>0</v>
      </c>
      <c r="DM121" s="1">
        <v>0</v>
      </c>
      <c r="DN121" s="1">
        <v>21</v>
      </c>
      <c r="DO121" s="1">
        <v>0</v>
      </c>
      <c r="DP121" s="1">
        <v>0</v>
      </c>
      <c r="DQ121" s="1">
        <v>0</v>
      </c>
      <c r="DR121" s="1">
        <v>0</v>
      </c>
      <c r="DS121" s="1">
        <v>0</v>
      </c>
      <c r="DT121" s="1">
        <v>0</v>
      </c>
      <c r="DU121" s="1">
        <v>0</v>
      </c>
      <c r="DV121" s="1">
        <v>0</v>
      </c>
      <c r="DW121" s="1">
        <v>0</v>
      </c>
      <c r="DX121" s="1">
        <v>0</v>
      </c>
      <c r="DY121" s="1">
        <v>21</v>
      </c>
      <c r="DZ121" s="1">
        <v>0</v>
      </c>
      <c r="EA121" s="1">
        <v>0</v>
      </c>
      <c r="EB121" s="1">
        <v>0</v>
      </c>
      <c r="EC121" s="1">
        <v>0</v>
      </c>
      <c r="ED121" s="1">
        <v>0</v>
      </c>
      <c r="EE121" s="1">
        <v>0</v>
      </c>
      <c r="EF121" s="1">
        <v>0</v>
      </c>
      <c r="EG121" s="1">
        <v>0</v>
      </c>
      <c r="EH121" s="1">
        <v>0</v>
      </c>
      <c r="EI121" s="1">
        <v>0</v>
      </c>
      <c r="EJ121" s="1">
        <v>0</v>
      </c>
      <c r="EK121" s="1">
        <v>21</v>
      </c>
      <c r="EL121" s="1">
        <v>0</v>
      </c>
      <c r="EM121" s="1">
        <v>0</v>
      </c>
      <c r="EN121" s="1">
        <v>0</v>
      </c>
      <c r="EO121" s="1">
        <v>0</v>
      </c>
      <c r="EP121" s="1">
        <v>0</v>
      </c>
      <c r="EQ121" s="1">
        <v>0</v>
      </c>
      <c r="ER121" s="1">
        <v>0</v>
      </c>
      <c r="ES121" s="1">
        <v>0</v>
      </c>
      <c r="ET121" s="1">
        <v>0</v>
      </c>
      <c r="EU121" s="1">
        <v>0</v>
      </c>
      <c r="EV121" s="1" t="s">
        <v>322</v>
      </c>
      <c r="EW121" s="1" t="s">
        <v>334</v>
      </c>
      <c r="EZ121" s="1" t="s">
        <v>335</v>
      </c>
      <c r="FA121" s="1">
        <v>1</v>
      </c>
      <c r="FB121" s="1">
        <v>24</v>
      </c>
      <c r="FI121" s="1" t="s">
        <v>322</v>
      </c>
      <c r="FM121" s="1" t="s">
        <v>323</v>
      </c>
      <c r="FP121" s="1" t="s">
        <v>311</v>
      </c>
      <c r="FQ121" s="1" t="s">
        <v>406</v>
      </c>
      <c r="FR121" s="1" t="s">
        <v>323</v>
      </c>
      <c r="FS121" s="1" t="s">
        <v>337</v>
      </c>
      <c r="FT121" s="1" t="s">
        <v>338</v>
      </c>
      <c r="FV121" s="1" t="s">
        <v>322</v>
      </c>
      <c r="FW121" s="125"/>
      <c r="FX121" s="1">
        <v>630839152</v>
      </c>
      <c r="FY121" s="243">
        <f t="shared" si="8"/>
        <v>6</v>
      </c>
      <c r="FZ121" s="243">
        <f t="shared" si="9"/>
        <v>0.8571428571428571</v>
      </c>
      <c r="GA121" s="241">
        <f t="shared" si="11"/>
        <v>240</v>
      </c>
      <c r="GC121"/>
      <c r="GD121"/>
      <c r="GF121"/>
    </row>
    <row r="122" spans="1:188">
      <c r="A122" s="1"/>
      <c r="B122" s="1" t="s">
        <v>322</v>
      </c>
      <c r="C122" s="1"/>
      <c r="D122" s="1"/>
      <c r="E122" s="1" t="s">
        <v>322</v>
      </c>
      <c r="F122" s="1"/>
      <c r="G122" s="1"/>
      <c r="H122" s="1" t="s">
        <v>322</v>
      </c>
      <c r="I122" s="1"/>
      <c r="J122" s="1" t="s">
        <v>323</v>
      </c>
      <c r="K122" s="1"/>
      <c r="L122" s="1" t="s">
        <v>324</v>
      </c>
      <c r="M122" s="1"/>
      <c r="N122" s="1"/>
      <c r="O122" s="1" t="s">
        <v>325</v>
      </c>
      <c r="P122" s="258">
        <v>45647</v>
      </c>
      <c r="Q122" s="255">
        <v>45647.698161574102</v>
      </c>
      <c r="R122" s="201" t="s">
        <v>554</v>
      </c>
      <c r="S122" s="1">
        <v>0</v>
      </c>
      <c r="T122" s="1">
        <v>2</v>
      </c>
      <c r="U122" s="1">
        <v>2</v>
      </c>
      <c r="V122" s="1">
        <v>1</v>
      </c>
      <c r="W122" s="1">
        <v>0</v>
      </c>
      <c r="X122" s="1">
        <v>0</v>
      </c>
      <c r="Y122" s="1" t="s">
        <v>372</v>
      </c>
      <c r="Z122" s="1"/>
      <c r="AA122" s="1" t="s">
        <v>368</v>
      </c>
      <c r="AB122" s="1"/>
      <c r="AC122" s="1" t="s">
        <v>329</v>
      </c>
      <c r="AD122" s="1">
        <v>0</v>
      </c>
      <c r="AE122" s="1">
        <v>1</v>
      </c>
      <c r="AF122" s="1">
        <v>0</v>
      </c>
      <c r="AG122" s="1">
        <v>0</v>
      </c>
      <c r="AH122" s="1">
        <v>0</v>
      </c>
      <c r="AI122" s="1">
        <v>0</v>
      </c>
      <c r="AJ122" s="1">
        <v>0</v>
      </c>
      <c r="AK122" s="1">
        <v>0</v>
      </c>
      <c r="AL122" s="1">
        <v>0</v>
      </c>
      <c r="AM122" s="1">
        <v>0</v>
      </c>
      <c r="AN122" s="1">
        <v>0</v>
      </c>
      <c r="AO122" s="1"/>
      <c r="AP122" s="1" t="s">
        <v>329</v>
      </c>
      <c r="AQ122" s="1"/>
      <c r="AR122" s="1" t="s">
        <v>330</v>
      </c>
      <c r="AS122" s="1" t="s">
        <v>323</v>
      </c>
      <c r="AT122" s="1"/>
      <c r="AU122" s="1"/>
      <c r="AV122" s="1"/>
      <c r="AW122" s="1"/>
      <c r="AX122" s="1"/>
      <c r="AY122" s="1"/>
      <c r="AZ122" s="1"/>
      <c r="BA122" s="1"/>
      <c r="BB122" s="1"/>
      <c r="BC122" s="1"/>
      <c r="BD122" s="1"/>
      <c r="BE122" s="1"/>
      <c r="BF122" s="1"/>
      <c r="BG122" s="1"/>
      <c r="BH122" s="1"/>
      <c r="BI122" s="1">
        <v>1</v>
      </c>
      <c r="BJ122" s="1"/>
      <c r="BK122" s="1"/>
      <c r="BL122" s="1"/>
      <c r="BM122" s="1"/>
      <c r="BN122" s="1"/>
      <c r="BO122" s="1"/>
      <c r="BP122" s="1"/>
      <c r="BQ122" s="1"/>
      <c r="BR122" s="1" t="s">
        <v>331</v>
      </c>
      <c r="BS122" s="1">
        <v>0</v>
      </c>
      <c r="BT122" s="1">
        <v>1</v>
      </c>
      <c r="BU122" s="1">
        <v>0</v>
      </c>
      <c r="BV122" s="1">
        <v>0</v>
      </c>
      <c r="BW122" s="1">
        <v>0</v>
      </c>
      <c r="BX122" s="1">
        <v>0</v>
      </c>
      <c r="BY122" s="1">
        <v>0</v>
      </c>
      <c r="BZ122" s="1">
        <v>0</v>
      </c>
      <c r="CA122" s="1">
        <v>0</v>
      </c>
      <c r="CB122" s="1">
        <v>0</v>
      </c>
      <c r="CC122" s="1">
        <v>0</v>
      </c>
      <c r="CD122" s="1">
        <v>0</v>
      </c>
      <c r="CE122" s="1"/>
      <c r="CF122" s="1" t="s">
        <v>331</v>
      </c>
      <c r="CG122" s="1"/>
      <c r="CH122" s="1" t="s">
        <v>323</v>
      </c>
      <c r="CI122" s="1"/>
      <c r="CJ122" s="1"/>
      <c r="CK122" s="1"/>
      <c r="CL122" s="1"/>
      <c r="CM122" s="1"/>
      <c r="CN122" s="1"/>
      <c r="CO122" s="1"/>
      <c r="CP122" s="1"/>
      <c r="CQ122" s="1"/>
      <c r="CR122" s="1"/>
      <c r="CS122" s="1"/>
      <c r="CT122" s="1"/>
      <c r="CU122" s="1"/>
      <c r="CV122" s="1"/>
      <c r="CW122" s="1" t="s">
        <v>332</v>
      </c>
      <c r="CX122" s="1" t="s">
        <v>333</v>
      </c>
      <c r="CY122" s="1"/>
      <c r="CZ122" s="1" t="s">
        <v>333</v>
      </c>
      <c r="DA122" s="1"/>
      <c r="DB122" s="1">
        <v>0</v>
      </c>
      <c r="DC122" s="1">
        <v>21</v>
      </c>
      <c r="DD122" s="1">
        <v>0</v>
      </c>
      <c r="DE122" s="1">
        <v>0</v>
      </c>
      <c r="DF122" s="1">
        <v>0</v>
      </c>
      <c r="DG122" s="1">
        <v>0</v>
      </c>
      <c r="DH122" s="1">
        <v>0</v>
      </c>
      <c r="DI122" s="1">
        <v>0</v>
      </c>
      <c r="DJ122" s="1">
        <v>0</v>
      </c>
      <c r="DK122" s="1">
        <v>0</v>
      </c>
      <c r="DL122" s="1">
        <v>0</v>
      </c>
      <c r="DM122" s="1">
        <v>0</v>
      </c>
      <c r="DN122" s="1">
        <v>21</v>
      </c>
      <c r="DO122" s="1">
        <v>0</v>
      </c>
      <c r="DP122" s="1">
        <v>0</v>
      </c>
      <c r="DQ122" s="1">
        <v>0</v>
      </c>
      <c r="DR122" s="1">
        <v>0</v>
      </c>
      <c r="DS122" s="1">
        <v>0</v>
      </c>
      <c r="DT122" s="1">
        <v>0</v>
      </c>
      <c r="DU122" s="1">
        <v>0</v>
      </c>
      <c r="DV122" s="1">
        <v>0</v>
      </c>
      <c r="DW122" s="1">
        <v>0</v>
      </c>
      <c r="DX122" s="1">
        <v>0</v>
      </c>
      <c r="DY122" s="1">
        <v>21</v>
      </c>
      <c r="DZ122" s="1">
        <v>0</v>
      </c>
      <c r="EA122" s="1">
        <v>0</v>
      </c>
      <c r="EB122" s="1">
        <v>0</v>
      </c>
      <c r="EC122" s="1">
        <v>0</v>
      </c>
      <c r="ED122" s="1">
        <v>0</v>
      </c>
      <c r="EE122" s="1">
        <v>0</v>
      </c>
      <c r="EF122" s="1">
        <v>0</v>
      </c>
      <c r="EG122" s="1">
        <v>0</v>
      </c>
      <c r="EH122" s="1">
        <v>0</v>
      </c>
      <c r="EI122" s="1">
        <v>0</v>
      </c>
      <c r="EJ122" s="1">
        <v>0</v>
      </c>
      <c r="EK122" s="1">
        <v>21</v>
      </c>
      <c r="EL122" s="1">
        <v>0</v>
      </c>
      <c r="EM122" s="1">
        <v>0</v>
      </c>
      <c r="EN122" s="1">
        <v>0</v>
      </c>
      <c r="EO122" s="1">
        <v>0</v>
      </c>
      <c r="EP122" s="1">
        <v>0</v>
      </c>
      <c r="EQ122" s="1">
        <v>0</v>
      </c>
      <c r="ER122" s="1">
        <v>0</v>
      </c>
      <c r="ES122" s="1">
        <v>0</v>
      </c>
      <c r="ET122" s="1">
        <v>0</v>
      </c>
      <c r="EU122" s="1">
        <v>0</v>
      </c>
      <c r="EV122" s="1" t="s">
        <v>322</v>
      </c>
      <c r="EW122" s="1" t="s">
        <v>334</v>
      </c>
      <c r="EX122" s="1"/>
      <c r="EY122" s="1"/>
      <c r="EZ122" s="1" t="s">
        <v>335</v>
      </c>
      <c r="FA122" s="1">
        <v>1</v>
      </c>
      <c r="FB122" s="1">
        <v>24</v>
      </c>
      <c r="FC122" s="1"/>
      <c r="FD122" s="1"/>
      <c r="FE122" s="1"/>
      <c r="FF122" s="1"/>
      <c r="FG122" s="1"/>
      <c r="FH122" s="1"/>
      <c r="FI122" s="1" t="s">
        <v>322</v>
      </c>
      <c r="FJ122" s="1"/>
      <c r="FK122" s="1"/>
      <c r="FL122" s="1"/>
      <c r="FM122" s="1" t="s">
        <v>323</v>
      </c>
      <c r="FN122" s="1"/>
      <c r="FO122" s="1"/>
      <c r="FP122" s="1" t="s">
        <v>311</v>
      </c>
      <c r="FQ122" s="1" t="s">
        <v>555</v>
      </c>
      <c r="FR122" s="1" t="s">
        <v>323</v>
      </c>
      <c r="FS122" s="1" t="s">
        <v>337</v>
      </c>
      <c r="FT122" s="1" t="s">
        <v>338</v>
      </c>
      <c r="FU122" s="1"/>
      <c r="FV122" s="1" t="s">
        <v>322</v>
      </c>
      <c r="FW122" s="125"/>
      <c r="FX122" s="1">
        <v>630956359</v>
      </c>
      <c r="FY122" s="243">
        <f t="shared" si="8"/>
        <v>6</v>
      </c>
      <c r="FZ122" s="243">
        <f t="shared" si="9"/>
        <v>0.8571428571428571</v>
      </c>
      <c r="GA122" s="241">
        <f t="shared" si="11"/>
        <v>270</v>
      </c>
      <c r="GB122" s="1"/>
    </row>
    <row r="123" spans="1:188">
      <c r="A123" s="1"/>
      <c r="B123" s="1" t="s">
        <v>322</v>
      </c>
      <c r="C123" s="1"/>
      <c r="D123" s="1"/>
      <c r="E123" s="1" t="s">
        <v>322</v>
      </c>
      <c r="F123" s="1"/>
      <c r="G123" s="1"/>
      <c r="H123" s="1" t="s">
        <v>322</v>
      </c>
      <c r="I123" s="1"/>
      <c r="J123" s="1" t="s">
        <v>323</v>
      </c>
      <c r="K123" s="1"/>
      <c r="L123" s="1" t="s">
        <v>324</v>
      </c>
      <c r="M123" s="1"/>
      <c r="N123" s="1"/>
      <c r="O123" s="1" t="s">
        <v>325</v>
      </c>
      <c r="P123" s="258">
        <v>45647</v>
      </c>
      <c r="Q123" s="255">
        <v>45647.536212777799</v>
      </c>
      <c r="R123" s="201" t="s">
        <v>556</v>
      </c>
      <c r="S123" s="1">
        <v>3</v>
      </c>
      <c r="T123" s="1">
        <v>5</v>
      </c>
      <c r="U123" s="1">
        <v>3</v>
      </c>
      <c r="V123" s="1">
        <v>3</v>
      </c>
      <c r="W123" s="1">
        <v>0</v>
      </c>
      <c r="X123" s="1">
        <v>0</v>
      </c>
      <c r="Y123" s="1" t="s">
        <v>345</v>
      </c>
      <c r="Z123" s="1"/>
      <c r="AA123" s="1" t="s">
        <v>368</v>
      </c>
      <c r="AB123" s="1"/>
      <c r="AC123" s="1" t="s">
        <v>329</v>
      </c>
      <c r="AD123" s="1">
        <v>0</v>
      </c>
      <c r="AE123" s="1">
        <v>1</v>
      </c>
      <c r="AF123" s="1">
        <v>0</v>
      </c>
      <c r="AG123" s="1">
        <v>0</v>
      </c>
      <c r="AH123" s="1">
        <v>0</v>
      </c>
      <c r="AI123" s="1">
        <v>0</v>
      </c>
      <c r="AJ123" s="1">
        <v>0</v>
      </c>
      <c r="AK123" s="1">
        <v>0</v>
      </c>
      <c r="AL123" s="1">
        <v>0</v>
      </c>
      <c r="AM123" s="1">
        <v>0</v>
      </c>
      <c r="AN123" s="1">
        <v>0</v>
      </c>
      <c r="AO123" s="1"/>
      <c r="AP123" s="1" t="s">
        <v>329</v>
      </c>
      <c r="AQ123" s="1"/>
      <c r="AR123" s="1" t="s">
        <v>330</v>
      </c>
      <c r="AS123" s="1" t="s">
        <v>323</v>
      </c>
      <c r="AT123" s="1"/>
      <c r="AU123" s="1"/>
      <c r="AV123" s="1"/>
      <c r="AW123" s="1"/>
      <c r="AX123" s="1"/>
      <c r="AY123" s="1"/>
      <c r="AZ123" s="1"/>
      <c r="BA123" s="1"/>
      <c r="BB123" s="1"/>
      <c r="BC123" s="1"/>
      <c r="BD123" s="1"/>
      <c r="BE123" s="1"/>
      <c r="BF123" s="1"/>
      <c r="BG123" s="1"/>
      <c r="BH123" s="1"/>
      <c r="BI123" s="1">
        <v>1</v>
      </c>
      <c r="BJ123" s="1"/>
      <c r="BK123" s="1"/>
      <c r="BL123" s="1"/>
      <c r="BM123" s="1"/>
      <c r="BN123" s="1"/>
      <c r="BO123" s="1"/>
      <c r="BP123" s="1"/>
      <c r="BQ123" s="1"/>
      <c r="BR123" s="1" t="s">
        <v>331</v>
      </c>
      <c r="BS123" s="1">
        <v>0</v>
      </c>
      <c r="BT123" s="1">
        <v>1</v>
      </c>
      <c r="BU123" s="1">
        <v>0</v>
      </c>
      <c r="BV123" s="1">
        <v>0</v>
      </c>
      <c r="BW123" s="1">
        <v>0</v>
      </c>
      <c r="BX123" s="1">
        <v>0</v>
      </c>
      <c r="BY123" s="1">
        <v>0</v>
      </c>
      <c r="BZ123" s="1">
        <v>0</v>
      </c>
      <c r="CA123" s="1">
        <v>0</v>
      </c>
      <c r="CB123" s="1">
        <v>0</v>
      </c>
      <c r="CC123" s="1">
        <v>0</v>
      </c>
      <c r="CD123" s="1">
        <v>0</v>
      </c>
      <c r="CE123" s="1"/>
      <c r="CF123" s="1" t="s">
        <v>331</v>
      </c>
      <c r="CG123" s="1"/>
      <c r="CH123" s="1" t="s">
        <v>323</v>
      </c>
      <c r="CI123" s="1"/>
      <c r="CJ123" s="1"/>
      <c r="CK123" s="1"/>
      <c r="CL123" s="1"/>
      <c r="CM123" s="1"/>
      <c r="CN123" s="1"/>
      <c r="CO123" s="1"/>
      <c r="CP123" s="1"/>
      <c r="CQ123" s="1"/>
      <c r="CR123" s="1"/>
      <c r="CS123" s="1"/>
      <c r="CT123" s="1"/>
      <c r="CU123" s="1"/>
      <c r="CV123" s="1"/>
      <c r="CW123" s="1" t="s">
        <v>332</v>
      </c>
      <c r="CX123" s="1" t="s">
        <v>359</v>
      </c>
      <c r="CY123" s="1"/>
      <c r="CZ123" s="1" t="s">
        <v>359</v>
      </c>
      <c r="DA123" s="1"/>
      <c r="DB123" s="1">
        <v>0</v>
      </c>
      <c r="DC123" s="1">
        <v>21</v>
      </c>
      <c r="DD123" s="1">
        <v>0</v>
      </c>
      <c r="DE123" s="1">
        <v>0</v>
      </c>
      <c r="DF123" s="1">
        <v>0</v>
      </c>
      <c r="DG123" s="1">
        <v>0</v>
      </c>
      <c r="DH123" s="1">
        <v>0</v>
      </c>
      <c r="DI123" s="1">
        <v>0</v>
      </c>
      <c r="DJ123" s="1">
        <v>0</v>
      </c>
      <c r="DK123" s="1">
        <v>0</v>
      </c>
      <c r="DL123" s="1">
        <v>0</v>
      </c>
      <c r="DM123" s="1">
        <v>0</v>
      </c>
      <c r="DN123" s="1">
        <v>21</v>
      </c>
      <c r="DO123" s="1">
        <v>0</v>
      </c>
      <c r="DP123" s="1">
        <v>0</v>
      </c>
      <c r="DQ123" s="1">
        <v>0</v>
      </c>
      <c r="DR123" s="1">
        <v>0</v>
      </c>
      <c r="DS123" s="1">
        <v>0</v>
      </c>
      <c r="DT123" s="1">
        <v>0</v>
      </c>
      <c r="DU123" s="1">
        <v>0</v>
      </c>
      <c r="DV123" s="1">
        <v>0</v>
      </c>
      <c r="DW123" s="1">
        <v>0</v>
      </c>
      <c r="DX123" s="1">
        <v>0</v>
      </c>
      <c r="DY123" s="1">
        <v>21</v>
      </c>
      <c r="DZ123" s="1">
        <v>0</v>
      </c>
      <c r="EA123" s="1">
        <v>0</v>
      </c>
      <c r="EB123" s="1">
        <v>0</v>
      </c>
      <c r="EC123" s="1">
        <v>0</v>
      </c>
      <c r="ED123" s="1">
        <v>0</v>
      </c>
      <c r="EE123" s="1">
        <v>0</v>
      </c>
      <c r="EF123" s="1">
        <v>0</v>
      </c>
      <c r="EG123" s="1">
        <v>0</v>
      </c>
      <c r="EH123" s="1">
        <v>0</v>
      </c>
      <c r="EI123" s="1">
        <v>0</v>
      </c>
      <c r="EJ123" s="1">
        <v>0</v>
      </c>
      <c r="EK123" s="1">
        <v>21</v>
      </c>
      <c r="EL123" s="1">
        <v>0</v>
      </c>
      <c r="EM123" s="1">
        <v>0</v>
      </c>
      <c r="EN123" s="1">
        <v>0</v>
      </c>
      <c r="EO123" s="1">
        <v>0</v>
      </c>
      <c r="EP123" s="1">
        <v>0</v>
      </c>
      <c r="EQ123" s="1">
        <v>0</v>
      </c>
      <c r="ER123" s="1">
        <v>0</v>
      </c>
      <c r="ES123" s="1">
        <v>0</v>
      </c>
      <c r="ET123" s="1">
        <v>0</v>
      </c>
      <c r="EU123" s="1">
        <v>0</v>
      </c>
      <c r="EV123" s="1" t="s">
        <v>322</v>
      </c>
      <c r="EW123" s="1" t="s">
        <v>334</v>
      </c>
      <c r="EX123" s="1"/>
      <c r="EY123" s="1"/>
      <c r="EZ123" s="1" t="s">
        <v>335</v>
      </c>
      <c r="FA123" s="1">
        <v>1</v>
      </c>
      <c r="FB123" s="1">
        <v>24</v>
      </c>
      <c r="FC123" s="1"/>
      <c r="FD123" s="1"/>
      <c r="FE123" s="1"/>
      <c r="FF123" s="1"/>
      <c r="FG123" s="1"/>
      <c r="FH123" s="1"/>
      <c r="FI123" s="1" t="s">
        <v>322</v>
      </c>
      <c r="FJ123" s="1"/>
      <c r="FK123" s="1"/>
      <c r="FL123" s="1"/>
      <c r="FM123" s="1" t="s">
        <v>323</v>
      </c>
      <c r="FN123" s="1"/>
      <c r="FO123" s="1"/>
      <c r="FP123" s="1" t="s">
        <v>311</v>
      </c>
      <c r="FQ123" s="1" t="s">
        <v>555</v>
      </c>
      <c r="FR123" s="1" t="s">
        <v>323</v>
      </c>
      <c r="FS123" s="1" t="s">
        <v>337</v>
      </c>
      <c r="FT123" s="1" t="s">
        <v>338</v>
      </c>
      <c r="FU123" s="1"/>
      <c r="FV123" s="1" t="s">
        <v>322</v>
      </c>
      <c r="FW123" s="125"/>
      <c r="FX123" s="1">
        <v>630897367</v>
      </c>
      <c r="FY123" s="243">
        <f t="shared" si="8"/>
        <v>6</v>
      </c>
      <c r="FZ123" s="243">
        <f t="shared" si="9"/>
        <v>0.8571428571428571</v>
      </c>
      <c r="GA123" s="241">
        <f t="shared" si="11"/>
        <v>270</v>
      </c>
      <c r="GB123" s="1"/>
    </row>
    <row r="124" spans="1:188">
      <c r="A124" s="1"/>
      <c r="B124" s="1" t="s">
        <v>322</v>
      </c>
      <c r="C124" s="1"/>
      <c r="D124" s="1"/>
      <c r="E124" s="1" t="s">
        <v>322</v>
      </c>
      <c r="F124" s="1"/>
      <c r="G124" s="1"/>
      <c r="H124" s="1" t="s">
        <v>322</v>
      </c>
      <c r="I124" s="1"/>
      <c r="J124" s="1" t="s">
        <v>323</v>
      </c>
      <c r="K124" s="1"/>
      <c r="L124" s="1" t="s">
        <v>324</v>
      </c>
      <c r="M124" s="1"/>
      <c r="N124" s="1"/>
      <c r="O124" s="1" t="s">
        <v>325</v>
      </c>
      <c r="P124" s="258">
        <v>45647</v>
      </c>
      <c r="Q124" s="255">
        <v>45647.455790578701</v>
      </c>
      <c r="R124" s="201" t="s">
        <v>557</v>
      </c>
      <c r="S124" s="1">
        <v>4</v>
      </c>
      <c r="T124" s="1">
        <v>6</v>
      </c>
      <c r="U124" s="1">
        <v>6</v>
      </c>
      <c r="V124" s="1">
        <v>4</v>
      </c>
      <c r="W124" s="1">
        <v>0</v>
      </c>
      <c r="X124" s="1">
        <v>0</v>
      </c>
      <c r="Y124" s="1" t="s">
        <v>345</v>
      </c>
      <c r="Z124" s="1"/>
      <c r="AA124" s="1" t="s">
        <v>368</v>
      </c>
      <c r="AB124" s="1"/>
      <c r="AC124" s="1" t="s">
        <v>409</v>
      </c>
      <c r="AD124" s="1">
        <v>0</v>
      </c>
      <c r="AE124" s="1">
        <v>1</v>
      </c>
      <c r="AF124" s="1">
        <v>0</v>
      </c>
      <c r="AG124" s="1">
        <v>0</v>
      </c>
      <c r="AH124" s="1">
        <v>0</v>
      </c>
      <c r="AI124" s="1">
        <v>1</v>
      </c>
      <c r="AJ124" s="1">
        <v>0</v>
      </c>
      <c r="AK124" s="1">
        <v>0</v>
      </c>
      <c r="AL124" s="1">
        <v>0</v>
      </c>
      <c r="AM124" s="1">
        <v>0</v>
      </c>
      <c r="AN124" s="1">
        <v>0</v>
      </c>
      <c r="AO124" s="1"/>
      <c r="AP124" s="1" t="s">
        <v>329</v>
      </c>
      <c r="AQ124" s="1"/>
      <c r="AR124" s="1" t="s">
        <v>330</v>
      </c>
      <c r="AS124" s="1" t="s">
        <v>322</v>
      </c>
      <c r="AT124" s="1" t="s">
        <v>410</v>
      </c>
      <c r="AU124" s="1">
        <v>0</v>
      </c>
      <c r="AV124" s="1">
        <v>0</v>
      </c>
      <c r="AW124" s="1">
        <v>0</v>
      </c>
      <c r="AX124" s="1">
        <v>0</v>
      </c>
      <c r="AY124" s="1">
        <v>0</v>
      </c>
      <c r="AZ124" s="1">
        <v>1</v>
      </c>
      <c r="BA124" s="1">
        <v>0</v>
      </c>
      <c r="BB124" s="1">
        <v>0</v>
      </c>
      <c r="BC124" s="1">
        <v>0</v>
      </c>
      <c r="BD124" s="1">
        <v>0</v>
      </c>
      <c r="BE124" s="1">
        <v>0</v>
      </c>
      <c r="BF124" s="1"/>
      <c r="BG124" s="1"/>
      <c r="BH124" s="1"/>
      <c r="BI124" s="1">
        <v>1</v>
      </c>
      <c r="BJ124" s="1"/>
      <c r="BK124" s="1"/>
      <c r="BL124" s="1">
        <v>1</v>
      </c>
      <c r="BM124" s="1"/>
      <c r="BN124" s="1"/>
      <c r="BO124" s="1"/>
      <c r="BP124" s="1"/>
      <c r="BQ124" s="1"/>
      <c r="BR124" s="1" t="s">
        <v>411</v>
      </c>
      <c r="BS124" s="1">
        <v>0</v>
      </c>
      <c r="BT124" s="1">
        <v>1</v>
      </c>
      <c r="BU124" s="1">
        <v>0</v>
      </c>
      <c r="BV124" s="1">
        <v>0</v>
      </c>
      <c r="BW124" s="1">
        <v>0</v>
      </c>
      <c r="BX124" s="1">
        <v>0</v>
      </c>
      <c r="BY124" s="1">
        <v>0</v>
      </c>
      <c r="BZ124" s="1">
        <v>0</v>
      </c>
      <c r="CA124" s="1">
        <v>1</v>
      </c>
      <c r="CB124" s="1">
        <v>0</v>
      </c>
      <c r="CC124" s="1">
        <v>0</v>
      </c>
      <c r="CD124" s="1">
        <v>0</v>
      </c>
      <c r="CE124" s="1"/>
      <c r="CF124" s="1" t="s">
        <v>331</v>
      </c>
      <c r="CG124" s="1"/>
      <c r="CH124" s="1" t="s">
        <v>323</v>
      </c>
      <c r="CI124" s="1"/>
      <c r="CJ124" s="1"/>
      <c r="CK124" s="1"/>
      <c r="CL124" s="1"/>
      <c r="CM124" s="1"/>
      <c r="CN124" s="1"/>
      <c r="CO124" s="1"/>
      <c r="CP124" s="1"/>
      <c r="CQ124" s="1"/>
      <c r="CR124" s="1"/>
      <c r="CS124" s="1"/>
      <c r="CT124" s="1"/>
      <c r="CU124" s="1"/>
      <c r="CV124" s="1"/>
      <c r="CW124" s="1" t="s">
        <v>332</v>
      </c>
      <c r="CX124" s="1" t="s">
        <v>359</v>
      </c>
      <c r="CY124" s="1"/>
      <c r="CZ124" s="1" t="s">
        <v>359</v>
      </c>
      <c r="DA124" s="1"/>
      <c r="DB124" s="1">
        <v>0</v>
      </c>
      <c r="DC124" s="1">
        <v>14</v>
      </c>
      <c r="DD124" s="1">
        <v>0</v>
      </c>
      <c r="DE124" s="1">
        <v>0</v>
      </c>
      <c r="DF124" s="1">
        <v>0</v>
      </c>
      <c r="DG124" s="1">
        <v>7</v>
      </c>
      <c r="DH124" s="1">
        <v>0</v>
      </c>
      <c r="DI124" s="1">
        <v>0</v>
      </c>
      <c r="DJ124" s="1">
        <v>0</v>
      </c>
      <c r="DK124" s="1">
        <v>0</v>
      </c>
      <c r="DL124" s="1">
        <v>0</v>
      </c>
      <c r="DM124" s="1">
        <v>0</v>
      </c>
      <c r="DN124" s="1">
        <v>14</v>
      </c>
      <c r="DO124" s="1">
        <v>0</v>
      </c>
      <c r="DP124" s="1">
        <v>0</v>
      </c>
      <c r="DQ124" s="1">
        <v>0</v>
      </c>
      <c r="DR124" s="1">
        <v>7</v>
      </c>
      <c r="DS124" s="1">
        <v>0</v>
      </c>
      <c r="DT124" s="1">
        <v>0</v>
      </c>
      <c r="DU124" s="1">
        <v>0</v>
      </c>
      <c r="DV124" s="1">
        <v>0</v>
      </c>
      <c r="DW124" s="1">
        <v>0</v>
      </c>
      <c r="DX124" s="1">
        <v>0</v>
      </c>
      <c r="DY124" s="1">
        <v>14</v>
      </c>
      <c r="DZ124" s="1">
        <v>0</v>
      </c>
      <c r="EA124" s="1">
        <v>0</v>
      </c>
      <c r="EB124" s="1">
        <v>0</v>
      </c>
      <c r="EC124" s="1">
        <v>0</v>
      </c>
      <c r="ED124" s="1">
        <v>0</v>
      </c>
      <c r="EE124" s="1">
        <v>0</v>
      </c>
      <c r="EF124" s="1">
        <v>7</v>
      </c>
      <c r="EG124" s="1">
        <v>0</v>
      </c>
      <c r="EH124" s="1">
        <v>0</v>
      </c>
      <c r="EI124" s="1">
        <v>0</v>
      </c>
      <c r="EJ124" s="1">
        <v>0</v>
      </c>
      <c r="EK124" s="1">
        <v>14</v>
      </c>
      <c r="EL124" s="1">
        <v>0</v>
      </c>
      <c r="EM124" s="1">
        <v>0</v>
      </c>
      <c r="EN124" s="1">
        <v>0</v>
      </c>
      <c r="EO124" s="1">
        <v>0</v>
      </c>
      <c r="EP124" s="1">
        <v>0</v>
      </c>
      <c r="EQ124" s="1">
        <v>0</v>
      </c>
      <c r="ER124" s="1">
        <v>7</v>
      </c>
      <c r="ES124" s="1">
        <v>0</v>
      </c>
      <c r="ET124" s="1">
        <v>0</v>
      </c>
      <c r="EU124" s="1">
        <v>0</v>
      </c>
      <c r="EV124" s="1" t="s">
        <v>322</v>
      </c>
      <c r="EW124" s="1" t="s">
        <v>334</v>
      </c>
      <c r="EX124" s="1"/>
      <c r="EY124" s="1"/>
      <c r="EZ124" s="1" t="s">
        <v>335</v>
      </c>
      <c r="FA124" s="1">
        <v>1</v>
      </c>
      <c r="FB124" s="1">
        <v>24</v>
      </c>
      <c r="FC124" s="1"/>
      <c r="FD124" s="1"/>
      <c r="FE124" s="1"/>
      <c r="FF124" s="1"/>
      <c r="FG124" s="1"/>
      <c r="FH124" s="1"/>
      <c r="FI124" s="1" t="s">
        <v>322</v>
      </c>
      <c r="FJ124" s="1"/>
      <c r="FK124" s="1"/>
      <c r="FL124" s="1"/>
      <c r="FM124" s="1" t="s">
        <v>323</v>
      </c>
      <c r="FN124" s="1"/>
      <c r="FO124" s="1"/>
      <c r="FP124" s="1" t="s">
        <v>336</v>
      </c>
      <c r="FQ124" s="1"/>
      <c r="FR124" s="1" t="s">
        <v>323</v>
      </c>
      <c r="FS124" s="1" t="s">
        <v>337</v>
      </c>
      <c r="FT124" s="1" t="s">
        <v>338</v>
      </c>
      <c r="FU124" s="1"/>
      <c r="FV124" s="1" t="s">
        <v>322</v>
      </c>
      <c r="FW124" s="125"/>
      <c r="FX124" s="1">
        <v>630869109</v>
      </c>
      <c r="FY124" s="243">
        <f t="shared" si="8"/>
        <v>6</v>
      </c>
      <c r="FZ124" s="243">
        <f t="shared" si="9"/>
        <v>0.8571428571428571</v>
      </c>
      <c r="GA124" s="241">
        <f>IF(FP124="5 hours",300,IF(FP124="30 Mins",30,IF(FP124="2 Hours",120,IF(FP124="60 Mins",60,IF(FP124="3 hours",180,IF(FP124="3hrs",180,IF(FP124="2.5 hours",150,IF(FP124="3.5 hrs",210,IF(FP124="4 Hours",240,IF(FP124="3 Hours",180,IF(FP124="3.20 hrs",192,IF(FP124="4 hours",240,IF(FP124="2.40 hours",144,IF(FP124="3.20 hours",192,IF(FP124="3.5 hours",210,IF(FP124="4hours",240,""))))))))))))))))</f>
        <v>120</v>
      </c>
      <c r="GB124" s="1"/>
    </row>
    <row r="125" spans="1:188">
      <c r="A125" s="1"/>
      <c r="B125" s="1" t="s">
        <v>322</v>
      </c>
      <c r="C125" s="1"/>
      <c r="D125" s="1"/>
      <c r="E125" s="1" t="s">
        <v>322</v>
      </c>
      <c r="F125" s="1"/>
      <c r="G125" s="1"/>
      <c r="H125" s="1" t="s">
        <v>322</v>
      </c>
      <c r="I125" s="1"/>
      <c r="J125" s="1" t="s">
        <v>323</v>
      </c>
      <c r="K125" s="1"/>
      <c r="L125" s="1" t="s">
        <v>324</v>
      </c>
      <c r="M125" s="1"/>
      <c r="N125" s="1"/>
      <c r="O125" s="1" t="s">
        <v>325</v>
      </c>
      <c r="P125" s="258">
        <v>45645</v>
      </c>
      <c r="Q125" s="255">
        <v>45645.445219259302</v>
      </c>
      <c r="R125" s="201" t="s">
        <v>558</v>
      </c>
      <c r="S125" s="1">
        <v>2</v>
      </c>
      <c r="T125" s="1">
        <v>0</v>
      </c>
      <c r="U125" s="1">
        <v>2</v>
      </c>
      <c r="V125" s="1">
        <v>1</v>
      </c>
      <c r="W125" s="1">
        <v>0</v>
      </c>
      <c r="X125" s="1">
        <v>0</v>
      </c>
      <c r="Y125" s="1" t="s">
        <v>372</v>
      </c>
      <c r="Z125" s="1"/>
      <c r="AA125" s="1" t="s">
        <v>358</v>
      </c>
      <c r="AB125" s="1"/>
      <c r="AC125" s="1" t="s">
        <v>329</v>
      </c>
      <c r="AD125" s="1">
        <v>0</v>
      </c>
      <c r="AE125" s="1">
        <v>1</v>
      </c>
      <c r="AF125" s="1">
        <v>0</v>
      </c>
      <c r="AG125" s="1">
        <v>0</v>
      </c>
      <c r="AH125" s="1">
        <v>0</v>
      </c>
      <c r="AI125" s="1">
        <v>0</v>
      </c>
      <c r="AJ125" s="1">
        <v>0</v>
      </c>
      <c r="AK125" s="1">
        <v>0</v>
      </c>
      <c r="AL125" s="1">
        <v>0</v>
      </c>
      <c r="AM125" s="1">
        <v>0</v>
      </c>
      <c r="AN125" s="1">
        <v>0</v>
      </c>
      <c r="AO125" s="1"/>
      <c r="AP125" s="1" t="s">
        <v>329</v>
      </c>
      <c r="AQ125" s="1"/>
      <c r="AR125" s="1" t="s">
        <v>330</v>
      </c>
      <c r="AS125" s="1" t="s">
        <v>323</v>
      </c>
      <c r="AT125" s="1"/>
      <c r="AU125" s="1"/>
      <c r="AV125" s="1"/>
      <c r="AW125" s="1"/>
      <c r="AX125" s="1"/>
      <c r="AY125" s="1"/>
      <c r="AZ125" s="1"/>
      <c r="BA125" s="1"/>
      <c r="BB125" s="1"/>
      <c r="BC125" s="1"/>
      <c r="BD125" s="1"/>
      <c r="BE125" s="1"/>
      <c r="BF125" s="1"/>
      <c r="BG125" s="1"/>
      <c r="BH125" s="1"/>
      <c r="BI125" s="1">
        <v>1</v>
      </c>
      <c r="BJ125" s="1"/>
      <c r="BK125" s="1"/>
      <c r="BL125" s="1"/>
      <c r="BM125" s="1"/>
      <c r="BN125" s="1"/>
      <c r="BO125" s="1"/>
      <c r="BP125" s="1"/>
      <c r="BQ125" s="1"/>
      <c r="BR125" s="1" t="s">
        <v>331</v>
      </c>
      <c r="BS125" s="1">
        <v>0</v>
      </c>
      <c r="BT125" s="1">
        <v>1</v>
      </c>
      <c r="BU125" s="1">
        <v>0</v>
      </c>
      <c r="BV125" s="1">
        <v>0</v>
      </c>
      <c r="BW125" s="1">
        <v>0</v>
      </c>
      <c r="BX125" s="1">
        <v>0</v>
      </c>
      <c r="BY125" s="1">
        <v>0</v>
      </c>
      <c r="BZ125" s="1">
        <v>0</v>
      </c>
      <c r="CA125" s="1">
        <v>0</v>
      </c>
      <c r="CB125" s="1">
        <v>0</v>
      </c>
      <c r="CC125" s="1">
        <v>0</v>
      </c>
      <c r="CD125" s="1">
        <v>0</v>
      </c>
      <c r="CE125" s="1"/>
      <c r="CF125" s="1" t="s">
        <v>331</v>
      </c>
      <c r="CG125" s="1"/>
      <c r="CH125" s="1" t="s">
        <v>323</v>
      </c>
      <c r="CI125" s="1"/>
      <c r="CJ125" s="1"/>
      <c r="CK125" s="1"/>
      <c r="CL125" s="1"/>
      <c r="CM125" s="1"/>
      <c r="CN125" s="1"/>
      <c r="CO125" s="1"/>
      <c r="CP125" s="1"/>
      <c r="CQ125" s="1"/>
      <c r="CR125" s="1"/>
      <c r="CS125" s="1"/>
      <c r="CT125" s="1"/>
      <c r="CU125" s="1"/>
      <c r="CV125" s="1"/>
      <c r="CW125" s="1" t="s">
        <v>332</v>
      </c>
      <c r="CX125" s="1" t="s">
        <v>333</v>
      </c>
      <c r="CY125" s="1"/>
      <c r="CZ125" s="1" t="s">
        <v>333</v>
      </c>
      <c r="DA125" s="1"/>
      <c r="DB125" s="1">
        <v>0</v>
      </c>
      <c r="DC125" s="1">
        <v>21</v>
      </c>
      <c r="DD125" s="1">
        <v>0</v>
      </c>
      <c r="DE125" s="1">
        <v>0</v>
      </c>
      <c r="DF125" s="1">
        <v>0</v>
      </c>
      <c r="DG125" s="1">
        <v>0</v>
      </c>
      <c r="DH125" s="1">
        <v>0</v>
      </c>
      <c r="DI125" s="1">
        <v>0</v>
      </c>
      <c r="DJ125" s="1">
        <v>0</v>
      </c>
      <c r="DK125" s="1">
        <v>0</v>
      </c>
      <c r="DL125" s="1">
        <v>0</v>
      </c>
      <c r="DM125" s="1">
        <v>0</v>
      </c>
      <c r="DN125" s="1">
        <v>21</v>
      </c>
      <c r="DO125" s="1">
        <v>0</v>
      </c>
      <c r="DP125" s="1">
        <v>0</v>
      </c>
      <c r="DQ125" s="1">
        <v>0</v>
      </c>
      <c r="DR125" s="1">
        <v>0</v>
      </c>
      <c r="DS125" s="1">
        <v>0</v>
      </c>
      <c r="DT125" s="1">
        <v>0</v>
      </c>
      <c r="DU125" s="1">
        <v>0</v>
      </c>
      <c r="DV125" s="1">
        <v>0</v>
      </c>
      <c r="DW125" s="1">
        <v>0</v>
      </c>
      <c r="DX125" s="1">
        <v>0</v>
      </c>
      <c r="DY125" s="1">
        <v>21</v>
      </c>
      <c r="DZ125" s="1">
        <v>0</v>
      </c>
      <c r="EA125" s="1">
        <v>0</v>
      </c>
      <c r="EB125" s="1">
        <v>0</v>
      </c>
      <c r="EC125" s="1">
        <v>0</v>
      </c>
      <c r="ED125" s="1">
        <v>0</v>
      </c>
      <c r="EE125" s="1">
        <v>0</v>
      </c>
      <c r="EF125" s="1">
        <v>0</v>
      </c>
      <c r="EG125" s="1">
        <v>0</v>
      </c>
      <c r="EH125" s="1">
        <v>0</v>
      </c>
      <c r="EI125" s="1">
        <v>0</v>
      </c>
      <c r="EJ125" s="1">
        <v>0</v>
      </c>
      <c r="EK125" s="1">
        <v>21</v>
      </c>
      <c r="EL125" s="1">
        <v>0</v>
      </c>
      <c r="EM125" s="1">
        <v>0</v>
      </c>
      <c r="EN125" s="1">
        <v>0</v>
      </c>
      <c r="EO125" s="1">
        <v>0</v>
      </c>
      <c r="EP125" s="1">
        <v>0</v>
      </c>
      <c r="EQ125" s="1">
        <v>0</v>
      </c>
      <c r="ER125" s="1">
        <v>0</v>
      </c>
      <c r="ES125" s="1">
        <v>0</v>
      </c>
      <c r="ET125" s="1">
        <v>0</v>
      </c>
      <c r="EU125" s="1">
        <v>0</v>
      </c>
      <c r="EV125" s="1" t="s">
        <v>322</v>
      </c>
      <c r="EW125" s="1" t="s">
        <v>334</v>
      </c>
      <c r="EX125" s="1"/>
      <c r="EY125" s="1"/>
      <c r="EZ125" s="1" t="s">
        <v>335</v>
      </c>
      <c r="FA125" s="1">
        <v>1</v>
      </c>
      <c r="FB125" s="1">
        <v>24</v>
      </c>
      <c r="FC125" s="1"/>
      <c r="FD125" s="1"/>
      <c r="FE125" s="1"/>
      <c r="FF125" s="1"/>
      <c r="FG125" s="1"/>
      <c r="FH125" s="1"/>
      <c r="FI125" s="1" t="s">
        <v>322</v>
      </c>
      <c r="FJ125" s="1"/>
      <c r="FK125" s="1"/>
      <c r="FL125" s="1"/>
      <c r="FM125" s="1" t="s">
        <v>323</v>
      </c>
      <c r="FN125" s="1"/>
      <c r="FO125" s="1"/>
      <c r="FP125" s="1" t="s">
        <v>311</v>
      </c>
      <c r="FQ125" s="1" t="s">
        <v>406</v>
      </c>
      <c r="FR125" s="1" t="s">
        <v>323</v>
      </c>
      <c r="FS125" s="1" t="s">
        <v>337</v>
      </c>
      <c r="FT125" s="1" t="s">
        <v>338</v>
      </c>
      <c r="FU125" s="1"/>
      <c r="FV125" s="1" t="s">
        <v>322</v>
      </c>
      <c r="FW125" s="125"/>
      <c r="FX125" s="1">
        <v>630269640</v>
      </c>
      <c r="FY125" s="243">
        <f t="shared" si="8"/>
        <v>6</v>
      </c>
      <c r="FZ125" s="243">
        <f t="shared" si="9"/>
        <v>0.8571428571428571</v>
      </c>
      <c r="GA125" s="241">
        <f>IF(FQ125="120 minutes",120,IF(FQ125="300 mint",300,IF(FQ125="360 mint",360,IF(FQ125="300minute",300,IF(FQ125="270minute",270,IF(FQ125="300 minute",300,IF(FQ125="180 minute",180,IF(FQ125="6sacadood",360,IF(FQ125="5 saacadood",300,IF(FQ125="4sacadood",240,IF(FQ125="270 minutes",270,IF(FQ125="240minutes",240,IF(FQ125="360minutes",360,IF(FQ125="300mint",300,IF(FQ125="300 mints",300,IF(FQ125="270minutes",270,IF(FQ125="300 minutes",300,IF(FQ125="240 minutes",240,IF(FQ125="240Minutes",240,IF(FQ125="180minutes",180,IF(FQ125="180 minutes",180,IF(FQ125="263 minutes",263,IF(FQ125="330 minutes",330,IF(FQ125="270 Minutes",270,IF(FQ125="240minutes",240,IF(FQ125="3",180,IF(FQ125="3 hours",180,IF(FQ125="4 hours",240,IF(FQ125="1",60,IF(FQ125="2.5 hours",150,IF(FQ125="5 hours",300,IF(FQ125="4",240,IF(FQ125="300minutes",300,FQ125)))))))))))))))))))))))))))))))))</f>
        <v>240</v>
      </c>
      <c r="GB125" s="1"/>
    </row>
    <row r="126" spans="1:188">
      <c r="A126" s="1"/>
      <c r="B126" s="1" t="s">
        <v>322</v>
      </c>
      <c r="C126" s="1"/>
      <c r="D126" s="1"/>
      <c r="E126" s="1" t="s">
        <v>322</v>
      </c>
      <c r="F126" s="1"/>
      <c r="G126" s="1"/>
      <c r="H126" s="1" t="s">
        <v>322</v>
      </c>
      <c r="I126" s="1"/>
      <c r="J126" s="1" t="s">
        <v>323</v>
      </c>
      <c r="K126" s="1"/>
      <c r="L126" s="1" t="s">
        <v>324</v>
      </c>
      <c r="M126" s="1"/>
      <c r="N126" s="1"/>
      <c r="O126" s="1" t="s">
        <v>325</v>
      </c>
      <c r="P126" s="258">
        <v>45647</v>
      </c>
      <c r="Q126" s="255">
        <v>45647.669521249998</v>
      </c>
      <c r="R126" s="201" t="s">
        <v>559</v>
      </c>
      <c r="S126" s="1">
        <v>2</v>
      </c>
      <c r="T126" s="1">
        <v>1</v>
      </c>
      <c r="U126" s="1">
        <v>1</v>
      </c>
      <c r="V126" s="1">
        <v>2</v>
      </c>
      <c r="W126" s="1">
        <v>0</v>
      </c>
      <c r="X126" s="1">
        <v>0</v>
      </c>
      <c r="Y126" s="1" t="s">
        <v>345</v>
      </c>
      <c r="Z126" s="1"/>
      <c r="AA126" s="1" t="s">
        <v>358</v>
      </c>
      <c r="AB126" s="1"/>
      <c r="AC126" s="1" t="s">
        <v>329</v>
      </c>
      <c r="AD126" s="1">
        <v>0</v>
      </c>
      <c r="AE126" s="1">
        <v>1</v>
      </c>
      <c r="AF126" s="1">
        <v>0</v>
      </c>
      <c r="AG126" s="1">
        <v>0</v>
      </c>
      <c r="AH126" s="1">
        <v>0</v>
      </c>
      <c r="AI126" s="1">
        <v>0</v>
      </c>
      <c r="AJ126" s="1">
        <v>0</v>
      </c>
      <c r="AK126" s="1">
        <v>0</v>
      </c>
      <c r="AL126" s="1">
        <v>0</v>
      </c>
      <c r="AM126" s="1">
        <v>0</v>
      </c>
      <c r="AN126" s="1">
        <v>0</v>
      </c>
      <c r="AO126" s="1"/>
      <c r="AP126" s="1" t="s">
        <v>329</v>
      </c>
      <c r="AQ126" s="1"/>
      <c r="AR126" s="1" t="s">
        <v>330</v>
      </c>
      <c r="AS126" s="1" t="s">
        <v>323</v>
      </c>
      <c r="AT126" s="1"/>
      <c r="AU126" s="1"/>
      <c r="AV126" s="1"/>
      <c r="AW126" s="1"/>
      <c r="AX126" s="1"/>
      <c r="AY126" s="1"/>
      <c r="AZ126" s="1"/>
      <c r="BA126" s="1"/>
      <c r="BB126" s="1"/>
      <c r="BC126" s="1"/>
      <c r="BD126" s="1"/>
      <c r="BE126" s="1"/>
      <c r="BF126" s="1"/>
      <c r="BG126" s="1"/>
      <c r="BH126" s="1"/>
      <c r="BI126" s="1">
        <v>2</v>
      </c>
      <c r="BJ126" s="1"/>
      <c r="BK126" s="1"/>
      <c r="BL126" s="1"/>
      <c r="BM126" s="1"/>
      <c r="BN126" s="1"/>
      <c r="BO126" s="1"/>
      <c r="BP126" s="1"/>
      <c r="BQ126" s="1"/>
      <c r="BR126" s="1" t="s">
        <v>331</v>
      </c>
      <c r="BS126" s="1">
        <v>0</v>
      </c>
      <c r="BT126" s="1">
        <v>1</v>
      </c>
      <c r="BU126" s="1">
        <v>0</v>
      </c>
      <c r="BV126" s="1">
        <v>0</v>
      </c>
      <c r="BW126" s="1">
        <v>0</v>
      </c>
      <c r="BX126" s="1">
        <v>0</v>
      </c>
      <c r="BY126" s="1">
        <v>0</v>
      </c>
      <c r="BZ126" s="1">
        <v>0</v>
      </c>
      <c r="CA126" s="1">
        <v>0</v>
      </c>
      <c r="CB126" s="1">
        <v>0</v>
      </c>
      <c r="CC126" s="1">
        <v>0</v>
      </c>
      <c r="CD126" s="1">
        <v>0</v>
      </c>
      <c r="CE126" s="1"/>
      <c r="CF126" s="1" t="s">
        <v>331</v>
      </c>
      <c r="CG126" s="1"/>
      <c r="CH126" s="1" t="s">
        <v>323</v>
      </c>
      <c r="CI126" s="1"/>
      <c r="CJ126" s="1"/>
      <c r="CK126" s="1"/>
      <c r="CL126" s="1"/>
      <c r="CM126" s="1"/>
      <c r="CN126" s="1"/>
      <c r="CO126" s="1"/>
      <c r="CP126" s="1"/>
      <c r="CQ126" s="1"/>
      <c r="CR126" s="1"/>
      <c r="CS126" s="1"/>
      <c r="CT126" s="1"/>
      <c r="CU126" s="1"/>
      <c r="CV126" s="1"/>
      <c r="CW126" s="1" t="s">
        <v>332</v>
      </c>
      <c r="CX126" s="1" t="s">
        <v>333</v>
      </c>
      <c r="CY126" s="1"/>
      <c r="CZ126" s="1" t="s">
        <v>333</v>
      </c>
      <c r="DA126" s="1"/>
      <c r="DB126" s="1">
        <v>0</v>
      </c>
      <c r="DC126" s="1">
        <v>21</v>
      </c>
      <c r="DD126" s="1">
        <v>0</v>
      </c>
      <c r="DE126" s="1">
        <v>0</v>
      </c>
      <c r="DF126" s="1">
        <v>0</v>
      </c>
      <c r="DG126" s="1">
        <v>0</v>
      </c>
      <c r="DH126" s="1">
        <v>0</v>
      </c>
      <c r="DI126" s="1">
        <v>0</v>
      </c>
      <c r="DJ126" s="1">
        <v>0</v>
      </c>
      <c r="DK126" s="1">
        <v>0</v>
      </c>
      <c r="DL126" s="1">
        <v>0</v>
      </c>
      <c r="DM126" s="1">
        <v>0</v>
      </c>
      <c r="DN126" s="1">
        <v>21</v>
      </c>
      <c r="DO126" s="1">
        <v>0</v>
      </c>
      <c r="DP126" s="1">
        <v>0</v>
      </c>
      <c r="DQ126" s="1">
        <v>0</v>
      </c>
      <c r="DR126" s="1">
        <v>0</v>
      </c>
      <c r="DS126" s="1">
        <v>0</v>
      </c>
      <c r="DT126" s="1">
        <v>0</v>
      </c>
      <c r="DU126" s="1">
        <v>0</v>
      </c>
      <c r="DV126" s="1">
        <v>0</v>
      </c>
      <c r="DW126" s="1">
        <v>0</v>
      </c>
      <c r="DX126" s="1">
        <v>0</v>
      </c>
      <c r="DY126" s="1">
        <v>21</v>
      </c>
      <c r="DZ126" s="1">
        <v>0</v>
      </c>
      <c r="EA126" s="1">
        <v>0</v>
      </c>
      <c r="EB126" s="1">
        <v>0</v>
      </c>
      <c r="EC126" s="1">
        <v>0</v>
      </c>
      <c r="ED126" s="1">
        <v>0</v>
      </c>
      <c r="EE126" s="1">
        <v>0</v>
      </c>
      <c r="EF126" s="1">
        <v>0</v>
      </c>
      <c r="EG126" s="1">
        <v>0</v>
      </c>
      <c r="EH126" s="1">
        <v>0</v>
      </c>
      <c r="EI126" s="1">
        <v>0</v>
      </c>
      <c r="EJ126" s="1">
        <v>0</v>
      </c>
      <c r="EK126" s="1">
        <v>21</v>
      </c>
      <c r="EL126" s="1">
        <v>0</v>
      </c>
      <c r="EM126" s="1">
        <v>0</v>
      </c>
      <c r="EN126" s="1">
        <v>0</v>
      </c>
      <c r="EO126" s="1">
        <v>0</v>
      </c>
      <c r="EP126" s="1">
        <v>0</v>
      </c>
      <c r="EQ126" s="1">
        <v>0</v>
      </c>
      <c r="ER126" s="1">
        <v>0</v>
      </c>
      <c r="ES126" s="1">
        <v>0</v>
      </c>
      <c r="ET126" s="1">
        <v>0</v>
      </c>
      <c r="EU126" s="1">
        <v>0</v>
      </c>
      <c r="EV126" s="1" t="s">
        <v>322</v>
      </c>
      <c r="EW126" s="1" t="s">
        <v>349</v>
      </c>
      <c r="EX126" s="1"/>
      <c r="EY126" s="1"/>
      <c r="EZ126" s="1" t="s">
        <v>381</v>
      </c>
      <c r="FA126" s="1">
        <v>1</v>
      </c>
      <c r="FB126" s="1">
        <v>1</v>
      </c>
      <c r="FC126" s="1"/>
      <c r="FD126" s="1"/>
      <c r="FE126" s="1"/>
      <c r="FF126" s="1"/>
      <c r="FG126" s="1"/>
      <c r="FH126" s="1"/>
      <c r="FI126" s="1" t="s">
        <v>322</v>
      </c>
      <c r="FJ126" s="1"/>
      <c r="FK126" s="1"/>
      <c r="FL126" s="1"/>
      <c r="FM126" s="1" t="s">
        <v>323</v>
      </c>
      <c r="FN126" s="1"/>
      <c r="FO126" s="1"/>
      <c r="FP126" s="1" t="s">
        <v>311</v>
      </c>
      <c r="FQ126" s="1" t="s">
        <v>560</v>
      </c>
      <c r="FR126" s="1" t="s">
        <v>323</v>
      </c>
      <c r="FS126" s="1" t="s">
        <v>337</v>
      </c>
      <c r="FT126" s="1" t="s">
        <v>338</v>
      </c>
      <c r="FU126" s="1"/>
      <c r="FV126" s="1" t="s">
        <v>322</v>
      </c>
      <c r="FW126" s="125"/>
      <c r="FX126" s="1">
        <v>630948191</v>
      </c>
      <c r="FY126" s="243">
        <f t="shared" si="8"/>
        <v>7</v>
      </c>
      <c r="FZ126" s="243">
        <f t="shared" si="9"/>
        <v>1</v>
      </c>
      <c r="GA126" s="241">
        <f>IF(FQ126="120 minutes",120,IF(FQ126="300 mint",300,IF(FQ126="360 mint",360,IF(FQ126="300minute",300,IF(FQ126="270minute",270,IF(FQ126="300 minute",300,IF(FQ126="180 minute",180,IF(FQ126="6sacadood",360,IF(FQ126="5 saacadood",300,IF(FQ126="4sacadood",240,IF(FQ126="270 minutes",270,IF(FQ126="240minutes",240,IF(FQ126="360minutes",360,IF(FQ126="300mint",300,IF(FQ126="300 mints",300,IF(FQ126="270minutes",270,IF(FQ126="300 minutes",300,IF(FQ126="240 minutes",240,IF(FQ126="240Minutes",240,IF(FQ126="180minutes",180,IF(FQ126="180 minutes",180,IF(FQ126="263 minutes",263,IF(FQ126="330 minutes",330,IF(FQ126="270 Minutes",270,IF(FQ126="240minutes",240,IF(FQ126="3",180,IF(FQ126="3 hours",180,IF(FQ126="4 hours",240,IF(FQ126="1",60,IF(FQ126="2.5 hours",150,IF(FQ126="5 hours",300,IF(FQ126="4",240,IF(FQ126="300minutes",300,FQ126)))))))))))))))))))))))))))))))))</f>
        <v>360</v>
      </c>
      <c r="GB126" s="1"/>
    </row>
    <row r="127" spans="1:188">
      <c r="A127" s="1"/>
      <c r="B127" s="1" t="s">
        <v>322</v>
      </c>
      <c r="C127" s="1"/>
      <c r="D127" s="1"/>
      <c r="E127" s="1" t="s">
        <v>322</v>
      </c>
      <c r="F127" s="1"/>
      <c r="G127" s="1"/>
      <c r="H127" s="1" t="s">
        <v>322</v>
      </c>
      <c r="I127" s="1"/>
      <c r="J127" s="1" t="s">
        <v>323</v>
      </c>
      <c r="K127" s="1"/>
      <c r="L127" s="1" t="s">
        <v>324</v>
      </c>
      <c r="M127" s="1"/>
      <c r="N127" s="1"/>
      <c r="O127" s="1" t="s">
        <v>325</v>
      </c>
      <c r="P127" s="258">
        <v>45647</v>
      </c>
      <c r="Q127" s="255">
        <v>45647.432173541703</v>
      </c>
      <c r="R127" s="201" t="s">
        <v>561</v>
      </c>
      <c r="S127" s="1">
        <v>0</v>
      </c>
      <c r="T127" s="1">
        <v>2</v>
      </c>
      <c r="U127" s="1">
        <v>4</v>
      </c>
      <c r="V127" s="1">
        <v>2</v>
      </c>
      <c r="W127" s="1">
        <v>0</v>
      </c>
      <c r="X127" s="1">
        <v>1</v>
      </c>
      <c r="Y127" s="1" t="s">
        <v>372</v>
      </c>
      <c r="Z127" s="1"/>
      <c r="AA127" s="1" t="s">
        <v>368</v>
      </c>
      <c r="AB127" s="1"/>
      <c r="AC127" s="1" t="s">
        <v>409</v>
      </c>
      <c r="AD127" s="1">
        <v>0</v>
      </c>
      <c r="AE127" s="1">
        <v>1</v>
      </c>
      <c r="AF127" s="1">
        <v>0</v>
      </c>
      <c r="AG127" s="1">
        <v>0</v>
      </c>
      <c r="AH127" s="1">
        <v>0</v>
      </c>
      <c r="AI127" s="1">
        <v>1</v>
      </c>
      <c r="AJ127" s="1">
        <v>0</v>
      </c>
      <c r="AK127" s="1">
        <v>0</v>
      </c>
      <c r="AL127" s="1">
        <v>0</v>
      </c>
      <c r="AM127" s="1">
        <v>0</v>
      </c>
      <c r="AN127" s="1">
        <v>0</v>
      </c>
      <c r="AO127" s="1"/>
      <c r="AP127" s="1" t="s">
        <v>329</v>
      </c>
      <c r="AQ127" s="1"/>
      <c r="AR127" s="1" t="s">
        <v>330</v>
      </c>
      <c r="AS127" s="1" t="s">
        <v>322</v>
      </c>
      <c r="AT127" s="1" t="s">
        <v>410</v>
      </c>
      <c r="AU127" s="1">
        <v>0</v>
      </c>
      <c r="AV127" s="1">
        <v>0</v>
      </c>
      <c r="AW127" s="1">
        <v>0</v>
      </c>
      <c r="AX127" s="1">
        <v>0</v>
      </c>
      <c r="AY127" s="1">
        <v>0</v>
      </c>
      <c r="AZ127" s="1">
        <v>1</v>
      </c>
      <c r="BA127" s="1">
        <v>0</v>
      </c>
      <c r="BB127" s="1">
        <v>0</v>
      </c>
      <c r="BC127" s="1">
        <v>0</v>
      </c>
      <c r="BD127" s="1">
        <v>0</v>
      </c>
      <c r="BE127" s="1">
        <v>0</v>
      </c>
      <c r="BF127" s="1"/>
      <c r="BG127" s="1"/>
      <c r="BH127" s="1"/>
      <c r="BI127" s="1">
        <v>1</v>
      </c>
      <c r="BJ127" s="1"/>
      <c r="BK127" s="1"/>
      <c r="BL127" s="1">
        <v>1</v>
      </c>
      <c r="BM127" s="1"/>
      <c r="BN127" s="1"/>
      <c r="BO127" s="1"/>
      <c r="BP127" s="1"/>
      <c r="BQ127" s="1"/>
      <c r="BR127" s="1" t="s">
        <v>411</v>
      </c>
      <c r="BS127" s="1">
        <v>0</v>
      </c>
      <c r="BT127" s="1">
        <v>1</v>
      </c>
      <c r="BU127" s="1">
        <v>0</v>
      </c>
      <c r="BV127" s="1">
        <v>0</v>
      </c>
      <c r="BW127" s="1">
        <v>0</v>
      </c>
      <c r="BX127" s="1">
        <v>0</v>
      </c>
      <c r="BY127" s="1">
        <v>0</v>
      </c>
      <c r="BZ127" s="1">
        <v>0</v>
      </c>
      <c r="CA127" s="1">
        <v>1</v>
      </c>
      <c r="CB127" s="1">
        <v>0</v>
      </c>
      <c r="CC127" s="1">
        <v>0</v>
      </c>
      <c r="CD127" s="1">
        <v>0</v>
      </c>
      <c r="CE127" s="1"/>
      <c r="CF127" s="1" t="s">
        <v>331</v>
      </c>
      <c r="CG127" s="1"/>
      <c r="CH127" s="1" t="s">
        <v>323</v>
      </c>
      <c r="CI127" s="1"/>
      <c r="CJ127" s="1"/>
      <c r="CK127" s="1"/>
      <c r="CL127" s="1"/>
      <c r="CM127" s="1"/>
      <c r="CN127" s="1"/>
      <c r="CO127" s="1"/>
      <c r="CP127" s="1"/>
      <c r="CQ127" s="1"/>
      <c r="CR127" s="1"/>
      <c r="CS127" s="1"/>
      <c r="CT127" s="1"/>
      <c r="CU127" s="1"/>
      <c r="CV127" s="1"/>
      <c r="CW127" s="1" t="s">
        <v>332</v>
      </c>
      <c r="CX127" s="1" t="s">
        <v>359</v>
      </c>
      <c r="CY127" s="1"/>
      <c r="CZ127" s="1" t="s">
        <v>359</v>
      </c>
      <c r="DA127" s="1"/>
      <c r="DB127" s="1">
        <v>0</v>
      </c>
      <c r="DC127" s="1">
        <v>14</v>
      </c>
      <c r="DD127" s="1">
        <v>0</v>
      </c>
      <c r="DE127" s="1">
        <v>0</v>
      </c>
      <c r="DF127" s="1">
        <v>0</v>
      </c>
      <c r="DG127" s="1">
        <v>7</v>
      </c>
      <c r="DH127" s="1">
        <v>0</v>
      </c>
      <c r="DI127" s="1">
        <v>0</v>
      </c>
      <c r="DJ127" s="1">
        <v>0</v>
      </c>
      <c r="DK127" s="1">
        <v>0</v>
      </c>
      <c r="DL127" s="1">
        <v>0</v>
      </c>
      <c r="DM127" s="1">
        <v>0</v>
      </c>
      <c r="DN127" s="1">
        <v>14</v>
      </c>
      <c r="DO127" s="1">
        <v>0</v>
      </c>
      <c r="DP127" s="1">
        <v>0</v>
      </c>
      <c r="DQ127" s="1">
        <v>0</v>
      </c>
      <c r="DR127" s="1">
        <v>7</v>
      </c>
      <c r="DS127" s="1">
        <v>0</v>
      </c>
      <c r="DT127" s="1">
        <v>0</v>
      </c>
      <c r="DU127" s="1">
        <v>0</v>
      </c>
      <c r="DV127" s="1">
        <v>0</v>
      </c>
      <c r="DW127" s="1">
        <v>0</v>
      </c>
      <c r="DX127" s="1">
        <v>0</v>
      </c>
      <c r="DY127" s="1">
        <v>14</v>
      </c>
      <c r="DZ127" s="1">
        <v>0</v>
      </c>
      <c r="EA127" s="1">
        <v>0</v>
      </c>
      <c r="EB127" s="1">
        <v>0</v>
      </c>
      <c r="EC127" s="1">
        <v>0</v>
      </c>
      <c r="ED127" s="1">
        <v>0</v>
      </c>
      <c r="EE127" s="1">
        <v>0</v>
      </c>
      <c r="EF127" s="1">
        <v>7</v>
      </c>
      <c r="EG127" s="1">
        <v>0</v>
      </c>
      <c r="EH127" s="1">
        <v>0</v>
      </c>
      <c r="EI127" s="1">
        <v>0</v>
      </c>
      <c r="EJ127" s="1">
        <v>0</v>
      </c>
      <c r="EK127" s="1">
        <v>14</v>
      </c>
      <c r="EL127" s="1">
        <v>0</v>
      </c>
      <c r="EM127" s="1">
        <v>0</v>
      </c>
      <c r="EN127" s="1">
        <v>0</v>
      </c>
      <c r="EO127" s="1">
        <v>0</v>
      </c>
      <c r="EP127" s="1">
        <v>0</v>
      </c>
      <c r="EQ127" s="1">
        <v>0</v>
      </c>
      <c r="ER127" s="1">
        <v>7</v>
      </c>
      <c r="ES127" s="1">
        <v>0</v>
      </c>
      <c r="ET127" s="1">
        <v>0</v>
      </c>
      <c r="EU127" s="1">
        <v>0</v>
      </c>
      <c r="EV127" s="1" t="s">
        <v>322</v>
      </c>
      <c r="EW127" s="1" t="s">
        <v>334</v>
      </c>
      <c r="EX127" s="1"/>
      <c r="EY127" s="1"/>
      <c r="EZ127" s="1" t="s">
        <v>335</v>
      </c>
      <c r="FA127" s="1">
        <v>1</v>
      </c>
      <c r="FB127" s="1">
        <v>24</v>
      </c>
      <c r="FC127" s="1"/>
      <c r="FD127" s="1"/>
      <c r="FE127" s="1"/>
      <c r="FF127" s="1"/>
      <c r="FG127" s="1"/>
      <c r="FH127" s="1"/>
      <c r="FI127" s="1" t="s">
        <v>322</v>
      </c>
      <c r="FJ127" s="1"/>
      <c r="FK127" s="1"/>
      <c r="FL127" s="1"/>
      <c r="FM127" s="1" t="s">
        <v>323</v>
      </c>
      <c r="FN127" s="1"/>
      <c r="FO127" s="1"/>
      <c r="FP127" s="1" t="s">
        <v>336</v>
      </c>
      <c r="FQ127" s="1"/>
      <c r="FR127" s="1" t="s">
        <v>323</v>
      </c>
      <c r="FS127" s="1" t="s">
        <v>337</v>
      </c>
      <c r="FT127" s="1" t="s">
        <v>338</v>
      </c>
      <c r="FU127" s="1"/>
      <c r="FV127" s="1" t="s">
        <v>322</v>
      </c>
      <c r="FW127" s="125"/>
      <c r="FX127" s="1">
        <v>630861832</v>
      </c>
      <c r="FY127" s="243">
        <f t="shared" si="8"/>
        <v>6</v>
      </c>
      <c r="FZ127" s="243">
        <f t="shared" si="9"/>
        <v>0.8571428571428571</v>
      </c>
      <c r="GA127" s="241">
        <f>IF(FP127="5 hours",300,IF(FP127="30 Mins",30,IF(FP127="2 Hours",120,IF(FP127="60 Mins",60,IF(FP127="3 hours",180,IF(FP127="3hrs",180,IF(FP127="2.5 hours",150,IF(FP127="3.5 hrs",210,IF(FP127="4 Hours",240,IF(FP127="3 Hours",180,IF(FP127="3.20 hrs",192,IF(FP127="4 hours",240,IF(FP127="2.40 hours",144,IF(FP127="3.20 hours",192,IF(FP127="3.5 hours",210,IF(FP127="4hours",240,""))))))))))))))))</f>
        <v>120</v>
      </c>
      <c r="GB127" s="1"/>
    </row>
    <row r="128" spans="1:188">
      <c r="A128" s="1"/>
      <c r="B128" s="1" t="s">
        <v>322</v>
      </c>
      <c r="C128" s="1"/>
      <c r="D128" s="1"/>
      <c r="E128" s="1" t="s">
        <v>322</v>
      </c>
      <c r="F128" s="1"/>
      <c r="G128" s="1"/>
      <c r="H128" s="1" t="s">
        <v>322</v>
      </c>
      <c r="I128" s="1"/>
      <c r="J128" s="1" t="s">
        <v>323</v>
      </c>
      <c r="K128" s="1"/>
      <c r="L128" s="1" t="s">
        <v>324</v>
      </c>
      <c r="M128" s="1"/>
      <c r="N128" s="1"/>
      <c r="O128" s="1" t="s">
        <v>325</v>
      </c>
      <c r="P128" s="258">
        <v>45647</v>
      </c>
      <c r="Q128" s="255">
        <v>45647.440044374998</v>
      </c>
      <c r="R128" s="201" t="s">
        <v>562</v>
      </c>
      <c r="S128" s="1">
        <v>2</v>
      </c>
      <c r="T128" s="1">
        <v>3</v>
      </c>
      <c r="U128" s="1">
        <v>2</v>
      </c>
      <c r="V128" s="1">
        <v>0</v>
      </c>
      <c r="W128" s="1">
        <v>0</v>
      </c>
      <c r="X128" s="1">
        <v>0</v>
      </c>
      <c r="Y128" s="1" t="s">
        <v>372</v>
      </c>
      <c r="Z128" s="1"/>
      <c r="AA128" s="1" t="s">
        <v>368</v>
      </c>
      <c r="AB128" s="1"/>
      <c r="AC128" s="1" t="s">
        <v>329</v>
      </c>
      <c r="AD128" s="1">
        <v>0</v>
      </c>
      <c r="AE128" s="1">
        <v>1</v>
      </c>
      <c r="AF128" s="1">
        <v>0</v>
      </c>
      <c r="AG128" s="1">
        <v>0</v>
      </c>
      <c r="AH128" s="1">
        <v>0</v>
      </c>
      <c r="AI128" s="1">
        <v>0</v>
      </c>
      <c r="AJ128" s="1">
        <v>0</v>
      </c>
      <c r="AK128" s="1">
        <v>0</v>
      </c>
      <c r="AL128" s="1">
        <v>0</v>
      </c>
      <c r="AM128" s="1">
        <v>0</v>
      </c>
      <c r="AN128" s="1">
        <v>0</v>
      </c>
      <c r="AO128" s="1"/>
      <c r="AP128" s="1" t="s">
        <v>329</v>
      </c>
      <c r="AQ128" s="1"/>
      <c r="AR128" s="1" t="s">
        <v>330</v>
      </c>
      <c r="AS128" s="1" t="s">
        <v>323</v>
      </c>
      <c r="AT128" s="1"/>
      <c r="AU128" s="1"/>
      <c r="AV128" s="1"/>
      <c r="AW128" s="1"/>
      <c r="AX128" s="1"/>
      <c r="AY128" s="1"/>
      <c r="AZ128" s="1"/>
      <c r="BA128" s="1"/>
      <c r="BB128" s="1"/>
      <c r="BC128" s="1"/>
      <c r="BD128" s="1"/>
      <c r="BE128" s="1"/>
      <c r="BF128" s="1"/>
      <c r="BG128" s="1"/>
      <c r="BH128" s="1"/>
      <c r="BI128" s="1">
        <v>1</v>
      </c>
      <c r="BJ128" s="1"/>
      <c r="BK128" s="1"/>
      <c r="BL128" s="1"/>
      <c r="BM128" s="1"/>
      <c r="BN128" s="1"/>
      <c r="BO128" s="1"/>
      <c r="BP128" s="1"/>
      <c r="BQ128" s="1"/>
      <c r="BR128" s="1" t="s">
        <v>331</v>
      </c>
      <c r="BS128" s="1">
        <v>0</v>
      </c>
      <c r="BT128" s="1">
        <v>1</v>
      </c>
      <c r="BU128" s="1">
        <v>0</v>
      </c>
      <c r="BV128" s="1">
        <v>0</v>
      </c>
      <c r="BW128" s="1">
        <v>0</v>
      </c>
      <c r="BX128" s="1">
        <v>0</v>
      </c>
      <c r="BY128" s="1">
        <v>0</v>
      </c>
      <c r="BZ128" s="1">
        <v>0</v>
      </c>
      <c r="CA128" s="1">
        <v>0</v>
      </c>
      <c r="CB128" s="1">
        <v>0</v>
      </c>
      <c r="CC128" s="1">
        <v>0</v>
      </c>
      <c r="CD128" s="1">
        <v>0</v>
      </c>
      <c r="CE128" s="1"/>
      <c r="CF128" s="1" t="s">
        <v>331</v>
      </c>
      <c r="CG128" s="1"/>
      <c r="CH128" s="1" t="s">
        <v>323</v>
      </c>
      <c r="CI128" s="1"/>
      <c r="CJ128" s="1"/>
      <c r="CK128" s="1"/>
      <c r="CL128" s="1"/>
      <c r="CM128" s="1"/>
      <c r="CN128" s="1"/>
      <c r="CO128" s="1"/>
      <c r="CP128" s="1"/>
      <c r="CQ128" s="1"/>
      <c r="CR128" s="1"/>
      <c r="CS128" s="1"/>
      <c r="CT128" s="1"/>
      <c r="CU128" s="1"/>
      <c r="CV128" s="1"/>
      <c r="CW128" s="1" t="s">
        <v>332</v>
      </c>
      <c r="CX128" s="1" t="s">
        <v>333</v>
      </c>
      <c r="CY128" s="1"/>
      <c r="CZ128" s="1" t="s">
        <v>333</v>
      </c>
      <c r="DA128" s="1"/>
      <c r="DB128" s="1">
        <v>0</v>
      </c>
      <c r="DC128" s="1">
        <v>21</v>
      </c>
      <c r="DD128" s="1">
        <v>0</v>
      </c>
      <c r="DE128" s="1">
        <v>0</v>
      </c>
      <c r="DF128" s="1">
        <v>0</v>
      </c>
      <c r="DG128" s="1">
        <v>0</v>
      </c>
      <c r="DH128" s="1">
        <v>0</v>
      </c>
      <c r="DI128" s="1">
        <v>0</v>
      </c>
      <c r="DJ128" s="1">
        <v>0</v>
      </c>
      <c r="DK128" s="1">
        <v>0</v>
      </c>
      <c r="DL128" s="1">
        <v>0</v>
      </c>
      <c r="DM128" s="1">
        <v>0</v>
      </c>
      <c r="DN128" s="1">
        <v>21</v>
      </c>
      <c r="DO128" s="1">
        <v>0</v>
      </c>
      <c r="DP128" s="1">
        <v>0</v>
      </c>
      <c r="DQ128" s="1">
        <v>0</v>
      </c>
      <c r="DR128" s="1">
        <v>0</v>
      </c>
      <c r="DS128" s="1">
        <v>0</v>
      </c>
      <c r="DT128" s="1">
        <v>0</v>
      </c>
      <c r="DU128" s="1">
        <v>0</v>
      </c>
      <c r="DV128" s="1">
        <v>0</v>
      </c>
      <c r="DW128" s="1">
        <v>0</v>
      </c>
      <c r="DX128" s="1">
        <v>0</v>
      </c>
      <c r="DY128" s="1">
        <v>21</v>
      </c>
      <c r="DZ128" s="1">
        <v>0</v>
      </c>
      <c r="EA128" s="1">
        <v>0</v>
      </c>
      <c r="EB128" s="1">
        <v>0</v>
      </c>
      <c r="EC128" s="1">
        <v>0</v>
      </c>
      <c r="ED128" s="1">
        <v>0</v>
      </c>
      <c r="EE128" s="1">
        <v>0</v>
      </c>
      <c r="EF128" s="1">
        <v>0</v>
      </c>
      <c r="EG128" s="1">
        <v>0</v>
      </c>
      <c r="EH128" s="1">
        <v>0</v>
      </c>
      <c r="EI128" s="1">
        <v>0</v>
      </c>
      <c r="EJ128" s="1">
        <v>0</v>
      </c>
      <c r="EK128" s="1">
        <v>21</v>
      </c>
      <c r="EL128" s="1">
        <v>0</v>
      </c>
      <c r="EM128" s="1">
        <v>0</v>
      </c>
      <c r="EN128" s="1">
        <v>0</v>
      </c>
      <c r="EO128" s="1">
        <v>0</v>
      </c>
      <c r="EP128" s="1">
        <v>0</v>
      </c>
      <c r="EQ128" s="1">
        <v>0</v>
      </c>
      <c r="ER128" s="1">
        <v>0</v>
      </c>
      <c r="ES128" s="1">
        <v>0</v>
      </c>
      <c r="ET128" s="1">
        <v>0</v>
      </c>
      <c r="EU128" s="1">
        <v>0</v>
      </c>
      <c r="EV128" s="1" t="s">
        <v>322</v>
      </c>
      <c r="EW128" s="1" t="s">
        <v>334</v>
      </c>
      <c r="EX128" s="1"/>
      <c r="EY128" s="1"/>
      <c r="EZ128" s="1" t="s">
        <v>335</v>
      </c>
      <c r="FA128" s="1">
        <v>1</v>
      </c>
      <c r="FB128" s="1">
        <v>24</v>
      </c>
      <c r="FC128" s="1"/>
      <c r="FD128" s="1"/>
      <c r="FE128" s="1"/>
      <c r="FF128" s="1"/>
      <c r="FG128" s="1"/>
      <c r="FH128" s="1"/>
      <c r="FI128" s="1" t="s">
        <v>322</v>
      </c>
      <c r="FJ128" s="1"/>
      <c r="FK128" s="1"/>
      <c r="FL128" s="1"/>
      <c r="FM128" s="1" t="s">
        <v>323</v>
      </c>
      <c r="FN128" s="1"/>
      <c r="FO128" s="1"/>
      <c r="FP128" s="1" t="s">
        <v>311</v>
      </c>
      <c r="FQ128" s="1" t="s">
        <v>563</v>
      </c>
      <c r="FR128" s="1" t="s">
        <v>323</v>
      </c>
      <c r="FS128" s="1" t="s">
        <v>337</v>
      </c>
      <c r="FT128" s="1" t="s">
        <v>338</v>
      </c>
      <c r="FU128" s="1"/>
      <c r="FV128" s="1" t="s">
        <v>322</v>
      </c>
      <c r="FW128" s="125"/>
      <c r="FX128" s="1">
        <v>630864315</v>
      </c>
      <c r="FY128" s="243">
        <f t="shared" si="8"/>
        <v>6</v>
      </c>
      <c r="FZ128" s="243">
        <f t="shared" si="9"/>
        <v>0.8571428571428571</v>
      </c>
      <c r="GA128" s="241">
        <f>IF(FQ128="120 minutes",120,IF(FQ128="300 mint",300,IF(FQ128="360 mint",360,IF(FQ128="300minute",300,IF(FQ128="270minute",270,IF(FQ128="300 minute",300,IF(FQ128="180 minute",180,IF(FQ128="6sacadood",360,IF(FQ128="5 saacadood",300,IF(FQ128="4sacadood",240,IF(FQ128="270 minutes",270,IF(FQ128="240minutes",240,IF(FQ128="360minutes",360,IF(FQ128="300mint",300,IF(FQ128="300 mints",300,IF(FQ128="270minutes",270,IF(FQ128="300 minutes",300,IF(FQ128="240 minutes",240,IF(FQ128="240Minutes",240,IF(FQ128="180minutes",180,IF(FQ128="180 minutes",180,IF(FQ128="263 minutes",263,IF(FQ128="330 minutes",330,IF(FQ128="270 Minutes",270,IF(FQ128="240minutes",240,IF(FQ128="3",180,IF(FQ128="3 hours",180,IF(FQ128="4 hours",240,IF(FQ128="1",60,IF(FQ128="2.5 hours",150,IF(FQ128="5 hours",300,IF(FQ128="4",240,IF(FQ128="300minutes",300,FQ128)))))))))))))))))))))))))))))))))</f>
        <v>360</v>
      </c>
      <c r="GB128" s="1"/>
    </row>
    <row r="129" spans="1:184">
      <c r="A129" s="1"/>
      <c r="B129" s="1" t="s">
        <v>322</v>
      </c>
      <c r="C129" s="1"/>
      <c r="D129" s="1"/>
      <c r="E129" s="1" t="s">
        <v>322</v>
      </c>
      <c r="F129" s="1"/>
      <c r="G129" s="1"/>
      <c r="H129" s="1" t="s">
        <v>322</v>
      </c>
      <c r="I129" s="1"/>
      <c r="J129" s="1" t="s">
        <v>323</v>
      </c>
      <c r="K129" s="1"/>
      <c r="L129" s="1" t="s">
        <v>324</v>
      </c>
      <c r="M129" s="1"/>
      <c r="N129" s="1"/>
      <c r="O129" s="1" t="s">
        <v>325</v>
      </c>
      <c r="P129" s="258">
        <v>45647</v>
      </c>
      <c r="Q129" s="255">
        <v>45647.662405023097</v>
      </c>
      <c r="R129" s="201" t="s">
        <v>564</v>
      </c>
      <c r="S129" s="1">
        <v>1</v>
      </c>
      <c r="T129" s="1">
        <v>0</v>
      </c>
      <c r="U129" s="1">
        <v>5</v>
      </c>
      <c r="V129" s="1">
        <v>0</v>
      </c>
      <c r="W129" s="1">
        <v>0</v>
      </c>
      <c r="X129" s="1">
        <v>0</v>
      </c>
      <c r="Y129" s="1" t="s">
        <v>372</v>
      </c>
      <c r="Z129" s="1"/>
      <c r="AA129" s="1" t="s">
        <v>368</v>
      </c>
      <c r="AB129" s="1"/>
      <c r="AC129" s="1" t="s">
        <v>329</v>
      </c>
      <c r="AD129" s="1">
        <v>0</v>
      </c>
      <c r="AE129" s="1">
        <v>1</v>
      </c>
      <c r="AF129" s="1">
        <v>0</v>
      </c>
      <c r="AG129" s="1">
        <v>0</v>
      </c>
      <c r="AH129" s="1">
        <v>0</v>
      </c>
      <c r="AI129" s="1">
        <v>0</v>
      </c>
      <c r="AJ129" s="1">
        <v>0</v>
      </c>
      <c r="AK129" s="1">
        <v>0</v>
      </c>
      <c r="AL129" s="1">
        <v>0</v>
      </c>
      <c r="AM129" s="1">
        <v>0</v>
      </c>
      <c r="AN129" s="1">
        <v>0</v>
      </c>
      <c r="AO129" s="1"/>
      <c r="AP129" s="1" t="s">
        <v>329</v>
      </c>
      <c r="AQ129" s="1"/>
      <c r="AR129" s="1" t="s">
        <v>330</v>
      </c>
      <c r="AS129" s="1" t="s">
        <v>323</v>
      </c>
      <c r="AT129" s="1"/>
      <c r="AU129" s="1"/>
      <c r="AV129" s="1"/>
      <c r="AW129" s="1"/>
      <c r="AX129" s="1"/>
      <c r="AY129" s="1"/>
      <c r="AZ129" s="1"/>
      <c r="BA129" s="1"/>
      <c r="BB129" s="1"/>
      <c r="BC129" s="1"/>
      <c r="BD129" s="1"/>
      <c r="BE129" s="1"/>
      <c r="BF129" s="1"/>
      <c r="BG129" s="1"/>
      <c r="BH129" s="1"/>
      <c r="BI129" s="1">
        <v>1</v>
      </c>
      <c r="BJ129" s="1"/>
      <c r="BK129" s="1"/>
      <c r="BL129" s="1"/>
      <c r="BM129" s="1"/>
      <c r="BN129" s="1"/>
      <c r="BO129" s="1"/>
      <c r="BP129" s="1"/>
      <c r="BQ129" s="1"/>
      <c r="BR129" s="1" t="s">
        <v>331</v>
      </c>
      <c r="BS129" s="1">
        <v>0</v>
      </c>
      <c r="BT129" s="1">
        <v>1</v>
      </c>
      <c r="BU129" s="1">
        <v>0</v>
      </c>
      <c r="BV129" s="1">
        <v>0</v>
      </c>
      <c r="BW129" s="1">
        <v>0</v>
      </c>
      <c r="BX129" s="1">
        <v>0</v>
      </c>
      <c r="BY129" s="1">
        <v>0</v>
      </c>
      <c r="BZ129" s="1">
        <v>0</v>
      </c>
      <c r="CA129" s="1">
        <v>0</v>
      </c>
      <c r="CB129" s="1">
        <v>0</v>
      </c>
      <c r="CC129" s="1">
        <v>0</v>
      </c>
      <c r="CD129" s="1">
        <v>0</v>
      </c>
      <c r="CE129" s="1"/>
      <c r="CF129" s="1" t="s">
        <v>331</v>
      </c>
      <c r="CG129" s="1"/>
      <c r="CH129" s="1" t="s">
        <v>323</v>
      </c>
      <c r="CI129" s="1"/>
      <c r="CJ129" s="1"/>
      <c r="CK129" s="1"/>
      <c r="CL129" s="1"/>
      <c r="CM129" s="1"/>
      <c r="CN129" s="1"/>
      <c r="CO129" s="1"/>
      <c r="CP129" s="1"/>
      <c r="CQ129" s="1"/>
      <c r="CR129" s="1"/>
      <c r="CS129" s="1"/>
      <c r="CT129" s="1"/>
      <c r="CU129" s="1"/>
      <c r="CV129" s="1"/>
      <c r="CW129" s="1" t="s">
        <v>332</v>
      </c>
      <c r="CX129" s="1" t="s">
        <v>333</v>
      </c>
      <c r="CY129" s="1"/>
      <c r="CZ129" s="1" t="s">
        <v>333</v>
      </c>
      <c r="DA129" s="1"/>
      <c r="DB129" s="1">
        <v>0</v>
      </c>
      <c r="DC129" s="1">
        <v>21</v>
      </c>
      <c r="DD129" s="1">
        <v>0</v>
      </c>
      <c r="DE129" s="1">
        <v>0</v>
      </c>
      <c r="DF129" s="1">
        <v>0</v>
      </c>
      <c r="DG129" s="1">
        <v>0</v>
      </c>
      <c r="DH129" s="1">
        <v>0</v>
      </c>
      <c r="DI129" s="1">
        <v>0</v>
      </c>
      <c r="DJ129" s="1">
        <v>0</v>
      </c>
      <c r="DK129" s="1">
        <v>0</v>
      </c>
      <c r="DL129" s="1">
        <v>0</v>
      </c>
      <c r="DM129" s="1">
        <v>0</v>
      </c>
      <c r="DN129" s="1">
        <v>21</v>
      </c>
      <c r="DO129" s="1">
        <v>0</v>
      </c>
      <c r="DP129" s="1">
        <v>0</v>
      </c>
      <c r="DQ129" s="1">
        <v>0</v>
      </c>
      <c r="DR129" s="1">
        <v>0</v>
      </c>
      <c r="DS129" s="1">
        <v>0</v>
      </c>
      <c r="DT129" s="1">
        <v>0</v>
      </c>
      <c r="DU129" s="1">
        <v>0</v>
      </c>
      <c r="DV129" s="1">
        <v>0</v>
      </c>
      <c r="DW129" s="1">
        <v>0</v>
      </c>
      <c r="DX129" s="1">
        <v>0</v>
      </c>
      <c r="DY129" s="1">
        <v>21</v>
      </c>
      <c r="DZ129" s="1">
        <v>0</v>
      </c>
      <c r="EA129" s="1">
        <v>0</v>
      </c>
      <c r="EB129" s="1">
        <v>0</v>
      </c>
      <c r="EC129" s="1">
        <v>0</v>
      </c>
      <c r="ED129" s="1">
        <v>0</v>
      </c>
      <c r="EE129" s="1">
        <v>0</v>
      </c>
      <c r="EF129" s="1">
        <v>0</v>
      </c>
      <c r="EG129" s="1">
        <v>0</v>
      </c>
      <c r="EH129" s="1">
        <v>0</v>
      </c>
      <c r="EI129" s="1">
        <v>0</v>
      </c>
      <c r="EJ129" s="1">
        <v>0</v>
      </c>
      <c r="EK129" s="1">
        <v>21</v>
      </c>
      <c r="EL129" s="1">
        <v>0</v>
      </c>
      <c r="EM129" s="1">
        <v>0</v>
      </c>
      <c r="EN129" s="1">
        <v>0</v>
      </c>
      <c r="EO129" s="1">
        <v>0</v>
      </c>
      <c r="EP129" s="1">
        <v>0</v>
      </c>
      <c r="EQ129" s="1">
        <v>0</v>
      </c>
      <c r="ER129" s="1">
        <v>0</v>
      </c>
      <c r="ES129" s="1">
        <v>0</v>
      </c>
      <c r="ET129" s="1">
        <v>0</v>
      </c>
      <c r="EU129" s="1">
        <v>0</v>
      </c>
      <c r="EV129" s="1" t="s">
        <v>322</v>
      </c>
      <c r="EW129" s="1" t="s">
        <v>334</v>
      </c>
      <c r="EX129" s="1"/>
      <c r="EY129" s="1"/>
      <c r="EZ129" s="1" t="s">
        <v>335</v>
      </c>
      <c r="FA129" s="1">
        <v>1</v>
      </c>
      <c r="FB129" s="1">
        <v>24</v>
      </c>
      <c r="FC129" s="1"/>
      <c r="FD129" s="1"/>
      <c r="FE129" s="1"/>
      <c r="FF129" s="1"/>
      <c r="FG129" s="1"/>
      <c r="FH129" s="1"/>
      <c r="FI129" s="1" t="s">
        <v>322</v>
      </c>
      <c r="FJ129" s="1"/>
      <c r="FK129" s="1"/>
      <c r="FL129" s="1"/>
      <c r="FM129" s="1" t="s">
        <v>323</v>
      </c>
      <c r="FN129" s="1"/>
      <c r="FO129" s="1"/>
      <c r="FP129" s="1" t="s">
        <v>311</v>
      </c>
      <c r="FQ129" s="1" t="s">
        <v>406</v>
      </c>
      <c r="FR129" s="1" t="s">
        <v>323</v>
      </c>
      <c r="FS129" s="1" t="s">
        <v>337</v>
      </c>
      <c r="FT129" s="1" t="s">
        <v>338</v>
      </c>
      <c r="FU129" s="1"/>
      <c r="FV129" s="1" t="s">
        <v>322</v>
      </c>
      <c r="FW129" s="125"/>
      <c r="FX129" s="1">
        <v>630945436</v>
      </c>
      <c r="FY129" s="243">
        <f t="shared" si="8"/>
        <v>6</v>
      </c>
      <c r="FZ129" s="243">
        <f t="shared" si="9"/>
        <v>0.8571428571428571</v>
      </c>
      <c r="GA129" s="241">
        <f>IF(FQ129="120 minutes",120,IF(FQ129="300 mint",300,IF(FQ129="360 mint",360,IF(FQ129="300minute",300,IF(FQ129="270minute",270,IF(FQ129="300 minute",300,IF(FQ129="180 minute",180,IF(FQ129="6sacadood",360,IF(FQ129="5 saacadood",300,IF(FQ129="4sacadood",240,IF(FQ129="270 minutes",270,IF(FQ129="240minutes",240,IF(FQ129="360minutes",360,IF(FQ129="300mint",300,IF(FQ129="300 mints",300,IF(FQ129="270minutes",270,IF(FQ129="300 minutes",300,IF(FQ129="240 minutes",240,IF(FQ129="240Minutes",240,IF(FQ129="180minutes",180,IF(FQ129="180 minutes",180,IF(FQ129="263 minutes",263,IF(FQ129="330 minutes",330,IF(FQ129="270 Minutes",270,IF(FQ129="240minutes",240,IF(FQ129="3",180,IF(FQ129="3 hours",180,IF(FQ129="4 hours",240,IF(FQ129="1",60,IF(FQ129="2.5 hours",150,IF(FQ129="5 hours",300,IF(FQ129="4",240,IF(FQ129="300minutes",300,FQ129)))))))))))))))))))))))))))))))))</f>
        <v>240</v>
      </c>
      <c r="GB129" s="1"/>
    </row>
    <row r="130" spans="1:184">
      <c r="A130" s="1"/>
      <c r="B130" s="1"/>
      <c r="C130" s="1"/>
      <c r="D130" s="1"/>
      <c r="E130" s="1"/>
      <c r="F130" s="1"/>
      <c r="G130" s="1"/>
      <c r="H130" s="1"/>
      <c r="I130" s="1"/>
      <c r="J130" s="1"/>
      <c r="K130" s="1"/>
      <c r="L130" s="1"/>
      <c r="M130" s="1"/>
      <c r="N130" s="1"/>
      <c r="O130" s="1"/>
      <c r="P130" s="258"/>
      <c r="Q130" s="255"/>
      <c r="R130" s="20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25"/>
      <c r="FX130" s="1"/>
      <c r="GB130" s="1"/>
    </row>
    <row r="131" spans="1:184">
      <c r="A131" s="1"/>
      <c r="B131" s="1"/>
      <c r="C131" s="1"/>
      <c r="D131" s="1"/>
      <c r="E131" s="1"/>
      <c r="F131" s="1"/>
      <c r="G131" s="1"/>
      <c r="H131" s="1"/>
      <c r="I131" s="1"/>
      <c r="J131" s="1"/>
      <c r="K131" s="1"/>
      <c r="L131" s="1"/>
      <c r="M131" s="1"/>
      <c r="N131" s="1"/>
      <c r="O131" s="1"/>
      <c r="P131" s="258"/>
      <c r="Q131" s="255"/>
      <c r="R131" s="20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25"/>
      <c r="FX131" s="1"/>
      <c r="GB131" s="1"/>
    </row>
    <row r="132" spans="1:184">
      <c r="A132" s="1"/>
      <c r="B132" s="1"/>
      <c r="C132" s="1"/>
      <c r="D132" s="1"/>
      <c r="E132" s="1"/>
      <c r="F132" s="1"/>
      <c r="G132" s="1"/>
      <c r="H132" s="1"/>
      <c r="I132" s="1"/>
      <c r="J132" s="1"/>
      <c r="K132" s="1"/>
      <c r="L132" s="1"/>
      <c r="M132" s="1"/>
      <c r="N132" s="1"/>
      <c r="O132" s="1"/>
      <c r="P132" s="258"/>
      <c r="Q132" s="255"/>
      <c r="R132" s="20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25"/>
      <c r="FX132" s="1"/>
      <c r="GB132" s="1"/>
    </row>
    <row r="133" spans="1:184">
      <c r="A133" s="1"/>
      <c r="B133" s="1"/>
      <c r="C133" s="1"/>
      <c r="D133" s="1"/>
      <c r="E133" s="1"/>
      <c r="F133" s="1"/>
      <c r="G133" s="1"/>
      <c r="H133" s="1"/>
      <c r="I133" s="1"/>
      <c r="J133" s="1"/>
      <c r="K133" s="1"/>
      <c r="L133" s="1"/>
      <c r="M133" s="1"/>
      <c r="N133" s="1"/>
      <c r="O133" s="1"/>
      <c r="P133" s="258"/>
      <c r="Q133" s="255"/>
      <c r="R133" s="20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25"/>
      <c r="FX133" s="1"/>
      <c r="GB133" s="1"/>
    </row>
    <row r="134" spans="1:184">
      <c r="A134" s="1"/>
      <c r="B134" s="1"/>
      <c r="C134" s="1"/>
      <c r="D134" s="1"/>
      <c r="E134" s="1"/>
      <c r="F134" s="1"/>
      <c r="G134" s="1"/>
      <c r="H134" s="1"/>
      <c r="I134" s="1"/>
      <c r="J134" s="1"/>
      <c r="K134" s="1"/>
      <c r="L134" s="1"/>
      <c r="M134" s="1"/>
      <c r="N134" s="1"/>
      <c r="O134" s="1"/>
      <c r="P134" s="258"/>
      <c r="Q134" s="255"/>
      <c r="R134" s="20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25"/>
      <c r="FX134" s="1"/>
      <c r="GB134" s="1"/>
    </row>
    <row r="135" spans="1:184">
      <c r="A135" s="1"/>
      <c r="B135" s="1"/>
      <c r="C135" s="1"/>
      <c r="D135" s="1"/>
      <c r="E135" s="1"/>
      <c r="F135" s="1"/>
      <c r="G135" s="1"/>
      <c r="H135" s="1"/>
      <c r="I135" s="1"/>
      <c r="J135" s="1"/>
      <c r="K135" s="1"/>
      <c r="L135" s="1"/>
      <c r="M135" s="1"/>
      <c r="N135" s="1"/>
      <c r="O135" s="1"/>
      <c r="P135" s="258"/>
      <c r="Q135" s="255"/>
      <c r="R135" s="20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25"/>
      <c r="FX135" s="1"/>
      <c r="GB135" s="1"/>
    </row>
    <row r="136" spans="1:184">
      <c r="A136" s="1"/>
      <c r="B136" s="1"/>
      <c r="C136" s="1"/>
      <c r="D136" s="1"/>
      <c r="E136" s="1"/>
      <c r="F136" s="1"/>
      <c r="G136" s="1"/>
      <c r="H136" s="1"/>
      <c r="I136" s="1"/>
      <c r="J136" s="1"/>
      <c r="K136" s="1"/>
      <c r="L136" s="1"/>
      <c r="M136" s="1"/>
      <c r="N136" s="1"/>
      <c r="O136" s="1"/>
      <c r="P136" s="258"/>
      <c r="Q136" s="255"/>
      <c r="R136" s="20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25"/>
      <c r="FX136" s="1"/>
      <c r="GB136" s="1"/>
    </row>
    <row r="137" spans="1:184">
      <c r="A137" s="1"/>
      <c r="B137" s="1"/>
      <c r="C137" s="1"/>
      <c r="D137" s="1"/>
      <c r="E137" s="1"/>
      <c r="F137" s="1"/>
      <c r="G137" s="1"/>
      <c r="H137" s="1"/>
      <c r="I137" s="1"/>
      <c r="J137" s="1"/>
      <c r="K137" s="1"/>
      <c r="L137" s="1"/>
      <c r="M137" s="1"/>
      <c r="N137" s="1"/>
      <c r="O137" s="1"/>
      <c r="P137" s="258"/>
      <c r="Q137" s="255"/>
      <c r="R137" s="20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25"/>
      <c r="FX137" s="1"/>
      <c r="GB137" s="1"/>
    </row>
    <row r="138" spans="1:184">
      <c r="A138" s="1"/>
      <c r="B138" s="1"/>
      <c r="C138" s="1"/>
      <c r="D138" s="1"/>
      <c r="E138" s="1"/>
      <c r="F138" s="1"/>
      <c r="G138" s="1"/>
      <c r="H138" s="1"/>
      <c r="I138" s="1"/>
      <c r="J138" s="1"/>
      <c r="K138" s="1"/>
      <c r="L138" s="1"/>
      <c r="M138" s="1"/>
      <c r="N138" s="1"/>
      <c r="O138" s="1"/>
      <c r="P138" s="258"/>
      <c r="Q138" s="255"/>
      <c r="R138" s="20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25"/>
      <c r="FX138" s="1"/>
      <c r="GB138" s="1"/>
    </row>
    <row r="139" spans="1:184">
      <c r="A139" s="1"/>
      <c r="B139" s="1"/>
      <c r="C139" s="1"/>
      <c r="D139" s="1"/>
      <c r="E139" s="1"/>
      <c r="F139" s="1"/>
      <c r="G139" s="1"/>
      <c r="H139" s="1"/>
      <c r="I139" s="1"/>
      <c r="J139" s="1"/>
      <c r="K139" s="1"/>
      <c r="L139" s="1"/>
      <c r="M139" s="1"/>
      <c r="N139" s="1"/>
      <c r="O139" s="1"/>
      <c r="P139" s="258"/>
      <c r="Q139" s="255"/>
      <c r="R139" s="20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25"/>
      <c r="FX139" s="1"/>
      <c r="GB139" s="1"/>
    </row>
    <row r="140" spans="1:184">
      <c r="A140" s="1"/>
      <c r="B140" s="1"/>
      <c r="C140" s="1"/>
      <c r="D140" s="1"/>
      <c r="E140" s="1"/>
      <c r="F140" s="1"/>
      <c r="G140" s="1"/>
      <c r="H140" s="1"/>
      <c r="I140" s="1"/>
      <c r="J140" s="1"/>
      <c r="K140" s="1"/>
      <c r="L140" s="1"/>
      <c r="M140" s="1"/>
      <c r="N140" s="1"/>
      <c r="O140" s="1"/>
      <c r="P140" s="258"/>
      <c r="Q140" s="255"/>
      <c r="R140" s="20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25"/>
      <c r="FX140" s="1"/>
      <c r="GB140" s="1"/>
    </row>
    <row r="141" spans="1:184">
      <c r="A141" s="1"/>
      <c r="B141" s="1"/>
      <c r="C141" s="1"/>
      <c r="D141" s="1"/>
      <c r="E141" s="1"/>
      <c r="F141" s="1"/>
      <c r="G141" s="1"/>
      <c r="H141" s="1"/>
      <c r="I141" s="1"/>
      <c r="J141" s="1"/>
      <c r="K141" s="1"/>
      <c r="L141" s="1"/>
      <c r="M141" s="1"/>
      <c r="N141" s="1"/>
      <c r="O141" s="1"/>
      <c r="P141" s="258"/>
      <c r="Q141" s="255"/>
      <c r="R141" s="20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25"/>
      <c r="FX141" s="1"/>
      <c r="GB141" s="1"/>
    </row>
    <row r="142" spans="1:184">
      <c r="A142" s="1"/>
      <c r="B142" s="1"/>
      <c r="C142" s="1"/>
      <c r="D142" s="1"/>
      <c r="E142" s="1"/>
      <c r="F142" s="1"/>
      <c r="G142" s="1"/>
      <c r="H142" s="1"/>
      <c r="I142" s="1"/>
      <c r="J142" s="1"/>
      <c r="K142" s="1"/>
      <c r="L142" s="1"/>
      <c r="M142" s="1"/>
      <c r="N142" s="1"/>
      <c r="O142" s="1"/>
      <c r="P142" s="258"/>
      <c r="Q142" s="255"/>
      <c r="R142" s="20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25"/>
      <c r="FX142" s="1"/>
      <c r="GB142" s="1"/>
    </row>
    <row r="143" spans="1:184">
      <c r="A143" s="1"/>
      <c r="B143" s="1"/>
      <c r="C143" s="1"/>
      <c r="D143" s="1"/>
      <c r="E143" s="1"/>
      <c r="F143" s="1"/>
      <c r="G143" s="1"/>
      <c r="H143" s="1"/>
      <c r="I143" s="1"/>
      <c r="J143" s="1"/>
      <c r="K143" s="1"/>
      <c r="L143" s="1"/>
      <c r="M143" s="1"/>
      <c r="N143" s="1"/>
      <c r="O143" s="1"/>
      <c r="P143" s="258"/>
      <c r="Q143" s="255"/>
      <c r="R143" s="20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25"/>
      <c r="FX143" s="1"/>
      <c r="GB143" s="1"/>
    </row>
    <row r="144" spans="1:184">
      <c r="A144" s="1"/>
      <c r="B144" s="1"/>
      <c r="C144" s="1"/>
      <c r="D144" s="1"/>
      <c r="E144" s="1"/>
      <c r="F144" s="1"/>
      <c r="G144" s="1"/>
      <c r="H144" s="1"/>
      <c r="I144" s="1"/>
      <c r="J144" s="1"/>
      <c r="K144" s="1"/>
      <c r="L144" s="1"/>
      <c r="M144" s="1"/>
      <c r="N144" s="1"/>
      <c r="O144" s="1"/>
      <c r="P144" s="258"/>
      <c r="Q144" s="255"/>
      <c r="R144" s="20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25"/>
      <c r="FX144" s="1"/>
      <c r="GB144" s="1"/>
    </row>
    <row r="145" spans="1:184">
      <c r="A145" s="1"/>
      <c r="B145" s="1"/>
      <c r="C145" s="1"/>
      <c r="D145" s="1"/>
      <c r="E145" s="1"/>
      <c r="F145" s="1"/>
      <c r="G145" s="1"/>
      <c r="H145" s="1"/>
      <c r="I145" s="1"/>
      <c r="J145" s="1"/>
      <c r="K145" s="1"/>
      <c r="L145" s="1"/>
      <c r="M145" s="1"/>
      <c r="N145" s="1"/>
      <c r="O145" s="1"/>
      <c r="P145" s="258"/>
      <c r="Q145" s="255"/>
      <c r="R145" s="20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25"/>
      <c r="FX145" s="1"/>
      <c r="GB145" s="1"/>
    </row>
    <row r="146" spans="1:184">
      <c r="A146" s="1"/>
      <c r="B146" s="1"/>
      <c r="C146" s="1"/>
      <c r="D146" s="1"/>
      <c r="E146" s="1"/>
      <c r="F146" s="1"/>
      <c r="G146" s="1"/>
      <c r="H146" s="1"/>
      <c r="I146" s="1"/>
      <c r="J146" s="1"/>
      <c r="K146" s="1"/>
      <c r="L146" s="1"/>
      <c r="M146" s="1"/>
      <c r="N146" s="1"/>
      <c r="O146" s="1"/>
      <c r="P146" s="258"/>
      <c r="Q146" s="255"/>
      <c r="R146" s="20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25"/>
      <c r="FX146" s="1"/>
      <c r="GB146" s="1"/>
    </row>
    <row r="147" spans="1:184">
      <c r="A147" s="1"/>
      <c r="B147" s="1"/>
      <c r="C147" s="1"/>
      <c r="D147" s="1"/>
      <c r="E147" s="1"/>
      <c r="F147" s="1"/>
      <c r="G147" s="1"/>
      <c r="H147" s="1"/>
      <c r="I147" s="1"/>
      <c r="J147" s="1"/>
      <c r="K147" s="1"/>
      <c r="L147" s="1"/>
      <c r="M147" s="1"/>
      <c r="N147" s="1"/>
      <c r="O147" s="1"/>
      <c r="P147" s="258"/>
      <c r="Q147" s="255"/>
      <c r="R147" s="20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25"/>
      <c r="FX147" s="1"/>
      <c r="GB147" s="1"/>
    </row>
    <row r="148" spans="1:184">
      <c r="A148" s="1"/>
      <c r="B148" s="1"/>
      <c r="C148" s="1"/>
      <c r="D148" s="1"/>
      <c r="E148" s="1"/>
      <c r="F148" s="1"/>
      <c r="G148" s="1"/>
      <c r="H148" s="1"/>
      <c r="I148" s="1"/>
      <c r="J148" s="1"/>
      <c r="K148" s="1"/>
      <c r="L148" s="1"/>
      <c r="M148" s="1"/>
      <c r="N148" s="1"/>
      <c r="O148" s="1"/>
      <c r="P148" s="258"/>
      <c r="Q148" s="255"/>
      <c r="R148" s="20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25"/>
      <c r="FX148" s="1"/>
      <c r="GB148" s="1"/>
    </row>
    <row r="149" spans="1:184">
      <c r="A149" s="1"/>
      <c r="B149" s="1"/>
      <c r="C149" s="1"/>
      <c r="D149" s="1"/>
      <c r="E149" s="1"/>
      <c r="F149" s="1"/>
      <c r="G149" s="1"/>
      <c r="H149" s="1"/>
      <c r="I149" s="1"/>
      <c r="J149" s="1"/>
      <c r="K149" s="1"/>
      <c r="L149" s="1"/>
      <c r="M149" s="1"/>
      <c r="N149" s="1"/>
      <c r="O149" s="1"/>
      <c r="P149" s="258"/>
      <c r="Q149" s="255"/>
      <c r="R149" s="20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25"/>
      <c r="FX149" s="1"/>
      <c r="GB149" s="1"/>
    </row>
    <row r="150" spans="1:184">
      <c r="A150" s="1"/>
      <c r="B150" s="1"/>
      <c r="C150" s="1"/>
      <c r="D150" s="1"/>
      <c r="E150" s="1"/>
      <c r="F150" s="1"/>
      <c r="G150" s="1"/>
      <c r="H150" s="1"/>
      <c r="I150" s="1"/>
      <c r="J150" s="1"/>
      <c r="K150" s="1"/>
      <c r="L150" s="1"/>
      <c r="M150" s="1"/>
      <c r="N150" s="1"/>
      <c r="O150" s="1"/>
      <c r="P150" s="258"/>
      <c r="Q150" s="255"/>
      <c r="R150" s="20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25"/>
      <c r="FX150" s="1"/>
      <c r="GB150" s="1"/>
    </row>
    <row r="151" spans="1:184">
      <c r="A151" s="1"/>
      <c r="B151" s="1"/>
      <c r="C151" s="1"/>
      <c r="D151" s="1"/>
      <c r="E151" s="1"/>
      <c r="F151" s="1"/>
      <c r="G151" s="1"/>
      <c r="H151" s="1"/>
      <c r="I151" s="1"/>
      <c r="J151" s="1"/>
      <c r="K151" s="1"/>
      <c r="L151" s="1"/>
      <c r="M151" s="1"/>
      <c r="N151" s="1"/>
      <c r="O151" s="1"/>
      <c r="P151" s="258"/>
      <c r="Q151" s="255"/>
      <c r="R151" s="20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25"/>
      <c r="FX151" s="1"/>
      <c r="GB151" s="1"/>
    </row>
    <row r="152" spans="1:184">
      <c r="A152" s="1"/>
      <c r="B152" s="1"/>
      <c r="C152" s="1"/>
      <c r="D152" s="1"/>
      <c r="E152" s="1"/>
      <c r="F152" s="1"/>
      <c r="G152" s="1"/>
      <c r="H152" s="1"/>
      <c r="I152" s="1"/>
      <c r="J152" s="1"/>
      <c r="K152" s="1"/>
      <c r="L152" s="1"/>
      <c r="M152" s="1"/>
      <c r="N152" s="1"/>
      <c r="O152" s="1"/>
      <c r="P152" s="258"/>
      <c r="Q152" s="255"/>
      <c r="R152" s="20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25"/>
      <c r="FX152" s="1"/>
      <c r="GB152" s="1"/>
    </row>
    <row r="153" spans="1:184">
      <c r="A153" s="1"/>
      <c r="B153" s="1"/>
      <c r="C153" s="1"/>
      <c r="D153" s="1"/>
      <c r="E153" s="1"/>
      <c r="F153" s="1"/>
      <c r="G153" s="1"/>
      <c r="H153" s="1"/>
      <c r="I153" s="1"/>
      <c r="J153" s="1"/>
      <c r="K153" s="1"/>
      <c r="L153" s="1"/>
      <c r="M153" s="1"/>
      <c r="N153" s="1"/>
      <c r="O153" s="1"/>
      <c r="P153" s="258"/>
      <c r="Q153" s="255"/>
      <c r="R153" s="20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25"/>
      <c r="FX153" s="1"/>
      <c r="GB153" s="1"/>
    </row>
    <row r="154" spans="1:184">
      <c r="A154" s="1"/>
      <c r="B154" s="1"/>
      <c r="C154" s="1"/>
      <c r="D154" s="1"/>
      <c r="E154" s="1"/>
      <c r="F154" s="1"/>
      <c r="G154" s="1"/>
      <c r="H154" s="1"/>
      <c r="I154" s="1"/>
      <c r="J154" s="1"/>
      <c r="K154" s="1"/>
      <c r="L154" s="1"/>
      <c r="M154" s="1"/>
      <c r="N154" s="1"/>
      <c r="O154" s="1"/>
      <c r="P154" s="258"/>
      <c r="Q154" s="255"/>
      <c r="R154" s="20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25"/>
      <c r="FX154" s="1"/>
      <c r="GB154" s="1"/>
    </row>
    <row r="155" spans="1:184">
      <c r="A155" s="1"/>
      <c r="B155" s="1"/>
      <c r="C155" s="1"/>
      <c r="D155" s="1"/>
      <c r="E155" s="1"/>
      <c r="F155" s="1"/>
      <c r="G155" s="1"/>
      <c r="H155" s="1"/>
      <c r="I155" s="1"/>
      <c r="J155" s="1"/>
      <c r="K155" s="1"/>
      <c r="L155" s="1"/>
      <c r="M155" s="1"/>
      <c r="N155" s="1"/>
      <c r="O155" s="1"/>
      <c r="P155" s="258"/>
      <c r="Q155" s="255"/>
      <c r="R155" s="20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25"/>
      <c r="FX155" s="1"/>
      <c r="GB155" s="1"/>
    </row>
    <row r="156" spans="1:184">
      <c r="A156" s="1"/>
      <c r="B156" s="1"/>
      <c r="C156" s="1"/>
      <c r="D156" s="1"/>
      <c r="E156" s="1"/>
      <c r="F156" s="1"/>
      <c r="G156" s="1"/>
      <c r="H156" s="1"/>
      <c r="I156" s="1"/>
      <c r="J156" s="1"/>
      <c r="K156" s="1"/>
      <c r="L156" s="1"/>
      <c r="M156" s="1"/>
      <c r="N156" s="1"/>
      <c r="O156" s="1"/>
      <c r="P156" s="258"/>
      <c r="Q156" s="255"/>
      <c r="R156" s="20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25"/>
      <c r="FX156" s="1"/>
      <c r="GB156" s="1"/>
    </row>
    <row r="157" spans="1:184">
      <c r="A157" s="1"/>
      <c r="B157" s="1"/>
      <c r="C157" s="1"/>
      <c r="D157" s="1"/>
      <c r="E157" s="1"/>
      <c r="F157" s="1"/>
      <c r="G157" s="1"/>
      <c r="H157" s="1"/>
      <c r="I157" s="1"/>
      <c r="J157" s="1"/>
      <c r="K157" s="1"/>
      <c r="L157" s="1"/>
      <c r="M157" s="1"/>
      <c r="N157" s="1"/>
      <c r="O157" s="1"/>
      <c r="P157" s="258"/>
      <c r="Q157" s="255"/>
      <c r="R157" s="20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25"/>
      <c r="FX157" s="1"/>
      <c r="GB157" s="1"/>
    </row>
    <row r="158" spans="1:184">
      <c r="A158" s="1"/>
      <c r="B158" s="1"/>
      <c r="C158" s="1"/>
      <c r="D158" s="1"/>
      <c r="E158" s="1"/>
      <c r="F158" s="1"/>
      <c r="G158" s="1"/>
      <c r="H158" s="1"/>
      <c r="I158" s="1"/>
      <c r="J158" s="1"/>
      <c r="K158" s="1"/>
      <c r="L158" s="1"/>
      <c r="M158" s="1"/>
      <c r="N158" s="1"/>
      <c r="O158" s="1"/>
      <c r="P158" s="258"/>
      <c r="Q158" s="255"/>
      <c r="R158" s="20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25"/>
      <c r="FX158" s="1"/>
      <c r="GB158" s="1"/>
    </row>
    <row r="159" spans="1:184">
      <c r="A159" s="1"/>
      <c r="B159" s="1"/>
      <c r="C159" s="1"/>
      <c r="D159" s="1"/>
      <c r="E159" s="1"/>
      <c r="F159" s="1"/>
      <c r="G159" s="1"/>
      <c r="H159" s="1"/>
      <c r="I159" s="1"/>
      <c r="J159" s="1"/>
      <c r="K159" s="1"/>
      <c r="L159" s="1"/>
      <c r="M159" s="1"/>
      <c r="N159" s="1"/>
      <c r="O159" s="1"/>
      <c r="P159" s="258"/>
      <c r="Q159" s="255"/>
      <c r="R159" s="20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25"/>
      <c r="FX159" s="1"/>
      <c r="GB159" s="1"/>
    </row>
    <row r="160" spans="1:184">
      <c r="A160" s="1"/>
      <c r="B160" s="1"/>
      <c r="C160" s="1"/>
      <c r="D160" s="1"/>
      <c r="E160" s="1"/>
      <c r="F160" s="1"/>
      <c r="G160" s="1"/>
      <c r="H160" s="1"/>
      <c r="I160" s="1"/>
      <c r="J160" s="1"/>
      <c r="K160" s="1"/>
      <c r="L160" s="1"/>
      <c r="M160" s="1"/>
      <c r="N160" s="1"/>
      <c r="O160" s="1"/>
      <c r="P160" s="258"/>
      <c r="Q160" s="255"/>
      <c r="R160" s="20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25"/>
      <c r="FX160" s="1"/>
      <c r="GB160" s="1"/>
    </row>
    <row r="161" spans="1:184">
      <c r="A161" s="1"/>
      <c r="B161" s="1"/>
      <c r="C161" s="1"/>
      <c r="D161" s="1"/>
      <c r="E161" s="1"/>
      <c r="F161" s="1"/>
      <c r="G161" s="1"/>
      <c r="H161" s="1"/>
      <c r="I161" s="1"/>
      <c r="J161" s="1"/>
      <c r="K161" s="1"/>
      <c r="L161" s="1"/>
      <c r="M161" s="1"/>
      <c r="N161" s="1"/>
      <c r="O161" s="1"/>
      <c r="P161" s="258"/>
      <c r="Q161" s="255"/>
      <c r="R161" s="20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25"/>
      <c r="FX161" s="1"/>
      <c r="GB161" s="1"/>
    </row>
    <row r="162" spans="1:184">
      <c r="A162" s="1"/>
      <c r="B162" s="1"/>
      <c r="C162" s="1"/>
      <c r="D162" s="1"/>
      <c r="E162" s="1"/>
      <c r="F162" s="1"/>
      <c r="G162" s="1"/>
      <c r="H162" s="1"/>
      <c r="I162" s="1"/>
      <c r="J162" s="1"/>
      <c r="K162" s="1"/>
      <c r="L162" s="1"/>
      <c r="M162" s="1"/>
      <c r="N162" s="1"/>
      <c r="O162" s="1"/>
      <c r="P162" s="258"/>
      <c r="Q162" s="255"/>
      <c r="R162" s="20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25"/>
      <c r="FX162" s="1"/>
      <c r="GB162" s="1"/>
    </row>
    <row r="163" spans="1:184">
      <c r="A163" s="1"/>
      <c r="B163" s="1"/>
      <c r="C163" s="1"/>
      <c r="D163" s="1"/>
      <c r="E163" s="1"/>
      <c r="F163" s="1"/>
      <c r="G163" s="1"/>
      <c r="H163" s="1"/>
      <c r="I163" s="1"/>
      <c r="J163" s="1"/>
      <c r="K163" s="1"/>
      <c r="L163" s="1"/>
      <c r="M163" s="1"/>
      <c r="N163" s="1"/>
      <c r="O163" s="1"/>
      <c r="P163" s="258"/>
      <c r="Q163" s="255"/>
      <c r="R163" s="20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25"/>
      <c r="FX163" s="1"/>
      <c r="GB163" s="1"/>
    </row>
    <row r="164" spans="1:184">
      <c r="A164" s="1"/>
      <c r="B164" s="1"/>
      <c r="C164" s="1"/>
      <c r="D164" s="1"/>
      <c r="E164" s="1"/>
      <c r="F164" s="1"/>
      <c r="G164" s="1"/>
      <c r="H164" s="1"/>
      <c r="I164" s="1"/>
      <c r="J164" s="1"/>
      <c r="K164" s="1"/>
      <c r="L164" s="1"/>
      <c r="M164" s="1"/>
      <c r="N164" s="1"/>
      <c r="O164" s="1"/>
      <c r="P164" s="258"/>
      <c r="Q164" s="255"/>
      <c r="R164" s="20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25"/>
      <c r="FX164" s="1"/>
      <c r="GB164" s="1"/>
    </row>
    <row r="165" spans="1:184">
      <c r="A165" s="1"/>
      <c r="B165" s="1"/>
      <c r="C165" s="1"/>
      <c r="D165" s="1"/>
      <c r="E165" s="1"/>
      <c r="F165" s="1"/>
      <c r="G165" s="1"/>
      <c r="H165" s="1"/>
      <c r="I165" s="1"/>
      <c r="J165" s="1"/>
      <c r="K165" s="1"/>
      <c r="L165" s="1"/>
      <c r="M165" s="1"/>
      <c r="N165" s="1"/>
      <c r="O165" s="1"/>
      <c r="P165" s="258"/>
      <c r="Q165" s="255"/>
      <c r="R165" s="20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25"/>
      <c r="FX165" s="1"/>
      <c r="GB165" s="1"/>
    </row>
    <row r="166" spans="1:184">
      <c r="A166" s="1"/>
      <c r="B166" s="1"/>
      <c r="C166" s="1"/>
      <c r="D166" s="1"/>
      <c r="E166" s="1"/>
      <c r="F166" s="1"/>
      <c r="G166" s="1"/>
      <c r="H166" s="1"/>
      <c r="I166" s="1"/>
      <c r="J166" s="1"/>
      <c r="K166" s="1"/>
      <c r="L166" s="1"/>
      <c r="M166" s="1"/>
      <c r="N166" s="1"/>
      <c r="O166" s="1"/>
      <c r="P166" s="258"/>
      <c r="Q166" s="255"/>
      <c r="R166" s="20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25"/>
      <c r="FX166" s="1"/>
      <c r="GB166" s="1"/>
    </row>
    <row r="167" spans="1:184">
      <c r="A167" s="1"/>
      <c r="B167" s="1"/>
      <c r="C167" s="1"/>
      <c r="D167" s="1"/>
      <c r="E167" s="1"/>
      <c r="F167" s="1"/>
      <c r="G167" s="1"/>
      <c r="H167" s="1"/>
      <c r="I167" s="1"/>
      <c r="J167" s="1"/>
      <c r="K167" s="1"/>
      <c r="L167" s="1"/>
      <c r="M167" s="1"/>
      <c r="N167" s="1"/>
      <c r="O167" s="1"/>
      <c r="P167" s="258"/>
      <c r="Q167" s="255"/>
      <c r="R167" s="20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25"/>
      <c r="FX167" s="1"/>
      <c r="GB167" s="1"/>
    </row>
    <row r="168" spans="1:184">
      <c r="A168" s="1"/>
      <c r="B168" s="1"/>
      <c r="C168" s="1"/>
      <c r="D168" s="1"/>
      <c r="E168" s="1"/>
      <c r="F168" s="1"/>
      <c r="G168" s="1"/>
      <c r="H168" s="1"/>
      <c r="I168" s="1"/>
      <c r="J168" s="1"/>
      <c r="K168" s="1"/>
      <c r="L168" s="1"/>
      <c r="M168" s="1"/>
      <c r="N168" s="1"/>
      <c r="O168" s="1"/>
      <c r="P168" s="258"/>
      <c r="Q168" s="255"/>
      <c r="R168" s="20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25"/>
      <c r="FX168" s="1"/>
      <c r="GB168" s="1"/>
    </row>
    <row r="169" spans="1:184">
      <c r="A169" s="1"/>
      <c r="B169" s="1"/>
      <c r="C169" s="1"/>
      <c r="D169" s="1"/>
      <c r="E169" s="1"/>
      <c r="F169" s="1"/>
      <c r="G169" s="1"/>
      <c r="H169" s="1"/>
      <c r="I169" s="1"/>
      <c r="J169" s="1"/>
      <c r="K169" s="1"/>
      <c r="L169" s="1"/>
      <c r="M169" s="1"/>
      <c r="N169" s="1"/>
      <c r="O169" s="1"/>
      <c r="P169" s="258"/>
      <c r="Q169" s="255"/>
      <c r="R169" s="20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25"/>
      <c r="FX169" s="1"/>
      <c r="GB169" s="1"/>
    </row>
    <row r="170" spans="1:184">
      <c r="A170" s="1"/>
      <c r="B170" s="1"/>
      <c r="C170" s="1"/>
      <c r="D170" s="1"/>
      <c r="E170" s="1"/>
      <c r="F170" s="1"/>
      <c r="G170" s="1"/>
      <c r="H170" s="1"/>
      <c r="I170" s="1"/>
      <c r="J170" s="1"/>
      <c r="K170" s="1"/>
      <c r="L170" s="1"/>
      <c r="M170" s="1"/>
      <c r="N170" s="1"/>
      <c r="O170" s="1"/>
      <c r="P170" s="258"/>
      <c r="Q170" s="255"/>
      <c r="R170" s="20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25"/>
      <c r="FX170" s="1"/>
      <c r="GB170" s="1"/>
    </row>
    <row r="171" spans="1:184">
      <c r="A171" s="1"/>
      <c r="B171" s="1"/>
      <c r="C171" s="1"/>
      <c r="D171" s="1"/>
      <c r="E171" s="1"/>
      <c r="F171" s="1"/>
      <c r="G171" s="1"/>
      <c r="H171" s="1"/>
      <c r="I171" s="1"/>
      <c r="J171" s="1"/>
      <c r="K171" s="1"/>
      <c r="L171" s="1"/>
      <c r="M171" s="1"/>
      <c r="N171" s="1"/>
      <c r="O171" s="1"/>
      <c r="P171" s="258"/>
      <c r="Q171" s="255"/>
      <c r="R171" s="20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25"/>
      <c r="FX171" s="1"/>
      <c r="GB171" s="1"/>
    </row>
    <row r="172" spans="1:184">
      <c r="A172" s="1"/>
      <c r="B172" s="1"/>
      <c r="C172" s="1"/>
      <c r="D172" s="1"/>
      <c r="E172" s="1"/>
      <c r="F172" s="1"/>
      <c r="G172" s="1"/>
      <c r="H172" s="1"/>
      <c r="I172" s="1"/>
      <c r="J172" s="1"/>
      <c r="K172" s="1"/>
      <c r="L172" s="1"/>
      <c r="M172" s="1"/>
      <c r="N172" s="1"/>
      <c r="O172" s="1"/>
      <c r="P172" s="258"/>
      <c r="Q172" s="255"/>
      <c r="R172" s="20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25"/>
      <c r="FX172" s="1"/>
      <c r="GB172" s="1"/>
    </row>
    <row r="173" spans="1:184">
      <c r="A173" s="1"/>
      <c r="B173" s="1"/>
      <c r="C173" s="1"/>
      <c r="D173" s="1"/>
      <c r="E173" s="1"/>
      <c r="F173" s="1"/>
      <c r="G173" s="1"/>
      <c r="H173" s="1"/>
      <c r="I173" s="1"/>
      <c r="J173" s="1"/>
      <c r="K173" s="1"/>
      <c r="L173" s="1"/>
      <c r="M173" s="1"/>
      <c r="N173" s="1"/>
      <c r="O173" s="1"/>
      <c r="P173" s="258"/>
      <c r="Q173" s="255"/>
      <c r="R173" s="20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25"/>
      <c r="FX173" s="1"/>
      <c r="GB173" s="1"/>
    </row>
    <row r="174" spans="1:184">
      <c r="A174" s="1"/>
      <c r="B174" s="1"/>
      <c r="C174" s="1"/>
      <c r="D174" s="1"/>
      <c r="E174" s="1"/>
      <c r="F174" s="1"/>
      <c r="G174" s="1"/>
      <c r="H174" s="1"/>
      <c r="I174" s="1"/>
      <c r="J174" s="1"/>
      <c r="K174" s="1"/>
      <c r="L174" s="1"/>
      <c r="M174" s="1"/>
      <c r="N174" s="1"/>
      <c r="O174" s="1"/>
      <c r="P174" s="258"/>
      <c r="Q174" s="255"/>
      <c r="R174" s="20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25"/>
      <c r="FX174" s="1"/>
      <c r="GB174" s="1"/>
    </row>
    <row r="175" spans="1:184">
      <c r="A175" s="1"/>
      <c r="B175" s="1"/>
      <c r="C175" s="1"/>
      <c r="D175" s="1"/>
      <c r="E175" s="1"/>
      <c r="F175" s="1"/>
      <c r="G175" s="1"/>
      <c r="H175" s="1"/>
      <c r="I175" s="1"/>
      <c r="J175" s="1"/>
      <c r="K175" s="1"/>
      <c r="L175" s="1"/>
      <c r="M175" s="1"/>
      <c r="N175" s="1"/>
      <c r="O175" s="1"/>
      <c r="P175" s="258"/>
      <c r="Q175" s="255"/>
      <c r="R175" s="20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25"/>
      <c r="FX175" s="1"/>
      <c r="GB175" s="1"/>
    </row>
    <row r="176" spans="1:184">
      <c r="A176" s="1"/>
      <c r="B176" s="1"/>
      <c r="C176" s="1"/>
      <c r="D176" s="1"/>
      <c r="E176" s="1"/>
      <c r="F176" s="1"/>
      <c r="G176" s="1"/>
      <c r="H176" s="1"/>
      <c r="I176" s="1"/>
      <c r="J176" s="1"/>
      <c r="K176" s="1"/>
      <c r="L176" s="1"/>
      <c r="M176" s="1"/>
      <c r="N176" s="1"/>
      <c r="O176" s="1"/>
      <c r="P176" s="258"/>
      <c r="Q176" s="255"/>
      <c r="R176" s="20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25"/>
      <c r="FX176" s="1"/>
      <c r="GB176" s="1"/>
    </row>
    <row r="177" spans="1:184">
      <c r="A177" s="1"/>
      <c r="B177" s="1"/>
      <c r="C177" s="1"/>
      <c r="D177" s="1"/>
      <c r="E177" s="1"/>
      <c r="F177" s="1"/>
      <c r="G177" s="1"/>
      <c r="H177" s="1"/>
      <c r="I177" s="1"/>
      <c r="J177" s="1"/>
      <c r="K177" s="1"/>
      <c r="L177" s="1"/>
      <c r="M177" s="1"/>
      <c r="N177" s="1"/>
      <c r="O177" s="1"/>
      <c r="P177" s="258"/>
      <c r="Q177" s="255"/>
      <c r="R177" s="20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25"/>
      <c r="FX177" s="1"/>
      <c r="GB177" s="1"/>
    </row>
    <row r="178" spans="1:184">
      <c r="A178" s="1"/>
      <c r="B178" s="1"/>
      <c r="C178" s="1"/>
      <c r="D178" s="1"/>
      <c r="E178" s="1"/>
      <c r="F178" s="1"/>
      <c r="G178" s="1"/>
      <c r="H178" s="1"/>
      <c r="I178" s="1"/>
      <c r="J178" s="1"/>
      <c r="K178" s="1"/>
      <c r="L178" s="1"/>
      <c r="M178" s="1"/>
      <c r="N178" s="1"/>
      <c r="O178" s="1"/>
      <c r="P178" s="258"/>
      <c r="Q178" s="255"/>
      <c r="R178" s="20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25"/>
      <c r="FX178" s="1"/>
      <c r="GB178" s="1"/>
    </row>
    <row r="179" spans="1:184">
      <c r="A179" s="1"/>
      <c r="B179" s="1"/>
      <c r="C179" s="1"/>
      <c r="D179" s="1"/>
      <c r="E179" s="1"/>
      <c r="F179" s="1"/>
      <c r="G179" s="1"/>
      <c r="H179" s="1"/>
      <c r="I179" s="1"/>
      <c r="J179" s="1"/>
      <c r="K179" s="1"/>
      <c r="L179" s="1"/>
      <c r="M179" s="1"/>
      <c r="N179" s="1"/>
      <c r="O179" s="1"/>
      <c r="P179" s="258"/>
      <c r="Q179" s="255"/>
      <c r="R179" s="20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25"/>
      <c r="FX179" s="1"/>
      <c r="GB179" s="1"/>
    </row>
    <row r="180" spans="1:184">
      <c r="A180" s="1"/>
      <c r="B180" s="1"/>
      <c r="C180" s="1"/>
      <c r="D180" s="1"/>
      <c r="E180" s="1"/>
      <c r="F180" s="1"/>
      <c r="G180" s="1"/>
      <c r="H180" s="1"/>
      <c r="I180" s="1"/>
      <c r="J180" s="1"/>
      <c r="K180" s="1"/>
      <c r="L180" s="1"/>
      <c r="M180" s="1"/>
      <c r="N180" s="1"/>
      <c r="O180" s="1"/>
      <c r="P180" s="258"/>
      <c r="Q180" s="255"/>
      <c r="R180" s="20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25"/>
      <c r="FX180" s="1"/>
      <c r="GB180" s="1"/>
    </row>
    <row r="181" spans="1:184" ht="19.149999999999999" customHeight="1">
      <c r="A181" s="1"/>
      <c r="B181" s="1"/>
      <c r="C181" s="1"/>
      <c r="D181" s="1"/>
      <c r="E181" s="1"/>
      <c r="F181" s="1"/>
      <c r="G181" s="1"/>
      <c r="H181" s="1"/>
      <c r="I181" s="1"/>
      <c r="J181" s="1"/>
      <c r="K181" s="1"/>
      <c r="L181" s="1"/>
      <c r="M181" s="1"/>
      <c r="N181" s="1"/>
      <c r="O181" s="1"/>
      <c r="P181" s="258"/>
      <c r="Q181" s="255"/>
      <c r="R181" s="20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25"/>
      <c r="FX181" s="1"/>
      <c r="GB181" s="1"/>
    </row>
    <row r="182" spans="1:184">
      <c r="U182"/>
      <c r="DM182"/>
      <c r="DN182"/>
      <c r="FR182"/>
      <c r="FX182"/>
    </row>
    <row r="183" spans="1:184">
      <c r="U183"/>
      <c r="DM183"/>
      <c r="DN183"/>
      <c r="FR183"/>
      <c r="FX183"/>
    </row>
    <row r="184" spans="1:184">
      <c r="U184"/>
      <c r="DM184"/>
      <c r="DN184"/>
      <c r="FR184"/>
      <c r="FX184"/>
    </row>
    <row r="185" spans="1:184">
      <c r="U185"/>
      <c r="DM185"/>
      <c r="DN185"/>
      <c r="FR185"/>
      <c r="FX185"/>
    </row>
    <row r="186" spans="1:184">
      <c r="U186"/>
      <c r="DM186"/>
      <c r="DN186"/>
      <c r="FR186"/>
      <c r="FX186"/>
    </row>
    <row r="187" spans="1:184">
      <c r="U187"/>
      <c r="DM187"/>
      <c r="DN187"/>
      <c r="FR187"/>
      <c r="FX187"/>
    </row>
    <row r="188" spans="1:184">
      <c r="U188"/>
      <c r="DM188"/>
      <c r="DN188"/>
      <c r="FR188"/>
      <c r="FX188"/>
    </row>
    <row r="189" spans="1:184">
      <c r="U189"/>
      <c r="DM189"/>
      <c r="DN189"/>
      <c r="FR189"/>
      <c r="FX189"/>
    </row>
    <row r="190" spans="1:184">
      <c r="U190"/>
      <c r="DM190"/>
      <c r="DN190"/>
      <c r="FR190"/>
      <c r="FX190"/>
    </row>
    <row r="191" spans="1:184">
      <c r="U191"/>
      <c r="DM191"/>
      <c r="DN191"/>
      <c r="FR191"/>
      <c r="FX191"/>
    </row>
    <row r="192" spans="1:184">
      <c r="U192"/>
      <c r="DM192"/>
      <c r="DN192"/>
      <c r="FR192"/>
      <c r="FX192"/>
    </row>
    <row r="193" spans="21:180">
      <c r="U193"/>
      <c r="DM193"/>
      <c r="DN193"/>
      <c r="FR193"/>
      <c r="FX193"/>
    </row>
    <row r="194" spans="21:180">
      <c r="U194"/>
      <c r="DM194"/>
      <c r="DN194"/>
      <c r="FR194"/>
      <c r="FX194"/>
    </row>
    <row r="195" spans="21:180">
      <c r="U195"/>
      <c r="DM195"/>
      <c r="DN195"/>
      <c r="FR195"/>
      <c r="FX195"/>
    </row>
    <row r="196" spans="21:180">
      <c r="U196"/>
      <c r="DM196"/>
      <c r="DN196"/>
      <c r="FR196"/>
      <c r="FX196"/>
    </row>
    <row r="197" spans="21:180">
      <c r="U197"/>
      <c r="DM197"/>
      <c r="DN197"/>
      <c r="FR197"/>
      <c r="FX197"/>
    </row>
    <row r="198" spans="21:180">
      <c r="U198"/>
      <c r="DM198"/>
      <c r="DN198"/>
      <c r="FR198"/>
      <c r="FX198"/>
    </row>
    <row r="199" spans="21:180">
      <c r="U199"/>
      <c r="DM199"/>
      <c r="DN199"/>
      <c r="FR199"/>
      <c r="FX199"/>
    </row>
    <row r="200" spans="21:180">
      <c r="U200"/>
      <c r="DM200"/>
      <c r="DN200"/>
      <c r="FR200"/>
      <c r="FX200"/>
    </row>
    <row r="201" spans="21:180">
      <c r="U201"/>
      <c r="DM201"/>
      <c r="DN201"/>
      <c r="FR201"/>
      <c r="FX201"/>
    </row>
    <row r="202" spans="21:180">
      <c r="U202"/>
      <c r="DM202"/>
      <c r="DN202"/>
      <c r="FR202"/>
      <c r="FX202"/>
    </row>
    <row r="203" spans="21:180">
      <c r="U203"/>
      <c r="DM203"/>
      <c r="DN203"/>
      <c r="FR203"/>
      <c r="FX203"/>
    </row>
    <row r="204" spans="21:180">
      <c r="U204"/>
      <c r="DM204"/>
      <c r="DN204"/>
      <c r="FR204"/>
      <c r="FX204"/>
    </row>
    <row r="205" spans="21:180">
      <c r="U205"/>
      <c r="DM205"/>
      <c r="DN205"/>
      <c r="FR205"/>
      <c r="FX205"/>
    </row>
    <row r="206" spans="21:180">
      <c r="U206"/>
      <c r="DM206"/>
      <c r="DN206"/>
      <c r="FR206"/>
      <c r="FX206"/>
    </row>
    <row r="207" spans="21:180">
      <c r="U207"/>
      <c r="DM207"/>
      <c r="DN207"/>
      <c r="FR207"/>
      <c r="FX207"/>
    </row>
    <row r="208" spans="21:180">
      <c r="U208"/>
      <c r="DM208"/>
      <c r="DN208"/>
      <c r="FR208"/>
      <c r="FX208"/>
    </row>
    <row r="209" spans="21:180">
      <c r="U209"/>
      <c r="DM209"/>
      <c r="DN209"/>
      <c r="FR209"/>
      <c r="FX209"/>
    </row>
    <row r="210" spans="21:180">
      <c r="U210"/>
      <c r="DM210"/>
      <c r="DN210"/>
      <c r="FR210"/>
      <c r="FX210"/>
    </row>
    <row r="211" spans="21:180">
      <c r="U211"/>
      <c r="DM211"/>
      <c r="DN211"/>
      <c r="FR211"/>
      <c r="FX211"/>
    </row>
    <row r="212" spans="21:180">
      <c r="U212"/>
      <c r="DM212"/>
      <c r="DN212"/>
      <c r="FR212"/>
      <c r="FX212"/>
    </row>
    <row r="213" spans="21:180">
      <c r="U213"/>
      <c r="DM213"/>
      <c r="DN213"/>
      <c r="FR213"/>
      <c r="FX213"/>
    </row>
    <row r="214" spans="21:180">
      <c r="U214"/>
      <c r="DM214"/>
      <c r="DN214"/>
      <c r="FR214"/>
      <c r="FX214"/>
    </row>
    <row r="215" spans="21:180">
      <c r="U215"/>
      <c r="DM215"/>
      <c r="DN215"/>
      <c r="FR215"/>
      <c r="FX215"/>
    </row>
    <row r="216" spans="21:180">
      <c r="U216"/>
      <c r="DM216"/>
      <c r="DN216"/>
      <c r="FR216"/>
      <c r="FX216"/>
    </row>
    <row r="217" spans="21:180">
      <c r="U217"/>
      <c r="DM217"/>
      <c r="DN217"/>
      <c r="FR217"/>
      <c r="FX217"/>
    </row>
    <row r="218" spans="21:180">
      <c r="U218"/>
      <c r="DM218"/>
      <c r="DN218"/>
      <c r="FR218"/>
      <c r="FX218"/>
    </row>
    <row r="219" spans="21:180">
      <c r="U219"/>
      <c r="DM219"/>
      <c r="DN219"/>
      <c r="FR219"/>
      <c r="FX219"/>
    </row>
    <row r="220" spans="21:180">
      <c r="U220"/>
      <c r="DM220"/>
      <c r="DN220"/>
      <c r="FR220"/>
      <c r="FX220"/>
    </row>
    <row r="221" spans="21:180">
      <c r="U221"/>
      <c r="DM221"/>
      <c r="DN221"/>
      <c r="FR221"/>
      <c r="FX221"/>
    </row>
    <row r="222" spans="21:180">
      <c r="U222"/>
      <c r="DM222"/>
      <c r="DN222"/>
      <c r="FR222"/>
      <c r="FX222"/>
    </row>
    <row r="223" spans="21:180">
      <c r="U223"/>
      <c r="DM223"/>
      <c r="DN223"/>
      <c r="FR223"/>
      <c r="FX223"/>
    </row>
    <row r="224" spans="21:180">
      <c r="U224"/>
      <c r="DM224"/>
      <c r="DN224"/>
      <c r="FR224"/>
      <c r="FX224"/>
    </row>
    <row r="225" spans="21:180">
      <c r="U225"/>
      <c r="DM225"/>
      <c r="DN225"/>
      <c r="FR225"/>
      <c r="FX225"/>
    </row>
    <row r="226" spans="21:180">
      <c r="U226"/>
      <c r="DM226"/>
      <c r="DN226"/>
      <c r="FR226"/>
      <c r="FX226"/>
    </row>
    <row r="227" spans="21:180">
      <c r="U227"/>
      <c r="DM227"/>
      <c r="DN227"/>
      <c r="FR227"/>
      <c r="FX227"/>
    </row>
    <row r="228" spans="21:180">
      <c r="U228"/>
      <c r="DM228"/>
      <c r="DN228"/>
      <c r="FR228"/>
      <c r="FX228"/>
    </row>
    <row r="229" spans="21:180">
      <c r="U229"/>
      <c r="DM229"/>
      <c r="DN229"/>
      <c r="FR229"/>
      <c r="FX229"/>
    </row>
    <row r="230" spans="21:180">
      <c r="U230"/>
      <c r="DM230"/>
      <c r="DN230"/>
      <c r="FR230"/>
      <c r="FX230"/>
    </row>
    <row r="231" spans="21:180">
      <c r="U231"/>
      <c r="DM231"/>
      <c r="DN231"/>
      <c r="FR231"/>
      <c r="FX231"/>
    </row>
    <row r="232" spans="21:180">
      <c r="U232"/>
      <c r="DM232"/>
      <c r="DN232"/>
      <c r="FR232"/>
      <c r="FX232"/>
    </row>
    <row r="233" spans="21:180">
      <c r="U233"/>
      <c r="DM233"/>
      <c r="DN233"/>
      <c r="FR233"/>
      <c r="FX233"/>
    </row>
    <row r="234" spans="21:180">
      <c r="U234"/>
      <c r="DM234"/>
      <c r="DN234"/>
      <c r="FR234"/>
      <c r="FX234"/>
    </row>
    <row r="235" spans="21:180">
      <c r="U235"/>
      <c r="DM235"/>
      <c r="DN235"/>
      <c r="FR235"/>
      <c r="FX235"/>
    </row>
    <row r="236" spans="21:180">
      <c r="U236"/>
      <c r="DM236"/>
      <c r="DN236"/>
      <c r="FR236"/>
      <c r="FX236"/>
    </row>
    <row r="237" spans="21:180">
      <c r="U237"/>
      <c r="DM237"/>
      <c r="DN237"/>
      <c r="FR237"/>
      <c r="FX237"/>
    </row>
    <row r="238" spans="21:180">
      <c r="U238"/>
      <c r="DM238"/>
      <c r="DN238"/>
      <c r="FR238"/>
      <c r="FX238"/>
    </row>
    <row r="239" spans="21:180">
      <c r="U239"/>
      <c r="DM239"/>
      <c r="DN239"/>
      <c r="FR239"/>
      <c r="FX239"/>
    </row>
    <row r="240" spans="21:180">
      <c r="U240"/>
      <c r="DM240"/>
      <c r="DN240"/>
      <c r="FR240"/>
      <c r="FX240"/>
    </row>
    <row r="241" spans="21:180">
      <c r="U241"/>
      <c r="DM241"/>
      <c r="DN241"/>
      <c r="FR241"/>
      <c r="FX241"/>
    </row>
    <row r="242" spans="21:180">
      <c r="U242"/>
      <c r="DM242"/>
      <c r="DN242"/>
      <c r="FR242"/>
      <c r="FX242"/>
    </row>
    <row r="243" spans="21:180">
      <c r="U243"/>
      <c r="DM243"/>
      <c r="DN243"/>
      <c r="FR243"/>
      <c r="FX243"/>
    </row>
    <row r="244" spans="21:180">
      <c r="U244"/>
      <c r="DM244"/>
      <c r="DN244"/>
      <c r="FR244"/>
      <c r="FX244"/>
    </row>
    <row r="245" spans="21:180">
      <c r="U245"/>
      <c r="DM245"/>
      <c r="DN245"/>
      <c r="FR245"/>
      <c r="FX245"/>
    </row>
    <row r="246" spans="21:180">
      <c r="U246"/>
      <c r="DM246"/>
      <c r="DN246"/>
      <c r="FR246"/>
      <c r="FX246"/>
    </row>
    <row r="247" spans="21:180">
      <c r="U247"/>
      <c r="DM247"/>
      <c r="DN247"/>
      <c r="FR247"/>
      <c r="FX247"/>
    </row>
    <row r="248" spans="21:180">
      <c r="U248"/>
      <c r="DM248"/>
      <c r="DN248"/>
      <c r="FR248"/>
      <c r="FX248"/>
    </row>
    <row r="249" spans="21:180">
      <c r="U249"/>
      <c r="DM249"/>
      <c r="DN249"/>
      <c r="FR249"/>
      <c r="FX249"/>
    </row>
    <row r="250" spans="21:180">
      <c r="U250"/>
      <c r="DM250"/>
      <c r="DN250"/>
      <c r="FR250"/>
      <c r="FX250"/>
    </row>
    <row r="251" spans="21:180">
      <c r="U251"/>
      <c r="DM251"/>
      <c r="DN251"/>
      <c r="FR251"/>
      <c r="FX251"/>
    </row>
    <row r="252" spans="21:180">
      <c r="U252"/>
      <c r="DM252"/>
      <c r="DN252"/>
      <c r="FR252"/>
      <c r="FX252"/>
    </row>
    <row r="253" spans="21:180">
      <c r="U253"/>
      <c r="DM253"/>
      <c r="DN253"/>
      <c r="FR253"/>
      <c r="FX253"/>
    </row>
    <row r="254" spans="21:180">
      <c r="U254"/>
      <c r="DM254"/>
      <c r="DN254"/>
      <c r="FR254"/>
      <c r="FX254"/>
    </row>
    <row r="255" spans="21:180">
      <c r="U255"/>
      <c r="DM255"/>
      <c r="DN255"/>
      <c r="FR255"/>
      <c r="FX255"/>
    </row>
    <row r="256" spans="21:180">
      <c r="U256"/>
      <c r="DM256"/>
      <c r="DN256"/>
      <c r="FR256"/>
      <c r="FX256"/>
    </row>
    <row r="257" spans="21:180">
      <c r="U257"/>
      <c r="DM257"/>
      <c r="DN257"/>
      <c r="FR257"/>
      <c r="FX257"/>
    </row>
    <row r="258" spans="21:180">
      <c r="U258"/>
      <c r="DM258"/>
      <c r="DN258"/>
      <c r="FR258"/>
      <c r="FX258"/>
    </row>
    <row r="259" spans="21:180">
      <c r="U259"/>
      <c r="DM259"/>
      <c r="DN259"/>
      <c r="FR259"/>
      <c r="FX259"/>
    </row>
    <row r="260" spans="21:180">
      <c r="U260"/>
      <c r="DM260"/>
      <c r="DN260"/>
      <c r="FR260"/>
      <c r="FX260"/>
    </row>
    <row r="261" spans="21:180">
      <c r="U261"/>
      <c r="DM261"/>
      <c r="DN261"/>
      <c r="FR261"/>
      <c r="FX261"/>
    </row>
    <row r="262" spans="21:180">
      <c r="U262"/>
      <c r="DM262"/>
      <c r="DN262"/>
      <c r="FR262"/>
      <c r="FX262"/>
    </row>
    <row r="263" spans="21:180">
      <c r="U263"/>
      <c r="DM263"/>
      <c r="DN263"/>
      <c r="FR263"/>
      <c r="FX263"/>
    </row>
    <row r="264" spans="21:180">
      <c r="U264"/>
      <c r="DM264"/>
      <c r="DN264"/>
      <c r="FR264"/>
      <c r="FX264"/>
    </row>
    <row r="265" spans="21:180">
      <c r="U265"/>
      <c r="DM265"/>
      <c r="DN265"/>
      <c r="FR265"/>
      <c r="FX265"/>
    </row>
    <row r="266" spans="21:180">
      <c r="U266"/>
      <c r="DM266"/>
      <c r="DN266"/>
      <c r="FR266"/>
      <c r="FX266"/>
    </row>
    <row r="267" spans="21:180">
      <c r="U267"/>
      <c r="DM267"/>
      <c r="DN267"/>
      <c r="FR267"/>
      <c r="FX267"/>
    </row>
    <row r="268" spans="21:180">
      <c r="U268"/>
      <c r="DM268"/>
      <c r="DN268"/>
      <c r="FR268"/>
      <c r="FX268"/>
    </row>
    <row r="269" spans="21:180">
      <c r="U269"/>
      <c r="DM269"/>
      <c r="DN269"/>
      <c r="FR269"/>
      <c r="FX269"/>
    </row>
    <row r="270" spans="21:180">
      <c r="U270"/>
      <c r="DM270"/>
      <c r="DN270"/>
      <c r="FR270"/>
      <c r="FX270"/>
    </row>
    <row r="271" spans="21:180">
      <c r="U271"/>
      <c r="DM271"/>
      <c r="DN271"/>
      <c r="FR271"/>
      <c r="FX271"/>
    </row>
    <row r="272" spans="21:180">
      <c r="U272"/>
      <c r="DM272"/>
      <c r="DN272"/>
      <c r="FR272"/>
      <c r="FX272"/>
    </row>
    <row r="273" spans="21:180">
      <c r="U273"/>
      <c r="DM273"/>
      <c r="DN273"/>
      <c r="FR273"/>
      <c r="FX273"/>
    </row>
    <row r="274" spans="21:180">
      <c r="U274"/>
      <c r="DM274"/>
      <c r="DN274"/>
      <c r="FR274"/>
      <c r="FX274"/>
    </row>
    <row r="275" spans="21:180">
      <c r="U275"/>
      <c r="DM275"/>
      <c r="DN275"/>
      <c r="FR275"/>
      <c r="FX275"/>
    </row>
    <row r="276" spans="21:180">
      <c r="U276"/>
      <c r="DM276"/>
      <c r="DN276"/>
      <c r="FR276"/>
      <c r="FX276"/>
    </row>
    <row r="277" spans="21:180">
      <c r="U277"/>
      <c r="DM277"/>
      <c r="DN277"/>
      <c r="FR277"/>
      <c r="FX277"/>
    </row>
    <row r="278" spans="21:180">
      <c r="U278"/>
      <c r="DM278"/>
      <c r="DN278"/>
      <c r="FR278"/>
      <c r="FX278"/>
    </row>
    <row r="279" spans="21:180">
      <c r="U279"/>
      <c r="DM279"/>
      <c r="DN279"/>
      <c r="FR279"/>
      <c r="FX279"/>
    </row>
    <row r="280" spans="21:180">
      <c r="U280"/>
      <c r="DM280"/>
      <c r="DN280"/>
      <c r="FR280"/>
      <c r="FX280"/>
    </row>
    <row r="281" spans="21:180">
      <c r="U281"/>
      <c r="DM281"/>
      <c r="DN281"/>
      <c r="FR281"/>
      <c r="FX281"/>
    </row>
    <row r="282" spans="21:180">
      <c r="U282"/>
      <c r="DM282"/>
      <c r="DN282"/>
      <c r="FR282"/>
      <c r="FX282"/>
    </row>
    <row r="283" spans="21:180">
      <c r="U283"/>
      <c r="DM283"/>
      <c r="DN283"/>
      <c r="FR283"/>
      <c r="FX283"/>
    </row>
    <row r="284" spans="21:180">
      <c r="U284"/>
      <c r="DM284"/>
      <c r="DN284"/>
      <c r="FR284"/>
      <c r="FX284"/>
    </row>
    <row r="285" spans="21:180">
      <c r="U285"/>
      <c r="DM285"/>
      <c r="DN285"/>
      <c r="FR285"/>
      <c r="FX285"/>
    </row>
    <row r="286" spans="21:180">
      <c r="U286"/>
      <c r="DM286"/>
      <c r="DN286"/>
      <c r="FR286"/>
      <c r="FX286"/>
    </row>
    <row r="287" spans="21:180">
      <c r="U287"/>
      <c r="DM287"/>
      <c r="DN287"/>
      <c r="FR287"/>
      <c r="FX287"/>
    </row>
    <row r="288" spans="21:180">
      <c r="U288"/>
      <c r="DM288"/>
      <c r="DN288"/>
      <c r="FR288"/>
      <c r="FX288"/>
    </row>
    <row r="289" spans="21:180">
      <c r="U289"/>
      <c r="DM289"/>
      <c r="DN289"/>
      <c r="FR289"/>
      <c r="FX289"/>
    </row>
    <row r="290" spans="21:180">
      <c r="U290"/>
      <c r="DM290"/>
      <c r="DN290"/>
      <c r="FR290"/>
      <c r="FX290"/>
    </row>
    <row r="291" spans="21:180">
      <c r="U291"/>
      <c r="DM291"/>
      <c r="DN291"/>
      <c r="FR291"/>
      <c r="FX291"/>
    </row>
    <row r="292" spans="21:180">
      <c r="U292"/>
      <c r="DM292"/>
      <c r="DN292"/>
      <c r="FR292"/>
      <c r="FX292"/>
    </row>
    <row r="293" spans="21:180">
      <c r="U293"/>
      <c r="DM293"/>
      <c r="DN293"/>
      <c r="FR293"/>
      <c r="FX293"/>
    </row>
    <row r="294" spans="21:180">
      <c r="U294"/>
      <c r="DM294"/>
      <c r="DN294"/>
      <c r="FR294"/>
      <c r="FX294"/>
    </row>
    <row r="295" spans="21:180">
      <c r="U295"/>
      <c r="DM295"/>
      <c r="DN295"/>
      <c r="FR295"/>
      <c r="FX295"/>
    </row>
    <row r="296" spans="21:180">
      <c r="U296"/>
      <c r="DM296"/>
      <c r="DN296"/>
      <c r="FR296"/>
      <c r="FX296"/>
    </row>
    <row r="297" spans="21:180">
      <c r="U297"/>
      <c r="DM297"/>
      <c r="DN297"/>
      <c r="FR297"/>
      <c r="FX297"/>
    </row>
    <row r="298" spans="21:180">
      <c r="U298"/>
      <c r="DM298"/>
      <c r="DN298"/>
      <c r="FR298"/>
      <c r="FX298"/>
    </row>
    <row r="299" spans="21:180">
      <c r="U299"/>
      <c r="DM299"/>
      <c r="DN299"/>
      <c r="FR299"/>
      <c r="FX299"/>
    </row>
    <row r="300" spans="21:180">
      <c r="U300"/>
      <c r="DM300"/>
      <c r="DN300"/>
      <c r="FR300"/>
      <c r="FX300"/>
    </row>
    <row r="301" spans="21:180">
      <c r="U301"/>
      <c r="DM301"/>
      <c r="DN301"/>
      <c r="FR301"/>
      <c r="FX301"/>
    </row>
    <row r="302" spans="21:180">
      <c r="U302"/>
      <c r="DM302"/>
      <c r="DN302"/>
      <c r="FR302"/>
      <c r="FX302"/>
    </row>
    <row r="303" spans="21:180">
      <c r="U303"/>
      <c r="DM303"/>
      <c r="DN303"/>
      <c r="FR303"/>
      <c r="FX303"/>
    </row>
    <row r="304" spans="21:180">
      <c r="U304"/>
      <c r="DM304"/>
      <c r="DN304"/>
      <c r="FR304"/>
      <c r="FX304"/>
    </row>
    <row r="305" spans="21:180">
      <c r="U305"/>
      <c r="DM305"/>
      <c r="DN305"/>
      <c r="FR305"/>
      <c r="FX305"/>
    </row>
  </sheetData>
  <mergeCells count="1">
    <mergeCell ref="GK3:GL3"/>
  </mergeCells>
  <phoneticPr fontId="37" type="noConversion"/>
  <hyperlinks>
    <hyperlink ref="FW26" r:id="rId1" display="https://kc-eu.kobotoolbox.org/media/original?media_file=burn%2Fattachments%2Fafd0b1883394478dba2e3f50fe674c1d%2Ffb08ed09-74b2-4734-b7ea-a7c181d1a714%2F1713787335894.jpg" xr:uid="{B1A8899E-7F0C-4CC0-BB09-63015A6FAF8C}"/>
    <hyperlink ref="FW109" r:id="rId2" display="https://kc-eu.kobotoolbox.org/media/original?media_file=burn%2Fattachments%2Fafd0b1883394478dba2e3f50fe674c1d%2Fbef39f35-53ca-40a0-ae50-edbe5ca1c1d1%2F1713780234122.jpg" xr:uid="{7CCF8EBF-A32E-4164-B45E-5310EECEE895}"/>
    <hyperlink ref="FW112" r:id="rId3" display="https://kc-eu.kobotoolbox.org/media/original?media_file=burn%2Fattachments%2Fb0c209b5bcd3432f97e83b110808d41c%2Fee8687a7-c3f6-423d-ac1e-3147577be130%2F1715074938524.jpg" xr:uid="{ABE1B7AC-C6F3-4932-9AC0-10D4AA11B663}"/>
    <hyperlink ref="FW82" r:id="rId4" display="https://kc-eu.kobotoolbox.org/media/original?media_file=burn%2Fattachments%2Fb0c209b5bcd3432f97e83b110808d41c%2F0ae6ea04-2084-4344-8a1b-0059d04df911%2FPicture9-8_41_53.png" xr:uid="{BB6FF44B-6E95-4D98-A2FA-6F72ED382541}"/>
    <hyperlink ref="FW49" r:id="rId5" display="https://kc-eu.kobotoolbox.org/media/original?media_file=burn%2Fattachments%2Fb0c209b5bcd3432f97e83b110808d41c%2F0efc5485-4dd8-43a6-ad32-58619844ac04%2F1716278909374.jpg" xr:uid="{D84C2746-58B9-4830-838F-A4E2702CF11A}"/>
    <hyperlink ref="FW37" r:id="rId6" display="https://kc-eu.kobotoolbox.org/media/original?media_file=burn%2Fattachments%2Fb0c209b5bcd3432f97e83b110808d41c%2Fbcf3efc6-1fff-44dd-b11e-3b565d4622f1%2F1716279827760.jpg" xr:uid="{F20C147E-1062-437F-93B0-91C812AF8DE6}"/>
    <hyperlink ref="FW71" r:id="rId7" display="https://kc-eu.kobotoolbox.org/media/original?media_file=burn%2Fattachments%2Fb0c209b5bcd3432f97e83b110808d41c%2F91e8f930-59fb-407e-8c71-a793896164e4%2F1716282055804.jpg" xr:uid="{F5E48EBC-7DB9-432E-BD79-21E1EBC05F0C}"/>
    <hyperlink ref="FW56" r:id="rId8" display="https://kc-eu.kobotoolbox.org/media/original?media_file=burn%2Fattachments%2Fb0c209b5bcd3432f97e83b110808d41c%2F047d4a8f-4b2b-411a-82b5-8fb5c7343f97%2F1716281934180.jpg" xr:uid="{2FADC5C4-4B61-4F54-8998-FB31B5350B68}"/>
    <hyperlink ref="FW31" r:id="rId9" display="https://kc-eu.kobotoolbox.org/media/original?media_file=burn%2Fattachments%2Fb0c209b5bcd3432f97e83b110808d41c%2Fd1aa3eed-4560-419e-80df-ea0ba0a5f4d7%2F1716285368754.jpg" xr:uid="{B14BD34E-EA63-40F4-9E2F-70BDC11B98D5}"/>
    <hyperlink ref="FW121" r:id="rId10" display="https://kc-eu.kobotoolbox.org/media/original?media_file=burn%2Fattachments%2Fb0c209b5bcd3432f97e83b110808d41c%2Fabab6610-c52c-4eb3-bc3d-4869a7d25cd6%2F1715164332037.jpg" xr:uid="{5BDF1DB2-8B40-4105-9A2D-BCF1813E3F12}"/>
    <hyperlink ref="FW45" r:id="rId11" display="https://kc-eu.kobotoolbox.org/media/original?media_file=burn%2Fattachments%2Fafd0b1883394478dba2e3f50fe674c1d%2F2bd0b54e-0a08-41df-80bf-fc00e84d7dc0%2F1713777311939.jpg" xr:uid="{7CC04150-E946-4B17-B7A1-2F6AD20E8D1F}"/>
    <hyperlink ref="FW9" r:id="rId12" display="https://kc-eu.kobotoolbox.org/media/original?media_file=burn%2Fattachments%2Fafd0b1883394478dba2e3f50fe674c1d%2F4c673240-a2f1-474e-b1e6-4581af36d864%2F1713790252297.jpg" xr:uid="{7DDFEACC-FDDB-471D-8DDD-440E11F6CBF5}"/>
    <hyperlink ref="FW107" r:id="rId13" display="https://kc-eu.kobotoolbox.org/media/original?media_file=burn%2Fattachments%2Fafd0b1883394478dba2e3f50fe674c1d%2F137dd1b2-b217-4b02-8506-4e56a4971c42%2F1713867574327.jpg" xr:uid="{B9C5560C-043D-4F4A-A125-DFD1A23D5560}"/>
    <hyperlink ref="FW44" r:id="rId14" display="https://kc-eu.kobotoolbox.org/media/original?media_file=burn%2Fattachments%2Fb0c209b5bcd3432f97e83b110808d41c%2Ff1c7b45b-e5a1-4092-a5cd-192e0101cf7e%2F1716211308003.jpg" xr:uid="{3C4437E0-B0C4-46A0-B151-069A1DA07F8B}"/>
    <hyperlink ref="FW77" r:id="rId15" display="https://kc-eu.kobotoolbox.org/media/original?media_file=burn%2Fattachments%2Fb0c209b5bcd3432f97e83b110808d41c%2Fecc5fedd-18cd-4139-b13d-2ad596684909%2F1716878851994.jpg" xr:uid="{786DE7DB-1D40-4143-8D03-D8AAFF80E812}"/>
    <hyperlink ref="FW94" r:id="rId16" display="https://kc-eu.kobotoolbox.org/media/original?media_file=burn%2Fattachments%2Fb0c209b5bcd3432f97e83b110808d41c%2F0f706bad-7bb3-4a0b-91cc-c8fc742d3910%2F1716897096881.jpg" xr:uid="{262685A0-8B9C-4457-8FC7-C8EB1940B8F0}"/>
    <hyperlink ref="FW98" r:id="rId17" display="https://kc-eu.kobotoolbox.org/media/original?media_file=burn%2Fattachments%2Fb0c209b5bcd3432f97e83b110808d41c%2F80a46fb4-b609-473b-b732-33ccade0eedb%2F1716897055337.jpg" xr:uid="{24CE0816-1D18-4F7D-A947-EC908B1AD56B}"/>
    <hyperlink ref="FW96" r:id="rId18" display="https://kc-eu.kobotoolbox.org/media/original?media_file=burn%2Fattachments%2Fb0c209b5bcd3432f97e83b110808d41c%2F3dd1c2fd-94ee-4ab7-a825-e9e2943dce91%2F1716893110068.jpg" xr:uid="{6819C435-ED18-4F67-BD25-18E0954BF642}"/>
    <hyperlink ref="FW47" r:id="rId19" display="https://kc-eu.kobotoolbox.org/media/original?media_file=burn%2Fattachments%2Fb0c209b5bcd3432f97e83b110808d41c%2Fcb5ff93a-dd5c-4fc1-ae88-52c536a49866%2F1716890291086.jpg" xr:uid="{919CCAC8-0461-49EB-A54C-491A60CD4839}"/>
    <hyperlink ref="FW100" r:id="rId20" display="https://kc-eu.kobotoolbox.org/media/original?media_file=burn%2Fattachments%2Fb0c209b5bcd3432f97e83b110808d41c%2Fe8b41b35-b9ac-4669-8507-23d2035c24d6%2F1716888735297.jpg" xr:uid="{2378F5AB-805D-4EA8-9D28-4E4FC1727A2E}"/>
    <hyperlink ref="FW70" r:id="rId21" display="https://kc-eu.kobotoolbox.org/media/original?media_file=burn%2Fattachments%2Fb0c209b5bcd3432f97e83b110808d41c%2F87ccc0fa-16fb-4542-b843-b5ff4ec895b3%2F1716796258208.jpg" xr:uid="{3DFE349D-7264-43A8-BE3B-401096595BDD}"/>
    <hyperlink ref="FW86" r:id="rId22" display="https://kc-eu.kobotoolbox.org/media/original?media_file=burn%2Fattachments%2Fb0c209b5bcd3432f97e83b110808d41c%2F441b5ebe-8dc5-4b86-902e-14bc26cb2871%2F1716791990185.jpg" xr:uid="{ED4CBA68-F251-49C9-BE8E-67D6359BC395}"/>
    <hyperlink ref="FW67" r:id="rId23" display="https://kc-eu.kobotoolbox.org/media/original?media_file=burn%2Fattachments%2Fb0c209b5bcd3432f97e83b110808d41c%2Fcc53e4e6-6068-4567-a138-e4f46698af21%2F1716811982352.jpg" xr:uid="{65462347-717A-432A-BA2F-B612FC247F5F}"/>
    <hyperlink ref="FW28" r:id="rId24" display="https://kc-eu.kobotoolbox.org/media/original?media_file=burn%2Fattachments%2Fb0c209b5bcd3432f97e83b110808d41c%2F8b7d2cf8-558c-4bc8-baa3-174c7ed37f3c%2F1716828216168.jpg" xr:uid="{27431BBD-5414-48DD-BBD4-51BFC02421F8}"/>
    <hyperlink ref="FW39" r:id="rId25" display="https://kc-eu.kobotoolbox.org/media/original?media_file=burn%2Fattachments%2Fb0c209b5bcd3432f97e83b110808d41c%2F08e095e9-6e1f-42af-afe4-578e2fd732e0%2F1716819543469.jpg" xr:uid="{E5374567-C37F-4743-B724-EDDF542696B8}"/>
    <hyperlink ref="FW66" r:id="rId26" display="https://kc-eu.kobotoolbox.org/media/original?media_file=burn%2Fattachments%2Fb0c209b5bcd3432f97e83b110808d41c%2F695e3e2a-c421-460f-8ee5-ce86d299193b%2F1716808853863.jpg" xr:uid="{74CD12A5-38EE-4F66-8660-9F492A3D8F27}"/>
    <hyperlink ref="FW50" r:id="rId27" display="https://kc-eu.kobotoolbox.org/media/original?media_file=burn%2Fattachments%2Fb0c209b5bcd3432f97e83b110808d41c%2F0a8a5b52-c3ff-4321-acf3-dda7efc87367%2F1716807327209.jpg" xr:uid="{209487D4-29B5-4000-AEED-0ED2CA779C41}"/>
    <hyperlink ref="FW81" r:id="rId28" display="https://kc-eu.kobotoolbox.org/media/original?media_file=burn%2Fattachments%2Fb0c209b5bcd3432f97e83b110808d41c%2Faf200083-1889-4063-ae8d-87345d526360%2F1716823961947.jpg" xr:uid="{89C84862-AB70-400A-B307-631F47B3D50E}"/>
    <hyperlink ref="FW18" r:id="rId29" display="https://kc-eu.kobotoolbox.org/media/original?media_file=burn%2Fattachments%2Fb0c209b5bcd3432f97e83b110808d41c%2F2ecbe6ea-cde7-4a20-846a-b75f61e17f85%2F1716808815938.jpg" xr:uid="{F37A3390-29FC-4AE5-9876-AC825102A151}"/>
    <hyperlink ref="FW88" r:id="rId30" display="https://kc-eu.kobotoolbox.org/media/original?media_file=burn%2Fattachments%2Fb0c209b5bcd3432f97e83b110808d41c%2F412891a7-d38e-46c4-854c-16fd88ce4fe4%2F1716812089046.jpg" xr:uid="{E8617302-A0BC-4651-A3E9-9800B379AD81}"/>
    <hyperlink ref="FW55" r:id="rId31" display="https://kc-eu.kobotoolbox.org/media/original?media_file=burn%2Fattachments%2Fb0c209b5bcd3432f97e83b110808d41c%2F7245138e-3c62-4b3e-92e1-99cec8a62388%2F1716808321710.jpg" xr:uid="{852E9872-AB66-4874-AC75-5F7A6807B328}"/>
    <hyperlink ref="FW38" r:id="rId32" display="https://kc-eu.kobotoolbox.org/media/original?media_file=burn%2Fattachments%2Fb0c209b5bcd3432f97e83b110808d41c%2Fddf95194-354c-4f95-b34f-2775711d301b%2F1716808583178.jpg" xr:uid="{29576C10-E75C-403D-A7F2-CFBBF76711B7}"/>
    <hyperlink ref="FW2" r:id="rId33" display="https://kc-eu.kobotoolbox.org/media/original?media_file=burn%2Fattachments%2Fb0c209b5bcd3432f97e83b110808d41c%2F79a2985b-92d0-42fe-a5dc-60e905439cec%2F1716807969658.jpg" xr:uid="{4CB2E692-5382-49FD-A499-40F13AEB1089}"/>
    <hyperlink ref="FW7" r:id="rId34" display="https://kc-eu.kobotoolbox.org/media/original?media_file=burn%2Fattachments%2Fb0c209b5bcd3432f97e83b110808d41c%2F92fdd7a6-727a-44c0-8c59-526e002fd06b%2F1716808113340.jpg" xr:uid="{4BCEC8D2-0431-4FCD-8312-32371A1E13D4}"/>
    <hyperlink ref="FW19" r:id="rId35" display="https://kc-eu.kobotoolbox.org/media/original?media_file=burn%2Fattachments%2Fb0c209b5bcd3432f97e83b110808d41c%2F4cd2c26f-0aa2-478a-9afd-9bb28cda87d6%2F1716807092714.jpg" xr:uid="{D4B81413-0D29-47BC-9D7C-895DE8005417}"/>
    <hyperlink ref="FW30" r:id="rId36" display="https://kc-eu.kobotoolbox.org/media/original?media_file=burn%2Fattachments%2Fb0c209b5bcd3432f97e83b110808d41c%2F0992e4e9-f953-4b3e-b4ae-c82527c906dd%2F1716804402526.jpg" xr:uid="{E03D2909-62D6-44C5-915B-15E71D620487}"/>
    <hyperlink ref="FW78" r:id="rId37" display="https://kc-eu.kobotoolbox.org/media/original?media_file=burn%2Fattachments%2Fb0c209b5bcd3432f97e83b110808d41c%2Fbd8b3dbc-bd25-4eaa-a8ab-3ce17363c7e1%2F1716803869984.jpg" xr:uid="{F2E9CC44-E33B-49AD-9E8D-5B3A03A5A391}"/>
    <hyperlink ref="FW48" r:id="rId38" display="https://kc-eu.kobotoolbox.org/media/original?media_file=burn%2Fattachments%2Fb0c209b5bcd3432f97e83b110808d41c%2F60f7c046-d0bc-478e-bbb6-2e2c6849b79a%2F1716472851680.jpg" xr:uid="{F227F603-8D9E-4C74-AFA6-8A7FFF38ECA9}"/>
    <hyperlink ref="FW64" r:id="rId39" display="https://kc-eu.kobotoolbox.org/media/original?media_file=burn%2Fattachments%2Fb0c209b5bcd3432f97e83b110808d41c%2F4b829f3e-1959-4d22-ac9c-4a41deeecf5b%2F1716388540534.jpg" xr:uid="{74EA933B-7448-427C-BF53-02492FA459E6}"/>
    <hyperlink ref="FW117" r:id="rId40" display="https://kc-eu.kobotoolbox.org/media/original?media_file=burn%2Fattachments%2Fb0c209b5bcd3432f97e83b110808d41c%2Fa6823665-a921-4e17-967f-bdf23e6641e3%2F1716384387612.jpg" xr:uid="{1E88DE37-3F75-4849-BDC7-B03677300809}"/>
    <hyperlink ref="FW60" r:id="rId41" display="https://kc-eu.kobotoolbox.org/media/original?media_file=burn%2Fattachments%2Fb0c209b5bcd3432f97e83b110808d41c%2Fa5ca5758-4ebe-450f-b213-2613e6406270%2F1716229946923.jpg" xr:uid="{25B5BC8B-8504-46B1-81ED-705B4BC0400C}"/>
    <hyperlink ref="FW61" r:id="rId42" display="https://kc-eu.kobotoolbox.org/media/original?media_file=burn%2Fattachments%2Fb0c209b5bcd3432f97e83b110808d41c%2F883cf81d-b93d-4640-93aa-ae41f2c19004%2F1716801751874.jpg" xr:uid="{603EA7D4-DB3F-4538-9533-1057B4413F81}"/>
    <hyperlink ref="FW12" r:id="rId43" display="https://kc-eu.kobotoolbox.org/media/original?media_file=burn%2Fattachments%2Fb0c209b5bcd3432f97e83b110808d41c%2Ffcae4c81-969a-4735-9e86-47be78a24ad9%2F1716313596043.jpg" xr:uid="{F9BC6933-13DC-4DA1-A9FD-3347503D975A}"/>
    <hyperlink ref="FW75" r:id="rId44" display="https://kc-eu.kobotoolbox.org/media/original?media_file=burn%2Fattachments%2Fb0c209b5bcd3432f97e83b110808d41c%2F23c951e1-5d1b-431d-868c-76efc6a52c51%2F1716314856906.jpg" xr:uid="{34286E74-7E75-45F9-9F0D-07C73C5FB4EB}"/>
    <hyperlink ref="FW3" r:id="rId45" display="https://kc-eu.kobotoolbox.org/media/original?media_file=burn%2Fattachments%2Fb0c209b5bcd3432f97e83b110808d41c%2F6fb6d33b-2df6-4b49-b15e-44105272ec78%2F1716315877991.jpg" xr:uid="{6BA55CB9-BDA3-401B-81F7-DB485175CE46}"/>
    <hyperlink ref="FW14" r:id="rId46" display="https://kc-eu.kobotoolbox.org/media/original?media_file=burn%2Fattachments%2Fb0c209b5bcd3432f97e83b110808d41c%2F6c0c999e-6e91-4439-9e23-353780931d35%2F1716315466518.jpg" xr:uid="{6064A49D-4485-44B9-9E70-8DD9BE705ACC}"/>
    <hyperlink ref="FW83" r:id="rId47" display="https://kc-eu.kobotoolbox.org/media/original?media_file=burn%2Fattachments%2Fb0c209b5bcd3432f97e83b110808d41c%2F1bd2be51-9a12-4f36-badf-9fa300f5872f%2F1716312219967.jpg" xr:uid="{C8636F32-0F55-43A8-AB70-8BC43B3161F3}"/>
    <hyperlink ref="FW27" r:id="rId48" display="https://kc-eu.kobotoolbox.org/media/original?media_file=burn%2Fattachments%2Fb0c209b5bcd3432f97e83b110808d41c%2Fe8225c16-a80d-4995-a1c4-25b1f5406312%2F1716196004305.jpg" xr:uid="{E7FFB56E-CE46-47F1-8EF8-1044C7FF073B}"/>
    <hyperlink ref="FW73" r:id="rId49" display="https://kc-eu.kobotoolbox.org/media/original?media_file=burn%2Fattachments%2Fb0c209b5bcd3432f97e83b110808d41c%2F4ddf0d81-0bb9-4674-9bd9-0477ba1f0a32%2F1716310576824.jpg" xr:uid="{BF355A6E-20E3-4096-8627-B0785EE11A8E}"/>
    <hyperlink ref="FW84" r:id="rId50" display="https://kc-eu.kobotoolbox.org/media/original?media_file=burn%2Fattachments%2Fb0c209b5bcd3432f97e83b110808d41c%2F9fa82af1-7372-483f-8ef6-bd698ab03f01%2F1716304298608.jpg" xr:uid="{72DA2315-33BA-4941-83CD-2D03153F750A}"/>
    <hyperlink ref="FW15" r:id="rId51" display="https://kc-eu.kobotoolbox.org/media/original?media_file=burn%2Fattachments%2Fb0c209b5bcd3432f97e83b110808d41c%2F5fbce9f1-b758-40bd-b49e-b0d095de7e0e%2F1716310471370.jpg" xr:uid="{6292E035-4B92-462B-903C-71EE97F9C325}"/>
    <hyperlink ref="FW40" r:id="rId52" display="https://kc-eu.kobotoolbox.org/media/original?media_file=burn%2Fattachments%2Fb0c209b5bcd3432f97e83b110808d41c%2F1f7cd911-6aa0-4fb7-8420-e58167499cad%2F1716206220813.jpg" xr:uid="{3611151A-BB41-4A16-B571-FEECE676C0E2}"/>
    <hyperlink ref="FW13" r:id="rId53" display="https://kc-eu.kobotoolbox.org/media/original?media_file=burn%2Fattachments%2Fb0c209b5bcd3432f97e83b110808d41c%2F53974710-f265-4b7a-a3b6-0dac36c45fd2%2F1716306354599.jpg" xr:uid="{7A5E57B0-4A78-4410-AF2B-280B946A4151}"/>
    <hyperlink ref="FW80" r:id="rId54" display="https://kc-eu.kobotoolbox.org/media/original?media_file=burn%2Fattachments%2Fb0c209b5bcd3432f97e83b110808d41c%2Fcd410d27-e5c3-46aa-9d93-dfba47e3f25e%2F1716278764900.jpg" xr:uid="{A30E90F5-67FE-4630-94A2-B9D5B2AFE668}"/>
    <hyperlink ref="FW85" r:id="rId55" display="https://kc-eu.kobotoolbox.org/media/original?media_file=burn%2Fattachments%2Fb0c209b5bcd3432f97e83b110808d41c%2F330769e2-bac0-4ba1-bce4-d21b1ec36dd8%2F1716213210410.jpg" xr:uid="{60F26838-6F09-4460-9E4C-D653AA34F97D}"/>
    <hyperlink ref="FW63" r:id="rId56" display="https://kc-eu.kobotoolbox.org/media/original?media_file=burn%2Fattachments%2Fb0c209b5bcd3432f97e83b110808d41c%2F30916c21-f607-4441-aee3-1d5d62d01936%2F1716296108466.jpg" xr:uid="{896731C4-B637-4364-8A2A-E2E2258BA7BF}"/>
    <hyperlink ref="FW104" r:id="rId57" display="https://kc-eu.kobotoolbox.org/media/original?media_file=burn%2Fattachments%2Fb0c209b5bcd3432f97e83b110808d41c%2Fefdd4aa3-b704-4103-a500-1159381899fd%2F1716293162275.jpg" xr:uid="{AF7688AD-4CD4-4D69-93D7-E115CF4CC6AE}"/>
    <hyperlink ref="FW20" r:id="rId58" display="https://kc-eu.kobotoolbox.org/media/original?media_file=burn%2Fattachments%2Fb0c209b5bcd3432f97e83b110808d41c%2F76f79921-2f13-4072-9302-823a77fbf182%2F1716287556685.jpg" xr:uid="{1C95B33B-1108-476C-8405-F75CA47E21EF}"/>
    <hyperlink ref="FW5" r:id="rId59" display="https://kc-eu.kobotoolbox.org/media/original?media_file=burn%2Fattachments%2Fb0c209b5bcd3432f97e83b110808d41c%2F5f521449-fd48-4d57-a70e-f7f595e3646d%2F1716281850792.jpg" xr:uid="{A718B8EE-FEF9-49A3-ACAD-0D8C1B62A550}"/>
    <hyperlink ref="FW22" r:id="rId60" display="https://kc-eu.kobotoolbox.org/media/original?media_file=burn%2Fattachments%2Fb0c209b5bcd3432f97e83b110808d41c%2F6b91fea6-8877-40cc-b20f-c71d78f3d864%2F1716227314694.jpg" xr:uid="{3994FF25-BC97-4553-B7CE-7FD6D4995BCE}"/>
    <hyperlink ref="FW23" r:id="rId61" display="https://kc-eu.kobotoolbox.org/media/original?media_file=burn%2Fattachments%2Fb0c209b5bcd3432f97e83b110808d41c%2F2ae87d09-df0b-422a-9dff-0cd1607eb513%2F1716226535311.jpg" xr:uid="{444B6153-52E2-489F-B368-1ECB2ECE0620}"/>
    <hyperlink ref="FW53" r:id="rId62" display="https://kc-eu.kobotoolbox.org/media/original?media_file=burn%2Fattachments%2Fb0c209b5bcd3432f97e83b110808d41c%2F3ee17ba2-a8ca-43d5-bc74-1bde0037499f%2F1716208523957.jpg" xr:uid="{ADA813D4-BC35-430A-9B82-916FFE7A8686}"/>
    <hyperlink ref="FW72" r:id="rId63" display="https://kc-eu.kobotoolbox.org/media/original?media_file=burn%2Fattachments%2Fb0c209b5bcd3432f97e83b110808d41c%2Fbb545081-3e26-4340-b458-129c1c1dbd0e%2F1716198560830.jpg" xr:uid="{F47FAA9B-B098-45EE-A72D-6535B47C2477}"/>
    <hyperlink ref="FW91" r:id="rId64" display="https://kc-eu.kobotoolbox.org/media/original?media_file=burn%2Fattachments%2Fb0c209b5bcd3432f97e83b110808d41c%2F486d3275-8f3e-4075-ba56-e51b80b55468%2F1716204923986.jpg" xr:uid="{1FF76688-9CF6-41F2-ACDD-993C435EF0D5}"/>
    <hyperlink ref="FW29" r:id="rId65" display="https://kc-eu.kobotoolbox.org/media/original?media_file=burn%2Fattachments%2Fb0c209b5bcd3432f97e83b110808d41c%2Ff3758c48-381a-4e61-ad1c-56fe856a5353%2F1716204003398.jpg" xr:uid="{4E640911-5854-46BF-BFF2-677288236AF4}"/>
    <hyperlink ref="FW46" r:id="rId66" display="https://kc-eu.kobotoolbox.org/media/original?media_file=burn%2Fattachments%2Fb0c209b5bcd3432f97e83b110808d41c%2Fa100365c-ce3a-48cc-a398-8cb5bb4ca0d8%2F1716197982539.jpg" xr:uid="{4292FEA4-CE8F-40FA-93A3-B49CE829E60E}"/>
    <hyperlink ref="FW58" r:id="rId67" display="https://kc-eu.kobotoolbox.org/media/original?media_file=burn%2Fattachments%2Fb0c209b5bcd3432f97e83b110808d41c%2Fb211f2bd-a1c5-4b46-8fe0-b868c642a5cb%2F1716191540355.jpg" xr:uid="{13B27B6B-591E-439B-B293-88C532F9099F}"/>
    <hyperlink ref="FW34" r:id="rId68" display="https://kc-eu.kobotoolbox.org/media/original?media_file=burn%2Fattachments%2Fb0c209b5bcd3432f97e83b110808d41c%2F5432fdab-4611-4044-badc-28fcfbfe08b4%2F1715696153994.jpg" xr:uid="{1F37E2EA-99BD-4161-92A4-7B04523097A5}"/>
    <hyperlink ref="FW69" r:id="rId69" display="https://kc-eu.kobotoolbox.org/media/original?media_file=burn%2Fattachments%2Fb0c209b5bcd3432f97e83b110808d41c%2F6ef6a860-8fbf-4692-93f1-247dda530b9c%2F1715709820869.jpg" xr:uid="{38A1F168-1CB7-46EF-9161-8045DE411FA3}"/>
    <hyperlink ref="FW4" r:id="rId70" display="https://kc-eu.kobotoolbox.org/media/original?media_file=burn%2Fattachments%2Fb0c209b5bcd3432f97e83b110808d41c%2Fe7dda728-4d7f-40e8-b41a-e57cadeeb0f1%2F1715712110209.jpg" xr:uid="{23BEAEA1-5B4E-460F-988D-97D20E072C96}"/>
    <hyperlink ref="FW6" r:id="rId71" display="https://kc-eu.kobotoolbox.org/media/original?media_file=burn%2Fattachments%2Fb0c209b5bcd3432f97e83b110808d41c%2F0dc313dc-5abc-4aa4-950c-972dbacfd5e6%2F1715708139777.jpg" xr:uid="{42BB548D-32D3-4DB5-8F02-21F2F05E5283}"/>
    <hyperlink ref="FW42" r:id="rId72" display="https://kc-eu.kobotoolbox.org/media/original?media_file=burn%2Fattachments%2Fb0c209b5bcd3432f97e83b110808d41c%2Fb7a0b93f-b10d-4333-a687-5a7db1a0f673%2FPicture12-8_47_19.png" xr:uid="{CF859A92-8EC5-4245-92CB-7DDA2BA50FA7}"/>
    <hyperlink ref="FW51" r:id="rId73" display="https://kc-eu.kobotoolbox.org/media/original?media_file=burn%2Fattachments%2Fb0c209b5bcd3432f97e83b110808d41c%2F2372269d-7da7-497d-ac86-bd80cb9c0162%2F1715705009657.jpg" xr:uid="{52C154C9-A8DC-4F25-A283-85D414482C77}"/>
    <hyperlink ref="FW24" r:id="rId74" display="https://kc-eu.kobotoolbox.org/media/original?media_file=burn%2Fattachments%2Fb0c209b5bcd3432f97e83b110808d41c%2F0e539dec-4f00-4e77-88c0-12e9d3210fd4%2FPicture11-8_45_36.png" xr:uid="{D72518A4-7038-47D5-AD22-89801EB5638F}"/>
    <hyperlink ref="FW76" r:id="rId75" display="https://kc-eu.kobotoolbox.org/media/original?media_file=burn%2Fattachments%2Fb0c209b5bcd3432f97e83b110808d41c%2F6d73bfc9-7be9-44ca-a5d4-54ee39372049%2F1715701227725.jpg" xr:uid="{CF58959E-2463-48CA-8490-7E5CE60EFAEF}"/>
    <hyperlink ref="FW8" r:id="rId76" display="https://kc-eu.kobotoolbox.org/media/original?media_file=burn%2Fattachments%2Fb0c209b5bcd3432f97e83b110808d41c%2F84ab21fd-5515-4c4b-8f84-bc6edc8c61d5%2F1715698945374.jpg" xr:uid="{83C97FDE-78A1-4240-A035-153BF3504606}"/>
    <hyperlink ref="FW16" r:id="rId77" display="https://kc-eu.kobotoolbox.org/media/original?media_file=burn%2Fattachments%2Fb0c209b5bcd3432f97e83b110808d41c%2F299bc5d4-c03e-44b7-8015-ed3d975f5347%2F1715695770009.jpg" xr:uid="{A3144A28-E7EF-4B4F-9D4C-C67D0886E846}"/>
    <hyperlink ref="FW54" r:id="rId78" display="https://kc-eu.kobotoolbox.org/media/original?media_file=burn%2Fattachments%2Fb0c209b5bcd3432f97e83b110808d41c%2F220acabd-6f25-4ec2-98e0-7dcc4662d716%2F1715675048497.jpg" xr:uid="{5D9F1E30-329D-4B30-81F9-00A416B0375C}"/>
    <hyperlink ref="FW21" r:id="rId79" display="https://kc-eu.kobotoolbox.org/media/original?media_file=burn%2Fattachments%2Fb0c209b5bcd3432f97e83b110808d41c%2Fbad10cc0-d0dd-4484-abab-b9e68e8c57f4%2F1715674703205.jpg" xr:uid="{74F5248D-E08A-4CD5-91F5-0C311AE89484}"/>
    <hyperlink ref="FW74" r:id="rId80" display="https://kc-eu.kobotoolbox.org/media/original?media_file=burn%2Fattachments%2Fb0c209b5bcd3432f97e83b110808d41c%2F7ff91740-5145-48c9-a709-2209ef361f0c%2F1715687608130.jpg" xr:uid="{FB64DE2A-C688-4C91-B3D0-BB70BCF5D77A}"/>
    <hyperlink ref="FW90" r:id="rId81" display="https://kc-eu.kobotoolbox.org/media/original?media_file=burn%2Fattachments%2Fb0c209b5bcd3432f97e83b110808d41c%2F0f74349a-64f4-4af4-98f4-3d7f349d1bc5%2F1715687778364.jpg" xr:uid="{67CFAA8A-CE30-423E-AF11-B420E8D93F4D}"/>
    <hyperlink ref="FW10" r:id="rId82" display="https://kc-eu.kobotoolbox.org/media/original?media_file=burn%2Fattachments%2Fb0c209b5bcd3432f97e83b110808d41c%2Fa792da4a-105d-40e5-a3e2-3d854a463cbe%2F1715685447829.jpg" xr:uid="{04107514-63E8-42BE-9C7D-59723D75382E}"/>
    <hyperlink ref="FW87" r:id="rId83" display="https://kc-eu.kobotoolbox.org/media/original?media_file=burn%2Fattachments%2Fb0c209b5bcd3432f97e83b110808d41c%2Fddcb4cce-a47b-42d6-bc59-89c2798da83c%2F1715685576715.jpg" xr:uid="{716B6F61-1C67-4048-AECB-851E901DCD0B}"/>
    <hyperlink ref="FW89" r:id="rId84" display="https://kc-eu.kobotoolbox.org/media/original?media_file=burn%2Fattachments%2Fb0c209b5bcd3432f97e83b110808d41c%2F3b2edd3d-48c8-4637-967e-3d718f4f5b88%2F1715672458577.jpg" xr:uid="{6FB679F7-476D-4590-9168-B964F6564407}"/>
    <hyperlink ref="FW57" r:id="rId85" display="https://kc-eu.kobotoolbox.org/media/original?media_file=burn%2Fattachments%2Fb0c209b5bcd3432f97e83b110808d41c%2F5b1f2cbc-db2d-40bf-99f9-7f5026285c2a%2F1715681097355.jpg" xr:uid="{711CC3E4-DCAE-4052-ABF4-49F9C883E7F8}"/>
    <hyperlink ref="FW35" r:id="rId86" display="https://kc-eu.kobotoolbox.org/media/original?media_file=burn%2Fattachments%2Fb0c209b5bcd3432f97e83b110808d41c%2F2ce46f7b-98a1-4791-89cc-3d2a208ec612%2F1715679510290.jpg" xr:uid="{99123BC0-81FF-41BE-868D-FA2B3458326E}"/>
    <hyperlink ref="FW65" r:id="rId87" display="https://kc-eu.kobotoolbox.org/media/original?media_file=burn%2Fattachments%2Fb0c209b5bcd3432f97e83b110808d41c%2F932320e1-fe6d-40b0-8ec0-f7ed689fe4ef%2F1715677957350.jpg" xr:uid="{65746F47-6375-4EF4-9E0B-1DC21F03CA0B}"/>
    <hyperlink ref="FW126" r:id="rId88" display="https://kc-eu.kobotoolbox.org/media/original?media_file=burn%2Fattachments%2Fb0c209b5bcd3432f97e83b110808d41c%2F1726dee9-0d01-4873-ab08-21f63acd5803%2F1715674904670.jpg" xr:uid="{924DFE74-26D3-4338-8E80-9932DEA7F99C}"/>
    <hyperlink ref="FW122" r:id="rId89" display="https://kc-eu.kobotoolbox.org/media/original?media_file=burn%2Fattachments%2Fb0c209b5bcd3432f97e83b110808d41c%2F53c2e777-b59f-4f60-a335-855f2512185e%2F1715675574317.jpg" xr:uid="{55D58C47-973C-4C20-A1E8-B07C78653CC8}"/>
    <hyperlink ref="FW129" r:id="rId90" display="https://kc-eu.kobotoolbox.org/media/original?media_file=burn%2Fattachments%2Fb0c209b5bcd3432f97e83b110808d41c%2F7e97eb9e-dcfa-479c-a718-bf23481ae831%2F1715671550369.jpg" xr:uid="{A5742FA8-08AA-49E0-8040-E48582DDDA06}"/>
    <hyperlink ref="FW123" r:id="rId91" display="https://kc-eu.kobotoolbox.org/media/original?media_file=burn%2Fattachments%2Fb0c209b5bcd3432f97e83b110808d41c%2Fffb88578-7234-482e-9059-950f2a149f5f%2F1715672195287.jpg" xr:uid="{77F4280C-8931-45B4-A689-15FA5340D9C2}"/>
    <hyperlink ref="FW36" r:id="rId92" display="https://kc-eu.kobotoolbox.org/media/original?media_file=burn%2Fattachments%2Fb0c209b5bcd3432f97e83b110808d41c%2F71e964c9-18af-473b-88ca-6fcdbb2b1739%2F1715329063889.jpg" xr:uid="{F2561AFB-7365-4F9C-80B3-94C3CB5872E8}"/>
    <hyperlink ref="FW113" r:id="rId93" display="https://kc-eu.kobotoolbox.org/media/original?media_file=burn%2Fattachments%2Fb0c209b5bcd3432f97e83b110808d41c%2F8d0a5425-ff4b-4e9f-99e6-61bb39d963fc%2F1715103209486.jpg" xr:uid="{214A3314-9937-4A47-8261-1741508D8EF4}"/>
    <hyperlink ref="FW114" r:id="rId94" display="https://kc-eu.kobotoolbox.org/media/original?media_file=burn%2Fattachments%2Fb0c209b5bcd3432f97e83b110808d41c%2F30466725-d9bb-4e48-9f1a-67ca8e15df18%2F1715104264805.jpg" xr:uid="{9DBB77D8-D02B-4498-A81C-37A0FC1B0901}"/>
    <hyperlink ref="FW116" r:id="rId95" display="https://kc-eu.kobotoolbox.org/media/original?media_file=burn%2Fattachments%2Fb0c209b5bcd3432f97e83b110808d41c%2Fa82eeb06-5c4c-4e43-b25b-44e3bf656314%2F1715101492642.jpg" xr:uid="{307F4106-1F35-4EB6-840B-1928FF85DA62}"/>
    <hyperlink ref="FW124" r:id="rId96" display="https://kc-eu.kobotoolbox.org/media/original?media_file=burn%2Fattachments%2Fb0c209b5bcd3432f97e83b110808d41c%2Fc4e93f1a-e188-42fb-bbe8-603631e8095c%2F1715095550758.jpg" xr:uid="{7D90F6E4-7041-4C5D-94A9-D8E1182E84C6}"/>
    <hyperlink ref="FW128" r:id="rId97" display="https://kc-eu.kobotoolbox.org/media/original?media_file=burn%2Fattachments%2Fb0c209b5bcd3432f97e83b110808d41c%2F9d8130ef-a506-461e-88a4-a9e6e20671e4%2F1715092619394.jpg" xr:uid="{3CD86E9C-8A2F-47AB-8C62-C1F9F4747D4C}"/>
    <hyperlink ref="FW127" r:id="rId98" display="https://kc-eu.kobotoolbox.org/media/original?media_file=burn%2Fattachments%2Fb0c209b5bcd3432f97e83b110808d41c%2F30ec4546-8e70-4606-80d1-167c126b3eea%2F1715089585074.jpg" xr:uid="{5B4544BE-02A4-45FC-B404-5B15CBB8A7A7}"/>
    <hyperlink ref="FW115" r:id="rId99" display="https://kc-eu.kobotoolbox.org/media/original?media_file=burn%2Fattachments%2Fb0c209b5bcd3432f97e83b110808d41c%2F99bc1abb-aa3b-43fb-8f99-463a6fed0ce5%2F1715083255515.jpg" xr:uid="{A4913594-6E35-4CD5-9016-86F991B34DF7}"/>
    <hyperlink ref="FW118" r:id="rId100" display="https://kc-eu.kobotoolbox.org/media/original?media_file=burn%2Fattachments%2Fb0c209b5bcd3432f97e83b110808d41c%2F893dd20d-ba9a-44cd-b044-fc00a26010aa%2F1715084889143.jpg" xr:uid="{B246C5FC-9355-4B46-A893-94CAD980E7E7}"/>
    <hyperlink ref="FW120" r:id="rId101" display="https://kc-eu.kobotoolbox.org/media/original?media_file=burn%2Fattachments%2Fb0c209b5bcd3432f97e83b110808d41c%2F0eb360e8-c05f-4c00-9989-0944cfe9ad70%2F1715080978701.jpg" xr:uid="{BB52747B-496D-4CB8-95B8-0BA74959D543}"/>
    <hyperlink ref="FW119" r:id="rId102" display="https://kc-eu.kobotoolbox.org/media/original?media_file=burn%2Fattachments%2Fb0c209b5bcd3432f97e83b110808d41c%2Fe2d8151b-a3b5-47a6-80e5-8aa900cc5209%2F1715078305661.jpg" xr:uid="{B5C58D1E-AC27-4664-B1FB-8AC45E4DB20E}"/>
    <hyperlink ref="FW125" r:id="rId103" display="https://kc-eu.kobotoolbox.org/media/original?media_file=burn%2Fattachments%2Fb0c209b5bcd3432f97e83b110808d41c%2F566c1f54-463e-450b-b380-a301b625284e%2F1715066798118.jpg" xr:uid="{B2DAED4E-B256-4DA5-B9FF-BA6E9793131A}"/>
    <hyperlink ref="FW110" r:id="rId104" display="https://kc-eu.kobotoolbox.org/media/original?media_file=burn%2Fattachments%2Fb0c209b5bcd3432f97e83b110808d41c%2Fc00adcf5-0135-4316-a857-a397a4519131%2F1715068922010.jpg" xr:uid="{C6CDE52C-E5CF-42C9-8148-4624922E9E6C}"/>
    <hyperlink ref="FW111" r:id="rId105" display="https://kc-eu.kobotoolbox.org/media/original?media_file=burn%2Fattachments%2Fb0c209b5bcd3432f97e83b110808d41c%2F0d440b43-0d56-4e3c-8617-92749b326a06%2F1715012985119.jpg" xr:uid="{214AD690-920F-456C-BD49-D6AB2C7DF22C}"/>
    <hyperlink ref="FW33" r:id="rId106" display="https://kc-eu.kobotoolbox.org/media/original?media_file=burn%2Fattachments%2Fb0c209b5bcd3432f97e83b110808d41c%2Ffc22419b-4818-4ab4-88c4-8a5b3c80be30%2F1714999444535.jpg" xr:uid="{209410E8-A15F-4284-BE13-502EC026A377}"/>
    <hyperlink ref="FW17" r:id="rId107" display="https://kc-eu.kobotoolbox.org/media/original?media_file=burn%2Fattachments%2Fb0c209b5bcd3432f97e83b110808d41c%2Ff80ebce3-6e11-4bcf-aeaa-b58dc8f22f95%2F1715015358762.jpg" xr:uid="{3787EB5F-D4DB-49CC-91B8-50EFA220B969}"/>
    <hyperlink ref="FW41" r:id="rId108" display="https://kc-eu.kobotoolbox.org/media/original?media_file=burn%2Fattachments%2Fb0c209b5bcd3432f97e83b110808d41c%2F023d1645-71c8-4e82-bea4-02592e6cd8fc%2F1715005017922.jpg" xr:uid="{F4685B2A-5341-4AD1-A373-33B06B705079}"/>
    <hyperlink ref="FW102" r:id="rId109" display="https://kc-eu.kobotoolbox.org/media/original?media_file=burn%2Fattachments%2Fb0c209b5bcd3432f97e83b110808d41c%2F3e8e0b1d-e979-4b9e-ada3-e57825a434df%2FPicture5-8_18_51.png" xr:uid="{BBBB52C7-1D16-4287-A4CB-D54D9537647C}"/>
    <hyperlink ref="FW68" r:id="rId110" display="https://kc-eu.kobotoolbox.org/media/original?media_file=burn%2Fattachments%2Fb0c209b5bcd3432f97e83b110808d41c%2F21630101-e7af-4715-a454-b9061431cc29%2F1714999077260.jpg" xr:uid="{43BC77B7-BCBD-446C-8AC5-D1291DB1FA76}"/>
    <hyperlink ref="FW11" r:id="rId111" display="https://kc-eu.kobotoolbox.org/media/original?media_file=burn%2Fattachments%2Fb0c209b5bcd3432f97e83b110808d41c%2F6ae29011-eecb-493b-8ba0-7fbc22a7cd98%2F1714998868591.jpg" xr:uid="{574F11A3-1FD1-411B-A973-2B8B3E5017B2}"/>
    <hyperlink ref="FW32" r:id="rId112" display="https://kc-eu.kobotoolbox.org/media/original?media_file=burn%2Fattachments%2Fb0c209b5bcd3432f97e83b110808d41c%2Fe65217a9-7015-4885-93d4-e1fdd8b365af%2FPicture4-8_17_1.png" xr:uid="{35FFD8E0-E902-4C16-9C6D-005BBBC01EFA}"/>
    <hyperlink ref="FW59" r:id="rId113" display="https://kc-eu.kobotoolbox.org/media/original?media_file=burn%2Fattachments%2Fb0c209b5bcd3432f97e83b110808d41c%2F7806ad95-4072-46d5-bda7-6b0d9e3cb039%2FPicture3-8_14_35.png" xr:uid="{3C6E6BCE-5424-40B8-BA10-21D3A5AA2924}"/>
    <hyperlink ref="FW101" r:id="rId114" display="https://kc-eu.kobotoolbox.org/media/original?media_file=burn%2Fattachments%2Fb0c209b5bcd3432f97e83b110808d41c%2F3a00e4d3-a27f-4d56-b218-f74fe39da130%2F1714990024202.jpg" xr:uid="{CE292138-FBE1-4891-A009-F294781395AC}"/>
    <hyperlink ref="FW62" r:id="rId115" display="https://kc-eu.kobotoolbox.org/media/original?media_file=burn%2Fattachments%2Fb0c209b5bcd3432f97e83b110808d41c%2F01fd28e7-0592-40e8-9b28-a60d44d2334c%2F1714998614540.jpg" xr:uid="{84DFC35F-A4D7-4B19-8B8D-2485978397C1}"/>
    <hyperlink ref="FW25" r:id="rId116" display="https://kc-eu.kobotoolbox.org/media/original?media_file=burn%2Fattachments%2Fb0c209b5bcd3432f97e83b110808d41c%2F7a8a997a-a42a-46a1-9adf-02e90fe9c1fb%2F1714994532927.jpg" xr:uid="{B8E00D88-3129-4EB2-A420-7801D6942AA3}"/>
    <hyperlink ref="FW97" r:id="rId117" display="https://kc-eu.kobotoolbox.org/media/original?media_file=burn%2Fattachments%2Fb0c209b5bcd3432f97e83b110808d41c%2F7d0201ed-47ac-4fb9-b3f2-1e6ca63c8837%2F1714997317159.jpg" xr:uid="{B45A40E2-79C5-4D2C-BF90-88275D2D2F69}"/>
    <hyperlink ref="FW95" r:id="rId118" display="https://kc-eu.kobotoolbox.org/media/original?media_file=burn%2Fattachments%2Fb0c209b5bcd3432f97e83b110808d41c%2F72e4d11d-709e-4680-a5a9-1e66cfd27c99%2F1714997066900.jpg" xr:uid="{DA66AB44-925F-429B-9C02-8F4B335447FB}"/>
    <hyperlink ref="FW108" r:id="rId119" display="https://kc-eu.kobotoolbox.org/media/original?media_file=burn%2Fattachments%2Fb0c209b5bcd3432f97e83b110808d41c%2F36f0f41e-0941-4622-a009-554dabb46edf%2F1714991240657.jpg" xr:uid="{BF315749-1D56-4FB9-A199-0D54E7264B1C}"/>
    <hyperlink ref="FW99" r:id="rId120" display="https://kc-eu.kobotoolbox.org/media/original?media_file=burn%2Fattachments%2Fb0c209b5bcd3432f97e83b110808d41c%2Fc6aa8415-9ada-4eb1-b59c-06e5c9b4d2b5%2F1714995081642.jpg" xr:uid="{25335B95-BBAF-4F9E-B5A2-14B76BF10B88}"/>
    <hyperlink ref="FW106" r:id="rId121" display="https://kc-eu.kobotoolbox.org/media/original?media_file=burn%2Fattachments%2Fb0c209b5bcd3432f97e83b110808d41c%2F1904734e-9745-403c-a444-7f699bdb3e0d%2F1714994463664.jpg" xr:uid="{61DE8E1B-152F-4987-8877-3804DA27E062}"/>
    <hyperlink ref="FW93" r:id="rId122" display="https://kc-eu.kobotoolbox.org/media/original?media_file=burn%2Fattachments%2Fb0c209b5bcd3432f97e83b110808d41c%2F8fdc0f74-c158-46f9-8192-b42915fbd5ac%2F1714993926332.jpg" xr:uid="{D8BC6FF6-9D29-401A-8056-467FA92DC5F3}"/>
    <hyperlink ref="FW52" r:id="rId123" display="https://kc-eu.kobotoolbox.org/media/original?media_file=burn%2Fattachments%2Fb0c209b5bcd3432f97e83b110808d41c%2Fb42da8cf-8bce-4fae-972d-d776e3700f63%2F1714989826812.jpg" xr:uid="{8C092572-4D23-414E-85A7-418D4E247AB9}"/>
    <hyperlink ref="FW105" r:id="rId124" display="https://kc-eu.kobotoolbox.org/media/original?media_file=burn%2Fattachments%2Fafd0b1883394478dba2e3f50fe674c1d%2Fc7eaac27-e24e-4635-aae5-4a356ada8a27%2F1713892174343.jpg" xr:uid="{37CD2FDA-720C-4CA2-94F0-D1D718E936EC}"/>
    <hyperlink ref="FW43" r:id="rId125" display="https://kc-eu.kobotoolbox.org/media/original?media_file=burn%2Fattachments%2Fb0c209b5bcd3432f97e83b110808d41c%2Fd4bb3092-284d-4e8e-b6da-4b09211b2d44%2F1714989939438.jpg" xr:uid="{267CB58A-4B38-4713-AC46-A58AA905ABAF}"/>
    <hyperlink ref="FW103" r:id="rId126" display="https://kc-eu.kobotoolbox.org/media/original?media_file=burn%2Fattachments%2Fafd0b1883394478dba2e3f50fe674c1d%2F27585421-9a43-4289-b07e-04e5a435b2a6%2F1713891707652.jpg" xr:uid="{4745E285-8600-478B-8C7E-D0F5273126E1}"/>
    <hyperlink ref="FW92" r:id="rId127" display="https://kc-eu.kobotoolbox.org/media/original?media_file=burn%2Fattachments%2Fafd0b1883394478dba2e3f50fe674c1d%2F635a8412-2c11-4a62-9a43-0c3ad4fdc247%2F1713885955839.jpg" xr:uid="{7B3849C8-179C-475C-B1C3-E6E1E9CE772C}"/>
    <hyperlink ref="FW79" r:id="rId128" display="https://kc-eu.kobotoolbox.org/media/original?media_file=burn%2Fattachments%2Fafd0b1883394478dba2e3f50fe674c1d%2F5d2f6d76-173c-47dc-a69e-79b9bab573dd%2F1713887682417.jpg" xr:uid="{CBFD6EBF-4AEB-4841-B688-9C188B791840}"/>
  </hyperlinks>
  <pageMargins left="0.7" right="0.7" top="0.75" bottom="0.75" header="0.3" footer="0.3"/>
  <pageSetup paperSize="9" orientation="portrait" horizontalDpi="300" verticalDpi="300" r:id="rId129"/>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BC73D-6DB3-4A23-A55C-7CC972482C6E}">
  <sheetPr codeName="Sheet4">
    <tabColor theme="8" tint="0.39997558519241921"/>
  </sheetPr>
  <dimension ref="A1:XH243"/>
  <sheetViews>
    <sheetView zoomScale="85" zoomScaleNormal="85" workbookViewId="0">
      <pane ySplit="2" topLeftCell="A3" activePane="bottomLeft" state="frozen"/>
      <selection activeCell="QC1" sqref="QC1"/>
      <selection pane="bottomLeft" activeCell="G11" sqref="G11"/>
    </sheetView>
  </sheetViews>
  <sheetFormatPr defaultColWidth="14.42578125" defaultRowHeight="15" customHeight="1"/>
  <cols>
    <col min="1" max="3" width="18.7109375" style="277" customWidth="1"/>
    <col min="4" max="4" width="38.7109375" style="119" customWidth="1"/>
    <col min="5" max="5" width="17.28515625" style="119" customWidth="1"/>
    <col min="6" max="6" width="16" style="119" customWidth="1"/>
    <col min="7" max="7" width="17.5703125" style="119" customWidth="1"/>
    <col min="8" max="8" width="14" style="119" customWidth="1"/>
    <col min="9" max="9" width="14.42578125" style="119" customWidth="1"/>
    <col min="10" max="10" width="30.7109375" style="119" customWidth="1"/>
    <col min="11" max="11" width="14.42578125" style="119" customWidth="1"/>
    <col min="12" max="12" width="16.140625" style="118" customWidth="1"/>
    <col min="13" max="13" width="20.42578125" style="118" customWidth="1"/>
    <col min="14" max="21" width="14.42578125" style="119" customWidth="1"/>
    <col min="22" max="22" width="35.85546875" style="119" customWidth="1"/>
    <col min="23" max="57" width="14.42578125" style="119" customWidth="1"/>
    <col min="58" max="58" width="14.42578125" style="192" customWidth="1"/>
    <col min="59" max="117" width="14.42578125" style="119" customWidth="1"/>
    <col min="118" max="118" width="16.85546875" style="174" customWidth="1"/>
    <col min="119" max="126" width="14.42578125" style="119" customWidth="1"/>
    <col min="127" max="127" width="24.5703125" style="116" customWidth="1"/>
    <col min="128" max="134" width="14.42578125" style="119" customWidth="1"/>
    <col min="135" max="135" width="30.140625" style="253" customWidth="1"/>
    <col min="136" max="136" width="18.5703125" style="263" customWidth="1"/>
    <col min="137" max="137" width="22.42578125" style="253" customWidth="1"/>
    <col min="138" max="145" width="14.42578125" style="137" customWidth="1"/>
    <col min="146" max="146" width="16.140625" style="126" customWidth="1"/>
    <col min="147" max="147" width="18.85546875" style="126" customWidth="1"/>
    <col min="148" max="155" width="14.42578125" style="137" customWidth="1"/>
    <col min="156" max="156" width="35" style="137" customWidth="1"/>
    <col min="157" max="211" width="14.42578125" style="137" customWidth="1"/>
    <col min="212" max="212" width="14.42578125" style="187" customWidth="1"/>
    <col min="213" max="213" width="14.42578125" style="137" customWidth="1"/>
    <col min="214" max="214" width="22.5703125" style="137" customWidth="1"/>
    <col min="215" max="245" width="14.42578125" style="137" customWidth="1"/>
    <col min="246" max="246" width="14.42578125" style="178" customWidth="1"/>
    <col min="247" max="251" width="14.42578125" style="137" customWidth="1"/>
    <col min="252" max="252" width="18.140625" style="268" customWidth="1"/>
    <col min="253" max="253" width="22" style="268" customWidth="1"/>
    <col min="254" max="254" width="20.140625" style="268" customWidth="1"/>
    <col min="255" max="262" width="14.42578125" style="141" customWidth="1"/>
    <col min="263" max="263" width="16.140625" style="146" customWidth="1"/>
    <col min="264" max="264" width="22.5703125" style="146" customWidth="1"/>
    <col min="265" max="272" width="14.42578125" style="141" customWidth="1"/>
    <col min="273" max="273" width="39" style="141" customWidth="1"/>
    <col min="274" max="328" width="14.42578125" style="141" customWidth="1"/>
    <col min="329" max="329" width="14.42578125" style="196" customWidth="1"/>
    <col min="330" max="364" width="14.42578125" style="141" customWidth="1"/>
    <col min="365" max="365" width="14.42578125" style="183" customWidth="1"/>
    <col min="366" max="367" width="14.42578125" style="141" customWidth="1"/>
    <col min="368" max="368" width="15.28515625" style="141" customWidth="1"/>
    <col min="369" max="369" width="18.140625" style="273" customWidth="1"/>
    <col min="370" max="370" width="21.28515625" style="273" customWidth="1"/>
    <col min="371" max="371" width="24.7109375" style="273" customWidth="1"/>
    <col min="372" max="379" width="14.42578125" style="131" customWidth="1"/>
    <col min="380" max="380" width="16.140625" style="127" customWidth="1"/>
    <col min="381" max="381" width="22" style="127" customWidth="1"/>
    <col min="382" max="389" width="14.42578125" style="131" customWidth="1"/>
    <col min="390" max="390" width="47.28515625" style="131" customWidth="1"/>
    <col min="391" max="433" width="14.42578125" style="131" customWidth="1"/>
    <col min="434" max="434" width="13.7109375" style="131" customWidth="1"/>
    <col min="435" max="445" width="14.42578125" style="131" customWidth="1"/>
    <col min="446" max="446" width="14.42578125" style="200" customWidth="1"/>
    <col min="447" max="485" width="14.42578125" style="131" customWidth="1"/>
    <col min="486" max="486" width="14.5703125" style="89" customWidth="1"/>
    <col min="487" max="487" width="14.5703125" style="114" customWidth="1"/>
    <col min="488" max="497" width="14.5703125" style="89" customWidth="1"/>
    <col min="498" max="501" width="14.5703125" style="90" customWidth="1"/>
    <col min="502" max="503" width="14.5703125" style="91" customWidth="1"/>
    <col min="504" max="505" width="14.7109375" style="91" customWidth="1"/>
    <col min="506" max="506" width="14.5703125" style="92" customWidth="1"/>
    <col min="507" max="510" width="14.5703125" style="93" customWidth="1"/>
    <col min="511" max="514" width="14.5703125" style="94" customWidth="1"/>
    <col min="515" max="518" width="14.5703125" style="92" customWidth="1"/>
    <col min="519" max="520" width="15.42578125" style="96" customWidth="1"/>
  </cols>
  <sheetData>
    <row r="1" spans="1:632" s="5" customFormat="1" ht="19.899999999999999" customHeight="1">
      <c r="A1" s="165" t="s">
        <v>565</v>
      </c>
      <c r="B1" s="165"/>
      <c r="C1" s="165"/>
      <c r="D1" s="165"/>
      <c r="E1" s="165"/>
      <c r="F1" s="165"/>
      <c r="G1" s="165"/>
      <c r="H1" s="165"/>
      <c r="I1" s="165"/>
      <c r="J1" s="165"/>
      <c r="K1" s="165"/>
      <c r="L1" s="165"/>
      <c r="M1" s="244"/>
      <c r="N1" s="165"/>
      <c r="O1" s="165"/>
      <c r="P1" s="165"/>
      <c r="Q1" s="165"/>
      <c r="R1" s="165"/>
      <c r="S1" s="165"/>
      <c r="T1" s="165"/>
      <c r="U1" s="165"/>
      <c r="V1" s="165"/>
      <c r="W1" s="165"/>
      <c r="X1" s="165"/>
      <c r="Y1" s="165"/>
      <c r="Z1" s="165"/>
      <c r="AA1" s="165"/>
      <c r="AB1" s="165"/>
      <c r="AC1" s="165"/>
      <c r="AD1" s="165"/>
      <c r="AE1" s="165"/>
      <c r="AF1" s="165"/>
      <c r="AG1" s="165"/>
      <c r="AH1" s="165"/>
      <c r="AI1" s="165"/>
      <c r="AJ1" s="165"/>
      <c r="AK1" s="165"/>
      <c r="AL1" s="165"/>
      <c r="AM1" s="165"/>
      <c r="AN1" s="165"/>
      <c r="AO1" s="165"/>
      <c r="AP1" s="165"/>
      <c r="AQ1" s="165"/>
      <c r="AR1" s="165"/>
      <c r="AS1" s="165"/>
      <c r="AT1" s="165"/>
      <c r="AU1" s="165"/>
      <c r="AV1" s="165"/>
      <c r="AW1" s="165"/>
      <c r="AX1" s="165"/>
      <c r="AY1" s="165"/>
      <c r="AZ1" s="165"/>
      <c r="BA1" s="165"/>
      <c r="BB1" s="165"/>
      <c r="BC1" s="165"/>
      <c r="BD1" s="165"/>
      <c r="BE1" s="165"/>
      <c r="BF1" s="188"/>
      <c r="BG1" s="165"/>
      <c r="BH1" s="165"/>
      <c r="BI1" s="165"/>
      <c r="BJ1" s="165"/>
      <c r="BK1" s="165"/>
      <c r="BL1" s="165"/>
      <c r="BM1" s="165"/>
      <c r="BN1" s="165"/>
      <c r="BO1" s="165"/>
      <c r="BP1" s="165"/>
      <c r="BQ1" s="165"/>
      <c r="BR1" s="165"/>
      <c r="BS1" s="165"/>
      <c r="BT1" s="165"/>
      <c r="BU1" s="165"/>
      <c r="BV1" s="165"/>
      <c r="BW1" s="165"/>
      <c r="BX1" s="165"/>
      <c r="BY1" s="165"/>
      <c r="BZ1" s="165"/>
      <c r="CA1" s="165"/>
      <c r="CB1" s="165"/>
      <c r="CC1" s="165"/>
      <c r="CD1" s="165"/>
      <c r="CE1" s="165"/>
      <c r="CF1" s="165"/>
      <c r="CG1" s="165"/>
      <c r="CH1" s="165"/>
      <c r="CI1" s="165"/>
      <c r="CJ1" s="165"/>
      <c r="CK1" s="165"/>
      <c r="CL1" s="165"/>
      <c r="CM1" s="165"/>
      <c r="CN1" s="165"/>
      <c r="CO1" s="165"/>
      <c r="CP1" s="165"/>
      <c r="CQ1" s="165"/>
      <c r="CR1" s="165"/>
      <c r="CS1" s="165"/>
      <c r="CT1" s="165"/>
      <c r="CU1" s="165"/>
      <c r="CV1" s="165"/>
      <c r="CW1" s="165"/>
      <c r="CX1" s="165"/>
      <c r="CY1" s="165"/>
      <c r="CZ1" s="165"/>
      <c r="DA1" s="165"/>
      <c r="DB1" s="165"/>
      <c r="DC1" s="165"/>
      <c r="DD1" s="165"/>
      <c r="DE1" s="165"/>
      <c r="DF1" s="165"/>
      <c r="DG1" s="165"/>
      <c r="DH1" s="165"/>
      <c r="DI1" s="165"/>
      <c r="DJ1" s="165"/>
      <c r="DK1" s="165"/>
      <c r="DL1" s="165"/>
      <c r="DM1" s="165"/>
      <c r="DN1" s="173"/>
      <c r="DO1" s="165"/>
      <c r="DP1" s="165"/>
      <c r="DQ1" s="165"/>
      <c r="DR1" s="165"/>
      <c r="DS1" s="165"/>
      <c r="DT1" s="165"/>
      <c r="DU1" s="165"/>
      <c r="DV1" s="165"/>
      <c r="DW1" s="165"/>
      <c r="DX1" s="165"/>
      <c r="DY1" s="165"/>
      <c r="DZ1" s="165"/>
      <c r="EA1" s="165"/>
      <c r="EB1" s="165"/>
      <c r="EC1" s="165"/>
      <c r="ED1" s="165"/>
      <c r="EE1" s="450" t="s">
        <v>566</v>
      </c>
      <c r="EF1" s="451"/>
      <c r="EG1" s="451"/>
      <c r="EH1" s="451"/>
      <c r="EI1" s="451"/>
      <c r="EJ1" s="451"/>
      <c r="EK1" s="451"/>
      <c r="EL1" s="451"/>
      <c r="EM1" s="451"/>
      <c r="EN1" s="451"/>
      <c r="EO1" s="451"/>
      <c r="EP1" s="451"/>
      <c r="EQ1" s="451"/>
      <c r="ER1" s="451"/>
      <c r="ES1" s="451"/>
      <c r="ET1" s="451"/>
      <c r="EU1" s="451"/>
      <c r="EV1" s="451"/>
      <c r="EW1" s="451"/>
      <c r="EX1" s="451"/>
      <c r="EY1" s="451"/>
      <c r="EZ1" s="451"/>
      <c r="FA1" s="451"/>
      <c r="FB1" s="451"/>
      <c r="FC1" s="451"/>
      <c r="FD1" s="451"/>
      <c r="FE1" s="451"/>
      <c r="FF1" s="451"/>
      <c r="FG1" s="451"/>
      <c r="FH1" s="451"/>
      <c r="FI1" s="451"/>
      <c r="FJ1" s="451"/>
      <c r="FK1" s="451"/>
      <c r="FL1" s="451"/>
      <c r="FM1" s="451"/>
      <c r="FN1" s="451"/>
      <c r="FO1" s="451"/>
      <c r="FP1" s="451"/>
      <c r="FQ1" s="451"/>
      <c r="FR1" s="451"/>
      <c r="FS1" s="451"/>
      <c r="FT1" s="451"/>
      <c r="FU1" s="451"/>
      <c r="FV1" s="451"/>
      <c r="FW1" s="451"/>
      <c r="FX1" s="451"/>
      <c r="FY1" s="451"/>
      <c r="FZ1" s="451"/>
      <c r="GA1" s="451"/>
      <c r="GB1" s="451"/>
      <c r="GC1" s="451"/>
      <c r="GD1" s="451"/>
      <c r="GE1" s="451"/>
      <c r="GF1" s="451"/>
      <c r="GG1" s="451"/>
      <c r="GH1" s="451"/>
      <c r="GI1" s="451"/>
      <c r="GJ1" s="451"/>
      <c r="GK1" s="451"/>
      <c r="GL1" s="451"/>
      <c r="GM1" s="451"/>
      <c r="GN1" s="451"/>
      <c r="GO1" s="451"/>
      <c r="GP1" s="451"/>
      <c r="GQ1" s="451"/>
      <c r="GR1" s="451"/>
      <c r="GS1" s="451"/>
      <c r="GT1" s="451"/>
      <c r="GU1" s="451"/>
      <c r="GV1" s="451"/>
      <c r="GW1" s="451"/>
      <c r="GX1" s="451"/>
      <c r="GY1" s="451"/>
      <c r="GZ1" s="451"/>
      <c r="HA1" s="451"/>
      <c r="HB1" s="451"/>
      <c r="HC1" s="451"/>
      <c r="HD1" s="451"/>
      <c r="HE1" s="451"/>
      <c r="HF1" s="451"/>
      <c r="HG1" s="451"/>
      <c r="HH1" s="451"/>
      <c r="HI1" s="451"/>
      <c r="HJ1" s="451"/>
      <c r="HK1" s="451"/>
      <c r="HL1" s="451"/>
      <c r="HM1" s="451"/>
      <c r="HN1" s="451"/>
      <c r="HO1" s="451"/>
      <c r="HP1" s="451"/>
      <c r="HQ1" s="451"/>
      <c r="HR1" s="451"/>
      <c r="HS1" s="451"/>
      <c r="HT1" s="451"/>
      <c r="HU1" s="451"/>
      <c r="HV1" s="451"/>
      <c r="HW1" s="451"/>
      <c r="HX1" s="451"/>
      <c r="HY1" s="451"/>
      <c r="HZ1" s="451"/>
      <c r="IA1" s="451"/>
      <c r="IB1" s="451"/>
      <c r="IC1" s="451"/>
      <c r="ID1" s="451"/>
      <c r="IE1" s="451"/>
      <c r="IF1" s="451"/>
      <c r="IG1" s="451"/>
      <c r="IH1" s="451"/>
      <c r="II1" s="451"/>
      <c r="IJ1" s="451"/>
      <c r="IK1" s="451"/>
      <c r="IL1" s="451"/>
      <c r="IM1" s="451"/>
      <c r="IN1" s="451"/>
      <c r="IO1" s="451"/>
      <c r="IP1" s="451"/>
      <c r="IQ1" s="451"/>
      <c r="IR1" s="452" t="s">
        <v>567</v>
      </c>
      <c r="IS1" s="453"/>
      <c r="IT1" s="453"/>
      <c r="IU1" s="453"/>
      <c r="IV1" s="453"/>
      <c r="IW1" s="453"/>
      <c r="IX1" s="453"/>
      <c r="IY1" s="453"/>
      <c r="IZ1" s="453"/>
      <c r="JA1" s="453"/>
      <c r="JB1" s="453"/>
      <c r="JC1" s="453"/>
      <c r="JD1" s="453"/>
      <c r="JE1" s="453"/>
      <c r="JF1" s="453"/>
      <c r="JG1" s="453"/>
      <c r="JH1" s="453"/>
      <c r="JI1" s="453"/>
      <c r="JJ1" s="453"/>
      <c r="JK1" s="453"/>
      <c r="JL1" s="453"/>
      <c r="JM1" s="453"/>
      <c r="JN1" s="453"/>
      <c r="JO1" s="453"/>
      <c r="JP1" s="453"/>
      <c r="JQ1" s="453"/>
      <c r="JR1" s="453"/>
      <c r="JS1" s="453"/>
      <c r="JT1" s="453"/>
      <c r="JU1" s="453"/>
      <c r="JV1" s="453"/>
      <c r="JW1" s="453"/>
      <c r="JX1" s="453"/>
      <c r="JY1" s="453"/>
      <c r="JZ1" s="453"/>
      <c r="KA1" s="453"/>
      <c r="KB1" s="453"/>
      <c r="KC1" s="453"/>
      <c r="KD1" s="453"/>
      <c r="KE1" s="453"/>
      <c r="KF1" s="453"/>
      <c r="KG1" s="453"/>
      <c r="KH1" s="453"/>
      <c r="KI1" s="453"/>
      <c r="KJ1" s="453"/>
      <c r="KK1" s="453"/>
      <c r="KL1" s="453"/>
      <c r="KM1" s="453"/>
      <c r="KN1" s="453"/>
      <c r="KO1" s="453"/>
      <c r="KP1" s="453"/>
      <c r="KQ1" s="453"/>
      <c r="KR1" s="453"/>
      <c r="KS1" s="453"/>
      <c r="KT1" s="453"/>
      <c r="KU1" s="453"/>
      <c r="KV1" s="453"/>
      <c r="KW1" s="453"/>
      <c r="KX1" s="453"/>
      <c r="KY1" s="453"/>
      <c r="KZ1" s="453"/>
      <c r="LA1" s="453"/>
      <c r="LB1" s="453"/>
      <c r="LC1" s="453"/>
      <c r="LD1" s="453"/>
      <c r="LE1" s="453"/>
      <c r="LF1" s="453"/>
      <c r="LG1" s="453"/>
      <c r="LH1" s="453"/>
      <c r="LI1" s="453"/>
      <c r="LJ1" s="453"/>
      <c r="LK1" s="453"/>
      <c r="LL1" s="453"/>
      <c r="LM1" s="453"/>
      <c r="LN1" s="453"/>
      <c r="LO1" s="453"/>
      <c r="LP1" s="453"/>
      <c r="LQ1" s="453"/>
      <c r="LR1" s="453"/>
      <c r="LS1" s="453"/>
      <c r="LT1" s="453"/>
      <c r="LU1" s="453"/>
      <c r="LV1" s="453"/>
      <c r="LW1" s="453"/>
      <c r="LX1" s="453"/>
      <c r="LY1" s="453"/>
      <c r="LZ1" s="453"/>
      <c r="MA1" s="453"/>
      <c r="MB1" s="453"/>
      <c r="MC1" s="453"/>
      <c r="MD1" s="453"/>
      <c r="ME1" s="453"/>
      <c r="MF1" s="453"/>
      <c r="MG1" s="453"/>
      <c r="MH1" s="453"/>
      <c r="MI1" s="453"/>
      <c r="MJ1" s="453"/>
      <c r="MK1" s="453"/>
      <c r="ML1" s="453"/>
      <c r="MM1" s="453"/>
      <c r="MN1" s="453"/>
      <c r="MO1" s="453"/>
      <c r="MP1" s="453"/>
      <c r="MQ1" s="453"/>
      <c r="MR1" s="453"/>
      <c r="MS1" s="453"/>
      <c r="MT1" s="453"/>
      <c r="MU1" s="453"/>
      <c r="MV1" s="453"/>
      <c r="MW1" s="453"/>
      <c r="MX1" s="453"/>
      <c r="MY1" s="453"/>
      <c r="MZ1" s="453"/>
      <c r="NA1" s="453"/>
      <c r="NB1" s="453"/>
      <c r="NC1" s="453"/>
      <c r="ND1" s="453"/>
      <c r="NE1" s="454" t="s">
        <v>568</v>
      </c>
      <c r="NF1" s="455"/>
      <c r="NG1" s="455"/>
      <c r="NH1" s="455"/>
      <c r="NI1" s="455"/>
      <c r="NJ1" s="455"/>
      <c r="NK1" s="455"/>
      <c r="NL1" s="455"/>
      <c r="NM1" s="455"/>
      <c r="NN1" s="455"/>
      <c r="NO1" s="455"/>
      <c r="NP1" s="455"/>
      <c r="NQ1" s="455"/>
      <c r="NR1" s="455"/>
      <c r="NS1" s="455"/>
      <c r="NT1" s="455"/>
      <c r="NU1" s="455"/>
      <c r="NV1" s="455"/>
      <c r="NW1" s="455"/>
      <c r="NX1" s="455"/>
      <c r="NY1" s="455"/>
      <c r="NZ1" s="455"/>
      <c r="OA1" s="455"/>
      <c r="OB1" s="455"/>
      <c r="OC1" s="455"/>
      <c r="OD1" s="455"/>
      <c r="OE1" s="455"/>
      <c r="OF1" s="455"/>
      <c r="OG1" s="455"/>
      <c r="OH1" s="455"/>
      <c r="OI1" s="455"/>
      <c r="OJ1" s="455"/>
      <c r="OK1" s="455"/>
      <c r="OL1" s="455"/>
      <c r="OM1" s="455"/>
      <c r="ON1" s="455"/>
      <c r="OO1" s="455"/>
      <c r="OP1" s="455"/>
      <c r="OQ1" s="455"/>
      <c r="OR1" s="455"/>
      <c r="OS1" s="455"/>
      <c r="OT1" s="455"/>
      <c r="OU1" s="455"/>
      <c r="OV1" s="455"/>
      <c r="OW1" s="455"/>
      <c r="OX1" s="455"/>
      <c r="OY1" s="455"/>
      <c r="OZ1" s="455"/>
      <c r="PA1" s="455"/>
      <c r="PB1" s="455"/>
      <c r="PC1" s="455"/>
      <c r="PD1" s="455"/>
      <c r="PE1" s="455"/>
      <c r="PF1" s="455"/>
      <c r="PG1" s="455"/>
      <c r="PH1" s="455"/>
      <c r="PI1" s="455"/>
      <c r="PJ1" s="455"/>
      <c r="PK1" s="455"/>
      <c r="PL1" s="455"/>
      <c r="PM1" s="455"/>
      <c r="PN1" s="455"/>
      <c r="PO1" s="455"/>
      <c r="PP1" s="455"/>
      <c r="PQ1" s="455"/>
      <c r="PR1" s="455"/>
      <c r="PS1" s="455"/>
      <c r="PT1" s="455"/>
      <c r="PU1" s="455"/>
      <c r="PV1" s="455"/>
      <c r="PW1" s="455"/>
      <c r="PX1" s="455"/>
      <c r="PY1" s="455"/>
      <c r="PZ1" s="455"/>
      <c r="QA1" s="455"/>
      <c r="QB1" s="455"/>
      <c r="QC1" s="455"/>
      <c r="QD1" s="455"/>
      <c r="QE1" s="455"/>
      <c r="QF1" s="455"/>
      <c r="QG1" s="455"/>
      <c r="QH1" s="455"/>
      <c r="QI1" s="455"/>
      <c r="QJ1" s="455"/>
      <c r="QK1" s="455"/>
      <c r="QL1" s="455"/>
      <c r="QM1" s="455"/>
      <c r="QN1" s="455"/>
      <c r="QO1" s="455"/>
      <c r="QP1" s="455"/>
      <c r="QQ1" s="455"/>
      <c r="QR1" s="455"/>
      <c r="QS1" s="455"/>
      <c r="QT1" s="455"/>
      <c r="QU1" s="455"/>
      <c r="QV1" s="455"/>
      <c r="QW1" s="455"/>
      <c r="QX1" s="455"/>
      <c r="QY1" s="455"/>
      <c r="QZ1" s="455"/>
      <c r="RA1" s="455"/>
      <c r="RB1" s="455"/>
      <c r="RC1" s="455"/>
      <c r="RD1" s="455"/>
      <c r="RE1" s="455"/>
      <c r="RF1" s="455"/>
      <c r="RG1" s="455"/>
      <c r="RH1" s="455"/>
      <c r="RI1" s="455"/>
      <c r="RJ1" s="455"/>
      <c r="RK1" s="455"/>
      <c r="RL1" s="455"/>
      <c r="RM1" s="455"/>
      <c r="RN1" s="455"/>
      <c r="RO1" s="455"/>
      <c r="RP1" s="455"/>
      <c r="RQ1" s="455"/>
      <c r="RR1" s="456" t="s">
        <v>569</v>
      </c>
      <c r="RS1" s="457"/>
      <c r="RT1" s="457"/>
      <c r="RU1" s="457"/>
      <c r="RV1" s="457"/>
      <c r="RW1" s="457"/>
      <c r="RX1" s="457"/>
      <c r="RY1" s="457"/>
      <c r="RZ1" s="457"/>
      <c r="SA1" s="457"/>
      <c r="SB1" s="457"/>
      <c r="SC1" s="458"/>
      <c r="SD1" s="459" t="s">
        <v>570</v>
      </c>
      <c r="SE1" s="460"/>
      <c r="SF1" s="460"/>
      <c r="SG1" s="461"/>
      <c r="SH1" s="436" t="s">
        <v>571</v>
      </c>
      <c r="SI1" s="437"/>
      <c r="SJ1" s="437"/>
      <c r="SK1" s="438"/>
      <c r="SL1" s="8" t="s">
        <v>572</v>
      </c>
      <c r="SM1" s="439" t="s">
        <v>573</v>
      </c>
      <c r="SN1" s="440"/>
      <c r="SO1" s="440"/>
      <c r="SP1" s="441"/>
      <c r="SQ1" s="442" t="s">
        <v>574</v>
      </c>
      <c r="SR1" s="443"/>
      <c r="SS1" s="443"/>
      <c r="ST1" s="444"/>
      <c r="SU1" s="445" t="s">
        <v>575</v>
      </c>
      <c r="SV1" s="446"/>
      <c r="SW1" s="446"/>
      <c r="SX1" s="447"/>
      <c r="SY1" s="448" t="s">
        <v>576</v>
      </c>
      <c r="SZ1" s="449"/>
      <c r="TA1" s="9"/>
      <c r="TB1" s="9"/>
      <c r="TC1" s="9"/>
      <c r="TD1" s="9"/>
      <c r="TE1" s="9"/>
      <c r="TF1" s="9"/>
      <c r="TG1" s="9"/>
      <c r="TH1" s="9"/>
      <c r="TI1" s="9"/>
      <c r="TJ1" s="9"/>
      <c r="TK1" s="9"/>
      <c r="TL1" s="9"/>
      <c r="TM1" s="9"/>
      <c r="TN1" s="9"/>
      <c r="TO1" s="9"/>
      <c r="TP1" s="9"/>
      <c r="TQ1" s="9"/>
      <c r="TR1" s="9"/>
      <c r="TS1" s="9"/>
      <c r="TT1" s="9"/>
      <c r="TU1" s="9"/>
      <c r="TV1" s="9"/>
      <c r="TW1" s="9"/>
      <c r="TX1" s="9"/>
      <c r="TY1" s="9"/>
      <c r="TZ1" s="9"/>
      <c r="UA1" s="9"/>
      <c r="UB1" s="9"/>
      <c r="UC1" s="9"/>
      <c r="UD1" s="9"/>
      <c r="UE1" s="9"/>
      <c r="UF1" s="9"/>
      <c r="UG1" s="9"/>
      <c r="UH1" s="9"/>
      <c r="UI1" s="9"/>
      <c r="UJ1" s="9"/>
      <c r="UK1" s="9"/>
      <c r="UL1" s="9"/>
      <c r="UM1" s="9"/>
      <c r="UN1" s="9"/>
      <c r="UO1" s="9"/>
      <c r="UP1" s="9"/>
      <c r="UQ1" s="9"/>
      <c r="UR1" s="9"/>
      <c r="US1" s="9"/>
      <c r="UT1" s="9"/>
      <c r="UU1" s="9"/>
      <c r="UV1" s="9"/>
      <c r="UW1" s="9"/>
      <c r="UX1" s="9"/>
      <c r="UY1" s="9"/>
      <c r="UZ1" s="9"/>
      <c r="VA1" s="9"/>
      <c r="VB1" s="9"/>
      <c r="VC1" s="9"/>
      <c r="VD1" s="9"/>
      <c r="VE1" s="9"/>
      <c r="VF1" s="9"/>
      <c r="VG1" s="9"/>
      <c r="VH1" s="9"/>
      <c r="VI1" s="9"/>
      <c r="VJ1" s="9"/>
      <c r="VK1" s="9"/>
      <c r="VL1" s="9"/>
      <c r="VM1" s="9"/>
      <c r="VN1" s="9"/>
      <c r="VO1" s="9"/>
      <c r="VP1" s="9"/>
      <c r="VQ1" s="9"/>
      <c r="VR1" s="9"/>
      <c r="VS1" s="9"/>
      <c r="VT1" s="9"/>
      <c r="VU1" s="9"/>
      <c r="VV1" s="9"/>
      <c r="VW1" s="9"/>
      <c r="VX1" s="9"/>
      <c r="VY1" s="9"/>
      <c r="VZ1" s="9"/>
      <c r="WA1" s="9"/>
      <c r="WB1" s="9"/>
      <c r="WC1" s="9"/>
      <c r="WD1" s="9"/>
      <c r="WE1" s="9"/>
      <c r="WF1" s="9"/>
      <c r="WG1" s="9"/>
      <c r="WH1" s="9"/>
      <c r="WI1" s="9"/>
      <c r="WJ1" s="9"/>
      <c r="WK1" s="9"/>
      <c r="WL1" s="9"/>
      <c r="WM1" s="9"/>
      <c r="WN1" s="9"/>
      <c r="WO1" s="9"/>
      <c r="WP1" s="9"/>
      <c r="WQ1" s="9"/>
      <c r="WR1" s="9"/>
      <c r="WS1" s="9"/>
      <c r="WT1" s="9"/>
      <c r="WU1" s="9"/>
      <c r="WV1" s="9"/>
      <c r="WW1" s="9"/>
      <c r="WX1" s="9"/>
      <c r="WY1" s="9"/>
      <c r="WZ1" s="9"/>
      <c r="XA1" s="9"/>
      <c r="XB1" s="9"/>
      <c r="XC1" s="9"/>
      <c r="XD1" s="9"/>
      <c r="XE1" s="9"/>
      <c r="XF1" s="9"/>
      <c r="XG1" s="9"/>
      <c r="XH1" s="9"/>
    </row>
    <row r="2" spans="1:632" s="6" customFormat="1" ht="60" customHeight="1">
      <c r="A2" s="247" t="s">
        <v>577</v>
      </c>
      <c r="B2" s="247" t="s">
        <v>578</v>
      </c>
      <c r="C2" s="247" t="s">
        <v>579</v>
      </c>
      <c r="D2" s="123" t="s">
        <v>580</v>
      </c>
      <c r="E2" s="123" t="s">
        <v>140</v>
      </c>
      <c r="F2" s="123" t="s">
        <v>581</v>
      </c>
      <c r="G2" s="123" t="s">
        <v>582</v>
      </c>
      <c r="H2" s="123" t="s">
        <v>583</v>
      </c>
      <c r="I2" s="123" t="s">
        <v>584</v>
      </c>
      <c r="J2" s="123" t="s">
        <v>585</v>
      </c>
      <c r="K2" s="123" t="s">
        <v>153</v>
      </c>
      <c r="L2" s="120" t="s">
        <v>586</v>
      </c>
      <c r="M2" s="120" t="s">
        <v>156</v>
      </c>
      <c r="N2" s="123" t="s">
        <v>587</v>
      </c>
      <c r="O2" s="123" t="s">
        <v>588</v>
      </c>
      <c r="P2" s="123" t="s">
        <v>589</v>
      </c>
      <c r="Q2" s="123" t="s">
        <v>590</v>
      </c>
      <c r="R2" s="123" t="s">
        <v>591</v>
      </c>
      <c r="S2" s="123" t="s">
        <v>592</v>
      </c>
      <c r="T2" s="123" t="s">
        <v>593</v>
      </c>
      <c r="U2" s="123" t="s">
        <v>594</v>
      </c>
      <c r="V2" s="123" t="s">
        <v>595</v>
      </c>
      <c r="W2" s="123" t="s">
        <v>596</v>
      </c>
      <c r="X2" s="123" t="s">
        <v>597</v>
      </c>
      <c r="Y2" s="123" t="s">
        <v>598</v>
      </c>
      <c r="Z2" s="123" t="s">
        <v>599</v>
      </c>
      <c r="AA2" s="123" t="s">
        <v>600</v>
      </c>
      <c r="AB2" s="123" t="s">
        <v>601</v>
      </c>
      <c r="AC2" s="164" t="s">
        <v>602</v>
      </c>
      <c r="AD2" s="123" t="s">
        <v>603</v>
      </c>
      <c r="AE2" s="123" t="s">
        <v>604</v>
      </c>
      <c r="AF2" s="123" t="s">
        <v>605</v>
      </c>
      <c r="AG2" s="123" t="s">
        <v>606</v>
      </c>
      <c r="AH2" s="123" t="s">
        <v>607</v>
      </c>
      <c r="AI2" s="123" t="s">
        <v>608</v>
      </c>
      <c r="AJ2" s="123" t="s">
        <v>609</v>
      </c>
      <c r="AK2" s="123" t="s">
        <v>610</v>
      </c>
      <c r="AL2" s="123" t="s">
        <v>611</v>
      </c>
      <c r="AM2" s="123" t="s">
        <v>612</v>
      </c>
      <c r="AN2" s="123" t="s">
        <v>613</v>
      </c>
      <c r="AO2" s="123" t="s">
        <v>614</v>
      </c>
      <c r="AP2" s="123" t="s">
        <v>615</v>
      </c>
      <c r="AQ2" s="123" t="s">
        <v>616</v>
      </c>
      <c r="AR2" s="123" t="s">
        <v>617</v>
      </c>
      <c r="AS2" s="123" t="s">
        <v>618</v>
      </c>
      <c r="AT2" s="123" t="s">
        <v>619</v>
      </c>
      <c r="AU2" s="123" t="s">
        <v>620</v>
      </c>
      <c r="AV2" s="123" t="s">
        <v>621</v>
      </c>
      <c r="AW2" s="123" t="s">
        <v>622</v>
      </c>
      <c r="AX2" s="123" t="s">
        <v>623</v>
      </c>
      <c r="AY2" s="123" t="s">
        <v>624</v>
      </c>
      <c r="AZ2" s="123" t="s">
        <v>625</v>
      </c>
      <c r="BA2" s="123" t="s">
        <v>626</v>
      </c>
      <c r="BB2" s="123" t="s">
        <v>627</v>
      </c>
      <c r="BC2" s="123" t="s">
        <v>628</v>
      </c>
      <c r="BD2" s="123" t="s">
        <v>629</v>
      </c>
      <c r="BE2" s="123" t="s">
        <v>630</v>
      </c>
      <c r="BF2" s="189" t="s">
        <v>631</v>
      </c>
      <c r="BG2" s="123" t="s">
        <v>632</v>
      </c>
      <c r="BH2" s="123" t="s">
        <v>633</v>
      </c>
      <c r="BI2" s="123" t="s">
        <v>634</v>
      </c>
      <c r="BJ2" s="123" t="s">
        <v>635</v>
      </c>
      <c r="BK2" s="123" t="s">
        <v>636</v>
      </c>
      <c r="BL2" s="123" t="s">
        <v>637</v>
      </c>
      <c r="BM2" s="123" t="s">
        <v>638</v>
      </c>
      <c r="BN2" s="123" t="s">
        <v>639</v>
      </c>
      <c r="BO2" s="123" t="s">
        <v>640</v>
      </c>
      <c r="BP2" s="123" t="s">
        <v>641</v>
      </c>
      <c r="BQ2" s="123" t="s">
        <v>642</v>
      </c>
      <c r="BR2" s="123" t="s">
        <v>643</v>
      </c>
      <c r="BS2" s="123" t="s">
        <v>644</v>
      </c>
      <c r="BT2" s="123" t="s">
        <v>645</v>
      </c>
      <c r="BU2" s="123" t="s">
        <v>646</v>
      </c>
      <c r="BV2" s="123" t="s">
        <v>647</v>
      </c>
      <c r="BW2" s="123" t="s">
        <v>648</v>
      </c>
      <c r="BX2" s="123" t="s">
        <v>649</v>
      </c>
      <c r="BY2" s="123" t="s">
        <v>650</v>
      </c>
      <c r="BZ2" s="123" t="s">
        <v>651</v>
      </c>
      <c r="CA2" s="123" t="s">
        <v>652</v>
      </c>
      <c r="CB2" s="123" t="s">
        <v>653</v>
      </c>
      <c r="CC2" s="123" t="s">
        <v>654</v>
      </c>
      <c r="CD2" s="123" t="s">
        <v>655</v>
      </c>
      <c r="CE2" s="123" t="s">
        <v>656</v>
      </c>
      <c r="CF2" s="123" t="s">
        <v>657</v>
      </c>
      <c r="CG2" s="123" t="s">
        <v>658</v>
      </c>
      <c r="CH2" s="123" t="s">
        <v>659</v>
      </c>
      <c r="CI2" s="123" t="s">
        <v>660</v>
      </c>
      <c r="CJ2" s="123" t="s">
        <v>661</v>
      </c>
      <c r="CK2" s="123" t="s">
        <v>662</v>
      </c>
      <c r="CL2" s="123" t="s">
        <v>663</v>
      </c>
      <c r="CM2" s="123" t="s">
        <v>664</v>
      </c>
      <c r="CN2" s="123" t="s">
        <v>665</v>
      </c>
      <c r="CO2" s="123" t="s">
        <v>666</v>
      </c>
      <c r="CP2" s="123" t="s">
        <v>667</v>
      </c>
      <c r="CQ2" s="123" t="s">
        <v>668</v>
      </c>
      <c r="CR2" s="123" t="s">
        <v>669</v>
      </c>
      <c r="CS2" s="123" t="s">
        <v>670</v>
      </c>
      <c r="CT2" s="123" t="s">
        <v>671</v>
      </c>
      <c r="CU2" s="123" t="s">
        <v>672</v>
      </c>
      <c r="CV2" s="123" t="s">
        <v>673</v>
      </c>
      <c r="CW2" s="123" t="s">
        <v>674</v>
      </c>
      <c r="CX2" s="123" t="s">
        <v>675</v>
      </c>
      <c r="CY2" s="123" t="s">
        <v>676</v>
      </c>
      <c r="CZ2" s="123" t="s">
        <v>677</v>
      </c>
      <c r="DA2" s="123" t="s">
        <v>678</v>
      </c>
      <c r="DB2" s="123" t="s">
        <v>679</v>
      </c>
      <c r="DC2" s="123" t="s">
        <v>680</v>
      </c>
      <c r="DD2" s="123" t="s">
        <v>681</v>
      </c>
      <c r="DE2" s="123" t="s">
        <v>682</v>
      </c>
      <c r="DF2" s="123" t="s">
        <v>683</v>
      </c>
      <c r="DG2" s="123" t="s">
        <v>684</v>
      </c>
      <c r="DH2" s="123" t="s">
        <v>685</v>
      </c>
      <c r="DI2" s="123" t="s">
        <v>686</v>
      </c>
      <c r="DJ2" s="123" t="s">
        <v>687</v>
      </c>
      <c r="DK2" s="123" t="s">
        <v>688</v>
      </c>
      <c r="DL2" s="123" t="s">
        <v>689</v>
      </c>
      <c r="DM2" s="123" t="s">
        <v>690</v>
      </c>
      <c r="DN2" s="170" t="s">
        <v>691</v>
      </c>
      <c r="DO2" s="123" t="s">
        <v>692</v>
      </c>
      <c r="DP2" s="123" t="s">
        <v>693</v>
      </c>
      <c r="DQ2" s="123" t="s">
        <v>694</v>
      </c>
      <c r="DR2" s="123" t="s">
        <v>695</v>
      </c>
      <c r="DS2" s="123" t="s">
        <v>696</v>
      </c>
      <c r="DT2" s="123" t="s">
        <v>697</v>
      </c>
      <c r="DU2" s="123" t="s">
        <v>698</v>
      </c>
      <c r="DV2" s="123" t="s">
        <v>699</v>
      </c>
      <c r="DW2" s="247" t="s">
        <v>700</v>
      </c>
      <c r="DX2" s="123" t="s">
        <v>701</v>
      </c>
      <c r="DY2" s="123" t="s">
        <v>702</v>
      </c>
      <c r="DZ2" s="123" t="s">
        <v>703</v>
      </c>
      <c r="EA2" s="123" t="s">
        <v>704</v>
      </c>
      <c r="EB2" s="123" t="s">
        <v>705</v>
      </c>
      <c r="EC2" s="123" t="s">
        <v>706</v>
      </c>
      <c r="ED2" s="123" t="s">
        <v>318</v>
      </c>
      <c r="EE2" s="251" t="s">
        <v>577</v>
      </c>
      <c r="EF2" s="260" t="s">
        <v>578</v>
      </c>
      <c r="EG2" s="251" t="s">
        <v>579</v>
      </c>
      <c r="EH2" s="132" t="s">
        <v>580</v>
      </c>
      <c r="EI2" s="132" t="s">
        <v>140</v>
      </c>
      <c r="EJ2" s="132" t="s">
        <v>581</v>
      </c>
      <c r="EK2" s="132" t="s">
        <v>582</v>
      </c>
      <c r="EL2" s="132" t="s">
        <v>583</v>
      </c>
      <c r="EM2" s="132" t="s">
        <v>584</v>
      </c>
      <c r="EN2" s="132" t="s">
        <v>585</v>
      </c>
      <c r="EO2" s="132" t="s">
        <v>153</v>
      </c>
      <c r="EP2" s="138" t="s">
        <v>586</v>
      </c>
      <c r="EQ2" s="138" t="s">
        <v>156</v>
      </c>
      <c r="ER2" s="132" t="s">
        <v>587</v>
      </c>
      <c r="ES2" s="132" t="s">
        <v>588</v>
      </c>
      <c r="ET2" s="132" t="s">
        <v>589</v>
      </c>
      <c r="EU2" s="132" t="s">
        <v>590</v>
      </c>
      <c r="EV2" s="132" t="s">
        <v>591</v>
      </c>
      <c r="EW2" s="132" t="s">
        <v>592</v>
      </c>
      <c r="EX2" s="132" t="s">
        <v>593</v>
      </c>
      <c r="EY2" s="132" t="s">
        <v>594</v>
      </c>
      <c r="EZ2" s="132" t="s">
        <v>595</v>
      </c>
      <c r="FA2" s="132" t="s">
        <v>596</v>
      </c>
      <c r="FB2" s="132" t="s">
        <v>597</v>
      </c>
      <c r="FC2" s="132" t="s">
        <v>598</v>
      </c>
      <c r="FD2" s="132" t="s">
        <v>599</v>
      </c>
      <c r="FE2" s="132" t="s">
        <v>600</v>
      </c>
      <c r="FF2" s="132" t="s">
        <v>601</v>
      </c>
      <c r="FG2" s="132" t="s">
        <v>602</v>
      </c>
      <c r="FH2" s="132" t="s">
        <v>603</v>
      </c>
      <c r="FI2" s="132" t="s">
        <v>604</v>
      </c>
      <c r="FJ2" s="132" t="s">
        <v>605</v>
      </c>
      <c r="FK2" s="132" t="s">
        <v>606</v>
      </c>
      <c r="FL2" s="132" t="s">
        <v>607</v>
      </c>
      <c r="FM2" s="132" t="s">
        <v>608</v>
      </c>
      <c r="FN2" s="132" t="s">
        <v>610</v>
      </c>
      <c r="FO2" s="132" t="s">
        <v>611</v>
      </c>
      <c r="FP2" s="132" t="s">
        <v>612</v>
      </c>
      <c r="FQ2" s="132" t="s">
        <v>614</v>
      </c>
      <c r="FR2" s="132" t="s">
        <v>615</v>
      </c>
      <c r="FS2" s="132" t="s">
        <v>617</v>
      </c>
      <c r="FT2" s="132" t="s">
        <v>618</v>
      </c>
      <c r="FU2" s="132" t="s">
        <v>620</v>
      </c>
      <c r="FV2" s="132" t="s">
        <v>621</v>
      </c>
      <c r="FW2" s="132" t="s">
        <v>623</v>
      </c>
      <c r="FX2" s="132" t="s">
        <v>624</v>
      </c>
      <c r="FY2" s="132" t="s">
        <v>626</v>
      </c>
      <c r="FZ2" s="132" t="s">
        <v>627</v>
      </c>
      <c r="GA2" s="132" t="s">
        <v>629</v>
      </c>
      <c r="GB2" s="132" t="s">
        <v>630</v>
      </c>
      <c r="GC2" s="132" t="s">
        <v>632</v>
      </c>
      <c r="GD2" s="132" t="s">
        <v>633</v>
      </c>
      <c r="GE2" s="132" t="s">
        <v>635</v>
      </c>
      <c r="GF2" s="132" t="s">
        <v>636</v>
      </c>
      <c r="GG2" s="132" t="s">
        <v>638</v>
      </c>
      <c r="GH2" s="132" t="s">
        <v>639</v>
      </c>
      <c r="GI2" s="132" t="s">
        <v>641</v>
      </c>
      <c r="GJ2" s="132" t="s">
        <v>642</v>
      </c>
      <c r="GK2" s="132" t="s">
        <v>644</v>
      </c>
      <c r="GL2" s="132" t="s">
        <v>645</v>
      </c>
      <c r="GM2" s="132" t="s">
        <v>647</v>
      </c>
      <c r="GN2" s="132" t="s">
        <v>648</v>
      </c>
      <c r="GO2" s="132" t="s">
        <v>650</v>
      </c>
      <c r="GP2" s="132" t="s">
        <v>651</v>
      </c>
      <c r="GQ2" s="132" t="s">
        <v>653</v>
      </c>
      <c r="GR2" s="132" t="s">
        <v>654</v>
      </c>
      <c r="GS2" s="132" t="s">
        <v>655</v>
      </c>
      <c r="GT2" s="132" t="s">
        <v>656</v>
      </c>
      <c r="GU2" s="132" t="s">
        <v>657</v>
      </c>
      <c r="GV2" s="132" t="s">
        <v>658</v>
      </c>
      <c r="GW2" s="132" t="s">
        <v>659</v>
      </c>
      <c r="GX2" s="132" t="s">
        <v>660</v>
      </c>
      <c r="GY2" s="132" t="s">
        <v>661</v>
      </c>
      <c r="GZ2" s="132" t="s">
        <v>662</v>
      </c>
      <c r="HA2" s="132" t="s">
        <v>663</v>
      </c>
      <c r="HB2" s="132" t="s">
        <v>664</v>
      </c>
      <c r="HC2" s="132" t="s">
        <v>665</v>
      </c>
      <c r="HD2" s="185" t="s">
        <v>666</v>
      </c>
      <c r="HE2" s="132" t="s">
        <v>667</v>
      </c>
      <c r="HF2" s="132" t="s">
        <v>668</v>
      </c>
      <c r="HG2" s="132" t="s">
        <v>669</v>
      </c>
      <c r="HH2" s="132" t="s">
        <v>670</v>
      </c>
      <c r="HI2" s="132" t="s">
        <v>671</v>
      </c>
      <c r="HJ2" s="132" t="s">
        <v>672</v>
      </c>
      <c r="HK2" s="132" t="s">
        <v>673</v>
      </c>
      <c r="HL2" s="132" t="s">
        <v>674</v>
      </c>
      <c r="HM2" s="132" t="s">
        <v>675</v>
      </c>
      <c r="HN2" s="132" t="s">
        <v>676</v>
      </c>
      <c r="HO2" s="132" t="s">
        <v>677</v>
      </c>
      <c r="HP2" s="132" t="s">
        <v>678</v>
      </c>
      <c r="HQ2" s="155" t="s">
        <v>679</v>
      </c>
      <c r="HR2" s="155" t="s">
        <v>680</v>
      </c>
      <c r="HS2" s="132" t="s">
        <v>681</v>
      </c>
      <c r="HT2" s="155" t="s">
        <v>682</v>
      </c>
      <c r="HU2" s="155" t="s">
        <v>683</v>
      </c>
      <c r="HV2" s="155" t="s">
        <v>684</v>
      </c>
      <c r="HW2" s="155" t="s">
        <v>685</v>
      </c>
      <c r="HX2" s="155" t="s">
        <v>686</v>
      </c>
      <c r="HY2" s="155" t="s">
        <v>687</v>
      </c>
      <c r="HZ2" s="155" t="s">
        <v>688</v>
      </c>
      <c r="IA2" s="155" t="s">
        <v>689</v>
      </c>
      <c r="IB2" s="155" t="s">
        <v>690</v>
      </c>
      <c r="IC2" s="155" t="s">
        <v>691</v>
      </c>
      <c r="ID2" s="155" t="s">
        <v>692</v>
      </c>
      <c r="IE2" s="155" t="s">
        <v>693</v>
      </c>
      <c r="IF2" s="155" t="s">
        <v>694</v>
      </c>
      <c r="IG2" s="155" t="s">
        <v>695</v>
      </c>
      <c r="IH2" s="155" t="s">
        <v>696</v>
      </c>
      <c r="II2" s="155" t="s">
        <v>697</v>
      </c>
      <c r="IJ2" s="132" t="s">
        <v>698</v>
      </c>
      <c r="IK2" s="132" t="s">
        <v>699</v>
      </c>
      <c r="IL2" s="175" t="s">
        <v>702</v>
      </c>
      <c r="IM2" s="132" t="s">
        <v>703</v>
      </c>
      <c r="IN2" s="132" t="s">
        <v>704</v>
      </c>
      <c r="IO2" s="132" t="s">
        <v>705</v>
      </c>
      <c r="IP2" s="132" t="s">
        <v>706</v>
      </c>
      <c r="IQ2" s="132" t="s">
        <v>318</v>
      </c>
      <c r="IR2" s="264" t="s">
        <v>577</v>
      </c>
      <c r="IS2" s="264" t="s">
        <v>578</v>
      </c>
      <c r="IT2" s="264" t="s">
        <v>579</v>
      </c>
      <c r="IU2" s="143" t="s">
        <v>580</v>
      </c>
      <c r="IV2" s="143" t="s">
        <v>140</v>
      </c>
      <c r="IW2" s="143" t="s">
        <v>581</v>
      </c>
      <c r="IX2" s="143" t="s">
        <v>582</v>
      </c>
      <c r="IY2" s="143" t="s">
        <v>583</v>
      </c>
      <c r="IZ2" s="143" t="s">
        <v>584</v>
      </c>
      <c r="JA2" s="143" t="s">
        <v>585</v>
      </c>
      <c r="JB2" s="143" t="s">
        <v>153</v>
      </c>
      <c r="JC2" s="149" t="s">
        <v>586</v>
      </c>
      <c r="JD2" s="149" t="s">
        <v>156</v>
      </c>
      <c r="JE2" s="143" t="s">
        <v>587</v>
      </c>
      <c r="JF2" s="143" t="s">
        <v>588</v>
      </c>
      <c r="JG2" s="143" t="s">
        <v>589</v>
      </c>
      <c r="JH2" s="143" t="s">
        <v>590</v>
      </c>
      <c r="JI2" s="143" t="s">
        <v>591</v>
      </c>
      <c r="JJ2" s="143" t="s">
        <v>592</v>
      </c>
      <c r="JK2" s="143" t="s">
        <v>593</v>
      </c>
      <c r="JL2" s="143" t="s">
        <v>594</v>
      </c>
      <c r="JM2" s="143" t="s">
        <v>595</v>
      </c>
      <c r="JN2" s="143" t="s">
        <v>596</v>
      </c>
      <c r="JO2" s="143" t="s">
        <v>597</v>
      </c>
      <c r="JP2" s="143" t="s">
        <v>598</v>
      </c>
      <c r="JQ2" s="143" t="s">
        <v>599</v>
      </c>
      <c r="JR2" s="143" t="s">
        <v>600</v>
      </c>
      <c r="JS2" s="143" t="s">
        <v>601</v>
      </c>
      <c r="JT2" s="143" t="s">
        <v>602</v>
      </c>
      <c r="JU2" s="143" t="s">
        <v>603</v>
      </c>
      <c r="JV2" s="143" t="s">
        <v>604</v>
      </c>
      <c r="JW2" s="143" t="s">
        <v>605</v>
      </c>
      <c r="JX2" s="143" t="s">
        <v>606</v>
      </c>
      <c r="JY2" s="143" t="s">
        <v>607</v>
      </c>
      <c r="JZ2" s="143" t="s">
        <v>608</v>
      </c>
      <c r="KA2" s="143" t="s">
        <v>610</v>
      </c>
      <c r="KB2" s="143" t="s">
        <v>611</v>
      </c>
      <c r="KC2" s="143" t="s">
        <v>612</v>
      </c>
      <c r="KD2" s="143" t="s">
        <v>614</v>
      </c>
      <c r="KE2" s="143" t="s">
        <v>615</v>
      </c>
      <c r="KF2" s="143" t="s">
        <v>617</v>
      </c>
      <c r="KG2" s="143" t="s">
        <v>618</v>
      </c>
      <c r="KH2" s="143" t="s">
        <v>620</v>
      </c>
      <c r="KI2" s="143" t="s">
        <v>621</v>
      </c>
      <c r="KJ2" s="143" t="s">
        <v>623</v>
      </c>
      <c r="KK2" s="143" t="s">
        <v>624</v>
      </c>
      <c r="KL2" s="143" t="s">
        <v>626</v>
      </c>
      <c r="KM2" s="143" t="s">
        <v>627</v>
      </c>
      <c r="KN2" s="143" t="s">
        <v>629</v>
      </c>
      <c r="KO2" s="143" t="s">
        <v>630</v>
      </c>
      <c r="KP2" s="143" t="s">
        <v>632</v>
      </c>
      <c r="KQ2" s="143" t="s">
        <v>633</v>
      </c>
      <c r="KR2" s="143" t="s">
        <v>635</v>
      </c>
      <c r="KS2" s="143" t="s">
        <v>636</v>
      </c>
      <c r="KT2" s="143" t="s">
        <v>638</v>
      </c>
      <c r="KU2" s="143" t="s">
        <v>639</v>
      </c>
      <c r="KV2" s="143" t="s">
        <v>641</v>
      </c>
      <c r="KW2" s="143" t="s">
        <v>642</v>
      </c>
      <c r="KX2" s="143" t="s">
        <v>644</v>
      </c>
      <c r="KY2" s="143" t="s">
        <v>645</v>
      </c>
      <c r="KZ2" s="143" t="s">
        <v>647</v>
      </c>
      <c r="LA2" s="143" t="s">
        <v>648</v>
      </c>
      <c r="LB2" s="143" t="s">
        <v>650</v>
      </c>
      <c r="LC2" s="143" t="s">
        <v>651</v>
      </c>
      <c r="LD2" s="143" t="s">
        <v>653</v>
      </c>
      <c r="LE2" s="143" t="s">
        <v>654</v>
      </c>
      <c r="LF2" s="143" t="s">
        <v>655</v>
      </c>
      <c r="LG2" s="143" t="s">
        <v>656</v>
      </c>
      <c r="LH2" s="143" t="s">
        <v>657</v>
      </c>
      <c r="LI2" s="143" t="s">
        <v>658</v>
      </c>
      <c r="LJ2" s="143" t="s">
        <v>659</v>
      </c>
      <c r="LK2" s="143" t="s">
        <v>660</v>
      </c>
      <c r="LL2" s="143" t="s">
        <v>661</v>
      </c>
      <c r="LM2" s="143" t="s">
        <v>662</v>
      </c>
      <c r="LN2" s="143" t="s">
        <v>663</v>
      </c>
      <c r="LO2" s="143" t="s">
        <v>664</v>
      </c>
      <c r="LP2" s="143" t="s">
        <v>665</v>
      </c>
      <c r="LQ2" s="193" t="s">
        <v>666</v>
      </c>
      <c r="LR2" s="143" t="s">
        <v>667</v>
      </c>
      <c r="LS2" s="143" t="s">
        <v>668</v>
      </c>
      <c r="LT2" s="143" t="s">
        <v>669</v>
      </c>
      <c r="LU2" s="143" t="s">
        <v>670</v>
      </c>
      <c r="LV2" s="143" t="s">
        <v>671</v>
      </c>
      <c r="LW2" s="143" t="s">
        <v>672</v>
      </c>
      <c r="LX2" s="143" t="s">
        <v>673</v>
      </c>
      <c r="LY2" s="143" t="s">
        <v>674</v>
      </c>
      <c r="LZ2" s="143" t="s">
        <v>675</v>
      </c>
      <c r="MA2" s="143" t="s">
        <v>676</v>
      </c>
      <c r="MB2" s="143" t="s">
        <v>677</v>
      </c>
      <c r="MC2" s="143" t="s">
        <v>678</v>
      </c>
      <c r="MD2" s="143" t="s">
        <v>679</v>
      </c>
      <c r="ME2" s="143" t="s">
        <v>680</v>
      </c>
      <c r="MF2" s="143" t="s">
        <v>681</v>
      </c>
      <c r="MG2" s="143" t="s">
        <v>682</v>
      </c>
      <c r="MH2" s="143" t="s">
        <v>683</v>
      </c>
      <c r="MI2" s="143" t="s">
        <v>684</v>
      </c>
      <c r="MJ2" s="143" t="s">
        <v>685</v>
      </c>
      <c r="MK2" s="143" t="s">
        <v>686</v>
      </c>
      <c r="ML2" s="143" t="s">
        <v>687</v>
      </c>
      <c r="MM2" s="143" t="s">
        <v>688</v>
      </c>
      <c r="MN2" s="143" t="s">
        <v>689</v>
      </c>
      <c r="MO2" s="143" t="s">
        <v>690</v>
      </c>
      <c r="MP2" s="143" t="s">
        <v>691</v>
      </c>
      <c r="MQ2" s="143" t="s">
        <v>692</v>
      </c>
      <c r="MR2" s="143" t="s">
        <v>693</v>
      </c>
      <c r="MS2" s="143" t="s">
        <v>694</v>
      </c>
      <c r="MT2" s="143" t="s">
        <v>695</v>
      </c>
      <c r="MU2" s="143" t="s">
        <v>696</v>
      </c>
      <c r="MV2" s="143" t="s">
        <v>697</v>
      </c>
      <c r="MW2" s="143" t="s">
        <v>698</v>
      </c>
      <c r="MX2" s="143" t="s">
        <v>699</v>
      </c>
      <c r="MY2" s="143" t="s">
        <v>702</v>
      </c>
      <c r="MZ2" s="143" t="s">
        <v>703</v>
      </c>
      <c r="NA2" s="179" t="s">
        <v>704</v>
      </c>
      <c r="NB2" s="143" t="s">
        <v>705</v>
      </c>
      <c r="NC2" s="143" t="s">
        <v>706</v>
      </c>
      <c r="ND2" s="143" t="s">
        <v>318</v>
      </c>
      <c r="NE2" s="269" t="s">
        <v>577</v>
      </c>
      <c r="NF2" s="269" t="s">
        <v>578</v>
      </c>
      <c r="NG2" s="269" t="s">
        <v>579</v>
      </c>
      <c r="NH2" s="133" t="s">
        <v>580</v>
      </c>
      <c r="NI2" s="133" t="s">
        <v>140</v>
      </c>
      <c r="NJ2" s="133" t="s">
        <v>581</v>
      </c>
      <c r="NK2" s="133" t="s">
        <v>582</v>
      </c>
      <c r="NL2" s="156" t="s">
        <v>583</v>
      </c>
      <c r="NM2" s="156" t="s">
        <v>584</v>
      </c>
      <c r="NN2" s="156" t="s">
        <v>585</v>
      </c>
      <c r="NO2" s="156" t="s">
        <v>153</v>
      </c>
      <c r="NP2" s="157" t="s">
        <v>586</v>
      </c>
      <c r="NQ2" s="157" t="s">
        <v>156</v>
      </c>
      <c r="NR2" s="156" t="s">
        <v>587</v>
      </c>
      <c r="NS2" s="156" t="s">
        <v>588</v>
      </c>
      <c r="NT2" s="156" t="s">
        <v>589</v>
      </c>
      <c r="NU2" s="156" t="s">
        <v>590</v>
      </c>
      <c r="NV2" s="156" t="s">
        <v>591</v>
      </c>
      <c r="NW2" s="156" t="s">
        <v>592</v>
      </c>
      <c r="NX2" s="156" t="s">
        <v>593</v>
      </c>
      <c r="NY2" s="156" t="s">
        <v>594</v>
      </c>
      <c r="NZ2" s="156" t="s">
        <v>595</v>
      </c>
      <c r="OA2" s="156" t="s">
        <v>596</v>
      </c>
      <c r="OB2" s="156" t="s">
        <v>597</v>
      </c>
      <c r="OC2" s="156" t="s">
        <v>598</v>
      </c>
      <c r="OD2" s="156" t="s">
        <v>599</v>
      </c>
      <c r="OE2" s="156" t="s">
        <v>600</v>
      </c>
      <c r="OF2" s="156" t="s">
        <v>601</v>
      </c>
      <c r="OG2" s="156" t="s">
        <v>602</v>
      </c>
      <c r="OH2" s="156" t="s">
        <v>603</v>
      </c>
      <c r="OI2" s="156" t="s">
        <v>604</v>
      </c>
      <c r="OJ2" s="156" t="s">
        <v>605</v>
      </c>
      <c r="OK2" s="156" t="s">
        <v>606</v>
      </c>
      <c r="OL2" s="156" t="s">
        <v>607</v>
      </c>
      <c r="OM2" s="156" t="s">
        <v>608</v>
      </c>
      <c r="ON2" s="156" t="s">
        <v>610</v>
      </c>
      <c r="OO2" s="156" t="s">
        <v>611</v>
      </c>
      <c r="OP2" s="156" t="s">
        <v>612</v>
      </c>
      <c r="OQ2" s="156" t="s">
        <v>614</v>
      </c>
      <c r="OR2" s="156" t="s">
        <v>615</v>
      </c>
      <c r="OS2" s="156" t="s">
        <v>617</v>
      </c>
      <c r="OT2" s="156" t="s">
        <v>618</v>
      </c>
      <c r="OU2" s="156" t="s">
        <v>620</v>
      </c>
      <c r="OV2" s="156" t="s">
        <v>621</v>
      </c>
      <c r="OW2" s="156" t="s">
        <v>623</v>
      </c>
      <c r="OX2" s="156" t="s">
        <v>624</v>
      </c>
      <c r="OY2" s="156" t="s">
        <v>626</v>
      </c>
      <c r="OZ2" s="156" t="s">
        <v>627</v>
      </c>
      <c r="PA2" s="156" t="s">
        <v>629</v>
      </c>
      <c r="PB2" s="156" t="s">
        <v>630</v>
      </c>
      <c r="PC2" s="156" t="s">
        <v>632</v>
      </c>
      <c r="PD2" s="156" t="s">
        <v>633</v>
      </c>
      <c r="PE2" s="156" t="s">
        <v>635</v>
      </c>
      <c r="PF2" s="156" t="s">
        <v>636</v>
      </c>
      <c r="PG2" s="156" t="s">
        <v>638</v>
      </c>
      <c r="PH2" s="156" t="s">
        <v>639</v>
      </c>
      <c r="PI2" s="156" t="s">
        <v>641</v>
      </c>
      <c r="PJ2" s="156" t="s">
        <v>642</v>
      </c>
      <c r="PK2" s="156" t="s">
        <v>644</v>
      </c>
      <c r="PL2" s="156" t="s">
        <v>645</v>
      </c>
      <c r="PM2" s="156" t="s">
        <v>647</v>
      </c>
      <c r="PN2" s="156" t="s">
        <v>648</v>
      </c>
      <c r="PO2" s="156" t="s">
        <v>650</v>
      </c>
      <c r="PP2" s="156" t="s">
        <v>651</v>
      </c>
      <c r="PQ2" s="156" t="s">
        <v>653</v>
      </c>
      <c r="PR2" s="156" t="s">
        <v>654</v>
      </c>
      <c r="PS2" s="156" t="s">
        <v>655</v>
      </c>
      <c r="PT2" s="156" t="s">
        <v>656</v>
      </c>
      <c r="PU2" s="156" t="s">
        <v>657</v>
      </c>
      <c r="PV2" s="133" t="s">
        <v>658</v>
      </c>
      <c r="PW2" s="133" t="s">
        <v>659</v>
      </c>
      <c r="PX2" s="156" t="s">
        <v>660</v>
      </c>
      <c r="PY2" s="133" t="s">
        <v>661</v>
      </c>
      <c r="PZ2" s="133" t="s">
        <v>662</v>
      </c>
      <c r="QA2" s="156" t="s">
        <v>663</v>
      </c>
      <c r="QB2" s="133" t="s">
        <v>664</v>
      </c>
      <c r="QC2" s="133" t="s">
        <v>665</v>
      </c>
      <c r="QD2" s="197" t="s">
        <v>666</v>
      </c>
      <c r="QE2" s="133" t="s">
        <v>667</v>
      </c>
      <c r="QF2" s="133" t="s">
        <v>668</v>
      </c>
      <c r="QG2" s="156" t="s">
        <v>669</v>
      </c>
      <c r="QH2" s="133" t="s">
        <v>670</v>
      </c>
      <c r="QI2" s="133" t="s">
        <v>671</v>
      </c>
      <c r="QJ2" s="156" t="s">
        <v>672</v>
      </c>
      <c r="QK2" s="133" t="s">
        <v>673</v>
      </c>
      <c r="QL2" s="133" t="s">
        <v>674</v>
      </c>
      <c r="QM2" s="156" t="s">
        <v>675</v>
      </c>
      <c r="QN2" s="133" t="s">
        <v>676</v>
      </c>
      <c r="QO2" s="133" t="s">
        <v>677</v>
      </c>
      <c r="QP2" s="156" t="s">
        <v>678</v>
      </c>
      <c r="QQ2" s="133" t="s">
        <v>679</v>
      </c>
      <c r="QR2" s="133" t="s">
        <v>680</v>
      </c>
      <c r="QS2" s="156" t="s">
        <v>681</v>
      </c>
      <c r="QT2" s="156" t="s">
        <v>682</v>
      </c>
      <c r="QU2" s="156" t="s">
        <v>683</v>
      </c>
      <c r="QV2" s="156" t="s">
        <v>684</v>
      </c>
      <c r="QW2" s="156" t="s">
        <v>685</v>
      </c>
      <c r="QX2" s="156" t="s">
        <v>686</v>
      </c>
      <c r="QY2" s="156" t="s">
        <v>687</v>
      </c>
      <c r="QZ2" s="156" t="s">
        <v>688</v>
      </c>
      <c r="RA2" s="156" t="s">
        <v>689</v>
      </c>
      <c r="RB2" s="156" t="s">
        <v>690</v>
      </c>
      <c r="RC2" s="156" t="s">
        <v>691</v>
      </c>
      <c r="RD2" s="156" t="s">
        <v>692</v>
      </c>
      <c r="RE2" s="156" t="s">
        <v>693</v>
      </c>
      <c r="RF2" s="156" t="s">
        <v>694</v>
      </c>
      <c r="RG2" s="156" t="s">
        <v>695</v>
      </c>
      <c r="RH2" s="156" t="s">
        <v>696</v>
      </c>
      <c r="RI2" s="133" t="s">
        <v>697</v>
      </c>
      <c r="RJ2" s="133" t="s">
        <v>698</v>
      </c>
      <c r="RK2" s="156" t="s">
        <v>699</v>
      </c>
      <c r="RL2" s="156" t="s">
        <v>702</v>
      </c>
      <c r="RM2" s="156" t="s">
        <v>703</v>
      </c>
      <c r="RN2" s="156" t="s">
        <v>704</v>
      </c>
      <c r="RO2" s="156" t="s">
        <v>705</v>
      </c>
      <c r="RP2" s="156" t="s">
        <v>706</v>
      </c>
      <c r="RQ2" s="156" t="s">
        <v>318</v>
      </c>
      <c r="RR2" s="97" t="s">
        <v>707</v>
      </c>
      <c r="RS2" s="112" t="s">
        <v>708</v>
      </c>
      <c r="RT2" s="97" t="s">
        <v>709</v>
      </c>
      <c r="RU2" s="97" t="s">
        <v>710</v>
      </c>
      <c r="RV2" s="97" t="s">
        <v>711</v>
      </c>
      <c r="RW2" s="97" t="s">
        <v>712</v>
      </c>
      <c r="RX2" s="97" t="s">
        <v>713</v>
      </c>
      <c r="RY2" s="97" t="s">
        <v>714</v>
      </c>
      <c r="RZ2" s="97" t="s">
        <v>715</v>
      </c>
      <c r="SA2" s="97" t="s">
        <v>716</v>
      </c>
      <c r="SB2" s="97" t="s">
        <v>717</v>
      </c>
      <c r="SC2" s="97" t="s">
        <v>718</v>
      </c>
      <c r="SD2" s="98" t="s">
        <v>331</v>
      </c>
      <c r="SE2" s="98" t="s">
        <v>719</v>
      </c>
      <c r="SF2" s="98" t="s">
        <v>524</v>
      </c>
      <c r="SG2" s="98" t="s">
        <v>720</v>
      </c>
      <c r="SH2" s="99" t="s">
        <v>331</v>
      </c>
      <c r="SI2" s="99" t="s">
        <v>719</v>
      </c>
      <c r="SJ2" s="99" t="s">
        <v>524</v>
      </c>
      <c r="SK2" s="99" t="s">
        <v>720</v>
      </c>
      <c r="SL2" s="100" t="s">
        <v>572</v>
      </c>
      <c r="SM2" s="101" t="s">
        <v>331</v>
      </c>
      <c r="SN2" s="101" t="s">
        <v>719</v>
      </c>
      <c r="SO2" s="101" t="s">
        <v>524</v>
      </c>
      <c r="SP2" s="101" t="s">
        <v>720</v>
      </c>
      <c r="SQ2" s="102" t="s">
        <v>721</v>
      </c>
      <c r="SR2" s="102" t="s">
        <v>722</v>
      </c>
      <c r="SS2" s="102" t="s">
        <v>723</v>
      </c>
      <c r="ST2" s="102" t="s">
        <v>724</v>
      </c>
      <c r="SU2" s="103" t="s">
        <v>331</v>
      </c>
      <c r="SV2" s="103" t="s">
        <v>719</v>
      </c>
      <c r="SW2" s="103" t="s">
        <v>524</v>
      </c>
      <c r="SX2" s="103" t="s">
        <v>720</v>
      </c>
      <c r="SY2" s="104" t="s">
        <v>725</v>
      </c>
      <c r="SZ2" s="104" t="s">
        <v>726</v>
      </c>
      <c r="TA2" s="7"/>
      <c r="TB2" s="7"/>
      <c r="TC2" s="7"/>
      <c r="TD2" s="7"/>
      <c r="TE2" s="7"/>
      <c r="TF2" s="7"/>
      <c r="TG2" s="7"/>
      <c r="TH2" s="7"/>
      <c r="TI2" s="7"/>
      <c r="TJ2" s="7"/>
      <c r="TK2" s="7"/>
      <c r="TL2" s="7"/>
      <c r="TM2" s="7"/>
      <c r="TN2" s="7"/>
      <c r="TO2" s="7"/>
      <c r="TP2" s="7"/>
      <c r="TQ2" s="7"/>
      <c r="TR2" s="7"/>
      <c r="TS2" s="7"/>
      <c r="TT2" s="7"/>
      <c r="TU2" s="7"/>
      <c r="TV2" s="7"/>
      <c r="TW2" s="7"/>
      <c r="TX2" s="7"/>
      <c r="TY2" s="7"/>
      <c r="TZ2" s="7"/>
      <c r="UA2" s="7"/>
      <c r="UB2" s="7"/>
      <c r="UC2" s="7"/>
      <c r="UD2" s="7"/>
      <c r="UE2" s="7"/>
      <c r="UF2" s="7"/>
      <c r="UG2" s="7"/>
      <c r="UH2" s="7"/>
      <c r="UI2" s="7"/>
      <c r="UJ2" s="7"/>
      <c r="UK2" s="7"/>
      <c r="UL2" s="7"/>
      <c r="UM2" s="7"/>
      <c r="UN2" s="7"/>
      <c r="UO2" s="7"/>
      <c r="UP2" s="7"/>
      <c r="UQ2" s="7"/>
      <c r="UR2" s="7"/>
      <c r="US2" s="7"/>
      <c r="UT2" s="7"/>
      <c r="UU2" s="7"/>
      <c r="UV2" s="7"/>
      <c r="UW2" s="7"/>
      <c r="UX2" s="7"/>
      <c r="UY2" s="7"/>
      <c r="UZ2" s="7"/>
      <c r="VA2" s="7"/>
      <c r="VB2" s="7"/>
      <c r="VC2" s="7"/>
      <c r="VD2" s="7"/>
      <c r="VE2" s="7"/>
      <c r="VF2" s="7"/>
      <c r="VG2" s="7"/>
      <c r="VH2" s="7"/>
      <c r="VI2" s="7"/>
      <c r="VJ2" s="7"/>
      <c r="VK2" s="7"/>
      <c r="VL2" s="7"/>
      <c r="VM2" s="7"/>
      <c r="VN2" s="7"/>
      <c r="VO2" s="7"/>
      <c r="VP2" s="7"/>
      <c r="VQ2" s="7"/>
      <c r="VR2" s="7"/>
      <c r="VS2" s="7"/>
      <c r="VT2" s="7"/>
      <c r="VU2" s="7"/>
      <c r="VV2" s="7"/>
      <c r="VW2" s="7"/>
      <c r="VX2" s="7"/>
      <c r="VY2" s="7"/>
      <c r="VZ2" s="7"/>
      <c r="WA2" s="7"/>
      <c r="WB2" s="7"/>
      <c r="WC2" s="7"/>
      <c r="WD2" s="7"/>
      <c r="WE2" s="7"/>
      <c r="WF2" s="7"/>
      <c r="WG2" s="7"/>
      <c r="WH2" s="7"/>
      <c r="WI2" s="7"/>
      <c r="WJ2" s="7"/>
      <c r="WK2" s="7"/>
      <c r="WL2" s="7"/>
      <c r="WM2" s="7"/>
      <c r="WN2" s="7"/>
      <c r="WO2" s="7"/>
      <c r="WP2" s="7"/>
      <c r="WQ2" s="7"/>
      <c r="WR2" s="7"/>
      <c r="WS2" s="7"/>
      <c r="WT2" s="7"/>
      <c r="WU2" s="7"/>
      <c r="WV2" s="7"/>
      <c r="WW2" s="7"/>
      <c r="WX2" s="7"/>
      <c r="WY2" s="7"/>
      <c r="WZ2" s="7"/>
      <c r="XA2" s="7"/>
      <c r="XB2" s="7"/>
      <c r="XC2" s="7"/>
      <c r="XD2" s="7"/>
      <c r="XE2" s="7"/>
      <c r="XF2" s="7"/>
      <c r="XG2" s="7"/>
      <c r="XH2" s="7"/>
    </row>
    <row r="3" spans="1:632">
      <c r="A3" s="276">
        <v>45654.564186400501</v>
      </c>
      <c r="B3" s="276">
        <v>45654.568496608801</v>
      </c>
      <c r="C3" s="276">
        <v>45654</v>
      </c>
      <c r="D3" s="121"/>
      <c r="E3" s="121" t="s">
        <v>322</v>
      </c>
      <c r="F3" s="121"/>
      <c r="G3" s="121" t="s">
        <v>322</v>
      </c>
      <c r="H3" s="121"/>
      <c r="I3" s="121" t="s">
        <v>323</v>
      </c>
      <c r="J3" s="121"/>
      <c r="K3" s="121" t="s">
        <v>727</v>
      </c>
      <c r="L3" s="151" t="s">
        <v>728</v>
      </c>
      <c r="M3" s="245" t="s">
        <v>326</v>
      </c>
      <c r="N3" s="121" t="s">
        <v>331</v>
      </c>
      <c r="O3" s="121">
        <v>1</v>
      </c>
      <c r="P3" s="121">
        <v>0</v>
      </c>
      <c r="Q3" s="121">
        <v>0</v>
      </c>
      <c r="R3" s="121">
        <v>0</v>
      </c>
      <c r="S3" s="121">
        <v>0</v>
      </c>
      <c r="T3" s="121">
        <v>0</v>
      </c>
      <c r="U3" s="121"/>
      <c r="V3" s="121" t="s">
        <v>329</v>
      </c>
      <c r="W3" s="121">
        <v>0</v>
      </c>
      <c r="X3" s="121">
        <v>1</v>
      </c>
      <c r="Y3" s="117">
        <v>0</v>
      </c>
      <c r="Z3" s="117">
        <v>0</v>
      </c>
      <c r="AA3" s="117">
        <v>0</v>
      </c>
      <c r="AB3" s="117">
        <v>0</v>
      </c>
      <c r="AC3" s="117">
        <v>0</v>
      </c>
      <c r="AD3" s="117">
        <v>0</v>
      </c>
      <c r="AE3" s="117">
        <v>0</v>
      </c>
      <c r="AF3" s="117">
        <v>0</v>
      </c>
      <c r="AG3" s="117">
        <v>0</v>
      </c>
      <c r="AH3" s="117"/>
      <c r="AI3" s="117"/>
      <c r="AJ3" s="117"/>
      <c r="AK3" s="117"/>
      <c r="AL3" s="117"/>
      <c r="AM3" s="117"/>
      <c r="AN3" s="117"/>
      <c r="AO3" s="117"/>
      <c r="AP3" s="122"/>
      <c r="AQ3" s="117"/>
      <c r="AR3" s="117"/>
      <c r="AS3" s="117"/>
      <c r="AT3" s="117"/>
      <c r="AU3" s="117"/>
      <c r="AV3" s="117"/>
      <c r="AW3" s="117"/>
      <c r="AX3" s="117"/>
      <c r="AY3" s="117"/>
      <c r="AZ3" s="117"/>
      <c r="BA3" s="117"/>
      <c r="BB3" s="117"/>
      <c r="BC3" s="117"/>
      <c r="BD3" s="117"/>
      <c r="BE3" s="117"/>
      <c r="BF3" s="190"/>
      <c r="BG3" s="121"/>
      <c r="BH3" s="122"/>
      <c r="BI3" s="117"/>
      <c r="BJ3" s="117"/>
      <c r="BK3" s="117"/>
      <c r="BL3" s="117"/>
      <c r="BM3" s="117"/>
      <c r="BN3" s="117"/>
      <c r="BO3" s="117">
        <v>15.17</v>
      </c>
      <c r="BP3" s="117" t="s">
        <v>729</v>
      </c>
      <c r="BQ3" s="122" t="s">
        <v>730</v>
      </c>
      <c r="BR3" s="117"/>
      <c r="BS3" s="117"/>
      <c r="BT3" s="117"/>
      <c r="BU3" s="117"/>
      <c r="BV3" s="117"/>
      <c r="BW3" s="117"/>
      <c r="BX3" s="117"/>
      <c r="BY3" s="117"/>
      <c r="BZ3" s="117"/>
      <c r="CA3" s="117"/>
      <c r="CB3" s="117"/>
      <c r="CC3" s="117"/>
      <c r="CD3" s="117"/>
      <c r="CE3" s="117"/>
      <c r="CF3" s="117"/>
      <c r="CG3" s="117"/>
      <c r="CH3" s="117"/>
      <c r="CI3" s="117"/>
      <c r="CJ3" s="117"/>
      <c r="CK3" s="117"/>
      <c r="CL3" s="117"/>
      <c r="CM3" s="117"/>
      <c r="CN3" s="117"/>
      <c r="CO3" s="117"/>
      <c r="CP3" s="117"/>
      <c r="CQ3" s="117"/>
      <c r="CR3" s="117"/>
      <c r="CS3" s="117"/>
      <c r="CT3" s="117"/>
      <c r="CU3" s="117"/>
      <c r="CV3" s="117"/>
      <c r="CW3" s="117"/>
      <c r="CX3" s="117"/>
      <c r="CY3" s="117"/>
      <c r="CZ3" s="117"/>
      <c r="DA3" s="117"/>
      <c r="DB3" s="117"/>
      <c r="DC3" s="117"/>
      <c r="DD3" s="117"/>
      <c r="DE3" s="117"/>
      <c r="DF3" s="117"/>
      <c r="DG3" s="117"/>
      <c r="DH3" s="117"/>
      <c r="DI3" s="117"/>
      <c r="DJ3" s="117"/>
      <c r="DK3" s="117"/>
      <c r="DL3" s="117"/>
      <c r="DM3" s="117"/>
      <c r="DN3" s="171"/>
      <c r="DO3" s="117"/>
      <c r="DP3" s="166"/>
      <c r="DQ3" s="117"/>
      <c r="DR3" s="166"/>
      <c r="DS3" s="117"/>
      <c r="DT3" s="117"/>
      <c r="DU3" s="117"/>
      <c r="DV3" s="117"/>
      <c r="DW3" s="248" t="s">
        <v>731</v>
      </c>
      <c r="DX3" s="117"/>
      <c r="DY3" s="117"/>
      <c r="DZ3" s="117"/>
      <c r="EA3" s="117"/>
      <c r="EB3" s="117"/>
      <c r="EC3" s="117"/>
      <c r="ED3" s="117" t="s">
        <v>732</v>
      </c>
      <c r="EE3" s="252">
        <v>45655.565935509301</v>
      </c>
      <c r="EF3" s="261">
        <v>45655.574012974503</v>
      </c>
      <c r="EG3" s="252">
        <v>45655</v>
      </c>
      <c r="EH3" s="129"/>
      <c r="EI3" s="129" t="s">
        <v>322</v>
      </c>
      <c r="EJ3" s="129"/>
      <c r="EK3" s="129" t="s">
        <v>322</v>
      </c>
      <c r="EL3" s="129"/>
      <c r="EM3" s="129" t="s">
        <v>323</v>
      </c>
      <c r="EN3" s="129"/>
      <c r="EO3" s="129" t="s">
        <v>727</v>
      </c>
      <c r="EP3" s="153" t="s">
        <v>731</v>
      </c>
      <c r="EQ3" s="153" t="s">
        <v>326</v>
      </c>
      <c r="ER3" s="129" t="s">
        <v>331</v>
      </c>
      <c r="ES3" s="129">
        <v>1</v>
      </c>
      <c r="ET3" s="129">
        <v>0</v>
      </c>
      <c r="EU3" s="129">
        <v>0</v>
      </c>
      <c r="EV3" s="129">
        <v>0</v>
      </c>
      <c r="EW3" s="129">
        <v>0</v>
      </c>
      <c r="EX3" s="129">
        <v>0</v>
      </c>
      <c r="EY3" s="129"/>
      <c r="EZ3" s="129" t="s">
        <v>329</v>
      </c>
      <c r="FA3" s="129">
        <v>0</v>
      </c>
      <c r="FB3" s="129">
        <v>1</v>
      </c>
      <c r="FC3" s="129">
        <v>0</v>
      </c>
      <c r="FD3" s="129">
        <v>0</v>
      </c>
      <c r="FE3" s="129">
        <v>0</v>
      </c>
      <c r="FF3" s="129">
        <v>0</v>
      </c>
      <c r="FG3" s="129">
        <v>0</v>
      </c>
      <c r="FH3" s="129">
        <v>0</v>
      </c>
      <c r="FI3" s="129">
        <v>0</v>
      </c>
      <c r="FJ3" s="129">
        <v>0</v>
      </c>
      <c r="FK3" s="129">
        <v>0</v>
      </c>
      <c r="FL3" s="129"/>
      <c r="FM3" s="129"/>
      <c r="FN3" s="129"/>
      <c r="FO3" s="129"/>
      <c r="FP3" s="129"/>
      <c r="FQ3" s="129"/>
      <c r="FR3" s="129"/>
      <c r="FS3" s="129"/>
      <c r="FT3" s="129"/>
      <c r="FU3" s="129"/>
      <c r="FV3" s="129"/>
      <c r="FW3" s="129"/>
      <c r="FX3" s="129"/>
      <c r="FY3" s="129"/>
      <c r="FZ3" s="129"/>
      <c r="GA3" s="129"/>
      <c r="GB3" s="129"/>
      <c r="GC3" s="129"/>
      <c r="GD3" s="129"/>
      <c r="GE3" s="129"/>
      <c r="GF3" s="129"/>
      <c r="GG3" s="129"/>
      <c r="GH3" s="129"/>
      <c r="GI3" s="129"/>
      <c r="GJ3" s="129"/>
      <c r="GK3" s="129"/>
      <c r="GL3" s="129"/>
      <c r="GM3" s="129"/>
      <c r="GN3" s="129"/>
      <c r="GO3" s="129"/>
      <c r="GP3" s="129"/>
      <c r="GQ3" s="129"/>
      <c r="GR3" s="129"/>
      <c r="GS3" s="129">
        <v>7</v>
      </c>
      <c r="GT3" s="129">
        <v>1</v>
      </c>
      <c r="GU3" s="129">
        <v>1</v>
      </c>
      <c r="GV3" s="129">
        <v>1</v>
      </c>
      <c r="GW3" s="129"/>
      <c r="GX3" s="129"/>
      <c r="GY3" s="129"/>
      <c r="GZ3" s="129"/>
      <c r="HA3" s="129"/>
      <c r="HB3" s="129"/>
      <c r="HC3" s="129"/>
      <c r="HD3" s="186"/>
      <c r="HE3" s="129"/>
      <c r="HF3" s="140"/>
      <c r="HG3" s="129"/>
      <c r="HH3" s="129"/>
      <c r="HI3" s="129"/>
      <c r="HJ3" s="129"/>
      <c r="HK3" s="129"/>
      <c r="HL3" s="129"/>
      <c r="HM3" s="129">
        <v>12.29</v>
      </c>
      <c r="HN3" s="129" t="s">
        <v>733</v>
      </c>
      <c r="HO3" s="140" t="s">
        <v>734</v>
      </c>
      <c r="HP3" s="129">
        <v>0</v>
      </c>
      <c r="HQ3" s="129"/>
      <c r="HR3" s="129"/>
      <c r="HS3" s="129"/>
      <c r="HT3" s="129"/>
      <c r="HU3" s="129"/>
      <c r="HV3" s="129"/>
      <c r="HW3" s="129"/>
      <c r="HX3" s="129"/>
      <c r="HY3" s="129"/>
      <c r="HZ3" s="129"/>
      <c r="IA3" s="129"/>
      <c r="IB3" s="129"/>
      <c r="IC3" s="129"/>
      <c r="ID3" s="129"/>
      <c r="IE3" s="129"/>
      <c r="IF3" s="129"/>
      <c r="IG3" s="129"/>
      <c r="IH3" s="129"/>
      <c r="II3" s="129"/>
      <c r="IJ3" s="129"/>
      <c r="IK3" s="129"/>
      <c r="IL3" s="176" t="s">
        <v>735</v>
      </c>
      <c r="IM3" s="129"/>
      <c r="IN3" s="167"/>
      <c r="IO3" s="129"/>
      <c r="IP3" s="129"/>
      <c r="IQ3" s="129" t="s">
        <v>736</v>
      </c>
      <c r="IR3" s="265">
        <v>45656.5638407523</v>
      </c>
      <c r="IS3" s="265">
        <v>45656.570536203697</v>
      </c>
      <c r="IT3" s="265">
        <v>45656</v>
      </c>
      <c r="IU3" s="142"/>
      <c r="IV3" s="142" t="s">
        <v>322</v>
      </c>
      <c r="IW3" s="142"/>
      <c r="IX3" s="142" t="s">
        <v>322</v>
      </c>
      <c r="IY3" s="142"/>
      <c r="IZ3" s="142" t="s">
        <v>323</v>
      </c>
      <c r="JA3" s="142"/>
      <c r="JB3" s="142" t="s">
        <v>727</v>
      </c>
      <c r="JC3" s="154" t="s">
        <v>735</v>
      </c>
      <c r="JD3" s="154" t="s">
        <v>326</v>
      </c>
      <c r="JE3" s="142" t="s">
        <v>331</v>
      </c>
      <c r="JF3" s="142">
        <v>1</v>
      </c>
      <c r="JG3" s="142">
        <v>0</v>
      </c>
      <c r="JH3" s="142">
        <v>0</v>
      </c>
      <c r="JI3" s="142">
        <v>0</v>
      </c>
      <c r="JJ3" s="142">
        <v>0</v>
      </c>
      <c r="JK3" s="142">
        <v>0</v>
      </c>
      <c r="JL3" s="142"/>
      <c r="JM3" s="142" t="s">
        <v>329</v>
      </c>
      <c r="JN3" s="142">
        <v>0</v>
      </c>
      <c r="JO3" s="142">
        <v>1</v>
      </c>
      <c r="JP3" s="142">
        <v>0</v>
      </c>
      <c r="JQ3" s="142">
        <v>0</v>
      </c>
      <c r="JR3" s="142">
        <v>0</v>
      </c>
      <c r="JS3" s="142">
        <v>0</v>
      </c>
      <c r="JT3" s="142">
        <v>0</v>
      </c>
      <c r="JU3" s="142">
        <v>0</v>
      </c>
      <c r="JV3" s="142">
        <v>0</v>
      </c>
      <c r="JW3" s="142">
        <v>0</v>
      </c>
      <c r="JX3" s="142">
        <v>0</v>
      </c>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v>7</v>
      </c>
      <c r="LG3" s="142">
        <v>1</v>
      </c>
      <c r="LH3" s="142">
        <v>1</v>
      </c>
      <c r="LI3" s="142">
        <v>1</v>
      </c>
      <c r="LJ3" s="142"/>
      <c r="LK3" s="142"/>
      <c r="LL3" s="142"/>
      <c r="LM3" s="142"/>
      <c r="LN3" s="142"/>
      <c r="LO3" s="142"/>
      <c r="LP3" s="142"/>
      <c r="LQ3" s="194"/>
      <c r="LR3" s="142"/>
      <c r="LS3" s="144"/>
      <c r="LT3" s="142"/>
      <c r="LU3" s="142"/>
      <c r="LV3" s="142"/>
      <c r="LW3" s="142"/>
      <c r="LX3" s="142"/>
      <c r="LY3" s="142"/>
      <c r="LZ3" s="142">
        <v>9.39</v>
      </c>
      <c r="MA3" s="142" t="s">
        <v>737</v>
      </c>
      <c r="MB3" s="144" t="s">
        <v>738</v>
      </c>
      <c r="MC3" s="142">
        <v>0</v>
      </c>
      <c r="MD3" s="142"/>
      <c r="ME3" s="142"/>
      <c r="MF3" s="142"/>
      <c r="MG3" s="142"/>
      <c r="MH3" s="142"/>
      <c r="MI3" s="142"/>
      <c r="MJ3" s="142"/>
      <c r="MK3" s="142"/>
      <c r="ML3" s="142"/>
      <c r="MM3" s="142"/>
      <c r="MN3" s="142"/>
      <c r="MO3" s="142"/>
      <c r="MP3" s="142"/>
      <c r="MQ3" s="142"/>
      <c r="MR3" s="142"/>
      <c r="MS3" s="142"/>
      <c r="MT3" s="142"/>
      <c r="MU3" s="142"/>
      <c r="MV3" s="142"/>
      <c r="MW3" s="142"/>
      <c r="MX3" s="142"/>
      <c r="MY3" s="168"/>
      <c r="MZ3" s="142"/>
      <c r="NA3" s="180" t="s">
        <v>739</v>
      </c>
      <c r="NB3" s="142"/>
      <c r="NC3" s="142"/>
      <c r="ND3" s="142" t="s">
        <v>740</v>
      </c>
      <c r="NE3" s="270">
        <v>45657.564141134302</v>
      </c>
      <c r="NF3" s="270">
        <v>45657.572681423597</v>
      </c>
      <c r="NG3" s="270">
        <v>45657</v>
      </c>
      <c r="NH3" s="128"/>
      <c r="NI3" s="128" t="s">
        <v>322</v>
      </c>
      <c r="NJ3" s="128"/>
      <c r="NK3" s="128" t="s">
        <v>322</v>
      </c>
      <c r="NL3" s="128"/>
      <c r="NM3" s="128" t="s">
        <v>323</v>
      </c>
      <c r="NN3" s="128"/>
      <c r="NO3" s="128" t="s">
        <v>727</v>
      </c>
      <c r="NP3" s="136" t="s">
        <v>739</v>
      </c>
      <c r="NQ3" s="136" t="s">
        <v>326</v>
      </c>
      <c r="NR3" s="128" t="s">
        <v>331</v>
      </c>
      <c r="NS3" s="128">
        <v>1</v>
      </c>
      <c r="NT3" s="128">
        <v>0</v>
      </c>
      <c r="NU3" s="128">
        <v>0</v>
      </c>
      <c r="NV3" s="128">
        <v>0</v>
      </c>
      <c r="NW3" s="128">
        <v>0</v>
      </c>
      <c r="NX3" s="128">
        <v>0</v>
      </c>
      <c r="NY3" s="128"/>
      <c r="NZ3" s="128" t="s">
        <v>329</v>
      </c>
      <c r="OA3" s="128">
        <v>0</v>
      </c>
      <c r="OB3" s="128">
        <v>1</v>
      </c>
      <c r="OC3" s="128">
        <v>0</v>
      </c>
      <c r="OD3" s="128">
        <v>0</v>
      </c>
      <c r="OE3" s="128">
        <v>0</v>
      </c>
      <c r="OF3" s="128">
        <v>0</v>
      </c>
      <c r="OG3" s="128">
        <v>0</v>
      </c>
      <c r="OH3" s="128">
        <v>0</v>
      </c>
      <c r="OI3" s="128">
        <v>0</v>
      </c>
      <c r="OJ3" s="128">
        <v>0</v>
      </c>
      <c r="OK3" s="128">
        <v>0</v>
      </c>
      <c r="OL3" s="128"/>
      <c r="OM3" s="128"/>
      <c r="ON3" s="128"/>
      <c r="OO3" s="128"/>
      <c r="OP3" s="128"/>
      <c r="OQ3" s="128"/>
      <c r="OR3" s="128"/>
      <c r="OS3" s="128"/>
      <c r="OT3" s="128"/>
      <c r="OU3" s="128"/>
      <c r="OV3" s="128"/>
      <c r="OW3" s="128"/>
      <c r="OX3" s="128"/>
      <c r="OY3" s="128"/>
      <c r="OZ3" s="128"/>
      <c r="PA3" s="128"/>
      <c r="PB3" s="128"/>
      <c r="PC3" s="128"/>
      <c r="PD3" s="128"/>
      <c r="PE3" s="128"/>
      <c r="PF3" s="128"/>
      <c r="PG3" s="128"/>
      <c r="PH3" s="128"/>
      <c r="PI3" s="128"/>
      <c r="PJ3" s="128"/>
      <c r="PK3" s="128"/>
      <c r="PL3" s="128"/>
      <c r="PM3" s="128"/>
      <c r="PN3" s="128"/>
      <c r="PO3" s="128"/>
      <c r="PP3" s="128"/>
      <c r="PQ3" s="128"/>
      <c r="PR3" s="128"/>
      <c r="PS3" s="128">
        <v>7</v>
      </c>
      <c r="PT3" s="128">
        <v>1</v>
      </c>
      <c r="PU3" s="128">
        <v>1</v>
      </c>
      <c r="PV3" s="128">
        <v>1</v>
      </c>
      <c r="PW3" s="128"/>
      <c r="PX3" s="128"/>
      <c r="PY3" s="128"/>
      <c r="PZ3" s="128"/>
      <c r="QA3" s="128"/>
      <c r="QB3" s="128"/>
      <c r="QC3" s="128"/>
      <c r="QD3" s="198"/>
      <c r="QE3" s="128"/>
      <c r="QF3" s="163"/>
      <c r="QG3" s="128"/>
      <c r="QH3" s="128"/>
      <c r="QI3" s="128"/>
      <c r="QJ3" s="128"/>
      <c r="QK3" s="128"/>
      <c r="QL3" s="128"/>
      <c r="QM3" s="128">
        <v>6.5149999999999997</v>
      </c>
      <c r="QN3" s="128" t="s">
        <v>741</v>
      </c>
      <c r="QO3" s="163" t="s">
        <v>742</v>
      </c>
      <c r="QP3" s="128">
        <v>0</v>
      </c>
      <c r="QQ3" s="128"/>
      <c r="QR3" s="128"/>
      <c r="QS3" s="128"/>
      <c r="QT3" s="128"/>
      <c r="QU3" s="128"/>
      <c r="QV3" s="128"/>
      <c r="QW3" s="128"/>
      <c r="QX3" s="128"/>
      <c r="QY3" s="128"/>
      <c r="QZ3" s="128"/>
      <c r="RA3" s="128"/>
      <c r="RB3" s="128"/>
      <c r="RC3" s="128"/>
      <c r="RD3" s="128"/>
      <c r="RE3" s="128"/>
      <c r="RF3" s="128"/>
      <c r="RG3" s="128"/>
      <c r="RH3" s="128"/>
      <c r="RI3" s="128"/>
      <c r="RJ3" s="128"/>
      <c r="RK3" s="128"/>
      <c r="RL3" s="128"/>
      <c r="RM3" s="169"/>
      <c r="RN3" s="128"/>
      <c r="RO3" s="169"/>
      <c r="RP3" s="128"/>
      <c r="RQ3" s="128" t="s">
        <v>743</v>
      </c>
      <c r="RR3" s="105">
        <f t="shared" ref="RR3:RR34" si="0">BO3-HM3</f>
        <v>2.8800000000000008</v>
      </c>
      <c r="RS3" s="113">
        <f t="shared" ref="RS3:RS34" si="1">HM3+HP3-LZ3</f>
        <v>2.8999999999999986</v>
      </c>
      <c r="RT3" s="105">
        <f t="shared" ref="RT3:RT34" si="2">LZ3+MC3-QM3</f>
        <v>2.8750000000000009</v>
      </c>
      <c r="RU3" s="105">
        <f t="shared" ref="RU3:RU34" si="3">AJ3-GW3</f>
        <v>0</v>
      </c>
      <c r="RV3" s="105">
        <f t="shared" ref="RV3:RV34" si="4">GW3+GZ3-LJ3</f>
        <v>0</v>
      </c>
      <c r="RW3" s="105">
        <f t="shared" ref="RW3:RW34" si="5">LJ3+LM3-PW3</f>
        <v>0</v>
      </c>
      <c r="RX3" s="105">
        <f t="shared" ref="RX3:RX34" si="6">BR3-HS3</f>
        <v>0</v>
      </c>
      <c r="RY3" s="105">
        <f t="shared" ref="RY3:RY34" si="7">HS3+HV3-MF3</f>
        <v>0</v>
      </c>
      <c r="RZ3" s="105">
        <f t="shared" ref="RZ3:RZ34" si="8">MF3+MI3-QS3</f>
        <v>0</v>
      </c>
      <c r="SA3" s="105">
        <f t="shared" ref="SA3:SA34" si="9">BU3-HY3</f>
        <v>0</v>
      </c>
      <c r="SB3" s="105">
        <f t="shared" ref="SB3:SB34" si="10">HY3+IB3-ML3</f>
        <v>0</v>
      </c>
      <c r="SC3" s="105">
        <f t="shared" ref="SC3:SC34" si="11">ML3+MO3-QY3</f>
        <v>0</v>
      </c>
      <c r="SD3" s="106">
        <f>AVERAGE(RR3:RT3)</f>
        <v>2.8850000000000002</v>
      </c>
      <c r="SE3" s="106">
        <f>AVERAGE(RU3:RW3)</f>
        <v>0</v>
      </c>
      <c r="SF3" s="106">
        <f>AVERAGE(RX3:RZ3)</f>
        <v>0</v>
      </c>
      <c r="SG3" s="106">
        <f t="shared" ref="SG3:SG66" si="12">AVERAGE(SA3:SC3)</f>
        <v>0</v>
      </c>
      <c r="SH3" s="107">
        <f>(SD3/1000)*Parameters!$H$2</f>
        <v>8.5107500000000005E-5</v>
      </c>
      <c r="SI3" s="107">
        <f>(SE3/1000)*Parameters!$H$4</f>
        <v>0</v>
      </c>
      <c r="SJ3" s="107">
        <f>(SF3/1000)*Parameters!$H$3</f>
        <v>0</v>
      </c>
      <c r="SK3" s="107">
        <f>(SG3/1000)*Parameters!$H$5</f>
        <v>0</v>
      </c>
      <c r="SL3" s="108">
        <f>SUM(SH3:SK3)</f>
        <v>8.5107500000000005E-5</v>
      </c>
      <c r="SM3" s="109">
        <f t="shared" ref="SM3:SM66" si="13">SH3/SL3</f>
        <v>1</v>
      </c>
      <c r="SN3" s="109">
        <f t="shared" ref="SN3" si="14">SI3/SL3</f>
        <v>0</v>
      </c>
      <c r="SO3" s="109">
        <f t="shared" ref="SO3" si="15">SJ3/SL3</f>
        <v>0</v>
      </c>
      <c r="SP3" s="109">
        <f t="shared" ref="SP3" si="16">SK3/SL3</f>
        <v>0</v>
      </c>
      <c r="SQ3" s="110">
        <f>SUM(GS3*Parameters!$L$2,GT3*Parameters!$L$3,GU3*Parameters!$L$4,GV3*Parameters!$L$5)</f>
        <v>6.1</v>
      </c>
      <c r="SR3" s="110">
        <f>SUM(LF3*Parameters!$L$2,LG3*Parameters!$L$3,LH3*Parameters!$L$4,LI3*Parameters!$L$5)</f>
        <v>6.1</v>
      </c>
      <c r="SS3" s="110">
        <f>SUM(PS3*Parameters!$L$2,PT3*Parameters!$L$3,PU3*Parameters!$L$4,PV3*Parameters!$L$5)</f>
        <v>6.1</v>
      </c>
      <c r="ST3" s="110">
        <f>AVERAGE(SQ3:SS3)</f>
        <v>6.0999999999999988</v>
      </c>
      <c r="SU3" s="111">
        <f>AVERAGE(RR3/SQ3,RS3/SR3,RT3/SS3)</f>
        <v>0.47295081967213121</v>
      </c>
      <c r="SV3" s="111">
        <f>AVERAGE(RU3/SQ3,RV3/SR3,RW3/SS3)</f>
        <v>0</v>
      </c>
      <c r="SW3" s="111">
        <f>AVERAGE(RX3/SQ3,RY3/SR3,RZ3/SS3)</f>
        <v>0</v>
      </c>
      <c r="SX3" s="111">
        <f>AVERAGE(SA3/SQ3,SB3/SR3,SC3/SS3)</f>
        <v>0</v>
      </c>
      <c r="SY3" s="162">
        <f t="shared" ref="SY3:SY34" si="17">INT(A3)</f>
        <v>45654</v>
      </c>
      <c r="SZ3" s="162">
        <f>SY3+(7-WEEKDAY(SY3,2))</f>
        <v>45655</v>
      </c>
    </row>
    <row r="4" spans="1:632">
      <c r="A4" s="276">
        <v>45654.435892881898</v>
      </c>
      <c r="B4" s="276">
        <v>45654.459103692097</v>
      </c>
      <c r="C4" s="276">
        <v>45654</v>
      </c>
      <c r="D4" s="121"/>
      <c r="E4" s="121" t="s">
        <v>322</v>
      </c>
      <c r="F4" s="121"/>
      <c r="G4" s="121" t="s">
        <v>322</v>
      </c>
      <c r="H4" s="121"/>
      <c r="I4" s="121" t="s">
        <v>323</v>
      </c>
      <c r="J4" s="121"/>
      <c r="K4" s="121" t="s">
        <v>727</v>
      </c>
      <c r="L4" s="151" t="s">
        <v>728</v>
      </c>
      <c r="M4" s="245" t="s">
        <v>344</v>
      </c>
      <c r="N4" s="121" t="s">
        <v>331</v>
      </c>
      <c r="O4" s="121">
        <v>1</v>
      </c>
      <c r="P4" s="121">
        <v>0</v>
      </c>
      <c r="Q4" s="121">
        <v>0</v>
      </c>
      <c r="R4" s="121">
        <v>0</v>
      </c>
      <c r="S4" s="121">
        <v>0</v>
      </c>
      <c r="T4" s="121">
        <v>0</v>
      </c>
      <c r="U4" s="121"/>
      <c r="V4" s="121" t="s">
        <v>329</v>
      </c>
      <c r="W4" s="121">
        <v>0</v>
      </c>
      <c r="X4" s="121">
        <v>1</v>
      </c>
      <c r="Y4" s="117">
        <v>0</v>
      </c>
      <c r="Z4" s="117">
        <v>0</v>
      </c>
      <c r="AA4" s="117">
        <v>0</v>
      </c>
      <c r="AB4" s="117">
        <v>0</v>
      </c>
      <c r="AC4" s="117">
        <v>0</v>
      </c>
      <c r="AD4" s="117">
        <v>0</v>
      </c>
      <c r="AE4" s="117">
        <v>0</v>
      </c>
      <c r="AF4" s="117">
        <v>0</v>
      </c>
      <c r="AG4" s="117">
        <v>0</v>
      </c>
      <c r="AH4" s="117"/>
      <c r="AI4" s="117"/>
      <c r="AJ4" s="117"/>
      <c r="AK4" s="117"/>
      <c r="AL4" s="117"/>
      <c r="AM4" s="117"/>
      <c r="AN4" s="117"/>
      <c r="AO4" s="117"/>
      <c r="AP4" s="122"/>
      <c r="AQ4" s="117"/>
      <c r="AR4" s="117"/>
      <c r="AS4" s="117"/>
      <c r="AT4" s="117"/>
      <c r="AU4" s="117"/>
      <c r="AV4" s="117"/>
      <c r="AW4" s="117"/>
      <c r="AX4" s="117"/>
      <c r="AY4" s="117"/>
      <c r="AZ4" s="117"/>
      <c r="BA4" s="117"/>
      <c r="BB4" s="117"/>
      <c r="BC4" s="117"/>
      <c r="BD4" s="117"/>
      <c r="BE4" s="117"/>
      <c r="BF4" s="190"/>
      <c r="BG4" s="121"/>
      <c r="BH4" s="122"/>
      <c r="BI4" s="117"/>
      <c r="BJ4" s="117"/>
      <c r="BK4" s="117"/>
      <c r="BL4" s="117"/>
      <c r="BM4" s="117"/>
      <c r="BN4" s="117"/>
      <c r="BO4" s="117">
        <v>14.1</v>
      </c>
      <c r="BP4" s="117" t="s">
        <v>744</v>
      </c>
      <c r="BQ4" s="122" t="s">
        <v>745</v>
      </c>
      <c r="BR4" s="117"/>
      <c r="BS4" s="117"/>
      <c r="BT4" s="117"/>
      <c r="BU4" s="117"/>
      <c r="BV4" s="117"/>
      <c r="BW4" s="117"/>
      <c r="BX4" s="117"/>
      <c r="BY4" s="117"/>
      <c r="BZ4" s="117"/>
      <c r="CA4" s="117"/>
      <c r="CB4" s="117"/>
      <c r="CC4" s="117"/>
      <c r="CD4" s="117"/>
      <c r="CE4" s="117"/>
      <c r="CF4" s="117"/>
      <c r="CG4" s="117"/>
      <c r="CH4" s="117"/>
      <c r="CI4" s="117"/>
      <c r="CJ4" s="117"/>
      <c r="CK4" s="117"/>
      <c r="CL4" s="117"/>
      <c r="CM4" s="117"/>
      <c r="CN4" s="117"/>
      <c r="CO4" s="117"/>
      <c r="CP4" s="117"/>
      <c r="CQ4" s="117"/>
      <c r="CR4" s="117"/>
      <c r="CS4" s="117"/>
      <c r="CT4" s="117"/>
      <c r="CU4" s="117"/>
      <c r="CV4" s="117"/>
      <c r="CW4" s="117"/>
      <c r="CX4" s="117"/>
      <c r="CY4" s="117"/>
      <c r="CZ4" s="117"/>
      <c r="DA4" s="117"/>
      <c r="DB4" s="117"/>
      <c r="DC4" s="117"/>
      <c r="DD4" s="117"/>
      <c r="DE4" s="117"/>
      <c r="DF4" s="117"/>
      <c r="DG4" s="117"/>
      <c r="DH4" s="117"/>
      <c r="DI4" s="117"/>
      <c r="DJ4" s="117"/>
      <c r="DK4" s="117"/>
      <c r="DL4" s="117"/>
      <c r="DM4" s="117"/>
      <c r="DN4" s="171"/>
      <c r="DO4" s="117"/>
      <c r="DP4" s="166"/>
      <c r="DQ4" s="117"/>
      <c r="DR4" s="166"/>
      <c r="DS4" s="117"/>
      <c r="DT4" s="117"/>
      <c r="DU4" s="117"/>
      <c r="DV4" s="117"/>
      <c r="DW4" s="248" t="s">
        <v>731</v>
      </c>
      <c r="DX4" s="117"/>
      <c r="DY4" s="117"/>
      <c r="DZ4" s="117"/>
      <c r="EA4" s="117"/>
      <c r="EB4" s="117"/>
      <c r="EC4" s="117"/>
      <c r="ED4" s="117" t="s">
        <v>746</v>
      </c>
      <c r="EE4" s="252">
        <v>45655.435620844903</v>
      </c>
      <c r="EF4" s="261">
        <v>45670.3956900579</v>
      </c>
      <c r="EG4" s="252">
        <v>45655</v>
      </c>
      <c r="EH4" s="129"/>
      <c r="EI4" s="129" t="s">
        <v>322</v>
      </c>
      <c r="EJ4" s="129"/>
      <c r="EK4" s="129" t="s">
        <v>322</v>
      </c>
      <c r="EL4" s="129"/>
      <c r="EM4" s="129" t="s">
        <v>323</v>
      </c>
      <c r="EN4" s="129"/>
      <c r="EO4" s="129" t="s">
        <v>727</v>
      </c>
      <c r="EP4" s="153" t="s">
        <v>731</v>
      </c>
      <c r="EQ4" s="153" t="s">
        <v>344</v>
      </c>
      <c r="ER4" s="129" t="s">
        <v>331</v>
      </c>
      <c r="ES4" s="129">
        <v>1</v>
      </c>
      <c r="ET4" s="129">
        <v>0</v>
      </c>
      <c r="EU4" s="129">
        <v>0</v>
      </c>
      <c r="EV4" s="129">
        <v>0</v>
      </c>
      <c r="EW4" s="129">
        <v>0</v>
      </c>
      <c r="EX4" s="129">
        <v>0</v>
      </c>
      <c r="EY4" s="129"/>
      <c r="EZ4" s="129" t="s">
        <v>329</v>
      </c>
      <c r="FA4" s="129">
        <v>0</v>
      </c>
      <c r="FB4" s="129">
        <v>1</v>
      </c>
      <c r="FC4" s="129">
        <v>0</v>
      </c>
      <c r="FD4" s="129">
        <v>0</v>
      </c>
      <c r="FE4" s="129">
        <v>0</v>
      </c>
      <c r="FF4" s="129">
        <v>0</v>
      </c>
      <c r="FG4" s="129">
        <v>0</v>
      </c>
      <c r="FH4" s="129">
        <v>0</v>
      </c>
      <c r="FI4" s="129">
        <v>0</v>
      </c>
      <c r="FJ4" s="129">
        <v>0</v>
      </c>
      <c r="FK4" s="129">
        <v>0</v>
      </c>
      <c r="FL4" s="129"/>
      <c r="FM4" s="129"/>
      <c r="FN4" s="129"/>
      <c r="FO4" s="129"/>
      <c r="FP4" s="129"/>
      <c r="FQ4" s="129"/>
      <c r="FR4" s="129"/>
      <c r="FS4" s="129"/>
      <c r="FT4" s="129"/>
      <c r="FU4" s="129"/>
      <c r="FV4" s="129"/>
      <c r="FW4" s="129"/>
      <c r="FX4" s="129"/>
      <c r="FY4" s="129"/>
      <c r="FZ4" s="129"/>
      <c r="GA4" s="129"/>
      <c r="GB4" s="129"/>
      <c r="GC4" s="129"/>
      <c r="GD4" s="129"/>
      <c r="GE4" s="129"/>
      <c r="GF4" s="129"/>
      <c r="GG4" s="129"/>
      <c r="GH4" s="129"/>
      <c r="GI4" s="129"/>
      <c r="GJ4" s="129"/>
      <c r="GK4" s="129"/>
      <c r="GL4" s="129"/>
      <c r="GM4" s="129"/>
      <c r="GN4" s="129"/>
      <c r="GO4" s="129"/>
      <c r="GP4" s="129"/>
      <c r="GQ4" s="129"/>
      <c r="GR4" s="129"/>
      <c r="GS4" s="129">
        <v>2</v>
      </c>
      <c r="GT4" s="129">
        <v>3</v>
      </c>
      <c r="GU4" s="129">
        <v>2</v>
      </c>
      <c r="GV4" s="129">
        <v>1</v>
      </c>
      <c r="GW4" s="129"/>
      <c r="GX4" s="129"/>
      <c r="GY4" s="129"/>
      <c r="GZ4" s="129"/>
      <c r="HA4" s="129"/>
      <c r="HB4" s="129"/>
      <c r="HC4" s="129"/>
      <c r="HD4" s="186"/>
      <c r="HE4" s="129"/>
      <c r="HF4" s="140"/>
      <c r="HG4" s="129"/>
      <c r="HH4" s="129"/>
      <c r="HI4" s="129"/>
      <c r="HJ4" s="129"/>
      <c r="HK4" s="129"/>
      <c r="HL4" s="129"/>
      <c r="HM4" s="129">
        <v>11.28</v>
      </c>
      <c r="HN4" s="129" t="s">
        <v>747</v>
      </c>
      <c r="HO4" s="140" t="s">
        <v>748</v>
      </c>
      <c r="HP4" s="129">
        <v>0</v>
      </c>
      <c r="HQ4" s="129"/>
      <c r="HR4" s="129"/>
      <c r="HS4" s="129"/>
      <c r="HT4" s="129"/>
      <c r="HU4" s="129"/>
      <c r="HV4" s="129"/>
      <c r="HW4" s="129"/>
      <c r="HX4" s="129"/>
      <c r="HY4" s="129"/>
      <c r="HZ4" s="129"/>
      <c r="IA4" s="129"/>
      <c r="IB4" s="129"/>
      <c r="IC4" s="129"/>
      <c r="ID4" s="129"/>
      <c r="IE4" s="129"/>
      <c r="IF4" s="129"/>
      <c r="IG4" s="129"/>
      <c r="IH4" s="129"/>
      <c r="II4" s="129"/>
      <c r="IJ4" s="129"/>
      <c r="IK4" s="129"/>
      <c r="IL4" s="176" t="s">
        <v>735</v>
      </c>
      <c r="IM4" s="129"/>
      <c r="IN4" s="167"/>
      <c r="IO4" s="129"/>
      <c r="IP4" s="129"/>
      <c r="IQ4" s="129" t="s">
        <v>749</v>
      </c>
      <c r="IR4" s="265">
        <v>45656.435814293996</v>
      </c>
      <c r="IS4" s="265">
        <v>45670.395983935203</v>
      </c>
      <c r="IT4" s="265">
        <v>45656</v>
      </c>
      <c r="IU4" s="142"/>
      <c r="IV4" s="142" t="s">
        <v>322</v>
      </c>
      <c r="IW4" s="142"/>
      <c r="IX4" s="142" t="s">
        <v>322</v>
      </c>
      <c r="IY4" s="142"/>
      <c r="IZ4" s="142" t="s">
        <v>323</v>
      </c>
      <c r="JA4" s="142"/>
      <c r="JB4" s="142" t="s">
        <v>727</v>
      </c>
      <c r="JC4" s="154" t="s">
        <v>735</v>
      </c>
      <c r="JD4" s="154" t="s">
        <v>344</v>
      </c>
      <c r="JE4" s="142" t="s">
        <v>331</v>
      </c>
      <c r="JF4" s="142">
        <v>1</v>
      </c>
      <c r="JG4" s="142">
        <v>0</v>
      </c>
      <c r="JH4" s="142">
        <v>0</v>
      </c>
      <c r="JI4" s="142">
        <v>0</v>
      </c>
      <c r="JJ4" s="142">
        <v>0</v>
      </c>
      <c r="JK4" s="142">
        <v>0</v>
      </c>
      <c r="JL4" s="142"/>
      <c r="JM4" s="142" t="s">
        <v>329</v>
      </c>
      <c r="JN4" s="142">
        <v>0</v>
      </c>
      <c r="JO4" s="142">
        <v>1</v>
      </c>
      <c r="JP4" s="142">
        <v>0</v>
      </c>
      <c r="JQ4" s="142">
        <v>0</v>
      </c>
      <c r="JR4" s="142">
        <v>0</v>
      </c>
      <c r="JS4" s="142">
        <v>0</v>
      </c>
      <c r="JT4" s="142">
        <v>0</v>
      </c>
      <c r="JU4" s="142">
        <v>0</v>
      </c>
      <c r="JV4" s="142">
        <v>0</v>
      </c>
      <c r="JW4" s="142">
        <v>0</v>
      </c>
      <c r="JX4" s="142">
        <v>0</v>
      </c>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v>2</v>
      </c>
      <c r="LG4" s="142">
        <v>3</v>
      </c>
      <c r="LH4" s="142">
        <v>2</v>
      </c>
      <c r="LI4" s="142">
        <v>1</v>
      </c>
      <c r="LJ4" s="142"/>
      <c r="LK4" s="142"/>
      <c r="LL4" s="142"/>
      <c r="LM4" s="142"/>
      <c r="LN4" s="142"/>
      <c r="LO4" s="142"/>
      <c r="LP4" s="142"/>
      <c r="LQ4" s="194"/>
      <c r="LR4" s="142"/>
      <c r="LS4" s="144"/>
      <c r="LT4" s="142"/>
      <c r="LU4" s="142"/>
      <c r="LV4" s="142"/>
      <c r="LW4" s="142"/>
      <c r="LX4" s="142"/>
      <c r="LY4" s="142"/>
      <c r="LZ4" s="142">
        <v>8.39</v>
      </c>
      <c r="MA4" s="142" t="s">
        <v>750</v>
      </c>
      <c r="MB4" s="144" t="s">
        <v>751</v>
      </c>
      <c r="MC4" s="142">
        <v>0</v>
      </c>
      <c r="MD4" s="142"/>
      <c r="ME4" s="142"/>
      <c r="MF4" s="142"/>
      <c r="MG4" s="142"/>
      <c r="MH4" s="142"/>
      <c r="MI4" s="142"/>
      <c r="MJ4" s="142"/>
      <c r="MK4" s="142"/>
      <c r="ML4" s="142"/>
      <c r="MM4" s="142"/>
      <c r="MN4" s="142"/>
      <c r="MO4" s="142"/>
      <c r="MP4" s="142"/>
      <c r="MQ4" s="142"/>
      <c r="MR4" s="142"/>
      <c r="MS4" s="142"/>
      <c r="MT4" s="142"/>
      <c r="MU4" s="142"/>
      <c r="MV4" s="142"/>
      <c r="MW4" s="142"/>
      <c r="MX4" s="142"/>
      <c r="MY4" s="168"/>
      <c r="MZ4" s="142"/>
      <c r="NA4" s="180" t="s">
        <v>735</v>
      </c>
      <c r="NB4" s="142"/>
      <c r="NC4" s="142"/>
      <c r="ND4" s="142" t="s">
        <v>752</v>
      </c>
      <c r="NE4" s="270">
        <v>45657.435506377296</v>
      </c>
      <c r="NF4" s="270">
        <v>45670.398243854201</v>
      </c>
      <c r="NG4" s="270">
        <v>45657</v>
      </c>
      <c r="NH4" s="128"/>
      <c r="NI4" s="128" t="s">
        <v>322</v>
      </c>
      <c r="NJ4" s="128"/>
      <c r="NK4" s="128" t="s">
        <v>322</v>
      </c>
      <c r="NL4" s="128"/>
      <c r="NM4" s="128" t="s">
        <v>323</v>
      </c>
      <c r="NN4" s="128"/>
      <c r="NO4" s="128" t="s">
        <v>727</v>
      </c>
      <c r="NP4" s="136" t="s">
        <v>739</v>
      </c>
      <c r="NQ4" s="136" t="s">
        <v>344</v>
      </c>
      <c r="NR4" s="128" t="s">
        <v>331</v>
      </c>
      <c r="NS4" s="128">
        <v>1</v>
      </c>
      <c r="NT4" s="128">
        <v>0</v>
      </c>
      <c r="NU4" s="128">
        <v>0</v>
      </c>
      <c r="NV4" s="128">
        <v>0</v>
      </c>
      <c r="NW4" s="128">
        <v>0</v>
      </c>
      <c r="NX4" s="128">
        <v>0</v>
      </c>
      <c r="NY4" s="128"/>
      <c r="NZ4" s="128" t="s">
        <v>329</v>
      </c>
      <c r="OA4" s="128">
        <v>0</v>
      </c>
      <c r="OB4" s="128">
        <v>1</v>
      </c>
      <c r="OC4" s="128">
        <v>0</v>
      </c>
      <c r="OD4" s="128">
        <v>0</v>
      </c>
      <c r="OE4" s="128">
        <v>0</v>
      </c>
      <c r="OF4" s="128">
        <v>0</v>
      </c>
      <c r="OG4" s="128">
        <v>0</v>
      </c>
      <c r="OH4" s="128">
        <v>0</v>
      </c>
      <c r="OI4" s="128">
        <v>0</v>
      </c>
      <c r="OJ4" s="128">
        <v>0</v>
      </c>
      <c r="OK4" s="128">
        <v>0</v>
      </c>
      <c r="OL4" s="128"/>
      <c r="OM4" s="128"/>
      <c r="ON4" s="128"/>
      <c r="OO4" s="128"/>
      <c r="OP4" s="128"/>
      <c r="OQ4" s="128"/>
      <c r="OR4" s="128"/>
      <c r="OS4" s="128"/>
      <c r="OT4" s="128"/>
      <c r="OU4" s="128"/>
      <c r="OV4" s="128"/>
      <c r="OW4" s="128"/>
      <c r="OX4" s="128"/>
      <c r="OY4" s="128"/>
      <c r="OZ4" s="128"/>
      <c r="PA4" s="128"/>
      <c r="PB4" s="128"/>
      <c r="PC4" s="128"/>
      <c r="PD4" s="128"/>
      <c r="PE4" s="128"/>
      <c r="PF4" s="128"/>
      <c r="PG4" s="128"/>
      <c r="PH4" s="128"/>
      <c r="PI4" s="128"/>
      <c r="PJ4" s="128"/>
      <c r="PK4" s="128"/>
      <c r="PL4" s="128"/>
      <c r="PM4" s="128"/>
      <c r="PN4" s="128"/>
      <c r="PO4" s="128"/>
      <c r="PP4" s="128"/>
      <c r="PQ4" s="128"/>
      <c r="PR4" s="128"/>
      <c r="PS4" s="128">
        <v>2</v>
      </c>
      <c r="PT4" s="128">
        <v>3</v>
      </c>
      <c r="PU4" s="128">
        <v>2</v>
      </c>
      <c r="PV4" s="128">
        <v>1</v>
      </c>
      <c r="PW4" s="128"/>
      <c r="PX4" s="128"/>
      <c r="PY4" s="128"/>
      <c r="PZ4" s="128"/>
      <c r="QA4" s="128"/>
      <c r="QB4" s="128"/>
      <c r="QC4" s="128"/>
      <c r="QD4" s="198"/>
      <c r="QE4" s="128"/>
      <c r="QF4" s="163"/>
      <c r="QG4" s="128"/>
      <c r="QH4" s="128"/>
      <c r="QI4" s="128"/>
      <c r="QJ4" s="128"/>
      <c r="QK4" s="128"/>
      <c r="QL4" s="128"/>
      <c r="QM4" s="128">
        <v>5.4850000000000003</v>
      </c>
      <c r="QN4" s="128" t="s">
        <v>753</v>
      </c>
      <c r="QO4" s="163" t="s">
        <v>754</v>
      </c>
      <c r="QP4" s="128">
        <v>0</v>
      </c>
      <c r="QQ4" s="128"/>
      <c r="QR4" s="128"/>
      <c r="QS4" s="128"/>
      <c r="QT4" s="128"/>
      <c r="QU4" s="128"/>
      <c r="QV4" s="128"/>
      <c r="QW4" s="128"/>
      <c r="QX4" s="128"/>
      <c r="QY4" s="128"/>
      <c r="QZ4" s="128"/>
      <c r="RA4" s="128"/>
      <c r="RB4" s="128"/>
      <c r="RC4" s="128"/>
      <c r="RD4" s="128"/>
      <c r="RE4" s="128"/>
      <c r="RF4" s="128"/>
      <c r="RG4" s="128"/>
      <c r="RH4" s="128"/>
      <c r="RI4" s="128"/>
      <c r="RJ4" s="128"/>
      <c r="RK4" s="128"/>
      <c r="RL4" s="128"/>
      <c r="RM4" s="169"/>
      <c r="RN4" s="128"/>
      <c r="RO4" s="169"/>
      <c r="RP4" s="128"/>
      <c r="RQ4" s="128" t="s">
        <v>755</v>
      </c>
      <c r="RR4" s="105">
        <f t="shared" si="0"/>
        <v>2.8200000000000003</v>
      </c>
      <c r="RS4" s="113">
        <f t="shared" si="1"/>
        <v>2.8899999999999988</v>
      </c>
      <c r="RT4" s="105">
        <f t="shared" si="2"/>
        <v>2.9050000000000002</v>
      </c>
      <c r="RU4" s="105">
        <f t="shared" si="3"/>
        <v>0</v>
      </c>
      <c r="RV4" s="105">
        <f t="shared" si="4"/>
        <v>0</v>
      </c>
      <c r="RW4" s="105">
        <f t="shared" si="5"/>
        <v>0</v>
      </c>
      <c r="RX4" s="105">
        <f t="shared" si="6"/>
        <v>0</v>
      </c>
      <c r="RY4" s="105">
        <f t="shared" si="7"/>
        <v>0</v>
      </c>
      <c r="RZ4" s="105">
        <f t="shared" si="8"/>
        <v>0</v>
      </c>
      <c r="SA4" s="105">
        <f t="shared" si="9"/>
        <v>0</v>
      </c>
      <c r="SB4" s="105">
        <f t="shared" si="10"/>
        <v>0</v>
      </c>
      <c r="SC4" s="105">
        <f t="shared" si="11"/>
        <v>0</v>
      </c>
      <c r="SD4" s="106">
        <f t="shared" ref="SD4:SD67" si="18">AVERAGE(RR4:RT4)</f>
        <v>2.8716666666666661</v>
      </c>
      <c r="SE4" s="106">
        <f t="shared" ref="SE4:SE67" si="19">AVERAGE(RU4:RW4)</f>
        <v>0</v>
      </c>
      <c r="SF4" s="106">
        <f t="shared" ref="SF4:SF67" si="20">AVERAGE(RX4:RZ4)</f>
        <v>0</v>
      </c>
      <c r="SG4" s="106">
        <f t="shared" si="12"/>
        <v>0</v>
      </c>
      <c r="SH4" s="107">
        <f>(SD4/1000)*Parameters!$H$2</f>
        <v>8.4714166666666649E-5</v>
      </c>
      <c r="SI4" s="107">
        <f>(SE4/1000)*Parameters!$H$4</f>
        <v>0</v>
      </c>
      <c r="SJ4" s="107">
        <f>(SF4/1000)*Parameters!$H$3</f>
        <v>0</v>
      </c>
      <c r="SK4" s="107">
        <f>(SG4/1000)*Parameters!$H$5</f>
        <v>0</v>
      </c>
      <c r="SL4" s="108">
        <f t="shared" ref="SL4:SL67" si="21">SUM(SH4:SK4)</f>
        <v>8.4714166666666649E-5</v>
      </c>
      <c r="SM4" s="109">
        <f t="shared" si="13"/>
        <v>1</v>
      </c>
      <c r="SN4" s="109">
        <f t="shared" ref="SN4:SN11" si="22">SI4/SL4</f>
        <v>0</v>
      </c>
      <c r="SO4" s="109">
        <f t="shared" ref="SO4:SO11" si="23">SJ4/SL4</f>
        <v>0</v>
      </c>
      <c r="SP4" s="109">
        <f t="shared" ref="SP4:SP11" si="24">SK4/SL4</f>
        <v>0</v>
      </c>
      <c r="SQ4" s="110">
        <f>SUM(GS4*Parameters!$L$2,GT4*Parameters!$L$3,GU4*Parameters!$L$4,GV4*Parameters!$L$5)</f>
        <v>6.2</v>
      </c>
      <c r="SR4" s="110">
        <f>SUM(LF4*Parameters!$L$2,LG4*Parameters!$L$3,LH4*Parameters!$L$4,LI4*Parameters!$L$5)</f>
        <v>6.2</v>
      </c>
      <c r="SS4" s="110">
        <f>SUM(PS4*Parameters!$L$2,PT4*Parameters!$L$3,PU4*Parameters!$L$4,PV4*Parameters!$L$5)</f>
        <v>6.2</v>
      </c>
      <c r="ST4" s="110">
        <f t="shared" ref="ST4:ST67" si="25">AVERAGE(SQ4:SS4)</f>
        <v>6.2</v>
      </c>
      <c r="SU4" s="111">
        <f t="shared" ref="SU4:SU67" si="26">AVERAGE(RR4/SQ4,RS4/SR4,RT4/SS4)</f>
        <v>0.46317204301075265</v>
      </c>
      <c r="SV4" s="111">
        <f t="shared" ref="SV4:SV67" si="27">AVERAGE(RU4/SQ4,RV4/SR4,RW4/SS4)</f>
        <v>0</v>
      </c>
      <c r="SW4" s="111">
        <f t="shared" ref="SW4:SW67" si="28">AVERAGE(RX4/SQ4,RY4/SR4,RZ4/SS4)</f>
        <v>0</v>
      </c>
      <c r="SX4" s="111">
        <f t="shared" ref="SX4:SX67" si="29">AVERAGE(SA4/SQ4,SB4/SR4,SC4/SS4)</f>
        <v>0</v>
      </c>
      <c r="SY4" s="162">
        <f t="shared" si="17"/>
        <v>45654</v>
      </c>
      <c r="SZ4" s="162">
        <f t="shared" ref="SZ4:SZ67" si="30">SY4+(7-WEEKDAY(SY4,2))</f>
        <v>45655</v>
      </c>
    </row>
    <row r="5" spans="1:632">
      <c r="A5" s="276">
        <v>45649.406159062499</v>
      </c>
      <c r="B5" s="276">
        <v>45651.521000057903</v>
      </c>
      <c r="C5" s="276">
        <v>45649</v>
      </c>
      <c r="D5" s="121"/>
      <c r="E5" s="121" t="s">
        <v>322</v>
      </c>
      <c r="F5" s="121"/>
      <c r="G5" s="121" t="s">
        <v>322</v>
      </c>
      <c r="H5" s="121"/>
      <c r="I5" s="121" t="s">
        <v>323</v>
      </c>
      <c r="J5" s="121"/>
      <c r="K5" s="121" t="s">
        <v>727</v>
      </c>
      <c r="L5" s="151" t="s">
        <v>756</v>
      </c>
      <c r="M5" s="245" t="s">
        <v>357</v>
      </c>
      <c r="N5" s="121" t="s">
        <v>331</v>
      </c>
      <c r="O5" s="121">
        <v>1</v>
      </c>
      <c r="P5" s="121">
        <v>0</v>
      </c>
      <c r="Q5" s="121">
        <v>0</v>
      </c>
      <c r="R5" s="121">
        <v>0</v>
      </c>
      <c r="S5" s="121">
        <v>0</v>
      </c>
      <c r="T5" s="121">
        <v>0</v>
      </c>
      <c r="U5" s="121"/>
      <c r="V5" s="121" t="s">
        <v>329</v>
      </c>
      <c r="W5" s="121">
        <v>0</v>
      </c>
      <c r="X5" s="121">
        <v>1</v>
      </c>
      <c r="Y5" s="117">
        <v>0</v>
      </c>
      <c r="Z5" s="117">
        <v>0</v>
      </c>
      <c r="AA5" s="117">
        <v>0</v>
      </c>
      <c r="AB5" s="117">
        <v>0</v>
      </c>
      <c r="AC5" s="122">
        <v>0</v>
      </c>
      <c r="AD5" s="117">
        <v>0</v>
      </c>
      <c r="AE5" s="117">
        <v>0</v>
      </c>
      <c r="AF5" s="117">
        <v>0</v>
      </c>
      <c r="AG5" s="117">
        <v>0</v>
      </c>
      <c r="AH5" s="117"/>
      <c r="AI5" s="117"/>
      <c r="AJ5" s="117"/>
      <c r="AK5" s="117"/>
      <c r="AL5" s="117"/>
      <c r="AM5" s="117"/>
      <c r="AN5" s="117"/>
      <c r="AO5" s="117"/>
      <c r="AP5" s="122"/>
      <c r="AQ5" s="117"/>
      <c r="AR5" s="117"/>
      <c r="AS5" s="117"/>
      <c r="AT5" s="117"/>
      <c r="AU5" s="117"/>
      <c r="AV5" s="117"/>
      <c r="AW5" s="117"/>
      <c r="AX5" s="117"/>
      <c r="AY5" s="117"/>
      <c r="AZ5" s="117"/>
      <c r="BA5" s="117"/>
      <c r="BB5" s="117"/>
      <c r="BC5" s="117"/>
      <c r="BD5" s="117"/>
      <c r="BE5" s="117"/>
      <c r="BF5" s="190"/>
      <c r="BG5" s="121"/>
      <c r="BH5" s="122"/>
      <c r="BI5" s="117"/>
      <c r="BJ5" s="117"/>
      <c r="BK5" s="117"/>
      <c r="BL5" s="117"/>
      <c r="BM5" s="117"/>
      <c r="BN5" s="117"/>
      <c r="BO5" s="117">
        <v>13.94</v>
      </c>
      <c r="BP5" s="117" t="s">
        <v>757</v>
      </c>
      <c r="BQ5" s="122" t="s">
        <v>758</v>
      </c>
      <c r="BR5" s="117"/>
      <c r="BS5" s="117"/>
      <c r="BT5" s="117"/>
      <c r="BU5" s="117"/>
      <c r="BV5" s="117"/>
      <c r="BW5" s="117"/>
      <c r="BX5" s="117"/>
      <c r="BY5" s="117"/>
      <c r="BZ5" s="117"/>
      <c r="CA5" s="117"/>
      <c r="CB5" s="117"/>
      <c r="CC5" s="117"/>
      <c r="CD5" s="117"/>
      <c r="CE5" s="117"/>
      <c r="CF5" s="117"/>
      <c r="CG5" s="117"/>
      <c r="CH5" s="117"/>
      <c r="CI5" s="117"/>
      <c r="CJ5" s="117"/>
      <c r="CK5" s="117"/>
      <c r="CL5" s="117"/>
      <c r="CM5" s="117"/>
      <c r="CN5" s="117"/>
      <c r="CO5" s="117"/>
      <c r="CP5" s="117"/>
      <c r="CQ5" s="117"/>
      <c r="CR5" s="117"/>
      <c r="CS5" s="117"/>
      <c r="CT5" s="117"/>
      <c r="CU5" s="117"/>
      <c r="CV5" s="117"/>
      <c r="CW5" s="117"/>
      <c r="CX5" s="117"/>
      <c r="CY5" s="117"/>
      <c r="CZ5" s="117"/>
      <c r="DA5" s="117"/>
      <c r="DB5" s="117"/>
      <c r="DC5" s="117"/>
      <c r="DD5" s="117"/>
      <c r="DE5" s="117"/>
      <c r="DF5" s="117"/>
      <c r="DG5" s="117"/>
      <c r="DH5" s="117"/>
      <c r="DI5" s="117"/>
      <c r="DJ5" s="117"/>
      <c r="DK5" s="117"/>
      <c r="DL5" s="117"/>
      <c r="DM5" s="117"/>
      <c r="DN5" s="171"/>
      <c r="DO5" s="117"/>
      <c r="DP5" s="166"/>
      <c r="DQ5" s="117"/>
      <c r="DR5" s="166"/>
      <c r="DS5" s="117"/>
      <c r="DT5" s="117"/>
      <c r="DU5" s="117"/>
      <c r="DV5" s="117"/>
      <c r="DW5" s="248" t="s">
        <v>759</v>
      </c>
      <c r="DX5" s="117"/>
      <c r="DY5" s="117"/>
      <c r="DZ5" s="117"/>
      <c r="EA5" s="117"/>
      <c r="EB5" s="117"/>
      <c r="EC5" s="117"/>
      <c r="ED5" s="117" t="s">
        <v>760</v>
      </c>
      <c r="EE5" s="252">
        <v>45650.395063645803</v>
      </c>
      <c r="EF5" s="261">
        <v>45651.739593044003</v>
      </c>
      <c r="EG5" s="252">
        <v>45650</v>
      </c>
      <c r="EH5" s="129"/>
      <c r="EI5" s="129" t="s">
        <v>322</v>
      </c>
      <c r="EJ5" s="129"/>
      <c r="EK5" s="129" t="s">
        <v>322</v>
      </c>
      <c r="EL5" s="129"/>
      <c r="EM5" s="129" t="s">
        <v>323</v>
      </c>
      <c r="EN5" s="129"/>
      <c r="EO5" s="129" t="s">
        <v>727</v>
      </c>
      <c r="EP5" s="153" t="s">
        <v>759</v>
      </c>
      <c r="EQ5" s="153" t="s">
        <v>357</v>
      </c>
      <c r="ER5" s="129" t="s">
        <v>331</v>
      </c>
      <c r="ES5" s="129">
        <v>1</v>
      </c>
      <c r="ET5" s="129">
        <v>0</v>
      </c>
      <c r="EU5" s="129">
        <v>0</v>
      </c>
      <c r="EV5" s="129">
        <v>0</v>
      </c>
      <c r="EW5" s="129">
        <v>0</v>
      </c>
      <c r="EX5" s="129">
        <v>0</v>
      </c>
      <c r="EY5" s="129"/>
      <c r="EZ5" s="129" t="s">
        <v>329</v>
      </c>
      <c r="FA5" s="129">
        <v>0</v>
      </c>
      <c r="FB5" s="129">
        <v>1</v>
      </c>
      <c r="FC5" s="129">
        <v>0</v>
      </c>
      <c r="FD5" s="129">
        <v>0</v>
      </c>
      <c r="FE5" s="129">
        <v>0</v>
      </c>
      <c r="FF5" s="129">
        <v>0</v>
      </c>
      <c r="FG5" s="129">
        <v>0</v>
      </c>
      <c r="FH5" s="129">
        <v>0</v>
      </c>
      <c r="FI5" s="129">
        <v>0</v>
      </c>
      <c r="FJ5" s="129">
        <v>0</v>
      </c>
      <c r="FK5" s="129">
        <v>0</v>
      </c>
      <c r="FL5" s="129"/>
      <c r="FM5" s="129"/>
      <c r="FN5" s="129"/>
      <c r="FO5" s="129"/>
      <c r="FP5" s="129"/>
      <c r="FQ5" s="129"/>
      <c r="FR5" s="129"/>
      <c r="FS5" s="129"/>
      <c r="FT5" s="129"/>
      <c r="FU5" s="129"/>
      <c r="FV5" s="129"/>
      <c r="FW5" s="129"/>
      <c r="FX5" s="129"/>
      <c r="FY5" s="129"/>
      <c r="FZ5" s="129"/>
      <c r="GA5" s="129"/>
      <c r="GB5" s="129"/>
      <c r="GC5" s="129"/>
      <c r="GD5" s="129"/>
      <c r="GE5" s="129"/>
      <c r="GF5" s="129"/>
      <c r="GG5" s="129"/>
      <c r="GH5" s="129"/>
      <c r="GI5" s="129"/>
      <c r="GJ5" s="129"/>
      <c r="GK5" s="129"/>
      <c r="GL5" s="129"/>
      <c r="GM5" s="129"/>
      <c r="GN5" s="129"/>
      <c r="GO5" s="129"/>
      <c r="GP5" s="129"/>
      <c r="GQ5" s="129"/>
      <c r="GR5" s="129"/>
      <c r="GS5" s="129">
        <v>3</v>
      </c>
      <c r="GT5" s="129">
        <v>3</v>
      </c>
      <c r="GU5" s="129">
        <v>4</v>
      </c>
      <c r="GV5" s="129">
        <v>0</v>
      </c>
      <c r="GW5" s="129"/>
      <c r="GX5" s="129"/>
      <c r="GY5" s="129"/>
      <c r="GZ5" s="129"/>
      <c r="HA5" s="129"/>
      <c r="HB5" s="129"/>
      <c r="HC5" s="129"/>
      <c r="HD5" s="186"/>
      <c r="HE5" s="129"/>
      <c r="HF5" s="140"/>
      <c r="HG5" s="129"/>
      <c r="HH5" s="129"/>
      <c r="HI5" s="129"/>
      <c r="HJ5" s="129"/>
      <c r="HK5" s="129"/>
      <c r="HL5" s="129"/>
      <c r="HM5" s="129">
        <v>11.14</v>
      </c>
      <c r="HN5" s="129" t="s">
        <v>761</v>
      </c>
      <c r="HO5" s="140" t="s">
        <v>762</v>
      </c>
      <c r="HP5" s="129">
        <v>0</v>
      </c>
      <c r="HQ5" s="129"/>
      <c r="HR5" s="129"/>
      <c r="HS5" s="129"/>
      <c r="HT5" s="129"/>
      <c r="HU5" s="129"/>
      <c r="HV5" s="129"/>
      <c r="HW5" s="129"/>
      <c r="HX5" s="129"/>
      <c r="HY5" s="129"/>
      <c r="HZ5" s="129"/>
      <c r="IA5" s="129"/>
      <c r="IB5" s="129"/>
      <c r="IC5" s="129"/>
      <c r="ID5" s="129"/>
      <c r="IE5" s="129"/>
      <c r="IF5" s="129"/>
      <c r="IG5" s="129"/>
      <c r="IH5" s="129"/>
      <c r="II5" s="129"/>
      <c r="IJ5" s="129"/>
      <c r="IK5" s="129"/>
      <c r="IL5" s="176" t="s">
        <v>763</v>
      </c>
      <c r="IM5" s="129"/>
      <c r="IN5" s="167"/>
      <c r="IO5" s="129"/>
      <c r="IP5" s="129"/>
      <c r="IQ5" s="129" t="s">
        <v>764</v>
      </c>
      <c r="IR5" s="265">
        <v>45651.405813368103</v>
      </c>
      <c r="IS5" s="265">
        <v>45651.740011678201</v>
      </c>
      <c r="IT5" s="265">
        <v>45651</v>
      </c>
      <c r="IU5" s="142"/>
      <c r="IV5" s="142" t="s">
        <v>322</v>
      </c>
      <c r="IW5" s="142"/>
      <c r="IX5" s="142" t="s">
        <v>322</v>
      </c>
      <c r="IY5" s="142"/>
      <c r="IZ5" s="142" t="s">
        <v>323</v>
      </c>
      <c r="JA5" s="142"/>
      <c r="JB5" s="142" t="s">
        <v>727</v>
      </c>
      <c r="JC5" s="154" t="s">
        <v>763</v>
      </c>
      <c r="JD5" s="154" t="s">
        <v>357</v>
      </c>
      <c r="JE5" s="142" t="s">
        <v>331</v>
      </c>
      <c r="JF5" s="142">
        <v>1</v>
      </c>
      <c r="JG5" s="142">
        <v>0</v>
      </c>
      <c r="JH5" s="142">
        <v>0</v>
      </c>
      <c r="JI5" s="142">
        <v>0</v>
      </c>
      <c r="JJ5" s="142">
        <v>0</v>
      </c>
      <c r="JK5" s="142">
        <v>0</v>
      </c>
      <c r="JL5" s="142"/>
      <c r="JM5" s="142" t="s">
        <v>329</v>
      </c>
      <c r="JN5" s="142">
        <v>0</v>
      </c>
      <c r="JO5" s="142">
        <v>1</v>
      </c>
      <c r="JP5" s="142">
        <v>0</v>
      </c>
      <c r="JQ5" s="142">
        <v>0</v>
      </c>
      <c r="JR5" s="142">
        <v>0</v>
      </c>
      <c r="JS5" s="142">
        <v>0</v>
      </c>
      <c r="JT5" s="142">
        <v>0</v>
      </c>
      <c r="JU5" s="142">
        <v>0</v>
      </c>
      <c r="JV5" s="142">
        <v>0</v>
      </c>
      <c r="JW5" s="142">
        <v>0</v>
      </c>
      <c r="JX5" s="142">
        <v>0</v>
      </c>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v>3</v>
      </c>
      <c r="LG5" s="142">
        <v>3</v>
      </c>
      <c r="LH5" s="142">
        <v>4</v>
      </c>
      <c r="LI5" s="142">
        <v>1</v>
      </c>
      <c r="LJ5" s="142"/>
      <c r="LK5" s="142"/>
      <c r="LL5" s="142"/>
      <c r="LM5" s="142"/>
      <c r="LN5" s="142"/>
      <c r="LO5" s="142"/>
      <c r="LP5" s="142"/>
      <c r="LQ5" s="194"/>
      <c r="LR5" s="142"/>
      <c r="LS5" s="144"/>
      <c r="LT5" s="142"/>
      <c r="LU5" s="142"/>
      <c r="LV5" s="142"/>
      <c r="LW5" s="142"/>
      <c r="LX5" s="142"/>
      <c r="LY5" s="142"/>
      <c r="LZ5" s="142">
        <v>8.35</v>
      </c>
      <c r="MA5" s="142" t="s">
        <v>765</v>
      </c>
      <c r="MB5" s="144" t="s">
        <v>766</v>
      </c>
      <c r="MC5" s="142">
        <v>0</v>
      </c>
      <c r="MD5" s="142"/>
      <c r="ME5" s="142"/>
      <c r="MF5" s="142"/>
      <c r="MG5" s="142"/>
      <c r="MH5" s="142"/>
      <c r="MI5" s="142"/>
      <c r="MJ5" s="142"/>
      <c r="MK5" s="142"/>
      <c r="ML5" s="142"/>
      <c r="MM5" s="142"/>
      <c r="MN5" s="142"/>
      <c r="MO5" s="142"/>
      <c r="MP5" s="142"/>
      <c r="MQ5" s="142"/>
      <c r="MR5" s="142"/>
      <c r="MS5" s="142"/>
      <c r="MT5" s="142"/>
      <c r="MU5" s="142"/>
      <c r="MV5" s="142"/>
      <c r="MW5" s="142"/>
      <c r="MX5" s="142"/>
      <c r="MY5" s="168"/>
      <c r="MZ5" s="142"/>
      <c r="NA5" s="180" t="s">
        <v>767</v>
      </c>
      <c r="NB5" s="142"/>
      <c r="NC5" s="142"/>
      <c r="ND5" s="142" t="s">
        <v>768</v>
      </c>
      <c r="NE5" s="270">
        <v>45652.405579756902</v>
      </c>
      <c r="NF5" s="270">
        <v>45652.407698842602</v>
      </c>
      <c r="NG5" s="270">
        <v>45652</v>
      </c>
      <c r="NH5" s="128"/>
      <c r="NI5" s="128" t="s">
        <v>322</v>
      </c>
      <c r="NJ5" s="128"/>
      <c r="NK5" s="128" t="s">
        <v>322</v>
      </c>
      <c r="NL5" s="128"/>
      <c r="NM5" s="128" t="s">
        <v>323</v>
      </c>
      <c r="NN5" s="128"/>
      <c r="NO5" s="128" t="s">
        <v>727</v>
      </c>
      <c r="NP5" s="136" t="s">
        <v>767</v>
      </c>
      <c r="NQ5" s="136" t="s">
        <v>357</v>
      </c>
      <c r="NR5" s="128" t="s">
        <v>331</v>
      </c>
      <c r="NS5" s="128">
        <v>1</v>
      </c>
      <c r="NT5" s="128">
        <v>0</v>
      </c>
      <c r="NU5" s="128">
        <v>0</v>
      </c>
      <c r="NV5" s="128">
        <v>0</v>
      </c>
      <c r="NW5" s="128">
        <v>0</v>
      </c>
      <c r="NX5" s="128">
        <v>0</v>
      </c>
      <c r="NY5" s="128"/>
      <c r="NZ5" s="128" t="s">
        <v>329</v>
      </c>
      <c r="OA5" s="128">
        <v>0</v>
      </c>
      <c r="OB5" s="128">
        <v>1</v>
      </c>
      <c r="OC5" s="128">
        <v>0</v>
      </c>
      <c r="OD5" s="128">
        <v>0</v>
      </c>
      <c r="OE5" s="128">
        <v>0</v>
      </c>
      <c r="OF5" s="128">
        <v>0</v>
      </c>
      <c r="OG5" s="128">
        <v>0</v>
      </c>
      <c r="OH5" s="128">
        <v>0</v>
      </c>
      <c r="OI5" s="128">
        <v>0</v>
      </c>
      <c r="OJ5" s="128">
        <v>0</v>
      </c>
      <c r="OK5" s="128">
        <v>0</v>
      </c>
      <c r="OL5" s="128"/>
      <c r="OM5" s="128"/>
      <c r="ON5" s="128"/>
      <c r="OO5" s="128"/>
      <c r="OP5" s="128"/>
      <c r="OQ5" s="128"/>
      <c r="OR5" s="128"/>
      <c r="OS5" s="128"/>
      <c r="OT5" s="128"/>
      <c r="OU5" s="128"/>
      <c r="OV5" s="128"/>
      <c r="OW5" s="128"/>
      <c r="OX5" s="128"/>
      <c r="OY5" s="128"/>
      <c r="OZ5" s="128"/>
      <c r="PA5" s="128"/>
      <c r="PB5" s="128"/>
      <c r="PC5" s="128"/>
      <c r="PD5" s="128"/>
      <c r="PE5" s="128"/>
      <c r="PF5" s="128"/>
      <c r="PG5" s="128"/>
      <c r="PH5" s="128"/>
      <c r="PI5" s="128"/>
      <c r="PJ5" s="128"/>
      <c r="PK5" s="128"/>
      <c r="PL5" s="128"/>
      <c r="PM5" s="128"/>
      <c r="PN5" s="128"/>
      <c r="PO5" s="128"/>
      <c r="PP5" s="128"/>
      <c r="PQ5" s="128"/>
      <c r="PR5" s="128"/>
      <c r="PS5" s="128">
        <v>3</v>
      </c>
      <c r="PT5" s="128">
        <v>3</v>
      </c>
      <c r="PU5" s="128">
        <v>4</v>
      </c>
      <c r="PV5" s="128">
        <v>1</v>
      </c>
      <c r="PW5" s="128"/>
      <c r="PX5" s="128"/>
      <c r="PY5" s="128"/>
      <c r="PZ5" s="128"/>
      <c r="QA5" s="128"/>
      <c r="QB5" s="128"/>
      <c r="QC5" s="128"/>
      <c r="QD5" s="198"/>
      <c r="QE5" s="128"/>
      <c r="QF5" s="163"/>
      <c r="QG5" s="128"/>
      <c r="QH5" s="128"/>
      <c r="QI5" s="128"/>
      <c r="QJ5" s="128"/>
      <c r="QK5" s="128"/>
      <c r="QL5" s="128"/>
      <c r="QM5" s="128">
        <v>5.56</v>
      </c>
      <c r="QN5" s="128" t="s">
        <v>769</v>
      </c>
      <c r="QO5" s="163" t="s">
        <v>770</v>
      </c>
      <c r="QP5" s="128">
        <v>0</v>
      </c>
      <c r="QQ5" s="128"/>
      <c r="QR5" s="128"/>
      <c r="QS5" s="128"/>
      <c r="QT5" s="128"/>
      <c r="QU5" s="128"/>
      <c r="QV5" s="128"/>
      <c r="QW5" s="128"/>
      <c r="QX5" s="128"/>
      <c r="QY5" s="128"/>
      <c r="QZ5" s="128"/>
      <c r="RA5" s="128"/>
      <c r="RB5" s="128"/>
      <c r="RC5" s="128"/>
      <c r="RD5" s="128"/>
      <c r="RE5" s="128"/>
      <c r="RF5" s="128"/>
      <c r="RG5" s="128"/>
      <c r="RH5" s="128"/>
      <c r="RI5" s="128"/>
      <c r="RJ5" s="128"/>
      <c r="RK5" s="128"/>
      <c r="RL5" s="128"/>
      <c r="RM5" s="169"/>
      <c r="RN5" s="128"/>
      <c r="RO5" s="169"/>
      <c r="RP5" s="128"/>
      <c r="RQ5" s="128" t="s">
        <v>771</v>
      </c>
      <c r="RR5" s="105">
        <f t="shared" si="0"/>
        <v>2.7999999999999989</v>
      </c>
      <c r="RS5" s="113">
        <f t="shared" si="1"/>
        <v>2.7900000000000009</v>
      </c>
      <c r="RT5" s="105">
        <f t="shared" si="2"/>
        <v>2.79</v>
      </c>
      <c r="RU5" s="105">
        <f t="shared" si="3"/>
        <v>0</v>
      </c>
      <c r="RV5" s="105">
        <f t="shared" si="4"/>
        <v>0</v>
      </c>
      <c r="RW5" s="105">
        <f t="shared" si="5"/>
        <v>0</v>
      </c>
      <c r="RX5" s="105">
        <f t="shared" si="6"/>
        <v>0</v>
      </c>
      <c r="RY5" s="105">
        <f t="shared" si="7"/>
        <v>0</v>
      </c>
      <c r="RZ5" s="105">
        <f t="shared" si="8"/>
        <v>0</v>
      </c>
      <c r="SA5" s="105">
        <f t="shared" si="9"/>
        <v>0</v>
      </c>
      <c r="SB5" s="105">
        <f t="shared" si="10"/>
        <v>0</v>
      </c>
      <c r="SC5" s="105">
        <f t="shared" si="11"/>
        <v>0</v>
      </c>
      <c r="SD5" s="106">
        <f t="shared" si="18"/>
        <v>2.793333333333333</v>
      </c>
      <c r="SE5" s="106">
        <f t="shared" si="19"/>
        <v>0</v>
      </c>
      <c r="SF5" s="106">
        <f t="shared" si="20"/>
        <v>0</v>
      </c>
      <c r="SG5" s="106">
        <f t="shared" si="12"/>
        <v>0</v>
      </c>
      <c r="SH5" s="107">
        <f>(SD5/1000)*Parameters!$H$2</f>
        <v>8.2403333333333324E-5</v>
      </c>
      <c r="SI5" s="107">
        <f>(SE5/1000)*Parameters!$H$4</f>
        <v>0</v>
      </c>
      <c r="SJ5" s="107">
        <f>(SF5/1000)*Parameters!$H$3</f>
        <v>0</v>
      </c>
      <c r="SK5" s="107">
        <f>(SG5/1000)*Parameters!$H$5</f>
        <v>0</v>
      </c>
      <c r="SL5" s="108">
        <f t="shared" si="21"/>
        <v>8.2403333333333324E-5</v>
      </c>
      <c r="SM5" s="109">
        <f t="shared" si="13"/>
        <v>1</v>
      </c>
      <c r="SN5" s="109">
        <f t="shared" si="22"/>
        <v>0</v>
      </c>
      <c r="SO5" s="109">
        <f t="shared" si="23"/>
        <v>0</v>
      </c>
      <c r="SP5" s="109">
        <f t="shared" si="24"/>
        <v>0</v>
      </c>
      <c r="SQ5" s="110">
        <f>SUM(GS5*Parameters!$L$2,GT5*Parameters!$L$3,GU5*Parameters!$L$4,GV5*Parameters!$L$5)</f>
        <v>7.9</v>
      </c>
      <c r="SR5" s="110">
        <f>SUM(LF5*Parameters!$L$2,LG5*Parameters!$L$3,LH5*Parameters!$L$4,LI5*Parameters!$L$5)</f>
        <v>8.7000000000000011</v>
      </c>
      <c r="SS5" s="110">
        <f>SUM(PS5*Parameters!$L$2,PT5*Parameters!$L$3,PU5*Parameters!$L$4,PV5*Parameters!$L$5)</f>
        <v>8.7000000000000011</v>
      </c>
      <c r="ST5" s="110">
        <f t="shared" si="25"/>
        <v>8.4333333333333353</v>
      </c>
      <c r="SU5" s="111">
        <f t="shared" si="26"/>
        <v>0.33193656336388766</v>
      </c>
      <c r="SV5" s="111">
        <f t="shared" si="27"/>
        <v>0</v>
      </c>
      <c r="SW5" s="111">
        <f t="shared" si="28"/>
        <v>0</v>
      </c>
      <c r="SX5" s="111">
        <f t="shared" si="29"/>
        <v>0</v>
      </c>
      <c r="SY5" s="162">
        <f t="shared" si="17"/>
        <v>45649</v>
      </c>
      <c r="SZ5" s="162">
        <f t="shared" si="30"/>
        <v>45655</v>
      </c>
    </row>
    <row r="6" spans="1:632">
      <c r="A6" s="276">
        <v>45649.471792615703</v>
      </c>
      <c r="B6" s="276">
        <v>45663.670670416701</v>
      </c>
      <c r="C6" s="276">
        <v>45649</v>
      </c>
      <c r="D6" s="121"/>
      <c r="E6" s="121" t="s">
        <v>322</v>
      </c>
      <c r="F6" s="121"/>
      <c r="G6" s="121" t="s">
        <v>322</v>
      </c>
      <c r="H6" s="121"/>
      <c r="I6" s="121" t="s">
        <v>323</v>
      </c>
      <c r="J6" s="121"/>
      <c r="K6" s="121" t="s">
        <v>727</v>
      </c>
      <c r="L6" s="151" t="s">
        <v>756</v>
      </c>
      <c r="M6" s="245" t="s">
        <v>363</v>
      </c>
      <c r="N6" s="121" t="s">
        <v>331</v>
      </c>
      <c r="O6" s="121">
        <v>1</v>
      </c>
      <c r="P6" s="121">
        <v>0</v>
      </c>
      <c r="Q6" s="121">
        <v>0</v>
      </c>
      <c r="R6" s="121">
        <v>0</v>
      </c>
      <c r="S6" s="121">
        <v>0</v>
      </c>
      <c r="T6" s="121">
        <v>0</v>
      </c>
      <c r="U6" s="121"/>
      <c r="V6" s="121" t="s">
        <v>329</v>
      </c>
      <c r="W6" s="121">
        <v>0</v>
      </c>
      <c r="X6" s="121">
        <v>1</v>
      </c>
      <c r="Y6" s="121">
        <v>0</v>
      </c>
      <c r="Z6" s="117">
        <v>0</v>
      </c>
      <c r="AA6" s="121">
        <v>0</v>
      </c>
      <c r="AB6" s="121">
        <v>0</v>
      </c>
      <c r="AC6" s="121">
        <v>0</v>
      </c>
      <c r="AD6" s="121">
        <v>0</v>
      </c>
      <c r="AE6" s="121">
        <v>0</v>
      </c>
      <c r="AF6" s="121">
        <v>0</v>
      </c>
      <c r="AG6" s="121">
        <v>0</v>
      </c>
      <c r="AH6" s="121"/>
      <c r="AI6" s="121"/>
      <c r="AJ6" s="121"/>
      <c r="AK6" s="121"/>
      <c r="AL6" s="121"/>
      <c r="AM6" s="121"/>
      <c r="AN6" s="121"/>
      <c r="AO6" s="121"/>
      <c r="AP6" s="122"/>
      <c r="AQ6" s="121"/>
      <c r="AR6" s="121"/>
      <c r="AS6" s="121"/>
      <c r="AT6" s="121"/>
      <c r="AU6" s="121"/>
      <c r="AV6" s="121"/>
      <c r="AW6" s="121"/>
      <c r="AX6" s="121"/>
      <c r="AY6" s="121"/>
      <c r="AZ6" s="121"/>
      <c r="BA6" s="121"/>
      <c r="BB6" s="121"/>
      <c r="BC6" s="121"/>
      <c r="BD6" s="121"/>
      <c r="BE6" s="121"/>
      <c r="BF6" s="190"/>
      <c r="BG6" s="121"/>
      <c r="BH6" s="122"/>
      <c r="BI6" s="121"/>
      <c r="BJ6" s="121"/>
      <c r="BK6" s="121"/>
      <c r="BL6" s="121"/>
      <c r="BM6" s="121"/>
      <c r="BN6" s="121"/>
      <c r="BO6" s="121">
        <v>13.61</v>
      </c>
      <c r="BP6" s="121" t="s">
        <v>772</v>
      </c>
      <c r="BQ6" s="122" t="s">
        <v>773</v>
      </c>
      <c r="BR6" s="121"/>
      <c r="BS6" s="121"/>
      <c r="BT6" s="121"/>
      <c r="BU6" s="121"/>
      <c r="BV6" s="121"/>
      <c r="BW6" s="121"/>
      <c r="BX6" s="121"/>
      <c r="BY6" s="121"/>
      <c r="BZ6" s="121"/>
      <c r="CA6" s="121"/>
      <c r="CB6" s="121"/>
      <c r="CC6" s="121"/>
      <c r="CD6" s="121"/>
      <c r="CE6" s="121"/>
      <c r="CF6" s="121"/>
      <c r="CG6" s="121"/>
      <c r="CH6" s="121"/>
      <c r="CI6" s="121"/>
      <c r="CJ6" s="121"/>
      <c r="CK6" s="121"/>
      <c r="CL6" s="121"/>
      <c r="CM6" s="121"/>
      <c r="CN6" s="121"/>
      <c r="CO6" s="121"/>
      <c r="CP6" s="121"/>
      <c r="CQ6" s="121"/>
      <c r="CR6" s="121"/>
      <c r="CS6" s="121"/>
      <c r="CT6" s="121"/>
      <c r="CU6" s="121"/>
      <c r="CV6" s="121"/>
      <c r="CW6" s="121"/>
      <c r="CX6" s="121"/>
      <c r="CY6" s="121"/>
      <c r="CZ6" s="121"/>
      <c r="DA6" s="121"/>
      <c r="DB6" s="121"/>
      <c r="DC6" s="121"/>
      <c r="DD6" s="121"/>
      <c r="DE6" s="121"/>
      <c r="DF6" s="121"/>
      <c r="DG6" s="121"/>
      <c r="DH6" s="121"/>
      <c r="DI6" s="121"/>
      <c r="DJ6" s="121"/>
      <c r="DK6" s="121"/>
      <c r="DL6" s="121"/>
      <c r="DM6" s="121"/>
      <c r="DN6" s="171"/>
      <c r="DO6" s="121"/>
      <c r="DP6" s="166"/>
      <c r="DQ6" s="121"/>
      <c r="DR6" s="166"/>
      <c r="DS6" s="121"/>
      <c r="DT6" s="121"/>
      <c r="DU6" s="121"/>
      <c r="DV6" s="121"/>
      <c r="DW6" s="249" t="s">
        <v>759</v>
      </c>
      <c r="DX6" s="121"/>
      <c r="DY6" s="121"/>
      <c r="DZ6" s="121"/>
      <c r="EA6" s="121"/>
      <c r="EB6" s="121"/>
      <c r="EC6" s="121"/>
      <c r="ED6" s="121" t="s">
        <v>774</v>
      </c>
      <c r="EE6" s="252">
        <v>45650.471837546298</v>
      </c>
      <c r="EF6" s="261">
        <v>45663.671430844901</v>
      </c>
      <c r="EG6" s="252">
        <v>45650</v>
      </c>
      <c r="EH6" s="129"/>
      <c r="EI6" s="129" t="s">
        <v>322</v>
      </c>
      <c r="EJ6" s="129"/>
      <c r="EK6" s="129" t="s">
        <v>322</v>
      </c>
      <c r="EL6" s="129"/>
      <c r="EM6" s="129" t="s">
        <v>323</v>
      </c>
      <c r="EN6" s="129"/>
      <c r="EO6" s="129" t="s">
        <v>727</v>
      </c>
      <c r="EP6" s="153" t="s">
        <v>759</v>
      </c>
      <c r="EQ6" s="153" t="s">
        <v>363</v>
      </c>
      <c r="ER6" s="129" t="s">
        <v>331</v>
      </c>
      <c r="ES6" s="129">
        <v>1</v>
      </c>
      <c r="ET6" s="129">
        <v>0</v>
      </c>
      <c r="EU6" s="129">
        <v>0</v>
      </c>
      <c r="EV6" s="129">
        <v>0</v>
      </c>
      <c r="EW6" s="129">
        <v>0</v>
      </c>
      <c r="EX6" s="129">
        <v>0</v>
      </c>
      <c r="EY6" s="129"/>
      <c r="EZ6" s="129" t="s">
        <v>329</v>
      </c>
      <c r="FA6" s="129">
        <v>0</v>
      </c>
      <c r="FB6" s="129">
        <v>1</v>
      </c>
      <c r="FC6" s="129">
        <v>0</v>
      </c>
      <c r="FD6" s="129">
        <v>0</v>
      </c>
      <c r="FE6" s="129">
        <v>0</v>
      </c>
      <c r="FF6" s="129">
        <v>0</v>
      </c>
      <c r="FG6" s="129">
        <v>0</v>
      </c>
      <c r="FH6" s="129">
        <v>0</v>
      </c>
      <c r="FI6" s="129">
        <v>0</v>
      </c>
      <c r="FJ6" s="129">
        <v>0</v>
      </c>
      <c r="FK6" s="129">
        <v>0</v>
      </c>
      <c r="FL6" s="129"/>
      <c r="FM6" s="129"/>
      <c r="FN6" s="129"/>
      <c r="FO6" s="129"/>
      <c r="FP6" s="129"/>
      <c r="FQ6" s="129"/>
      <c r="FR6" s="129"/>
      <c r="FS6" s="129"/>
      <c r="FT6" s="129"/>
      <c r="FU6" s="129"/>
      <c r="FV6" s="129"/>
      <c r="FW6" s="129"/>
      <c r="FX6" s="129"/>
      <c r="FY6" s="129"/>
      <c r="FZ6" s="129"/>
      <c r="GA6" s="129"/>
      <c r="GB6" s="129"/>
      <c r="GC6" s="129"/>
      <c r="GD6" s="129"/>
      <c r="GE6" s="129"/>
      <c r="GF6" s="129"/>
      <c r="GG6" s="129"/>
      <c r="GH6" s="129"/>
      <c r="GI6" s="129"/>
      <c r="GJ6" s="129"/>
      <c r="GK6" s="129"/>
      <c r="GL6" s="129"/>
      <c r="GM6" s="129"/>
      <c r="GN6" s="129"/>
      <c r="GO6" s="129"/>
      <c r="GP6" s="129"/>
      <c r="GQ6" s="129"/>
      <c r="GR6" s="129"/>
      <c r="GS6" s="129">
        <v>4</v>
      </c>
      <c r="GT6" s="129">
        <v>1</v>
      </c>
      <c r="GU6" s="129">
        <v>1</v>
      </c>
      <c r="GV6" s="129">
        <v>0</v>
      </c>
      <c r="GW6" s="129"/>
      <c r="GX6" s="129"/>
      <c r="GY6" s="129"/>
      <c r="GZ6" s="129"/>
      <c r="HA6" s="129"/>
      <c r="HB6" s="129"/>
      <c r="HC6" s="129"/>
      <c r="HD6" s="186"/>
      <c r="HE6" s="129"/>
      <c r="HF6" s="140"/>
      <c r="HG6" s="129"/>
      <c r="HH6" s="129"/>
      <c r="HI6" s="129"/>
      <c r="HJ6" s="129"/>
      <c r="HK6" s="129"/>
      <c r="HL6" s="129"/>
      <c r="HM6" s="129">
        <v>10.53</v>
      </c>
      <c r="HN6" s="129" t="s">
        <v>775</v>
      </c>
      <c r="HO6" s="140" t="s">
        <v>776</v>
      </c>
      <c r="HP6" s="129">
        <v>0</v>
      </c>
      <c r="HQ6" s="129"/>
      <c r="HR6" s="129"/>
      <c r="HS6" s="129"/>
      <c r="HT6" s="129"/>
      <c r="HU6" s="129"/>
      <c r="HV6" s="129"/>
      <c r="HW6" s="129"/>
      <c r="HX6" s="129"/>
      <c r="HY6" s="129"/>
      <c r="HZ6" s="129"/>
      <c r="IA6" s="129"/>
      <c r="IB6" s="129"/>
      <c r="IC6" s="129"/>
      <c r="ID6" s="129"/>
      <c r="IE6" s="129"/>
      <c r="IF6" s="129"/>
      <c r="IG6" s="129"/>
      <c r="IH6" s="129"/>
      <c r="II6" s="129"/>
      <c r="IJ6" s="129"/>
      <c r="IK6" s="129"/>
      <c r="IL6" s="176" t="s">
        <v>763</v>
      </c>
      <c r="IM6" s="129"/>
      <c r="IN6" s="167"/>
      <c r="IO6" s="129"/>
      <c r="IP6" s="129"/>
      <c r="IQ6" s="129" t="s">
        <v>777</v>
      </c>
      <c r="IR6" s="265">
        <v>45651.474716770797</v>
      </c>
      <c r="IS6" s="265">
        <v>45651.479501921298</v>
      </c>
      <c r="IT6" s="265">
        <v>45651</v>
      </c>
      <c r="IU6" s="142"/>
      <c r="IV6" s="142" t="s">
        <v>322</v>
      </c>
      <c r="IW6" s="142"/>
      <c r="IX6" s="142" t="s">
        <v>322</v>
      </c>
      <c r="IY6" s="142"/>
      <c r="IZ6" s="142" t="s">
        <v>323</v>
      </c>
      <c r="JA6" s="142"/>
      <c r="JB6" s="142" t="s">
        <v>727</v>
      </c>
      <c r="JC6" s="154" t="s">
        <v>763</v>
      </c>
      <c r="JD6" s="154" t="s">
        <v>363</v>
      </c>
      <c r="JE6" s="142" t="s">
        <v>331</v>
      </c>
      <c r="JF6" s="142">
        <v>1</v>
      </c>
      <c r="JG6" s="142">
        <v>0</v>
      </c>
      <c r="JH6" s="142">
        <v>0</v>
      </c>
      <c r="JI6" s="142">
        <v>0</v>
      </c>
      <c r="JJ6" s="142">
        <v>0</v>
      </c>
      <c r="JK6" s="142">
        <v>0</v>
      </c>
      <c r="JL6" s="142"/>
      <c r="JM6" s="142" t="s">
        <v>329</v>
      </c>
      <c r="JN6" s="142">
        <v>0</v>
      </c>
      <c r="JO6" s="142">
        <v>1</v>
      </c>
      <c r="JP6" s="142">
        <v>0</v>
      </c>
      <c r="JQ6" s="142">
        <v>0</v>
      </c>
      <c r="JR6" s="142">
        <v>0</v>
      </c>
      <c r="JS6" s="142">
        <v>0</v>
      </c>
      <c r="JT6" s="142">
        <v>0</v>
      </c>
      <c r="JU6" s="142">
        <v>0</v>
      </c>
      <c r="JV6" s="142">
        <v>0</v>
      </c>
      <c r="JW6" s="142">
        <v>0</v>
      </c>
      <c r="JX6" s="142">
        <v>0</v>
      </c>
      <c r="JY6" s="142"/>
      <c r="JZ6" s="142"/>
      <c r="KA6" s="142"/>
      <c r="KB6" s="142"/>
      <c r="KC6" s="142"/>
      <c r="KD6" s="142"/>
      <c r="KE6" s="142"/>
      <c r="KF6" s="142"/>
      <c r="KG6" s="142"/>
      <c r="KH6" s="142"/>
      <c r="KI6" s="142"/>
      <c r="KJ6" s="142"/>
      <c r="KK6" s="142"/>
      <c r="KL6" s="142"/>
      <c r="KM6" s="142"/>
      <c r="KN6" s="142"/>
      <c r="KO6" s="142"/>
      <c r="KP6" s="142"/>
      <c r="KQ6" s="142"/>
      <c r="KR6" s="142"/>
      <c r="KS6" s="142"/>
      <c r="KT6" s="142"/>
      <c r="KU6" s="142"/>
      <c r="KV6" s="142"/>
      <c r="KW6" s="142"/>
      <c r="KX6" s="142"/>
      <c r="KY6" s="142"/>
      <c r="KZ6" s="142"/>
      <c r="LA6" s="142"/>
      <c r="LB6" s="142"/>
      <c r="LC6" s="142"/>
      <c r="LD6" s="142"/>
      <c r="LE6" s="142"/>
      <c r="LF6" s="142">
        <v>4</v>
      </c>
      <c r="LG6" s="142">
        <v>1</v>
      </c>
      <c r="LH6" s="142">
        <v>1</v>
      </c>
      <c r="LI6" s="142">
        <v>0</v>
      </c>
      <c r="LJ6" s="142"/>
      <c r="LK6" s="142"/>
      <c r="LL6" s="142"/>
      <c r="LM6" s="142"/>
      <c r="LN6" s="142"/>
      <c r="LO6" s="142"/>
      <c r="LP6" s="142"/>
      <c r="LQ6" s="194"/>
      <c r="LR6" s="142"/>
      <c r="LS6" s="144"/>
      <c r="LT6" s="142"/>
      <c r="LU6" s="142"/>
      <c r="LV6" s="142"/>
      <c r="LW6" s="142"/>
      <c r="LX6" s="142"/>
      <c r="LY6" s="142"/>
      <c r="LZ6" s="142">
        <v>7.83</v>
      </c>
      <c r="MA6" s="142" t="s">
        <v>778</v>
      </c>
      <c r="MB6" s="144" t="s">
        <v>779</v>
      </c>
      <c r="MC6" s="142">
        <v>0</v>
      </c>
      <c r="MD6" s="142"/>
      <c r="ME6" s="142"/>
      <c r="MF6" s="142"/>
      <c r="MG6" s="142"/>
      <c r="MH6" s="142"/>
      <c r="MI6" s="142"/>
      <c r="MJ6" s="142"/>
      <c r="MK6" s="142"/>
      <c r="ML6" s="142"/>
      <c r="MM6" s="142"/>
      <c r="MN6" s="142"/>
      <c r="MO6" s="142"/>
      <c r="MP6" s="142"/>
      <c r="MQ6" s="142"/>
      <c r="MR6" s="142"/>
      <c r="MS6" s="142"/>
      <c r="MT6" s="142"/>
      <c r="MU6" s="142"/>
      <c r="MV6" s="142"/>
      <c r="MW6" s="142"/>
      <c r="MX6" s="142"/>
      <c r="MY6" s="168"/>
      <c r="MZ6" s="142"/>
      <c r="NA6" s="180" t="s">
        <v>767</v>
      </c>
      <c r="NB6" s="142"/>
      <c r="NC6" s="142"/>
      <c r="ND6" s="142" t="s">
        <v>780</v>
      </c>
      <c r="NE6" s="270">
        <v>45652.473718043999</v>
      </c>
      <c r="NF6" s="270">
        <v>45663.672218969899</v>
      </c>
      <c r="NG6" s="270">
        <v>45652</v>
      </c>
      <c r="NH6" s="128"/>
      <c r="NI6" s="128" t="s">
        <v>322</v>
      </c>
      <c r="NJ6" s="128"/>
      <c r="NK6" s="128" t="s">
        <v>322</v>
      </c>
      <c r="NL6" s="128"/>
      <c r="NM6" s="128" t="s">
        <v>323</v>
      </c>
      <c r="NN6" s="128"/>
      <c r="NO6" s="128" t="s">
        <v>727</v>
      </c>
      <c r="NP6" s="136" t="s">
        <v>767</v>
      </c>
      <c r="NQ6" s="136" t="s">
        <v>363</v>
      </c>
      <c r="NR6" s="128" t="s">
        <v>331</v>
      </c>
      <c r="NS6" s="128">
        <v>1</v>
      </c>
      <c r="NT6" s="128">
        <v>0</v>
      </c>
      <c r="NU6" s="128">
        <v>0</v>
      </c>
      <c r="NV6" s="128">
        <v>0</v>
      </c>
      <c r="NW6" s="128">
        <v>0</v>
      </c>
      <c r="NX6" s="128">
        <v>0</v>
      </c>
      <c r="NY6" s="128"/>
      <c r="NZ6" s="128" t="s">
        <v>329</v>
      </c>
      <c r="OA6" s="128">
        <v>0</v>
      </c>
      <c r="OB6" s="128">
        <v>1</v>
      </c>
      <c r="OC6" s="128">
        <v>0</v>
      </c>
      <c r="OD6" s="128">
        <v>0</v>
      </c>
      <c r="OE6" s="128">
        <v>0</v>
      </c>
      <c r="OF6" s="128">
        <v>0</v>
      </c>
      <c r="OG6" s="128">
        <v>0</v>
      </c>
      <c r="OH6" s="128">
        <v>0</v>
      </c>
      <c r="OI6" s="128">
        <v>0</v>
      </c>
      <c r="OJ6" s="128">
        <v>0</v>
      </c>
      <c r="OK6" s="128">
        <v>0</v>
      </c>
      <c r="OL6" s="128"/>
      <c r="OM6" s="128"/>
      <c r="ON6" s="128"/>
      <c r="OO6" s="128"/>
      <c r="OP6" s="128"/>
      <c r="OQ6" s="128"/>
      <c r="OR6" s="128"/>
      <c r="OS6" s="128"/>
      <c r="OT6" s="128"/>
      <c r="OU6" s="128"/>
      <c r="OV6" s="128"/>
      <c r="OW6" s="128"/>
      <c r="OX6" s="128"/>
      <c r="OY6" s="128"/>
      <c r="OZ6" s="128"/>
      <c r="PA6" s="128"/>
      <c r="PB6" s="128"/>
      <c r="PC6" s="128"/>
      <c r="PD6" s="128"/>
      <c r="PE6" s="128"/>
      <c r="PF6" s="128"/>
      <c r="PG6" s="128"/>
      <c r="PH6" s="128"/>
      <c r="PI6" s="128"/>
      <c r="PJ6" s="128"/>
      <c r="PK6" s="128"/>
      <c r="PL6" s="128"/>
      <c r="PM6" s="128"/>
      <c r="PN6" s="128"/>
      <c r="PO6" s="128"/>
      <c r="PP6" s="128"/>
      <c r="PQ6" s="128"/>
      <c r="PR6" s="128"/>
      <c r="PS6" s="128">
        <v>4</v>
      </c>
      <c r="PT6" s="128">
        <v>1</v>
      </c>
      <c r="PU6" s="128">
        <v>1</v>
      </c>
      <c r="PV6" s="128">
        <v>0</v>
      </c>
      <c r="PW6" s="128"/>
      <c r="PX6" s="128"/>
      <c r="PY6" s="128"/>
      <c r="PZ6" s="128"/>
      <c r="QA6" s="128"/>
      <c r="QB6" s="128"/>
      <c r="QC6" s="128"/>
      <c r="QD6" s="198"/>
      <c r="QE6" s="128"/>
      <c r="QF6" s="163"/>
      <c r="QG6" s="128"/>
      <c r="QH6" s="128"/>
      <c r="QI6" s="128"/>
      <c r="QJ6" s="128"/>
      <c r="QK6" s="128"/>
      <c r="QL6" s="128"/>
      <c r="QM6" s="128">
        <v>5.1050000000000004</v>
      </c>
      <c r="QN6" s="128" t="s">
        <v>781</v>
      </c>
      <c r="QO6" s="163" t="s">
        <v>782</v>
      </c>
      <c r="QP6" s="128">
        <v>0</v>
      </c>
      <c r="QQ6" s="128"/>
      <c r="QR6" s="128"/>
      <c r="QS6" s="128"/>
      <c r="QT6" s="128"/>
      <c r="QU6" s="128"/>
      <c r="QV6" s="128"/>
      <c r="QW6" s="128"/>
      <c r="QX6" s="128"/>
      <c r="QY6" s="128"/>
      <c r="QZ6" s="128"/>
      <c r="RA6" s="128"/>
      <c r="RB6" s="128"/>
      <c r="RC6" s="128"/>
      <c r="RD6" s="128"/>
      <c r="RE6" s="128"/>
      <c r="RF6" s="128"/>
      <c r="RG6" s="128"/>
      <c r="RH6" s="128"/>
      <c r="RI6" s="128"/>
      <c r="RJ6" s="128"/>
      <c r="RK6" s="128"/>
      <c r="RL6" s="128"/>
      <c r="RM6" s="169"/>
      <c r="RN6" s="128"/>
      <c r="RO6" s="169"/>
      <c r="RP6" s="128"/>
      <c r="RQ6" s="128" t="s">
        <v>783</v>
      </c>
      <c r="RR6" s="105">
        <f t="shared" si="0"/>
        <v>3.08</v>
      </c>
      <c r="RS6" s="113">
        <f t="shared" si="1"/>
        <v>2.6999999999999993</v>
      </c>
      <c r="RT6" s="105">
        <f t="shared" si="2"/>
        <v>2.7249999999999996</v>
      </c>
      <c r="RU6" s="105">
        <f t="shared" si="3"/>
        <v>0</v>
      </c>
      <c r="RV6" s="105">
        <f t="shared" si="4"/>
        <v>0</v>
      </c>
      <c r="RW6" s="105">
        <f t="shared" si="5"/>
        <v>0</v>
      </c>
      <c r="RX6" s="105">
        <f t="shared" si="6"/>
        <v>0</v>
      </c>
      <c r="RY6" s="105">
        <f t="shared" si="7"/>
        <v>0</v>
      </c>
      <c r="RZ6" s="105">
        <f t="shared" si="8"/>
        <v>0</v>
      </c>
      <c r="SA6" s="105">
        <f t="shared" si="9"/>
        <v>0</v>
      </c>
      <c r="SB6" s="105">
        <f t="shared" si="10"/>
        <v>0</v>
      </c>
      <c r="SC6" s="105">
        <f t="shared" si="11"/>
        <v>0</v>
      </c>
      <c r="SD6" s="106">
        <f t="shared" si="18"/>
        <v>2.8349999999999995</v>
      </c>
      <c r="SE6" s="106">
        <f t="shared" si="19"/>
        <v>0</v>
      </c>
      <c r="SF6" s="106">
        <f t="shared" si="20"/>
        <v>0</v>
      </c>
      <c r="SG6" s="106">
        <f t="shared" si="12"/>
        <v>0</v>
      </c>
      <c r="SH6" s="107">
        <f>(SD6/1000)*Parameters!$H$2</f>
        <v>8.3632499999999982E-5</v>
      </c>
      <c r="SI6" s="107">
        <f>(SE6/1000)*Parameters!$H$4</f>
        <v>0</v>
      </c>
      <c r="SJ6" s="107">
        <f>(SF6/1000)*Parameters!$H$3</f>
        <v>0</v>
      </c>
      <c r="SK6" s="107">
        <f>(SG6/1000)*Parameters!$H$5</f>
        <v>0</v>
      </c>
      <c r="SL6" s="108">
        <f t="shared" si="21"/>
        <v>8.3632499999999982E-5</v>
      </c>
      <c r="SM6" s="109">
        <f t="shared" si="13"/>
        <v>1</v>
      </c>
      <c r="SN6" s="109">
        <f t="shared" si="22"/>
        <v>0</v>
      </c>
      <c r="SO6" s="109">
        <f t="shared" si="23"/>
        <v>0</v>
      </c>
      <c r="SP6" s="109">
        <f t="shared" si="24"/>
        <v>0</v>
      </c>
      <c r="SQ6" s="110">
        <f>SUM(GS6*Parameters!$L$2,GT6*Parameters!$L$3,GU6*Parameters!$L$4,GV6*Parameters!$L$5)</f>
        <v>3.8</v>
      </c>
      <c r="SR6" s="110">
        <f>SUM(LF6*Parameters!$L$2,LG6*Parameters!$L$3,LH6*Parameters!$L$4,LI6*Parameters!$L$5)</f>
        <v>3.8</v>
      </c>
      <c r="SS6" s="110">
        <f>SUM(PS6*Parameters!$L$2,PT6*Parameters!$L$3,PU6*Parameters!$L$4,PV6*Parameters!$L$5)</f>
        <v>3.8</v>
      </c>
      <c r="ST6" s="110">
        <f t="shared" si="25"/>
        <v>3.7999999999999994</v>
      </c>
      <c r="SU6" s="111">
        <f t="shared" si="26"/>
        <v>0.74605263157894741</v>
      </c>
      <c r="SV6" s="111">
        <f t="shared" si="27"/>
        <v>0</v>
      </c>
      <c r="SW6" s="111">
        <f t="shared" si="28"/>
        <v>0</v>
      </c>
      <c r="SX6" s="111">
        <f t="shared" si="29"/>
        <v>0</v>
      </c>
      <c r="SY6" s="162">
        <f t="shared" si="17"/>
        <v>45649</v>
      </c>
      <c r="SZ6" s="162">
        <f t="shared" si="30"/>
        <v>45655</v>
      </c>
    </row>
    <row r="7" spans="1:632">
      <c r="A7" s="276">
        <v>45649.421672106502</v>
      </c>
      <c r="B7" s="276">
        <v>45657.439592696799</v>
      </c>
      <c r="C7" s="276">
        <v>45649</v>
      </c>
      <c r="D7" s="121"/>
      <c r="E7" s="121" t="s">
        <v>322</v>
      </c>
      <c r="F7" s="121"/>
      <c r="G7" s="121" t="s">
        <v>322</v>
      </c>
      <c r="H7" s="121"/>
      <c r="I7" s="121" t="s">
        <v>323</v>
      </c>
      <c r="J7" s="121"/>
      <c r="K7" s="121" t="s">
        <v>727</v>
      </c>
      <c r="L7" s="151" t="s">
        <v>756</v>
      </c>
      <c r="M7" s="245" t="s">
        <v>367</v>
      </c>
      <c r="N7" s="121" t="s">
        <v>331</v>
      </c>
      <c r="O7" s="121">
        <v>1</v>
      </c>
      <c r="P7" s="121">
        <v>0</v>
      </c>
      <c r="Q7" s="121">
        <v>0</v>
      </c>
      <c r="R7" s="121">
        <v>0</v>
      </c>
      <c r="S7" s="121">
        <v>0</v>
      </c>
      <c r="T7" s="121">
        <v>0</v>
      </c>
      <c r="U7" s="121"/>
      <c r="V7" s="121" t="s">
        <v>329</v>
      </c>
      <c r="W7" s="121">
        <v>0</v>
      </c>
      <c r="X7" s="121">
        <v>1</v>
      </c>
      <c r="Y7" s="117">
        <v>0</v>
      </c>
      <c r="Z7" s="117">
        <v>0</v>
      </c>
      <c r="AA7" s="117">
        <v>0</v>
      </c>
      <c r="AB7" s="117">
        <v>0</v>
      </c>
      <c r="AC7" s="122">
        <v>0</v>
      </c>
      <c r="AD7" s="117">
        <v>0</v>
      </c>
      <c r="AE7" s="117">
        <v>0</v>
      </c>
      <c r="AF7" s="117">
        <v>0</v>
      </c>
      <c r="AG7" s="117">
        <v>0</v>
      </c>
      <c r="AH7" s="117"/>
      <c r="AI7" s="117"/>
      <c r="AJ7" s="117"/>
      <c r="AK7" s="117"/>
      <c r="AL7" s="117"/>
      <c r="AM7" s="117"/>
      <c r="AN7" s="117"/>
      <c r="AO7" s="117"/>
      <c r="AP7" s="117"/>
      <c r="AQ7" s="117"/>
      <c r="AR7" s="117"/>
      <c r="AS7" s="117"/>
      <c r="AT7" s="117"/>
      <c r="AU7" s="117"/>
      <c r="AV7" s="117"/>
      <c r="AW7" s="117"/>
      <c r="AX7" s="117"/>
      <c r="AY7" s="117"/>
      <c r="AZ7" s="117"/>
      <c r="BA7" s="117"/>
      <c r="BB7" s="117"/>
      <c r="BC7" s="117"/>
      <c r="BD7" s="117"/>
      <c r="BE7" s="117"/>
      <c r="BF7" s="190"/>
      <c r="BG7" s="121"/>
      <c r="BH7" s="122"/>
      <c r="BI7" s="117"/>
      <c r="BJ7" s="117"/>
      <c r="BK7" s="117"/>
      <c r="BL7" s="117"/>
      <c r="BM7" s="117"/>
      <c r="BN7" s="117"/>
      <c r="BO7" s="117">
        <v>14.19</v>
      </c>
      <c r="BP7" s="117" t="s">
        <v>784</v>
      </c>
      <c r="BQ7" s="122" t="s">
        <v>785</v>
      </c>
      <c r="BR7" s="117"/>
      <c r="BS7" s="117"/>
      <c r="BT7" s="117"/>
      <c r="BU7" s="117"/>
      <c r="BV7" s="117"/>
      <c r="BW7" s="117"/>
      <c r="BX7" s="117"/>
      <c r="BY7" s="117"/>
      <c r="BZ7" s="117"/>
      <c r="CA7" s="117"/>
      <c r="CB7" s="117"/>
      <c r="CC7" s="117"/>
      <c r="CD7" s="117"/>
      <c r="CE7" s="117"/>
      <c r="CF7" s="117"/>
      <c r="CG7" s="117"/>
      <c r="CH7" s="117"/>
      <c r="CI7" s="117"/>
      <c r="CJ7" s="117"/>
      <c r="CK7" s="117"/>
      <c r="CL7" s="117"/>
      <c r="CM7" s="117"/>
      <c r="CN7" s="117"/>
      <c r="CO7" s="117"/>
      <c r="CP7" s="117"/>
      <c r="CQ7" s="117"/>
      <c r="CR7" s="117"/>
      <c r="CS7" s="117"/>
      <c r="CT7" s="117"/>
      <c r="CU7" s="117"/>
      <c r="CV7" s="117"/>
      <c r="CW7" s="117"/>
      <c r="CX7" s="117"/>
      <c r="CY7" s="117"/>
      <c r="CZ7" s="117"/>
      <c r="DA7" s="117"/>
      <c r="DB7" s="117"/>
      <c r="DC7" s="117"/>
      <c r="DD7" s="117"/>
      <c r="DE7" s="117"/>
      <c r="DF7" s="117"/>
      <c r="DG7" s="117"/>
      <c r="DH7" s="117"/>
      <c r="DI7" s="117"/>
      <c r="DJ7" s="117"/>
      <c r="DK7" s="117"/>
      <c r="DL7" s="117"/>
      <c r="DM7" s="117"/>
      <c r="DN7" s="171"/>
      <c r="DO7" s="117"/>
      <c r="DP7" s="166"/>
      <c r="DQ7" s="117"/>
      <c r="DR7" s="166"/>
      <c r="DS7" s="117"/>
      <c r="DT7" s="117"/>
      <c r="DU7" s="117"/>
      <c r="DV7" s="117"/>
      <c r="DW7" s="248" t="s">
        <v>756</v>
      </c>
      <c r="DX7" s="117"/>
      <c r="DY7" s="117"/>
      <c r="DZ7" s="117"/>
      <c r="EA7" s="117"/>
      <c r="EB7" s="117"/>
      <c r="EC7" s="117"/>
      <c r="ED7" s="117" t="s">
        <v>786</v>
      </c>
      <c r="EE7" s="252">
        <v>45650.4114222801</v>
      </c>
      <c r="EF7" s="261">
        <v>45663.660137951403</v>
      </c>
      <c r="EG7" s="252">
        <v>45650</v>
      </c>
      <c r="EH7" s="129"/>
      <c r="EI7" s="129" t="s">
        <v>322</v>
      </c>
      <c r="EJ7" s="129"/>
      <c r="EK7" s="129" t="s">
        <v>322</v>
      </c>
      <c r="EL7" s="129"/>
      <c r="EM7" s="129" t="s">
        <v>323</v>
      </c>
      <c r="EN7" s="129"/>
      <c r="EO7" s="129" t="s">
        <v>727</v>
      </c>
      <c r="EP7" s="153" t="s">
        <v>759</v>
      </c>
      <c r="EQ7" s="153" t="s">
        <v>367</v>
      </c>
      <c r="ER7" s="129" t="s">
        <v>331</v>
      </c>
      <c r="ES7" s="129">
        <v>1</v>
      </c>
      <c r="ET7" s="129">
        <v>0</v>
      </c>
      <c r="EU7" s="129">
        <v>0</v>
      </c>
      <c r="EV7" s="129">
        <v>0</v>
      </c>
      <c r="EW7" s="129">
        <v>0</v>
      </c>
      <c r="EX7" s="129">
        <v>0</v>
      </c>
      <c r="EY7" s="129"/>
      <c r="EZ7" s="129" t="s">
        <v>329</v>
      </c>
      <c r="FA7" s="129">
        <v>0</v>
      </c>
      <c r="FB7" s="129">
        <v>1</v>
      </c>
      <c r="FC7" s="129">
        <v>0</v>
      </c>
      <c r="FD7" s="129">
        <v>0</v>
      </c>
      <c r="FE7" s="129">
        <v>0</v>
      </c>
      <c r="FF7" s="129">
        <v>0</v>
      </c>
      <c r="FG7" s="129">
        <v>0</v>
      </c>
      <c r="FH7" s="129">
        <v>0</v>
      </c>
      <c r="FI7" s="129">
        <v>0</v>
      </c>
      <c r="FJ7" s="129">
        <v>0</v>
      </c>
      <c r="FK7" s="129">
        <v>0</v>
      </c>
      <c r="FL7" s="129"/>
      <c r="FM7" s="129"/>
      <c r="FN7" s="129"/>
      <c r="FO7" s="129"/>
      <c r="FP7" s="129"/>
      <c r="FQ7" s="129"/>
      <c r="FR7" s="129"/>
      <c r="FS7" s="129"/>
      <c r="FT7" s="129"/>
      <c r="FU7" s="129"/>
      <c r="FV7" s="129"/>
      <c r="FW7" s="129"/>
      <c r="FX7" s="129"/>
      <c r="FY7" s="129"/>
      <c r="FZ7" s="129"/>
      <c r="GA7" s="129"/>
      <c r="GB7" s="129"/>
      <c r="GC7" s="129"/>
      <c r="GD7" s="129"/>
      <c r="GE7" s="129"/>
      <c r="GF7" s="129"/>
      <c r="GG7" s="129"/>
      <c r="GH7" s="129"/>
      <c r="GI7" s="129"/>
      <c r="GJ7" s="129"/>
      <c r="GK7" s="129"/>
      <c r="GL7" s="129"/>
      <c r="GM7" s="129"/>
      <c r="GN7" s="129"/>
      <c r="GO7" s="129"/>
      <c r="GP7" s="129"/>
      <c r="GQ7" s="129"/>
      <c r="GR7" s="129"/>
      <c r="GS7" s="129">
        <v>4</v>
      </c>
      <c r="GT7" s="129">
        <v>4</v>
      </c>
      <c r="GU7" s="129">
        <v>2</v>
      </c>
      <c r="GV7" s="129">
        <v>0</v>
      </c>
      <c r="GW7" s="129"/>
      <c r="GX7" s="129"/>
      <c r="GY7" s="129"/>
      <c r="GZ7" s="129"/>
      <c r="HA7" s="129"/>
      <c r="HB7" s="129"/>
      <c r="HC7" s="129"/>
      <c r="HD7" s="186"/>
      <c r="HE7" s="129"/>
      <c r="HF7" s="140"/>
      <c r="HG7" s="129"/>
      <c r="HH7" s="129"/>
      <c r="HI7" s="129"/>
      <c r="HJ7" s="129"/>
      <c r="HK7" s="129"/>
      <c r="HL7" s="129"/>
      <c r="HM7" s="129">
        <v>11.45</v>
      </c>
      <c r="HN7" s="129" t="s">
        <v>787</v>
      </c>
      <c r="HO7" s="140" t="s">
        <v>788</v>
      </c>
      <c r="HP7" s="129">
        <v>0</v>
      </c>
      <c r="HQ7" s="129"/>
      <c r="HR7" s="129"/>
      <c r="HS7" s="129"/>
      <c r="HT7" s="129"/>
      <c r="HU7" s="129"/>
      <c r="HV7" s="129"/>
      <c r="HW7" s="129"/>
      <c r="HX7" s="129"/>
      <c r="HY7" s="129"/>
      <c r="HZ7" s="129"/>
      <c r="IA7" s="129"/>
      <c r="IB7" s="129"/>
      <c r="IC7" s="129"/>
      <c r="ID7" s="129"/>
      <c r="IE7" s="129"/>
      <c r="IF7" s="129"/>
      <c r="IG7" s="129"/>
      <c r="IH7" s="129"/>
      <c r="II7" s="129"/>
      <c r="IJ7" s="129"/>
      <c r="IK7" s="129"/>
      <c r="IL7" s="176" t="s">
        <v>763</v>
      </c>
      <c r="IM7" s="129"/>
      <c r="IN7" s="167"/>
      <c r="IO7" s="129"/>
      <c r="IP7" s="129"/>
      <c r="IQ7" s="129" t="s">
        <v>789</v>
      </c>
      <c r="IR7" s="265">
        <v>45651.418461203699</v>
      </c>
      <c r="IS7" s="265">
        <v>45663.663931678202</v>
      </c>
      <c r="IT7" s="265">
        <v>45651</v>
      </c>
      <c r="IU7" s="142"/>
      <c r="IV7" s="142" t="s">
        <v>322</v>
      </c>
      <c r="IW7" s="142"/>
      <c r="IX7" s="142" t="s">
        <v>322</v>
      </c>
      <c r="IY7" s="142"/>
      <c r="IZ7" s="142" t="s">
        <v>323</v>
      </c>
      <c r="JA7" s="142"/>
      <c r="JB7" s="142" t="s">
        <v>727</v>
      </c>
      <c r="JC7" s="154" t="s">
        <v>763</v>
      </c>
      <c r="JD7" s="154" t="s">
        <v>367</v>
      </c>
      <c r="JE7" s="142" t="s">
        <v>331</v>
      </c>
      <c r="JF7" s="142">
        <v>1</v>
      </c>
      <c r="JG7" s="142">
        <v>0</v>
      </c>
      <c r="JH7" s="142">
        <v>0</v>
      </c>
      <c r="JI7" s="142">
        <v>0</v>
      </c>
      <c r="JJ7" s="142">
        <v>0</v>
      </c>
      <c r="JK7" s="142">
        <v>0</v>
      </c>
      <c r="JL7" s="142"/>
      <c r="JM7" s="142" t="s">
        <v>329</v>
      </c>
      <c r="JN7" s="142">
        <v>0</v>
      </c>
      <c r="JO7" s="142">
        <v>1</v>
      </c>
      <c r="JP7" s="142">
        <v>0</v>
      </c>
      <c r="JQ7" s="142">
        <v>0</v>
      </c>
      <c r="JR7" s="142">
        <v>0</v>
      </c>
      <c r="JS7" s="142">
        <v>0</v>
      </c>
      <c r="JT7" s="142">
        <v>0</v>
      </c>
      <c r="JU7" s="142">
        <v>0</v>
      </c>
      <c r="JV7" s="142">
        <v>0</v>
      </c>
      <c r="JW7" s="142">
        <v>0</v>
      </c>
      <c r="JX7" s="142">
        <v>0</v>
      </c>
      <c r="JY7" s="142"/>
      <c r="JZ7" s="142"/>
      <c r="KA7" s="142"/>
      <c r="KB7" s="142"/>
      <c r="KC7" s="142"/>
      <c r="KD7" s="142"/>
      <c r="KE7" s="142"/>
      <c r="KF7" s="142"/>
      <c r="KG7" s="142"/>
      <c r="KH7" s="142"/>
      <c r="KI7" s="142"/>
      <c r="KJ7" s="142"/>
      <c r="KK7" s="142"/>
      <c r="KL7" s="142"/>
      <c r="KM7" s="142"/>
      <c r="KN7" s="142"/>
      <c r="KO7" s="142"/>
      <c r="KP7" s="142"/>
      <c r="KQ7" s="142"/>
      <c r="KR7" s="142"/>
      <c r="KS7" s="142"/>
      <c r="KT7" s="142"/>
      <c r="KU7" s="142"/>
      <c r="KV7" s="142"/>
      <c r="KW7" s="142"/>
      <c r="KX7" s="142"/>
      <c r="KY7" s="142"/>
      <c r="KZ7" s="142"/>
      <c r="LA7" s="142"/>
      <c r="LB7" s="142"/>
      <c r="LC7" s="142"/>
      <c r="LD7" s="142"/>
      <c r="LE7" s="142"/>
      <c r="LF7" s="142">
        <v>4</v>
      </c>
      <c r="LG7" s="142">
        <v>4</v>
      </c>
      <c r="LH7" s="142">
        <v>2</v>
      </c>
      <c r="LI7" s="142">
        <v>0</v>
      </c>
      <c r="LJ7" s="142"/>
      <c r="LK7" s="142"/>
      <c r="LL7" s="142"/>
      <c r="LM7" s="142"/>
      <c r="LN7" s="142"/>
      <c r="LO7" s="142"/>
      <c r="LP7" s="142"/>
      <c r="LQ7" s="194"/>
      <c r="LR7" s="142"/>
      <c r="LS7" s="144"/>
      <c r="LT7" s="142"/>
      <c r="LU7" s="142"/>
      <c r="LV7" s="142"/>
      <c r="LW7" s="142"/>
      <c r="LX7" s="142"/>
      <c r="LY7" s="142"/>
      <c r="LZ7" s="142">
        <v>8.6549999999999994</v>
      </c>
      <c r="MA7" s="142" t="s">
        <v>790</v>
      </c>
      <c r="MB7" s="144" t="s">
        <v>791</v>
      </c>
      <c r="MC7" s="142">
        <v>0</v>
      </c>
      <c r="MD7" s="142"/>
      <c r="ME7" s="142"/>
      <c r="MF7" s="142"/>
      <c r="MG7" s="142"/>
      <c r="MH7" s="142"/>
      <c r="MI7" s="142"/>
      <c r="MJ7" s="142"/>
      <c r="MK7" s="142"/>
      <c r="ML7" s="142"/>
      <c r="MM7" s="142"/>
      <c r="MN7" s="142"/>
      <c r="MO7" s="142"/>
      <c r="MP7" s="142"/>
      <c r="MQ7" s="142"/>
      <c r="MR7" s="142"/>
      <c r="MS7" s="142"/>
      <c r="MT7" s="142"/>
      <c r="MU7" s="142"/>
      <c r="MV7" s="142"/>
      <c r="MW7" s="142"/>
      <c r="MX7" s="142"/>
      <c r="MY7" s="168"/>
      <c r="MZ7" s="142"/>
      <c r="NA7" s="180" t="s">
        <v>767</v>
      </c>
      <c r="NB7" s="142"/>
      <c r="NC7" s="142"/>
      <c r="ND7" s="142" t="s">
        <v>792</v>
      </c>
      <c r="NE7" s="270">
        <v>45652.4217692245</v>
      </c>
      <c r="NF7" s="270">
        <v>45652.429199837999</v>
      </c>
      <c r="NG7" s="270">
        <v>45652</v>
      </c>
      <c r="NH7" s="128"/>
      <c r="NI7" s="128" t="s">
        <v>322</v>
      </c>
      <c r="NJ7" s="128"/>
      <c r="NK7" s="128" t="s">
        <v>322</v>
      </c>
      <c r="NL7" s="128"/>
      <c r="NM7" s="128" t="s">
        <v>323</v>
      </c>
      <c r="NN7" s="128"/>
      <c r="NO7" s="128" t="s">
        <v>727</v>
      </c>
      <c r="NP7" s="136" t="s">
        <v>767</v>
      </c>
      <c r="NQ7" s="136" t="s">
        <v>367</v>
      </c>
      <c r="NR7" s="128" t="s">
        <v>331</v>
      </c>
      <c r="NS7" s="128">
        <v>1</v>
      </c>
      <c r="NT7" s="128">
        <v>0</v>
      </c>
      <c r="NU7" s="128">
        <v>0</v>
      </c>
      <c r="NV7" s="128">
        <v>0</v>
      </c>
      <c r="NW7" s="128">
        <v>0</v>
      </c>
      <c r="NX7" s="128">
        <v>0</v>
      </c>
      <c r="NY7" s="128"/>
      <c r="NZ7" s="128" t="s">
        <v>329</v>
      </c>
      <c r="OA7" s="128">
        <v>0</v>
      </c>
      <c r="OB7" s="128">
        <v>1</v>
      </c>
      <c r="OC7" s="128">
        <v>0</v>
      </c>
      <c r="OD7" s="128">
        <v>0</v>
      </c>
      <c r="OE7" s="128">
        <v>0</v>
      </c>
      <c r="OF7" s="128">
        <v>0</v>
      </c>
      <c r="OG7" s="128">
        <v>0</v>
      </c>
      <c r="OH7" s="128">
        <v>0</v>
      </c>
      <c r="OI7" s="128">
        <v>0</v>
      </c>
      <c r="OJ7" s="128">
        <v>0</v>
      </c>
      <c r="OK7" s="128">
        <v>0</v>
      </c>
      <c r="OL7" s="128"/>
      <c r="OM7" s="128"/>
      <c r="ON7" s="128"/>
      <c r="OO7" s="128"/>
      <c r="OP7" s="128"/>
      <c r="OQ7" s="128"/>
      <c r="OR7" s="128"/>
      <c r="OS7" s="128"/>
      <c r="OT7" s="128"/>
      <c r="OU7" s="128"/>
      <c r="OV7" s="128"/>
      <c r="OW7" s="128"/>
      <c r="OX7" s="128"/>
      <c r="OY7" s="128"/>
      <c r="OZ7" s="128"/>
      <c r="PA7" s="128"/>
      <c r="PB7" s="128"/>
      <c r="PC7" s="128"/>
      <c r="PD7" s="128"/>
      <c r="PE7" s="128"/>
      <c r="PF7" s="128"/>
      <c r="PG7" s="128"/>
      <c r="PH7" s="128"/>
      <c r="PI7" s="128"/>
      <c r="PJ7" s="128"/>
      <c r="PK7" s="128"/>
      <c r="PL7" s="128"/>
      <c r="PM7" s="128"/>
      <c r="PN7" s="128"/>
      <c r="PO7" s="128"/>
      <c r="PP7" s="128"/>
      <c r="PQ7" s="128"/>
      <c r="PR7" s="128"/>
      <c r="PS7" s="128">
        <v>4</v>
      </c>
      <c r="PT7" s="128">
        <v>4</v>
      </c>
      <c r="PU7" s="128">
        <v>2</v>
      </c>
      <c r="PV7" s="128">
        <v>0</v>
      </c>
      <c r="PW7" s="128"/>
      <c r="PX7" s="128"/>
      <c r="PY7" s="128"/>
      <c r="PZ7" s="128"/>
      <c r="QA7" s="128"/>
      <c r="QB7" s="128"/>
      <c r="QC7" s="128"/>
      <c r="QD7" s="198"/>
      <c r="QE7" s="128"/>
      <c r="QF7" s="163"/>
      <c r="QG7" s="128"/>
      <c r="QH7" s="128"/>
      <c r="QI7" s="128"/>
      <c r="QJ7" s="128"/>
      <c r="QK7" s="128"/>
      <c r="QL7" s="128"/>
      <c r="QM7" s="128">
        <v>5.9050000000000002</v>
      </c>
      <c r="QN7" s="128" t="s">
        <v>793</v>
      </c>
      <c r="QO7" s="163" t="s">
        <v>794</v>
      </c>
      <c r="QP7" s="128">
        <v>0</v>
      </c>
      <c r="QQ7" s="128"/>
      <c r="QR7" s="128"/>
      <c r="QS7" s="128"/>
      <c r="QT7" s="128"/>
      <c r="QU7" s="128"/>
      <c r="QV7" s="128"/>
      <c r="QW7" s="128"/>
      <c r="QX7" s="128"/>
      <c r="QY7" s="128"/>
      <c r="QZ7" s="128"/>
      <c r="RA7" s="128"/>
      <c r="RB7" s="128"/>
      <c r="RC7" s="128"/>
      <c r="RD7" s="128"/>
      <c r="RE7" s="128"/>
      <c r="RF7" s="128"/>
      <c r="RG7" s="128"/>
      <c r="RH7" s="128"/>
      <c r="RI7" s="128"/>
      <c r="RJ7" s="128"/>
      <c r="RK7" s="128"/>
      <c r="RL7" s="128"/>
      <c r="RM7" s="169"/>
      <c r="RN7" s="128"/>
      <c r="RO7" s="169"/>
      <c r="RP7" s="128"/>
      <c r="RQ7" s="128" t="s">
        <v>795</v>
      </c>
      <c r="RR7" s="105">
        <f t="shared" si="0"/>
        <v>2.74</v>
      </c>
      <c r="RS7" s="113">
        <f t="shared" si="1"/>
        <v>2.7949999999999999</v>
      </c>
      <c r="RT7" s="105">
        <f t="shared" si="2"/>
        <v>2.7499999999999991</v>
      </c>
      <c r="RU7" s="105">
        <f t="shared" si="3"/>
        <v>0</v>
      </c>
      <c r="RV7" s="105">
        <f t="shared" si="4"/>
        <v>0</v>
      </c>
      <c r="RW7" s="105">
        <f t="shared" si="5"/>
        <v>0</v>
      </c>
      <c r="RX7" s="105">
        <f t="shared" si="6"/>
        <v>0</v>
      </c>
      <c r="RY7" s="105">
        <f t="shared" si="7"/>
        <v>0</v>
      </c>
      <c r="RZ7" s="105">
        <f t="shared" si="8"/>
        <v>0</v>
      </c>
      <c r="SA7" s="105">
        <f t="shared" si="9"/>
        <v>0</v>
      </c>
      <c r="SB7" s="105">
        <f t="shared" si="10"/>
        <v>0</v>
      </c>
      <c r="SC7" s="105">
        <f t="shared" si="11"/>
        <v>0</v>
      </c>
      <c r="SD7" s="106">
        <f t="shared" si="18"/>
        <v>2.7616666666666667</v>
      </c>
      <c r="SE7" s="106">
        <f t="shared" si="19"/>
        <v>0</v>
      </c>
      <c r="SF7" s="106">
        <f t="shared" si="20"/>
        <v>0</v>
      </c>
      <c r="SG7" s="106">
        <f t="shared" si="12"/>
        <v>0</v>
      </c>
      <c r="SH7" s="107">
        <f>(SD7/1000)*Parameters!$H$2</f>
        <v>8.1469166666666662E-5</v>
      </c>
      <c r="SI7" s="107">
        <f>(SE7/1000)*Parameters!$H$4</f>
        <v>0</v>
      </c>
      <c r="SJ7" s="107">
        <f>(SF7/1000)*Parameters!$H$3</f>
        <v>0</v>
      </c>
      <c r="SK7" s="107">
        <f>(SG7/1000)*Parameters!$H$5</f>
        <v>0</v>
      </c>
      <c r="SL7" s="108">
        <f t="shared" si="21"/>
        <v>8.1469166666666662E-5</v>
      </c>
      <c r="SM7" s="109">
        <f t="shared" si="13"/>
        <v>1</v>
      </c>
      <c r="SN7" s="109">
        <f t="shared" si="22"/>
        <v>0</v>
      </c>
      <c r="SO7" s="109">
        <f t="shared" si="23"/>
        <v>0</v>
      </c>
      <c r="SP7" s="109">
        <f t="shared" si="24"/>
        <v>0</v>
      </c>
      <c r="SQ7" s="110">
        <f>SUM(GS7*Parameters!$L$2,GT7*Parameters!$L$3,GU7*Parameters!$L$4,GV7*Parameters!$L$5)</f>
        <v>7.2</v>
      </c>
      <c r="SR7" s="110">
        <f>SUM(LF7*Parameters!$L$2,LG7*Parameters!$L$3,LH7*Parameters!$L$4,LI7*Parameters!$L$5)</f>
        <v>7.2</v>
      </c>
      <c r="SS7" s="110">
        <f>SUM(PS7*Parameters!$L$2,PT7*Parameters!$L$3,PU7*Parameters!$L$4,PV7*Parameters!$L$5)</f>
        <v>7.2</v>
      </c>
      <c r="ST7" s="110">
        <f t="shared" si="25"/>
        <v>7.2</v>
      </c>
      <c r="SU7" s="111">
        <f t="shared" si="26"/>
        <v>0.3835648148148148</v>
      </c>
      <c r="SV7" s="111">
        <f t="shared" si="27"/>
        <v>0</v>
      </c>
      <c r="SW7" s="111">
        <f t="shared" si="28"/>
        <v>0</v>
      </c>
      <c r="SX7" s="111">
        <f t="shared" si="29"/>
        <v>0</v>
      </c>
      <c r="SY7" s="162">
        <f t="shared" si="17"/>
        <v>45649</v>
      </c>
      <c r="SZ7" s="162">
        <f t="shared" si="30"/>
        <v>45655</v>
      </c>
    </row>
    <row r="8" spans="1:632">
      <c r="A8" s="276">
        <v>45654.548233217603</v>
      </c>
      <c r="B8" s="276">
        <v>45665.4127349884</v>
      </c>
      <c r="C8" s="276">
        <v>45654</v>
      </c>
      <c r="D8" s="121"/>
      <c r="E8" s="121" t="s">
        <v>322</v>
      </c>
      <c r="F8" s="121"/>
      <c r="G8" s="121" t="s">
        <v>322</v>
      </c>
      <c r="H8" s="121"/>
      <c r="I8" s="121" t="s">
        <v>323</v>
      </c>
      <c r="J8" s="121"/>
      <c r="K8" s="121" t="s">
        <v>727</v>
      </c>
      <c r="L8" s="151" t="s">
        <v>728</v>
      </c>
      <c r="M8" s="245" t="s">
        <v>371</v>
      </c>
      <c r="N8" s="121" t="s">
        <v>331</v>
      </c>
      <c r="O8" s="121">
        <v>1</v>
      </c>
      <c r="P8" s="121">
        <v>0</v>
      </c>
      <c r="Q8" s="121">
        <v>0</v>
      </c>
      <c r="R8" s="121">
        <v>0</v>
      </c>
      <c r="S8" s="121">
        <v>0</v>
      </c>
      <c r="T8" s="121">
        <v>0</v>
      </c>
      <c r="U8" s="121"/>
      <c r="V8" s="121" t="s">
        <v>329</v>
      </c>
      <c r="W8" s="121">
        <v>0</v>
      </c>
      <c r="X8" s="121">
        <v>1</v>
      </c>
      <c r="Y8" s="117">
        <v>0</v>
      </c>
      <c r="Z8" s="117">
        <v>0</v>
      </c>
      <c r="AA8" s="121">
        <v>0</v>
      </c>
      <c r="AB8" s="121">
        <v>0</v>
      </c>
      <c r="AC8" s="121">
        <v>0</v>
      </c>
      <c r="AD8" s="117">
        <v>0</v>
      </c>
      <c r="AE8" s="121">
        <v>0</v>
      </c>
      <c r="AF8" s="117">
        <v>0</v>
      </c>
      <c r="AG8" s="117">
        <v>0</v>
      </c>
      <c r="AH8" s="121"/>
      <c r="AI8" s="117"/>
      <c r="AJ8" s="117"/>
      <c r="AK8" s="121"/>
      <c r="AL8" s="117"/>
      <c r="AM8" s="117"/>
      <c r="AN8" s="121"/>
      <c r="AO8" s="117"/>
      <c r="AP8" s="122"/>
      <c r="AQ8" s="121"/>
      <c r="AR8" s="117"/>
      <c r="AS8" s="122"/>
      <c r="AT8" s="121"/>
      <c r="AU8" s="117"/>
      <c r="AV8" s="117"/>
      <c r="AW8" s="121"/>
      <c r="AX8" s="117"/>
      <c r="AY8" s="117"/>
      <c r="AZ8" s="121"/>
      <c r="BA8" s="117"/>
      <c r="BB8" s="117"/>
      <c r="BC8" s="121"/>
      <c r="BD8" s="117"/>
      <c r="BE8" s="117"/>
      <c r="BF8" s="190"/>
      <c r="BG8" s="121"/>
      <c r="BH8" s="122"/>
      <c r="BI8" s="117"/>
      <c r="BJ8" s="117"/>
      <c r="BK8" s="117"/>
      <c r="BL8" s="117"/>
      <c r="BM8" s="117"/>
      <c r="BN8" s="117"/>
      <c r="BO8" s="117">
        <v>13.89</v>
      </c>
      <c r="BP8" s="117" t="s">
        <v>796</v>
      </c>
      <c r="BQ8" s="122" t="s">
        <v>797</v>
      </c>
      <c r="BR8" s="117"/>
      <c r="BS8" s="117"/>
      <c r="BT8" s="117"/>
      <c r="BU8" s="117"/>
      <c r="BV8" s="117"/>
      <c r="BW8" s="117"/>
      <c r="BX8" s="117"/>
      <c r="BY8" s="117"/>
      <c r="BZ8" s="117"/>
      <c r="CA8" s="117"/>
      <c r="CB8" s="117"/>
      <c r="CC8" s="117"/>
      <c r="CD8" s="117"/>
      <c r="CE8" s="117"/>
      <c r="CF8" s="117"/>
      <c r="CG8" s="117"/>
      <c r="CH8" s="117"/>
      <c r="CI8" s="117"/>
      <c r="CJ8" s="117"/>
      <c r="CK8" s="117"/>
      <c r="CL8" s="117"/>
      <c r="CM8" s="117"/>
      <c r="CN8" s="117"/>
      <c r="CO8" s="117"/>
      <c r="CP8" s="117"/>
      <c r="CQ8" s="117"/>
      <c r="CR8" s="117"/>
      <c r="CS8" s="117"/>
      <c r="CT8" s="117"/>
      <c r="CU8" s="117"/>
      <c r="CV8" s="117"/>
      <c r="CW8" s="117"/>
      <c r="CX8" s="117"/>
      <c r="CY8" s="117"/>
      <c r="CZ8" s="117"/>
      <c r="DA8" s="117"/>
      <c r="DB8" s="117"/>
      <c r="DC8" s="117"/>
      <c r="DD8" s="117"/>
      <c r="DE8" s="117"/>
      <c r="DF8" s="117"/>
      <c r="DG8" s="117"/>
      <c r="DH8" s="117"/>
      <c r="DI8" s="117"/>
      <c r="DJ8" s="117"/>
      <c r="DK8" s="117"/>
      <c r="DL8" s="117"/>
      <c r="DM8" s="117"/>
      <c r="DN8" s="171"/>
      <c r="DO8" s="117"/>
      <c r="DP8" s="166"/>
      <c r="DQ8" s="117"/>
      <c r="DR8" s="166"/>
      <c r="DS8" s="117"/>
      <c r="DT8" s="117"/>
      <c r="DU8" s="117"/>
      <c r="DV8" s="117"/>
      <c r="DW8" s="248" t="s">
        <v>731</v>
      </c>
      <c r="DX8" s="117"/>
      <c r="DY8" s="117"/>
      <c r="DZ8" s="117"/>
      <c r="EA8" s="117"/>
      <c r="EB8" s="117"/>
      <c r="EC8" s="117"/>
      <c r="ED8" s="117" t="s">
        <v>798</v>
      </c>
      <c r="EE8" s="252">
        <v>45655.545400509298</v>
      </c>
      <c r="EF8" s="261">
        <v>45655.5506142593</v>
      </c>
      <c r="EG8" s="252">
        <v>45655</v>
      </c>
      <c r="EH8" s="129"/>
      <c r="EI8" s="129" t="s">
        <v>322</v>
      </c>
      <c r="EJ8" s="129"/>
      <c r="EK8" s="129" t="s">
        <v>322</v>
      </c>
      <c r="EL8" s="129"/>
      <c r="EM8" s="129" t="s">
        <v>323</v>
      </c>
      <c r="EN8" s="129"/>
      <c r="EO8" s="129" t="s">
        <v>727</v>
      </c>
      <c r="EP8" s="153" t="s">
        <v>731</v>
      </c>
      <c r="EQ8" s="153" t="s">
        <v>371</v>
      </c>
      <c r="ER8" s="129" t="s">
        <v>331</v>
      </c>
      <c r="ES8" s="129">
        <v>1</v>
      </c>
      <c r="ET8" s="129">
        <v>0</v>
      </c>
      <c r="EU8" s="129">
        <v>0</v>
      </c>
      <c r="EV8" s="129">
        <v>0</v>
      </c>
      <c r="EW8" s="129">
        <v>0</v>
      </c>
      <c r="EX8" s="129">
        <v>0</v>
      </c>
      <c r="EY8" s="129"/>
      <c r="EZ8" s="129" t="s">
        <v>329</v>
      </c>
      <c r="FA8" s="129">
        <v>0</v>
      </c>
      <c r="FB8" s="129">
        <v>1</v>
      </c>
      <c r="FC8" s="129">
        <v>0</v>
      </c>
      <c r="FD8" s="129">
        <v>0</v>
      </c>
      <c r="FE8" s="129">
        <v>0</v>
      </c>
      <c r="FF8" s="129">
        <v>0</v>
      </c>
      <c r="FG8" s="129">
        <v>0</v>
      </c>
      <c r="FH8" s="129">
        <v>0</v>
      </c>
      <c r="FI8" s="129">
        <v>0</v>
      </c>
      <c r="FJ8" s="129">
        <v>0</v>
      </c>
      <c r="FK8" s="129">
        <v>0</v>
      </c>
      <c r="FL8" s="129"/>
      <c r="FM8" s="129"/>
      <c r="FN8" s="129"/>
      <c r="FO8" s="129"/>
      <c r="FP8" s="129"/>
      <c r="FQ8" s="129"/>
      <c r="FR8" s="129"/>
      <c r="FS8" s="129"/>
      <c r="FT8" s="129"/>
      <c r="FU8" s="129"/>
      <c r="FV8" s="129"/>
      <c r="FW8" s="129"/>
      <c r="FX8" s="129"/>
      <c r="FY8" s="129"/>
      <c r="FZ8" s="129"/>
      <c r="GA8" s="129"/>
      <c r="GB8" s="129"/>
      <c r="GC8" s="129"/>
      <c r="GD8" s="129"/>
      <c r="GE8" s="129"/>
      <c r="GF8" s="129"/>
      <c r="GG8" s="129"/>
      <c r="GH8" s="129"/>
      <c r="GI8" s="129"/>
      <c r="GJ8" s="129"/>
      <c r="GK8" s="129"/>
      <c r="GL8" s="129"/>
      <c r="GM8" s="129"/>
      <c r="GN8" s="129"/>
      <c r="GO8" s="129"/>
      <c r="GP8" s="129"/>
      <c r="GQ8" s="129"/>
      <c r="GR8" s="129"/>
      <c r="GS8" s="129">
        <v>9</v>
      </c>
      <c r="GT8" s="129">
        <v>4</v>
      </c>
      <c r="GU8" s="129">
        <v>1</v>
      </c>
      <c r="GV8" s="129">
        <v>0</v>
      </c>
      <c r="GW8" s="129"/>
      <c r="GX8" s="129"/>
      <c r="GY8" s="129"/>
      <c r="GZ8" s="129"/>
      <c r="HA8" s="129"/>
      <c r="HB8" s="129"/>
      <c r="HC8" s="129"/>
      <c r="HD8" s="186"/>
      <c r="HE8" s="129"/>
      <c r="HF8" s="140"/>
      <c r="HG8" s="129"/>
      <c r="HH8" s="129"/>
      <c r="HI8" s="129"/>
      <c r="HJ8" s="129"/>
      <c r="HK8" s="129"/>
      <c r="HL8" s="129"/>
      <c r="HM8" s="129">
        <v>11</v>
      </c>
      <c r="HN8" s="129" t="s">
        <v>799</v>
      </c>
      <c r="HO8" s="140" t="s">
        <v>800</v>
      </c>
      <c r="HP8" s="129">
        <v>0</v>
      </c>
      <c r="HQ8" s="129"/>
      <c r="HR8" s="129"/>
      <c r="HS8" s="129"/>
      <c r="HT8" s="129"/>
      <c r="HU8" s="129"/>
      <c r="HV8" s="129"/>
      <c r="HW8" s="129"/>
      <c r="HX8" s="129"/>
      <c r="HY8" s="129"/>
      <c r="HZ8" s="129"/>
      <c r="IA8" s="129"/>
      <c r="IB8" s="129"/>
      <c r="IC8" s="129"/>
      <c r="ID8" s="129"/>
      <c r="IE8" s="129"/>
      <c r="IF8" s="129"/>
      <c r="IG8" s="129"/>
      <c r="IH8" s="129"/>
      <c r="II8" s="129"/>
      <c r="IJ8" s="129"/>
      <c r="IK8" s="129"/>
      <c r="IL8" s="176" t="s">
        <v>735</v>
      </c>
      <c r="IM8" s="129"/>
      <c r="IN8" s="167"/>
      <c r="IO8" s="129"/>
      <c r="IP8" s="129"/>
      <c r="IQ8" s="129" t="s">
        <v>801</v>
      </c>
      <c r="IR8" s="265">
        <v>45656.552390312499</v>
      </c>
      <c r="IS8" s="265">
        <v>45656.560928819403</v>
      </c>
      <c r="IT8" s="265">
        <v>45656</v>
      </c>
      <c r="IU8" s="142"/>
      <c r="IV8" s="142" t="s">
        <v>322</v>
      </c>
      <c r="IW8" s="142"/>
      <c r="IX8" s="142" t="s">
        <v>322</v>
      </c>
      <c r="IY8" s="142"/>
      <c r="IZ8" s="142" t="s">
        <v>323</v>
      </c>
      <c r="JA8" s="142"/>
      <c r="JB8" s="142" t="s">
        <v>727</v>
      </c>
      <c r="JC8" s="154" t="s">
        <v>735</v>
      </c>
      <c r="JD8" s="154" t="s">
        <v>371</v>
      </c>
      <c r="JE8" s="142" t="s">
        <v>331</v>
      </c>
      <c r="JF8" s="142">
        <v>1</v>
      </c>
      <c r="JG8" s="142">
        <v>0</v>
      </c>
      <c r="JH8" s="142">
        <v>0</v>
      </c>
      <c r="JI8" s="142">
        <v>0</v>
      </c>
      <c r="JJ8" s="142">
        <v>0</v>
      </c>
      <c r="JK8" s="142">
        <v>0</v>
      </c>
      <c r="JL8" s="142"/>
      <c r="JM8" s="142" t="s">
        <v>329</v>
      </c>
      <c r="JN8" s="142">
        <v>0</v>
      </c>
      <c r="JO8" s="142">
        <v>1</v>
      </c>
      <c r="JP8" s="142">
        <v>0</v>
      </c>
      <c r="JQ8" s="142">
        <v>0</v>
      </c>
      <c r="JR8" s="142">
        <v>0</v>
      </c>
      <c r="JS8" s="142">
        <v>0</v>
      </c>
      <c r="JT8" s="142">
        <v>0</v>
      </c>
      <c r="JU8" s="142">
        <v>0</v>
      </c>
      <c r="JV8" s="142">
        <v>0</v>
      </c>
      <c r="JW8" s="142">
        <v>0</v>
      </c>
      <c r="JX8" s="142">
        <v>0</v>
      </c>
      <c r="JY8" s="142"/>
      <c r="JZ8" s="142"/>
      <c r="KA8" s="142"/>
      <c r="KB8" s="142"/>
      <c r="KC8" s="142"/>
      <c r="KD8" s="142"/>
      <c r="KE8" s="142"/>
      <c r="KF8" s="142"/>
      <c r="KG8" s="142"/>
      <c r="KH8" s="142"/>
      <c r="KI8" s="142"/>
      <c r="KJ8" s="142"/>
      <c r="KK8" s="142"/>
      <c r="KL8" s="142"/>
      <c r="KM8" s="142"/>
      <c r="KN8" s="142"/>
      <c r="KO8" s="142"/>
      <c r="KP8" s="142"/>
      <c r="KQ8" s="142"/>
      <c r="KR8" s="142"/>
      <c r="KS8" s="142"/>
      <c r="KT8" s="142"/>
      <c r="KU8" s="142"/>
      <c r="KV8" s="142"/>
      <c r="KW8" s="142"/>
      <c r="KX8" s="142"/>
      <c r="KY8" s="142"/>
      <c r="KZ8" s="142"/>
      <c r="LA8" s="142"/>
      <c r="LB8" s="142"/>
      <c r="LC8" s="142"/>
      <c r="LD8" s="142"/>
      <c r="LE8" s="142"/>
      <c r="LF8" s="142">
        <v>9</v>
      </c>
      <c r="LG8" s="142">
        <v>4</v>
      </c>
      <c r="LH8" s="142">
        <v>1</v>
      </c>
      <c r="LI8" s="142">
        <v>0</v>
      </c>
      <c r="LJ8" s="142"/>
      <c r="LK8" s="142"/>
      <c r="LL8" s="142"/>
      <c r="LM8" s="142"/>
      <c r="LN8" s="142"/>
      <c r="LO8" s="142"/>
      <c r="LP8" s="142"/>
      <c r="LQ8" s="194"/>
      <c r="LR8" s="142"/>
      <c r="LS8" s="144"/>
      <c r="LT8" s="142"/>
      <c r="LU8" s="142"/>
      <c r="LV8" s="142"/>
      <c r="LW8" s="142"/>
      <c r="LX8" s="142"/>
      <c r="LY8" s="142"/>
      <c r="LZ8" s="142">
        <v>8.11</v>
      </c>
      <c r="MA8" s="142" t="s">
        <v>802</v>
      </c>
      <c r="MB8" s="144" t="s">
        <v>803</v>
      </c>
      <c r="MC8" s="142">
        <v>0</v>
      </c>
      <c r="MD8" s="142"/>
      <c r="ME8" s="142"/>
      <c r="MF8" s="142"/>
      <c r="MG8" s="142"/>
      <c r="MH8" s="142"/>
      <c r="MI8" s="142"/>
      <c r="MJ8" s="142"/>
      <c r="MK8" s="142"/>
      <c r="ML8" s="142"/>
      <c r="MM8" s="142"/>
      <c r="MN8" s="142"/>
      <c r="MO8" s="142"/>
      <c r="MP8" s="142"/>
      <c r="MQ8" s="142"/>
      <c r="MR8" s="142"/>
      <c r="MS8" s="142"/>
      <c r="MT8" s="142"/>
      <c r="MU8" s="142"/>
      <c r="MV8" s="142"/>
      <c r="MW8" s="142"/>
      <c r="MX8" s="142"/>
      <c r="MY8" s="168"/>
      <c r="MZ8" s="142"/>
      <c r="NA8" s="180" t="s">
        <v>739</v>
      </c>
      <c r="NB8" s="142"/>
      <c r="NC8" s="142"/>
      <c r="ND8" s="142" t="s">
        <v>804</v>
      </c>
      <c r="NE8" s="270">
        <v>45657.561103310203</v>
      </c>
      <c r="NF8" s="270">
        <v>45657.563283148098</v>
      </c>
      <c r="NG8" s="270">
        <v>45657</v>
      </c>
      <c r="NH8" s="128"/>
      <c r="NI8" s="128" t="s">
        <v>322</v>
      </c>
      <c r="NJ8" s="128"/>
      <c r="NK8" s="128" t="s">
        <v>322</v>
      </c>
      <c r="NL8" s="128"/>
      <c r="NM8" s="128" t="s">
        <v>323</v>
      </c>
      <c r="NN8" s="128"/>
      <c r="NO8" s="128" t="s">
        <v>727</v>
      </c>
      <c r="NP8" s="136" t="s">
        <v>739</v>
      </c>
      <c r="NQ8" s="136" t="s">
        <v>371</v>
      </c>
      <c r="NR8" s="128" t="s">
        <v>331</v>
      </c>
      <c r="NS8" s="128">
        <v>1</v>
      </c>
      <c r="NT8" s="128">
        <v>0</v>
      </c>
      <c r="NU8" s="128">
        <v>0</v>
      </c>
      <c r="NV8" s="128">
        <v>0</v>
      </c>
      <c r="NW8" s="128">
        <v>0</v>
      </c>
      <c r="NX8" s="128">
        <v>0</v>
      </c>
      <c r="NY8" s="128"/>
      <c r="NZ8" s="128" t="s">
        <v>329</v>
      </c>
      <c r="OA8" s="128">
        <v>0</v>
      </c>
      <c r="OB8" s="128">
        <v>1</v>
      </c>
      <c r="OC8" s="128">
        <v>0</v>
      </c>
      <c r="OD8" s="128">
        <v>0</v>
      </c>
      <c r="OE8" s="128">
        <v>0</v>
      </c>
      <c r="OF8" s="128">
        <v>0</v>
      </c>
      <c r="OG8" s="128">
        <v>0</v>
      </c>
      <c r="OH8" s="128">
        <v>0</v>
      </c>
      <c r="OI8" s="128">
        <v>0</v>
      </c>
      <c r="OJ8" s="128">
        <v>0</v>
      </c>
      <c r="OK8" s="128">
        <v>0</v>
      </c>
      <c r="OL8" s="128"/>
      <c r="OM8" s="128"/>
      <c r="ON8" s="128"/>
      <c r="OO8" s="128"/>
      <c r="OP8" s="128"/>
      <c r="OQ8" s="128"/>
      <c r="OR8" s="128"/>
      <c r="OS8" s="128"/>
      <c r="OT8" s="128"/>
      <c r="OU8" s="128"/>
      <c r="OV8" s="128"/>
      <c r="OW8" s="128"/>
      <c r="OX8" s="128"/>
      <c r="OY8" s="128"/>
      <c r="OZ8" s="128"/>
      <c r="PA8" s="128"/>
      <c r="PB8" s="128"/>
      <c r="PC8" s="128"/>
      <c r="PD8" s="128"/>
      <c r="PE8" s="128"/>
      <c r="PF8" s="128"/>
      <c r="PG8" s="128"/>
      <c r="PH8" s="128"/>
      <c r="PI8" s="128"/>
      <c r="PJ8" s="128"/>
      <c r="PK8" s="128"/>
      <c r="PL8" s="128"/>
      <c r="PM8" s="128"/>
      <c r="PN8" s="128"/>
      <c r="PO8" s="128"/>
      <c r="PP8" s="128"/>
      <c r="PQ8" s="128"/>
      <c r="PR8" s="128"/>
      <c r="PS8" s="128">
        <v>9</v>
      </c>
      <c r="PT8" s="128">
        <v>4</v>
      </c>
      <c r="PU8" s="128">
        <v>1</v>
      </c>
      <c r="PV8" s="128">
        <v>0</v>
      </c>
      <c r="PW8" s="128"/>
      <c r="PX8" s="128"/>
      <c r="PY8" s="128"/>
      <c r="PZ8" s="128"/>
      <c r="QA8" s="128"/>
      <c r="QB8" s="128"/>
      <c r="QC8" s="128"/>
      <c r="QD8" s="198"/>
      <c r="QE8" s="128"/>
      <c r="QF8" s="163"/>
      <c r="QG8" s="128"/>
      <c r="QH8" s="128"/>
      <c r="QI8" s="128"/>
      <c r="QJ8" s="128"/>
      <c r="QK8" s="128"/>
      <c r="QL8" s="128"/>
      <c r="QM8" s="128">
        <v>5.4249999999999998</v>
      </c>
      <c r="QN8" s="128" t="s">
        <v>805</v>
      </c>
      <c r="QO8" s="163" t="s">
        <v>806</v>
      </c>
      <c r="QP8" s="128">
        <v>0</v>
      </c>
      <c r="QQ8" s="128"/>
      <c r="QR8" s="128"/>
      <c r="QS8" s="128"/>
      <c r="QT8" s="128"/>
      <c r="QU8" s="128"/>
      <c r="QV8" s="128"/>
      <c r="QW8" s="128"/>
      <c r="QX8" s="128"/>
      <c r="QY8" s="128"/>
      <c r="QZ8" s="128"/>
      <c r="RA8" s="128"/>
      <c r="RB8" s="128"/>
      <c r="RC8" s="128"/>
      <c r="RD8" s="128"/>
      <c r="RE8" s="128"/>
      <c r="RF8" s="128"/>
      <c r="RG8" s="128"/>
      <c r="RH8" s="128"/>
      <c r="RI8" s="128"/>
      <c r="RJ8" s="128"/>
      <c r="RK8" s="128"/>
      <c r="RL8" s="128"/>
      <c r="RM8" s="169"/>
      <c r="RN8" s="128"/>
      <c r="RO8" s="169"/>
      <c r="RP8" s="128"/>
      <c r="RQ8" s="128" t="s">
        <v>807</v>
      </c>
      <c r="RR8" s="105">
        <f t="shared" si="0"/>
        <v>2.8900000000000006</v>
      </c>
      <c r="RS8" s="113">
        <f t="shared" si="1"/>
        <v>2.8900000000000006</v>
      </c>
      <c r="RT8" s="105">
        <f t="shared" si="2"/>
        <v>2.6849999999999996</v>
      </c>
      <c r="RU8" s="105">
        <f t="shared" si="3"/>
        <v>0</v>
      </c>
      <c r="RV8" s="105">
        <f t="shared" si="4"/>
        <v>0</v>
      </c>
      <c r="RW8" s="105">
        <f t="shared" si="5"/>
        <v>0</v>
      </c>
      <c r="RX8" s="105">
        <f t="shared" si="6"/>
        <v>0</v>
      </c>
      <c r="RY8" s="105">
        <f t="shared" si="7"/>
        <v>0</v>
      </c>
      <c r="RZ8" s="105">
        <f t="shared" si="8"/>
        <v>0</v>
      </c>
      <c r="SA8" s="105">
        <f t="shared" si="9"/>
        <v>0</v>
      </c>
      <c r="SB8" s="105">
        <f t="shared" si="10"/>
        <v>0</v>
      </c>
      <c r="SC8" s="105">
        <f t="shared" si="11"/>
        <v>0</v>
      </c>
      <c r="SD8" s="106">
        <f t="shared" si="18"/>
        <v>2.8216666666666668</v>
      </c>
      <c r="SE8" s="106">
        <f t="shared" si="19"/>
        <v>0</v>
      </c>
      <c r="SF8" s="106">
        <f t="shared" si="20"/>
        <v>0</v>
      </c>
      <c r="SG8" s="106">
        <f t="shared" si="12"/>
        <v>0</v>
      </c>
      <c r="SH8" s="107">
        <f>(SD8/1000)*Parameters!$H$2</f>
        <v>8.3239166666666667E-5</v>
      </c>
      <c r="SI8" s="107">
        <f>(SE8/1000)*Parameters!$H$4</f>
        <v>0</v>
      </c>
      <c r="SJ8" s="107">
        <f>(SF8/1000)*Parameters!$H$3</f>
        <v>0</v>
      </c>
      <c r="SK8" s="107">
        <f>(SG8/1000)*Parameters!$H$5</f>
        <v>0</v>
      </c>
      <c r="SL8" s="108">
        <f t="shared" si="21"/>
        <v>8.3239166666666667E-5</v>
      </c>
      <c r="SM8" s="109">
        <f t="shared" si="13"/>
        <v>1</v>
      </c>
      <c r="SN8" s="109">
        <f t="shared" si="22"/>
        <v>0</v>
      </c>
      <c r="SO8" s="109">
        <f t="shared" si="23"/>
        <v>0</v>
      </c>
      <c r="SP8" s="109">
        <f t="shared" si="24"/>
        <v>0</v>
      </c>
      <c r="SQ8" s="110">
        <f>SUM(GS8*Parameters!$L$2,GT8*Parameters!$L$3,GU8*Parameters!$L$4,GV8*Parameters!$L$5)</f>
        <v>8.6999999999999993</v>
      </c>
      <c r="SR8" s="110">
        <f>SUM(LF8*Parameters!$L$2,LG8*Parameters!$L$3,LH8*Parameters!$L$4,LI8*Parameters!$L$5)</f>
        <v>8.6999999999999993</v>
      </c>
      <c r="SS8" s="110">
        <f>SUM(PS8*Parameters!$L$2,PT8*Parameters!$L$3,PU8*Parameters!$L$4,PV8*Parameters!$L$5)</f>
        <v>8.6999999999999993</v>
      </c>
      <c r="ST8" s="110">
        <f t="shared" si="25"/>
        <v>8.6999999999999993</v>
      </c>
      <c r="SU8" s="111">
        <f t="shared" si="26"/>
        <v>0.32432950191570886</v>
      </c>
      <c r="SV8" s="111">
        <f t="shared" si="27"/>
        <v>0</v>
      </c>
      <c r="SW8" s="111">
        <f t="shared" si="28"/>
        <v>0</v>
      </c>
      <c r="SX8" s="111">
        <f t="shared" si="29"/>
        <v>0</v>
      </c>
      <c r="SY8" s="162">
        <f t="shared" si="17"/>
        <v>45654</v>
      </c>
      <c r="SZ8" s="162">
        <f t="shared" si="30"/>
        <v>45655</v>
      </c>
    </row>
    <row r="9" spans="1:632">
      <c r="A9" s="276">
        <v>45648.600886342603</v>
      </c>
      <c r="B9" s="276">
        <v>45663.602449455997</v>
      </c>
      <c r="C9" s="276">
        <v>45648</v>
      </c>
      <c r="D9" s="121"/>
      <c r="E9" s="121" t="s">
        <v>322</v>
      </c>
      <c r="F9" s="121"/>
      <c r="G9" s="121" t="s">
        <v>322</v>
      </c>
      <c r="H9" s="121"/>
      <c r="I9" s="121" t="s">
        <v>323</v>
      </c>
      <c r="J9" s="121"/>
      <c r="K9" s="121" t="s">
        <v>727</v>
      </c>
      <c r="L9" s="151" t="s">
        <v>808</v>
      </c>
      <c r="M9" s="245" t="s">
        <v>376</v>
      </c>
      <c r="N9" s="121" t="s">
        <v>331</v>
      </c>
      <c r="O9" s="121">
        <v>1</v>
      </c>
      <c r="P9" s="121">
        <v>0</v>
      </c>
      <c r="Q9" s="121">
        <v>0</v>
      </c>
      <c r="R9" s="121">
        <v>0</v>
      </c>
      <c r="S9" s="121">
        <v>0</v>
      </c>
      <c r="T9" s="121">
        <v>0</v>
      </c>
      <c r="U9" s="121"/>
      <c r="V9" s="121" t="s">
        <v>329</v>
      </c>
      <c r="W9" s="121">
        <v>0</v>
      </c>
      <c r="X9" s="121">
        <v>1</v>
      </c>
      <c r="Y9" s="117">
        <v>0</v>
      </c>
      <c r="Z9" s="117">
        <v>0</v>
      </c>
      <c r="AA9" s="117">
        <v>0</v>
      </c>
      <c r="AB9" s="117">
        <v>0</v>
      </c>
      <c r="AC9" s="122">
        <v>0</v>
      </c>
      <c r="AD9" s="117">
        <v>0</v>
      </c>
      <c r="AE9" s="117">
        <v>0</v>
      </c>
      <c r="AF9" s="117">
        <v>0</v>
      </c>
      <c r="AG9" s="117">
        <v>0</v>
      </c>
      <c r="AH9" s="117"/>
      <c r="AI9" s="117"/>
      <c r="AJ9" s="117"/>
      <c r="AK9" s="117"/>
      <c r="AL9" s="117"/>
      <c r="AM9" s="117"/>
      <c r="AN9" s="117"/>
      <c r="AO9" s="117"/>
      <c r="AP9" s="122"/>
      <c r="AQ9" s="117"/>
      <c r="AR9" s="117"/>
      <c r="AS9" s="117"/>
      <c r="AT9" s="117"/>
      <c r="AU9" s="117"/>
      <c r="AV9" s="117"/>
      <c r="AW9" s="117"/>
      <c r="AX9" s="117"/>
      <c r="AY9" s="117"/>
      <c r="AZ9" s="117"/>
      <c r="BA9" s="117"/>
      <c r="BB9" s="117"/>
      <c r="BC9" s="117"/>
      <c r="BD9" s="117"/>
      <c r="BE9" s="117"/>
      <c r="BF9" s="190"/>
      <c r="BG9" s="121"/>
      <c r="BH9" s="122"/>
      <c r="BI9" s="121"/>
      <c r="BJ9" s="121"/>
      <c r="BK9" s="121"/>
      <c r="BL9" s="117"/>
      <c r="BM9" s="117"/>
      <c r="BN9" s="117"/>
      <c r="BO9" s="117">
        <v>13.39</v>
      </c>
      <c r="BP9" s="117" t="s">
        <v>809</v>
      </c>
      <c r="BQ9" s="122" t="s">
        <v>810</v>
      </c>
      <c r="BR9" s="117"/>
      <c r="BS9" s="117"/>
      <c r="BT9" s="117"/>
      <c r="BU9" s="117"/>
      <c r="BV9" s="117"/>
      <c r="BW9" s="117"/>
      <c r="BX9" s="117"/>
      <c r="BY9" s="117"/>
      <c r="BZ9" s="117"/>
      <c r="CA9" s="117"/>
      <c r="CB9" s="117"/>
      <c r="CC9" s="117"/>
      <c r="CD9" s="117"/>
      <c r="CE9" s="117"/>
      <c r="CF9" s="117"/>
      <c r="CG9" s="117"/>
      <c r="CH9" s="117"/>
      <c r="CI9" s="117"/>
      <c r="CJ9" s="117"/>
      <c r="CK9" s="117"/>
      <c r="CL9" s="117"/>
      <c r="CM9" s="117"/>
      <c r="CN9" s="117"/>
      <c r="CO9" s="117"/>
      <c r="CP9" s="117"/>
      <c r="CQ9" s="117"/>
      <c r="CR9" s="117"/>
      <c r="CS9" s="117"/>
      <c r="CT9" s="117"/>
      <c r="CU9" s="117"/>
      <c r="CV9" s="117"/>
      <c r="CW9" s="117"/>
      <c r="CX9" s="117"/>
      <c r="CY9" s="117"/>
      <c r="CZ9" s="117"/>
      <c r="DA9" s="117"/>
      <c r="DB9" s="117"/>
      <c r="DC9" s="117"/>
      <c r="DD9" s="117"/>
      <c r="DE9" s="117"/>
      <c r="DF9" s="117"/>
      <c r="DG9" s="117"/>
      <c r="DH9" s="117"/>
      <c r="DI9" s="117"/>
      <c r="DJ9" s="117"/>
      <c r="DK9" s="117"/>
      <c r="DL9" s="117"/>
      <c r="DM9" s="117"/>
      <c r="DN9" s="171"/>
      <c r="DO9" s="117"/>
      <c r="DP9" s="166"/>
      <c r="DQ9" s="117"/>
      <c r="DR9" s="166"/>
      <c r="DS9" s="117"/>
      <c r="DT9" s="117"/>
      <c r="DU9" s="117"/>
      <c r="DV9" s="117"/>
      <c r="DW9" s="248" t="s">
        <v>756</v>
      </c>
      <c r="DX9" s="117"/>
      <c r="DY9" s="117"/>
      <c r="DZ9" s="117"/>
      <c r="EA9" s="117"/>
      <c r="EB9" s="117"/>
      <c r="EC9" s="117"/>
      <c r="ED9" s="117" t="s">
        <v>811</v>
      </c>
      <c r="EE9" s="252">
        <v>45649.584509733802</v>
      </c>
      <c r="EF9" s="261">
        <v>45649.605537418996</v>
      </c>
      <c r="EG9" s="252">
        <v>45649</v>
      </c>
      <c r="EH9" s="129"/>
      <c r="EI9" s="129" t="s">
        <v>322</v>
      </c>
      <c r="EJ9" s="129"/>
      <c r="EK9" s="129" t="s">
        <v>322</v>
      </c>
      <c r="EL9" s="129"/>
      <c r="EM9" s="129" t="s">
        <v>323</v>
      </c>
      <c r="EN9" s="129"/>
      <c r="EO9" s="129" t="s">
        <v>727</v>
      </c>
      <c r="EP9" s="153" t="s">
        <v>756</v>
      </c>
      <c r="EQ9" s="153" t="s">
        <v>376</v>
      </c>
      <c r="ER9" s="129" t="s">
        <v>331</v>
      </c>
      <c r="ES9" s="129">
        <v>1</v>
      </c>
      <c r="ET9" s="129">
        <v>0</v>
      </c>
      <c r="EU9" s="129">
        <v>0</v>
      </c>
      <c r="EV9" s="129">
        <v>0</v>
      </c>
      <c r="EW9" s="129">
        <v>0</v>
      </c>
      <c r="EX9" s="129">
        <v>0</v>
      </c>
      <c r="EY9" s="129"/>
      <c r="EZ9" s="129" t="s">
        <v>329</v>
      </c>
      <c r="FA9" s="129">
        <v>0</v>
      </c>
      <c r="FB9" s="129">
        <v>1</v>
      </c>
      <c r="FC9" s="129">
        <v>0</v>
      </c>
      <c r="FD9" s="129">
        <v>0</v>
      </c>
      <c r="FE9" s="129">
        <v>0</v>
      </c>
      <c r="FF9" s="129">
        <v>0</v>
      </c>
      <c r="FG9" s="129">
        <v>0</v>
      </c>
      <c r="FH9" s="129">
        <v>0</v>
      </c>
      <c r="FI9" s="129">
        <v>0</v>
      </c>
      <c r="FJ9" s="129">
        <v>0</v>
      </c>
      <c r="FK9" s="129">
        <v>0</v>
      </c>
      <c r="FL9" s="129"/>
      <c r="FM9" s="129"/>
      <c r="FN9" s="129"/>
      <c r="FO9" s="129"/>
      <c r="FP9" s="129"/>
      <c r="FQ9" s="129"/>
      <c r="FR9" s="129"/>
      <c r="FS9" s="129"/>
      <c r="FT9" s="129"/>
      <c r="FU9" s="129"/>
      <c r="FV9" s="129"/>
      <c r="FW9" s="129"/>
      <c r="FX9" s="129"/>
      <c r="FY9" s="129"/>
      <c r="FZ9" s="129"/>
      <c r="GA9" s="129"/>
      <c r="GB9" s="129"/>
      <c r="GC9" s="129"/>
      <c r="GD9" s="129"/>
      <c r="GE9" s="129"/>
      <c r="GF9" s="129"/>
      <c r="GG9" s="129"/>
      <c r="GH9" s="129"/>
      <c r="GI9" s="129"/>
      <c r="GJ9" s="129"/>
      <c r="GK9" s="129"/>
      <c r="GL9" s="129"/>
      <c r="GM9" s="129"/>
      <c r="GN9" s="129"/>
      <c r="GO9" s="129"/>
      <c r="GP9" s="129"/>
      <c r="GQ9" s="129"/>
      <c r="GR9" s="129"/>
      <c r="GS9" s="129">
        <v>2</v>
      </c>
      <c r="GT9" s="129">
        <v>2</v>
      </c>
      <c r="GU9" s="129">
        <v>2</v>
      </c>
      <c r="GV9" s="129">
        <v>0</v>
      </c>
      <c r="GW9" s="129"/>
      <c r="GX9" s="129"/>
      <c r="GY9" s="129"/>
      <c r="GZ9" s="129"/>
      <c r="HA9" s="129"/>
      <c r="HB9" s="129"/>
      <c r="HC9" s="129"/>
      <c r="HD9" s="186"/>
      <c r="HE9" s="129"/>
      <c r="HF9" s="140"/>
      <c r="HG9" s="129"/>
      <c r="HH9" s="129"/>
      <c r="HI9" s="129"/>
      <c r="HJ9" s="129"/>
      <c r="HK9" s="129"/>
      <c r="HL9" s="129"/>
      <c r="HM9" s="129">
        <v>10.59</v>
      </c>
      <c r="HN9" s="129" t="s">
        <v>812</v>
      </c>
      <c r="HO9" s="140" t="s">
        <v>813</v>
      </c>
      <c r="HP9" s="129">
        <v>0</v>
      </c>
      <c r="HQ9" s="129"/>
      <c r="HR9" s="129"/>
      <c r="HS9" s="129"/>
      <c r="HT9" s="129"/>
      <c r="HU9" s="129"/>
      <c r="HV9" s="129"/>
      <c r="HW9" s="129"/>
      <c r="HX9" s="129"/>
      <c r="HY9" s="129"/>
      <c r="HZ9" s="129"/>
      <c r="IA9" s="129"/>
      <c r="IB9" s="129"/>
      <c r="IC9" s="129"/>
      <c r="ID9" s="129"/>
      <c r="IE9" s="129"/>
      <c r="IF9" s="129"/>
      <c r="IG9" s="129"/>
      <c r="IH9" s="129"/>
      <c r="II9" s="129"/>
      <c r="IJ9" s="129"/>
      <c r="IK9" s="129"/>
      <c r="IL9" s="176" t="s">
        <v>759</v>
      </c>
      <c r="IM9" s="129"/>
      <c r="IN9" s="167"/>
      <c r="IO9" s="129"/>
      <c r="IP9" s="129"/>
      <c r="IQ9" s="129" t="s">
        <v>814</v>
      </c>
      <c r="IR9" s="265">
        <v>45650.580246794001</v>
      </c>
      <c r="IS9" s="265">
        <v>45650.587233368104</v>
      </c>
      <c r="IT9" s="265">
        <v>45650</v>
      </c>
      <c r="IU9" s="142"/>
      <c r="IV9" s="142" t="s">
        <v>322</v>
      </c>
      <c r="IW9" s="142"/>
      <c r="IX9" s="142" t="s">
        <v>322</v>
      </c>
      <c r="IY9" s="142"/>
      <c r="IZ9" s="142" t="s">
        <v>323</v>
      </c>
      <c r="JA9" s="142"/>
      <c r="JB9" s="142" t="s">
        <v>727</v>
      </c>
      <c r="JC9" s="154" t="s">
        <v>759</v>
      </c>
      <c r="JD9" s="154" t="s">
        <v>376</v>
      </c>
      <c r="JE9" s="142" t="s">
        <v>331</v>
      </c>
      <c r="JF9" s="142">
        <v>1</v>
      </c>
      <c r="JG9" s="142">
        <v>0</v>
      </c>
      <c r="JH9" s="142">
        <v>0</v>
      </c>
      <c r="JI9" s="142">
        <v>0</v>
      </c>
      <c r="JJ9" s="142">
        <v>0</v>
      </c>
      <c r="JK9" s="142">
        <v>0</v>
      </c>
      <c r="JL9" s="142"/>
      <c r="JM9" s="142" t="s">
        <v>329</v>
      </c>
      <c r="JN9" s="142">
        <v>0</v>
      </c>
      <c r="JO9" s="142">
        <v>1</v>
      </c>
      <c r="JP9" s="142">
        <v>0</v>
      </c>
      <c r="JQ9" s="142">
        <v>0</v>
      </c>
      <c r="JR9" s="142">
        <v>0</v>
      </c>
      <c r="JS9" s="142">
        <v>0</v>
      </c>
      <c r="JT9" s="142">
        <v>0</v>
      </c>
      <c r="JU9" s="142">
        <v>0</v>
      </c>
      <c r="JV9" s="142">
        <v>0</v>
      </c>
      <c r="JW9" s="142">
        <v>0</v>
      </c>
      <c r="JX9" s="142">
        <v>0</v>
      </c>
      <c r="JY9" s="142"/>
      <c r="JZ9" s="142"/>
      <c r="KA9" s="142"/>
      <c r="KB9" s="142"/>
      <c r="KC9" s="142"/>
      <c r="KD9" s="142"/>
      <c r="KE9" s="142"/>
      <c r="KF9" s="142"/>
      <c r="KG9" s="142"/>
      <c r="KH9" s="142"/>
      <c r="KI9" s="142"/>
      <c r="KJ9" s="142"/>
      <c r="KK9" s="142"/>
      <c r="KL9" s="142"/>
      <c r="KM9" s="142"/>
      <c r="KN9" s="142"/>
      <c r="KO9" s="142"/>
      <c r="KP9" s="142"/>
      <c r="KQ9" s="142"/>
      <c r="KR9" s="142"/>
      <c r="KS9" s="142"/>
      <c r="KT9" s="142"/>
      <c r="KU9" s="142"/>
      <c r="KV9" s="142"/>
      <c r="KW9" s="142"/>
      <c r="KX9" s="142"/>
      <c r="KY9" s="142"/>
      <c r="KZ9" s="142"/>
      <c r="LA9" s="142"/>
      <c r="LB9" s="142"/>
      <c r="LC9" s="142"/>
      <c r="LD9" s="142"/>
      <c r="LE9" s="142"/>
      <c r="LF9" s="142">
        <v>2</v>
      </c>
      <c r="LG9" s="142">
        <v>2</v>
      </c>
      <c r="LH9" s="142">
        <v>2</v>
      </c>
      <c r="LI9" s="142">
        <v>0</v>
      </c>
      <c r="LJ9" s="142"/>
      <c r="LK9" s="142"/>
      <c r="LL9" s="142"/>
      <c r="LM9" s="142"/>
      <c r="LN9" s="142"/>
      <c r="LO9" s="142"/>
      <c r="LP9" s="142"/>
      <c r="LQ9" s="194"/>
      <c r="LR9" s="142"/>
      <c r="LS9" s="144"/>
      <c r="LT9" s="142"/>
      <c r="LU9" s="142"/>
      <c r="LV9" s="142"/>
      <c r="LW9" s="142"/>
      <c r="LX9" s="142"/>
      <c r="LY9" s="142"/>
      <c r="LZ9" s="142">
        <v>7.79</v>
      </c>
      <c r="MA9" s="142" t="s">
        <v>815</v>
      </c>
      <c r="MB9" s="144" t="s">
        <v>816</v>
      </c>
      <c r="MC9" s="142">
        <v>0</v>
      </c>
      <c r="MD9" s="142"/>
      <c r="ME9" s="142"/>
      <c r="MF9" s="142"/>
      <c r="MG9" s="142"/>
      <c r="MH9" s="142"/>
      <c r="MI9" s="142"/>
      <c r="MJ9" s="142"/>
      <c r="MK9" s="142"/>
      <c r="ML9" s="142"/>
      <c r="MM9" s="142"/>
      <c r="MN9" s="142"/>
      <c r="MO9" s="142"/>
      <c r="MP9" s="142"/>
      <c r="MQ9" s="142"/>
      <c r="MR9" s="142"/>
      <c r="MS9" s="142"/>
      <c r="MT9" s="142"/>
      <c r="MU9" s="142"/>
      <c r="MV9" s="142"/>
      <c r="MW9" s="142"/>
      <c r="MX9" s="142"/>
      <c r="MY9" s="168"/>
      <c r="MZ9" s="142"/>
      <c r="NA9" s="180" t="s">
        <v>763</v>
      </c>
      <c r="NB9" s="142"/>
      <c r="NC9" s="142"/>
      <c r="ND9" s="142" t="s">
        <v>817</v>
      </c>
      <c r="NE9" s="270">
        <v>45651.5947482755</v>
      </c>
      <c r="NF9" s="270">
        <v>45651.607640254602</v>
      </c>
      <c r="NG9" s="270">
        <v>45651</v>
      </c>
      <c r="NH9" s="128"/>
      <c r="NI9" s="128" t="s">
        <v>322</v>
      </c>
      <c r="NJ9" s="128"/>
      <c r="NK9" s="128" t="s">
        <v>322</v>
      </c>
      <c r="NL9" s="128"/>
      <c r="NM9" s="128" t="s">
        <v>323</v>
      </c>
      <c r="NN9" s="128"/>
      <c r="NO9" s="128" t="s">
        <v>727</v>
      </c>
      <c r="NP9" s="136" t="s">
        <v>763</v>
      </c>
      <c r="NQ9" s="136" t="s">
        <v>376</v>
      </c>
      <c r="NR9" s="128" t="s">
        <v>331</v>
      </c>
      <c r="NS9" s="128">
        <v>1</v>
      </c>
      <c r="NT9" s="128">
        <v>0</v>
      </c>
      <c r="NU9" s="128">
        <v>0</v>
      </c>
      <c r="NV9" s="128">
        <v>0</v>
      </c>
      <c r="NW9" s="128">
        <v>0</v>
      </c>
      <c r="NX9" s="128">
        <v>0</v>
      </c>
      <c r="NY9" s="128"/>
      <c r="NZ9" s="128" t="s">
        <v>329</v>
      </c>
      <c r="OA9" s="128">
        <v>0</v>
      </c>
      <c r="OB9" s="128">
        <v>1</v>
      </c>
      <c r="OC9" s="128">
        <v>0</v>
      </c>
      <c r="OD9" s="128">
        <v>0</v>
      </c>
      <c r="OE9" s="128">
        <v>0</v>
      </c>
      <c r="OF9" s="128">
        <v>0</v>
      </c>
      <c r="OG9" s="128">
        <v>0</v>
      </c>
      <c r="OH9" s="128">
        <v>0</v>
      </c>
      <c r="OI9" s="128">
        <v>0</v>
      </c>
      <c r="OJ9" s="128">
        <v>0</v>
      </c>
      <c r="OK9" s="128">
        <v>0</v>
      </c>
      <c r="OL9" s="128"/>
      <c r="OM9" s="128"/>
      <c r="ON9" s="128"/>
      <c r="OO9" s="128"/>
      <c r="OP9" s="128"/>
      <c r="OQ9" s="128"/>
      <c r="OR9" s="128"/>
      <c r="OS9" s="128"/>
      <c r="OT9" s="128"/>
      <c r="OU9" s="128"/>
      <c r="OV9" s="128"/>
      <c r="OW9" s="128"/>
      <c r="OX9" s="128"/>
      <c r="OY9" s="128"/>
      <c r="OZ9" s="128"/>
      <c r="PA9" s="128"/>
      <c r="PB9" s="128"/>
      <c r="PC9" s="128"/>
      <c r="PD9" s="128"/>
      <c r="PE9" s="128"/>
      <c r="PF9" s="128"/>
      <c r="PG9" s="128"/>
      <c r="PH9" s="128"/>
      <c r="PI9" s="128"/>
      <c r="PJ9" s="128"/>
      <c r="PK9" s="128"/>
      <c r="PL9" s="128"/>
      <c r="PM9" s="128"/>
      <c r="PN9" s="128"/>
      <c r="PO9" s="128"/>
      <c r="PP9" s="128"/>
      <c r="PQ9" s="128"/>
      <c r="PR9" s="128"/>
      <c r="PS9" s="128">
        <v>3</v>
      </c>
      <c r="PT9" s="128">
        <v>2</v>
      </c>
      <c r="PU9" s="128">
        <v>2</v>
      </c>
      <c r="PV9" s="128">
        <v>0</v>
      </c>
      <c r="PW9" s="128"/>
      <c r="PX9" s="128"/>
      <c r="PY9" s="128"/>
      <c r="PZ9" s="128"/>
      <c r="QA9" s="128"/>
      <c r="QB9" s="128"/>
      <c r="QC9" s="128"/>
      <c r="QD9" s="198"/>
      <c r="QE9" s="128"/>
      <c r="QF9" s="163"/>
      <c r="QG9" s="128"/>
      <c r="QH9" s="128"/>
      <c r="QI9" s="128"/>
      <c r="QJ9" s="128"/>
      <c r="QK9" s="128"/>
      <c r="QL9" s="128"/>
      <c r="QM9" s="128">
        <v>5</v>
      </c>
      <c r="QN9" s="128" t="s">
        <v>818</v>
      </c>
      <c r="QO9" s="163" t="s">
        <v>819</v>
      </c>
      <c r="QP9" s="128">
        <v>0</v>
      </c>
      <c r="QQ9" s="128"/>
      <c r="QR9" s="128"/>
      <c r="QS9" s="128"/>
      <c r="QT9" s="128"/>
      <c r="QU9" s="128"/>
      <c r="QV9" s="128"/>
      <c r="QW9" s="128"/>
      <c r="QX9" s="128"/>
      <c r="QY9" s="128"/>
      <c r="QZ9" s="128"/>
      <c r="RA9" s="128"/>
      <c r="RB9" s="128"/>
      <c r="RC9" s="128"/>
      <c r="RD9" s="128"/>
      <c r="RE9" s="128"/>
      <c r="RF9" s="128"/>
      <c r="RG9" s="128"/>
      <c r="RH9" s="128"/>
      <c r="RI9" s="128"/>
      <c r="RJ9" s="128"/>
      <c r="RK9" s="128"/>
      <c r="RL9" s="128"/>
      <c r="RM9" s="169"/>
      <c r="RN9" s="128"/>
      <c r="RO9" s="169"/>
      <c r="RP9" s="128"/>
      <c r="RQ9" s="128" t="s">
        <v>820</v>
      </c>
      <c r="RR9" s="105">
        <f t="shared" si="0"/>
        <v>2.8000000000000007</v>
      </c>
      <c r="RS9" s="113">
        <f t="shared" si="1"/>
        <v>2.8</v>
      </c>
      <c r="RT9" s="105">
        <f t="shared" si="2"/>
        <v>2.79</v>
      </c>
      <c r="RU9" s="105">
        <f t="shared" si="3"/>
        <v>0</v>
      </c>
      <c r="RV9" s="105">
        <f t="shared" si="4"/>
        <v>0</v>
      </c>
      <c r="RW9" s="105">
        <f t="shared" si="5"/>
        <v>0</v>
      </c>
      <c r="RX9" s="105">
        <f t="shared" si="6"/>
        <v>0</v>
      </c>
      <c r="RY9" s="105">
        <f t="shared" si="7"/>
        <v>0</v>
      </c>
      <c r="RZ9" s="105">
        <f t="shared" si="8"/>
        <v>0</v>
      </c>
      <c r="SA9" s="105">
        <f t="shared" si="9"/>
        <v>0</v>
      </c>
      <c r="SB9" s="105">
        <f t="shared" si="10"/>
        <v>0</v>
      </c>
      <c r="SC9" s="105">
        <f t="shared" si="11"/>
        <v>0</v>
      </c>
      <c r="SD9" s="106">
        <f t="shared" si="18"/>
        <v>2.7966666666666669</v>
      </c>
      <c r="SE9" s="106">
        <f t="shared" si="19"/>
        <v>0</v>
      </c>
      <c r="SF9" s="106">
        <f t="shared" si="20"/>
        <v>0</v>
      </c>
      <c r="SG9" s="106">
        <f t="shared" si="12"/>
        <v>0</v>
      </c>
      <c r="SH9" s="107">
        <f>(SD9/1000)*Parameters!$H$2</f>
        <v>8.250166666666667E-5</v>
      </c>
      <c r="SI9" s="107">
        <f>(SE9/1000)*Parameters!$H$4</f>
        <v>0</v>
      </c>
      <c r="SJ9" s="107">
        <f>(SF9/1000)*Parameters!$H$3</f>
        <v>0</v>
      </c>
      <c r="SK9" s="107">
        <f>(SG9/1000)*Parameters!$H$5</f>
        <v>0</v>
      </c>
      <c r="SL9" s="108">
        <f t="shared" si="21"/>
        <v>8.250166666666667E-5</v>
      </c>
      <c r="SM9" s="109">
        <f t="shared" si="13"/>
        <v>1</v>
      </c>
      <c r="SN9" s="109">
        <f t="shared" si="22"/>
        <v>0</v>
      </c>
      <c r="SO9" s="109">
        <f t="shared" si="23"/>
        <v>0</v>
      </c>
      <c r="SP9" s="109">
        <f t="shared" si="24"/>
        <v>0</v>
      </c>
      <c r="SQ9" s="110">
        <f>SUM(GS9*Parameters!$L$2,GT9*Parameters!$L$3,GU9*Parameters!$L$4,GV9*Parameters!$L$5)</f>
        <v>4.5999999999999996</v>
      </c>
      <c r="SR9" s="110">
        <f>SUM(LF9*Parameters!$L$2,LG9*Parameters!$L$3,LH9*Parameters!$L$4,LI9*Parameters!$L$5)</f>
        <v>4.5999999999999996</v>
      </c>
      <c r="SS9" s="110">
        <f>SUM(PS9*Parameters!$L$2,PT9*Parameters!$L$3,PU9*Parameters!$L$4,PV9*Parameters!$L$5)</f>
        <v>5.0999999999999996</v>
      </c>
      <c r="ST9" s="110">
        <f t="shared" si="25"/>
        <v>4.7666666666666666</v>
      </c>
      <c r="SU9" s="111">
        <f t="shared" si="26"/>
        <v>0.58815004262574599</v>
      </c>
      <c r="SV9" s="111">
        <f t="shared" si="27"/>
        <v>0</v>
      </c>
      <c r="SW9" s="111">
        <f t="shared" si="28"/>
        <v>0</v>
      </c>
      <c r="SX9" s="111">
        <f t="shared" si="29"/>
        <v>0</v>
      </c>
      <c r="SY9" s="162">
        <f t="shared" si="17"/>
        <v>45648</v>
      </c>
      <c r="SZ9" s="162">
        <f t="shared" si="30"/>
        <v>45648</v>
      </c>
    </row>
    <row r="10" spans="1:632">
      <c r="A10" s="276">
        <v>45641.402436608798</v>
      </c>
      <c r="B10" s="276">
        <v>45670.518821423597</v>
      </c>
      <c r="C10" s="276">
        <v>45641</v>
      </c>
      <c r="D10" s="121"/>
      <c r="E10" s="121" t="s">
        <v>322</v>
      </c>
      <c r="F10" s="121"/>
      <c r="G10" s="121" t="s">
        <v>322</v>
      </c>
      <c r="H10" s="121"/>
      <c r="I10" s="121" t="s">
        <v>323</v>
      </c>
      <c r="J10" s="121"/>
      <c r="K10" s="121" t="s">
        <v>727</v>
      </c>
      <c r="L10" s="151" t="s">
        <v>821</v>
      </c>
      <c r="M10" s="245" t="s">
        <v>380</v>
      </c>
      <c r="N10" s="121" t="s">
        <v>331</v>
      </c>
      <c r="O10" s="121">
        <v>1</v>
      </c>
      <c r="P10" s="121">
        <v>0</v>
      </c>
      <c r="Q10" s="121">
        <v>0</v>
      </c>
      <c r="R10" s="121">
        <v>0</v>
      </c>
      <c r="S10" s="121">
        <v>0</v>
      </c>
      <c r="T10" s="121">
        <v>0</v>
      </c>
      <c r="U10" s="121"/>
      <c r="V10" s="121" t="s">
        <v>329</v>
      </c>
      <c r="W10" s="121">
        <v>0</v>
      </c>
      <c r="X10" s="121">
        <v>1</v>
      </c>
      <c r="Y10" s="117">
        <v>0</v>
      </c>
      <c r="Z10" s="117">
        <v>0</v>
      </c>
      <c r="AA10" s="117">
        <v>0</v>
      </c>
      <c r="AB10" s="117">
        <v>0</v>
      </c>
      <c r="AC10" s="117">
        <v>0</v>
      </c>
      <c r="AD10" s="117">
        <v>0</v>
      </c>
      <c r="AE10" s="117">
        <v>0</v>
      </c>
      <c r="AF10" s="117">
        <v>0</v>
      </c>
      <c r="AG10" s="117">
        <v>0</v>
      </c>
      <c r="AH10" s="117"/>
      <c r="AI10" s="117"/>
      <c r="AJ10" s="117"/>
      <c r="AK10" s="117"/>
      <c r="AL10" s="117"/>
      <c r="AM10" s="117"/>
      <c r="AN10" s="117"/>
      <c r="AO10" s="117"/>
      <c r="AP10" s="122"/>
      <c r="AQ10" s="117"/>
      <c r="AR10" s="117"/>
      <c r="AS10" s="122"/>
      <c r="AT10" s="117"/>
      <c r="AU10" s="117"/>
      <c r="AV10" s="117"/>
      <c r="AW10" s="117"/>
      <c r="AX10" s="117"/>
      <c r="AY10" s="117"/>
      <c r="AZ10" s="117"/>
      <c r="BA10" s="117"/>
      <c r="BB10" s="117"/>
      <c r="BC10" s="117"/>
      <c r="BD10" s="117"/>
      <c r="BE10" s="117"/>
      <c r="BF10" s="190"/>
      <c r="BG10" s="121"/>
      <c r="BH10" s="122"/>
      <c r="BI10" s="121"/>
      <c r="BJ10" s="121"/>
      <c r="BK10" s="121"/>
      <c r="BL10" s="117"/>
      <c r="BM10" s="117"/>
      <c r="BN10" s="117"/>
      <c r="BO10" s="117">
        <v>12.86</v>
      </c>
      <c r="BP10" s="117" t="s">
        <v>822</v>
      </c>
      <c r="BQ10" s="122" t="s">
        <v>823</v>
      </c>
      <c r="BR10" s="117"/>
      <c r="BS10" s="117"/>
      <c r="BT10" s="117"/>
      <c r="BU10" s="117"/>
      <c r="BV10" s="117"/>
      <c r="BW10" s="117"/>
      <c r="BX10" s="117"/>
      <c r="BY10" s="117"/>
      <c r="BZ10" s="117"/>
      <c r="CA10" s="117"/>
      <c r="CB10" s="117"/>
      <c r="CC10" s="117"/>
      <c r="CD10" s="117"/>
      <c r="CE10" s="117"/>
      <c r="CF10" s="117"/>
      <c r="CG10" s="117"/>
      <c r="CH10" s="117"/>
      <c r="CI10" s="117"/>
      <c r="CJ10" s="117"/>
      <c r="CK10" s="117"/>
      <c r="CL10" s="117"/>
      <c r="CM10" s="117"/>
      <c r="CN10" s="117"/>
      <c r="CO10" s="117"/>
      <c r="CP10" s="117"/>
      <c r="CQ10" s="117"/>
      <c r="CR10" s="117"/>
      <c r="CS10" s="117"/>
      <c r="CT10" s="117"/>
      <c r="CU10" s="117"/>
      <c r="CV10" s="117"/>
      <c r="CW10" s="117"/>
      <c r="CX10" s="117"/>
      <c r="CY10" s="117"/>
      <c r="CZ10" s="117"/>
      <c r="DA10" s="117"/>
      <c r="DB10" s="117"/>
      <c r="DC10" s="117"/>
      <c r="DD10" s="117"/>
      <c r="DE10" s="117"/>
      <c r="DF10" s="117"/>
      <c r="DG10" s="117"/>
      <c r="DH10" s="117"/>
      <c r="DI10" s="117"/>
      <c r="DJ10" s="117"/>
      <c r="DK10" s="117"/>
      <c r="DL10" s="117"/>
      <c r="DM10" s="117"/>
      <c r="DN10" s="171"/>
      <c r="DO10" s="117"/>
      <c r="DP10" s="166"/>
      <c r="DQ10" s="117"/>
      <c r="DR10" s="166"/>
      <c r="DS10" s="117"/>
      <c r="DT10" s="117"/>
      <c r="DU10" s="117"/>
      <c r="DV10" s="117"/>
      <c r="DW10" s="248" t="s">
        <v>821</v>
      </c>
      <c r="DX10" s="117"/>
      <c r="DY10" s="117"/>
      <c r="DZ10" s="117"/>
      <c r="EA10" s="117"/>
      <c r="EB10" s="117"/>
      <c r="EC10" s="117"/>
      <c r="ED10" s="117" t="s">
        <v>824</v>
      </c>
      <c r="EE10" s="252">
        <v>45642.396512106498</v>
      </c>
      <c r="EF10" s="261">
        <v>45670.519375949101</v>
      </c>
      <c r="EG10" s="252">
        <v>45642</v>
      </c>
      <c r="EH10" s="129"/>
      <c r="EI10" s="129" t="s">
        <v>322</v>
      </c>
      <c r="EJ10" s="129"/>
      <c r="EK10" s="129" t="s">
        <v>322</v>
      </c>
      <c r="EL10" s="129"/>
      <c r="EM10" s="129" t="s">
        <v>323</v>
      </c>
      <c r="EN10" s="129"/>
      <c r="EO10" s="129" t="s">
        <v>727</v>
      </c>
      <c r="EP10" s="153" t="s">
        <v>825</v>
      </c>
      <c r="EQ10" s="153" t="s">
        <v>380</v>
      </c>
      <c r="ER10" s="129" t="s">
        <v>331</v>
      </c>
      <c r="ES10" s="129">
        <v>1</v>
      </c>
      <c r="ET10" s="129">
        <v>0</v>
      </c>
      <c r="EU10" s="129">
        <v>0</v>
      </c>
      <c r="EV10" s="129">
        <v>0</v>
      </c>
      <c r="EW10" s="129">
        <v>0</v>
      </c>
      <c r="EX10" s="129">
        <v>0</v>
      </c>
      <c r="EY10" s="129"/>
      <c r="EZ10" s="129" t="s">
        <v>329</v>
      </c>
      <c r="FA10" s="129">
        <v>0</v>
      </c>
      <c r="FB10" s="129">
        <v>1</v>
      </c>
      <c r="FC10" s="129">
        <v>0</v>
      </c>
      <c r="FD10" s="129">
        <v>0</v>
      </c>
      <c r="FE10" s="129">
        <v>0</v>
      </c>
      <c r="FF10" s="129">
        <v>0</v>
      </c>
      <c r="FG10" s="129">
        <v>0</v>
      </c>
      <c r="FH10" s="129">
        <v>0</v>
      </c>
      <c r="FI10" s="129">
        <v>0</v>
      </c>
      <c r="FJ10" s="129">
        <v>0</v>
      </c>
      <c r="FK10" s="129">
        <v>0</v>
      </c>
      <c r="FL10" s="129"/>
      <c r="FM10" s="129"/>
      <c r="FN10" s="129"/>
      <c r="FO10" s="129"/>
      <c r="FP10" s="129"/>
      <c r="FQ10" s="129"/>
      <c r="FR10" s="129"/>
      <c r="FS10" s="129"/>
      <c r="FT10" s="129"/>
      <c r="FU10" s="129"/>
      <c r="FV10" s="129"/>
      <c r="FW10" s="129"/>
      <c r="FX10" s="129"/>
      <c r="FY10" s="129"/>
      <c r="FZ10" s="129"/>
      <c r="GA10" s="129"/>
      <c r="GB10" s="129"/>
      <c r="GC10" s="129"/>
      <c r="GD10" s="129"/>
      <c r="GE10" s="129"/>
      <c r="GF10" s="129"/>
      <c r="GG10" s="129"/>
      <c r="GH10" s="129"/>
      <c r="GI10" s="129"/>
      <c r="GJ10" s="129"/>
      <c r="GK10" s="129"/>
      <c r="GL10" s="129"/>
      <c r="GM10" s="129"/>
      <c r="GN10" s="129"/>
      <c r="GO10" s="129"/>
      <c r="GP10" s="129"/>
      <c r="GQ10" s="129"/>
      <c r="GR10" s="129"/>
      <c r="GS10" s="129">
        <v>0</v>
      </c>
      <c r="GT10" s="129">
        <v>0</v>
      </c>
      <c r="GU10" s="129">
        <v>4</v>
      </c>
      <c r="GV10" s="129">
        <v>0</v>
      </c>
      <c r="GW10" s="129"/>
      <c r="GX10" s="129"/>
      <c r="GY10" s="129"/>
      <c r="GZ10" s="129"/>
      <c r="HA10" s="129"/>
      <c r="HB10" s="129"/>
      <c r="HC10" s="129"/>
      <c r="HD10" s="186"/>
      <c r="HE10" s="129"/>
      <c r="HF10" s="140"/>
      <c r="HG10" s="129"/>
      <c r="HH10" s="129"/>
      <c r="HI10" s="129"/>
      <c r="HJ10" s="129"/>
      <c r="HK10" s="129"/>
      <c r="HL10" s="129"/>
      <c r="HM10" s="129">
        <v>9.98</v>
      </c>
      <c r="HN10" s="129" t="s">
        <v>826</v>
      </c>
      <c r="HO10" s="140" t="s">
        <v>827</v>
      </c>
      <c r="HP10" s="129">
        <v>0</v>
      </c>
      <c r="HQ10" s="129"/>
      <c r="HR10" s="129"/>
      <c r="HS10" s="129"/>
      <c r="HT10" s="129"/>
      <c r="HU10" s="129"/>
      <c r="HV10" s="129"/>
      <c r="HW10" s="129"/>
      <c r="HX10" s="129"/>
      <c r="HY10" s="129"/>
      <c r="HZ10" s="129"/>
      <c r="IA10" s="129"/>
      <c r="IB10" s="129"/>
      <c r="IC10" s="129"/>
      <c r="ID10" s="129"/>
      <c r="IE10" s="129"/>
      <c r="IF10" s="129"/>
      <c r="IG10" s="129"/>
      <c r="IH10" s="129"/>
      <c r="II10" s="129"/>
      <c r="IJ10" s="129"/>
      <c r="IK10" s="129"/>
      <c r="IL10" s="176" t="s">
        <v>828</v>
      </c>
      <c r="IM10" s="129"/>
      <c r="IN10" s="167"/>
      <c r="IO10" s="129"/>
      <c r="IP10" s="129"/>
      <c r="IQ10" s="129" t="s">
        <v>829</v>
      </c>
      <c r="IR10" s="265">
        <v>45643.398115879601</v>
      </c>
      <c r="IS10" s="265">
        <v>45670.520001990699</v>
      </c>
      <c r="IT10" s="265">
        <v>45643</v>
      </c>
      <c r="IU10" s="142"/>
      <c r="IV10" s="142" t="s">
        <v>322</v>
      </c>
      <c r="IW10" s="142"/>
      <c r="IX10" s="142" t="s">
        <v>322</v>
      </c>
      <c r="IY10" s="142"/>
      <c r="IZ10" s="142" t="s">
        <v>323</v>
      </c>
      <c r="JA10" s="142"/>
      <c r="JB10" s="142" t="s">
        <v>727</v>
      </c>
      <c r="JC10" s="154" t="s">
        <v>828</v>
      </c>
      <c r="JD10" s="154" t="s">
        <v>380</v>
      </c>
      <c r="JE10" s="142" t="s">
        <v>331</v>
      </c>
      <c r="JF10" s="142">
        <v>1</v>
      </c>
      <c r="JG10" s="142">
        <v>0</v>
      </c>
      <c r="JH10" s="142">
        <v>0</v>
      </c>
      <c r="JI10" s="142">
        <v>0</v>
      </c>
      <c r="JJ10" s="142">
        <v>0</v>
      </c>
      <c r="JK10" s="142">
        <v>0</v>
      </c>
      <c r="JL10" s="142"/>
      <c r="JM10" s="142" t="s">
        <v>329</v>
      </c>
      <c r="JN10" s="142">
        <v>0</v>
      </c>
      <c r="JO10" s="142">
        <v>1</v>
      </c>
      <c r="JP10" s="142">
        <v>0</v>
      </c>
      <c r="JQ10" s="142">
        <v>0</v>
      </c>
      <c r="JR10" s="142">
        <v>0</v>
      </c>
      <c r="JS10" s="142">
        <v>0</v>
      </c>
      <c r="JT10" s="142">
        <v>0</v>
      </c>
      <c r="JU10" s="142">
        <v>0</v>
      </c>
      <c r="JV10" s="142">
        <v>0</v>
      </c>
      <c r="JW10" s="142">
        <v>0</v>
      </c>
      <c r="JX10" s="142">
        <v>0</v>
      </c>
      <c r="JY10" s="142"/>
      <c r="JZ10" s="142"/>
      <c r="KA10" s="142"/>
      <c r="KB10" s="142"/>
      <c r="KC10" s="142"/>
      <c r="KD10" s="142"/>
      <c r="KE10" s="142"/>
      <c r="KF10" s="142"/>
      <c r="KG10" s="142"/>
      <c r="KH10" s="142"/>
      <c r="KI10" s="142"/>
      <c r="KJ10" s="142"/>
      <c r="KK10" s="142"/>
      <c r="KL10" s="142"/>
      <c r="KM10" s="142"/>
      <c r="KN10" s="142"/>
      <c r="KO10" s="142"/>
      <c r="KP10" s="142"/>
      <c r="KQ10" s="142"/>
      <c r="KR10" s="142"/>
      <c r="KS10" s="142"/>
      <c r="KT10" s="142"/>
      <c r="KU10" s="142"/>
      <c r="KV10" s="142"/>
      <c r="KW10" s="142"/>
      <c r="KX10" s="142"/>
      <c r="KY10" s="142"/>
      <c r="KZ10" s="142"/>
      <c r="LA10" s="142"/>
      <c r="LB10" s="142"/>
      <c r="LC10" s="142"/>
      <c r="LD10" s="142"/>
      <c r="LE10" s="142"/>
      <c r="LF10" s="142">
        <v>0</v>
      </c>
      <c r="LG10" s="142">
        <v>0</v>
      </c>
      <c r="LH10" s="142">
        <v>4</v>
      </c>
      <c r="LI10" s="142">
        <v>0</v>
      </c>
      <c r="LJ10" s="142"/>
      <c r="LK10" s="142"/>
      <c r="LL10" s="142"/>
      <c r="LM10" s="142"/>
      <c r="LN10" s="142"/>
      <c r="LO10" s="142"/>
      <c r="LP10" s="142"/>
      <c r="LQ10" s="194"/>
      <c r="LR10" s="142"/>
      <c r="LS10" s="144"/>
      <c r="LT10" s="142"/>
      <c r="LU10" s="142"/>
      <c r="LV10" s="142"/>
      <c r="LW10" s="142"/>
      <c r="LX10" s="142"/>
      <c r="LY10" s="142"/>
      <c r="LZ10" s="142">
        <v>7.21</v>
      </c>
      <c r="MA10" s="142" t="s">
        <v>830</v>
      </c>
      <c r="MB10" s="144" t="s">
        <v>831</v>
      </c>
      <c r="MC10" s="142">
        <v>0</v>
      </c>
      <c r="MD10" s="142"/>
      <c r="ME10" s="142"/>
      <c r="MF10" s="142"/>
      <c r="MG10" s="142"/>
      <c r="MH10" s="142"/>
      <c r="MI10" s="142"/>
      <c r="MJ10" s="142"/>
      <c r="MK10" s="142"/>
      <c r="ML10" s="142"/>
      <c r="MM10" s="142"/>
      <c r="MN10" s="142"/>
      <c r="MO10" s="142"/>
      <c r="MP10" s="142"/>
      <c r="MQ10" s="142"/>
      <c r="MR10" s="142"/>
      <c r="MS10" s="142"/>
      <c r="MT10" s="142"/>
      <c r="MU10" s="142"/>
      <c r="MV10" s="142"/>
      <c r="MW10" s="142"/>
      <c r="MX10" s="142"/>
      <c r="MY10" s="168"/>
      <c r="MZ10" s="142"/>
      <c r="NA10" s="180" t="s">
        <v>832</v>
      </c>
      <c r="NB10" s="142"/>
      <c r="NC10" s="142"/>
      <c r="ND10" s="142" t="s">
        <v>833</v>
      </c>
      <c r="NE10" s="270">
        <v>45644.397543553197</v>
      </c>
      <c r="NF10" s="270">
        <v>45670.720733101902</v>
      </c>
      <c r="NG10" s="270">
        <v>45644</v>
      </c>
      <c r="NH10" s="128"/>
      <c r="NI10" s="128" t="s">
        <v>322</v>
      </c>
      <c r="NJ10" s="128"/>
      <c r="NK10" s="128" t="s">
        <v>322</v>
      </c>
      <c r="NL10" s="128"/>
      <c r="NM10" s="128" t="s">
        <v>323</v>
      </c>
      <c r="NN10" s="128"/>
      <c r="NO10" s="128" t="s">
        <v>727</v>
      </c>
      <c r="NP10" s="136" t="s">
        <v>832</v>
      </c>
      <c r="NQ10" s="136" t="s">
        <v>380</v>
      </c>
      <c r="NR10" s="128" t="s">
        <v>331</v>
      </c>
      <c r="NS10" s="128">
        <v>1</v>
      </c>
      <c r="NT10" s="128">
        <v>0</v>
      </c>
      <c r="NU10" s="128">
        <v>0</v>
      </c>
      <c r="NV10" s="128">
        <v>0</v>
      </c>
      <c r="NW10" s="128">
        <v>0</v>
      </c>
      <c r="NX10" s="128">
        <v>0</v>
      </c>
      <c r="NY10" s="128"/>
      <c r="NZ10" s="128" t="s">
        <v>329</v>
      </c>
      <c r="OA10" s="128">
        <v>0</v>
      </c>
      <c r="OB10" s="128">
        <v>1</v>
      </c>
      <c r="OC10" s="128">
        <v>0</v>
      </c>
      <c r="OD10" s="128">
        <v>0</v>
      </c>
      <c r="OE10" s="128">
        <v>0</v>
      </c>
      <c r="OF10" s="128">
        <v>0</v>
      </c>
      <c r="OG10" s="128">
        <v>0</v>
      </c>
      <c r="OH10" s="128">
        <v>0</v>
      </c>
      <c r="OI10" s="128">
        <v>0</v>
      </c>
      <c r="OJ10" s="128">
        <v>0</v>
      </c>
      <c r="OK10" s="128">
        <v>0</v>
      </c>
      <c r="OL10" s="128"/>
      <c r="OM10" s="128"/>
      <c r="ON10" s="128"/>
      <c r="OO10" s="128"/>
      <c r="OP10" s="128"/>
      <c r="OQ10" s="128"/>
      <c r="OR10" s="128"/>
      <c r="OS10" s="128"/>
      <c r="OT10" s="128"/>
      <c r="OU10" s="128"/>
      <c r="OV10" s="128"/>
      <c r="OW10" s="128"/>
      <c r="OX10" s="128"/>
      <c r="OY10" s="128"/>
      <c r="OZ10" s="128"/>
      <c r="PA10" s="128"/>
      <c r="PB10" s="128"/>
      <c r="PC10" s="128"/>
      <c r="PD10" s="128"/>
      <c r="PE10" s="128"/>
      <c r="PF10" s="128"/>
      <c r="PG10" s="128"/>
      <c r="PH10" s="128"/>
      <c r="PI10" s="128"/>
      <c r="PJ10" s="128"/>
      <c r="PK10" s="128"/>
      <c r="PL10" s="128"/>
      <c r="PM10" s="128"/>
      <c r="PN10" s="128"/>
      <c r="PO10" s="128"/>
      <c r="PP10" s="128"/>
      <c r="PQ10" s="128"/>
      <c r="PR10" s="128"/>
      <c r="PS10" s="128">
        <v>0</v>
      </c>
      <c r="PT10" s="128">
        <v>0</v>
      </c>
      <c r="PU10" s="128">
        <v>4</v>
      </c>
      <c r="PV10" s="128">
        <v>0</v>
      </c>
      <c r="PW10" s="128"/>
      <c r="PX10" s="128"/>
      <c r="PY10" s="128"/>
      <c r="PZ10" s="128"/>
      <c r="QA10" s="128"/>
      <c r="QB10" s="128"/>
      <c r="QC10" s="128"/>
      <c r="QD10" s="198"/>
      <c r="QE10" s="128"/>
      <c r="QF10" s="163"/>
      <c r="QG10" s="128"/>
      <c r="QH10" s="128"/>
      <c r="QI10" s="128"/>
      <c r="QJ10" s="128"/>
      <c r="QK10" s="128"/>
      <c r="QL10" s="128"/>
      <c r="QM10" s="128">
        <v>4.3849999999999998</v>
      </c>
      <c r="QN10" s="128" t="s">
        <v>834</v>
      </c>
      <c r="QO10" s="163" t="s">
        <v>835</v>
      </c>
      <c r="QP10" s="128">
        <v>0</v>
      </c>
      <c r="QQ10" s="128"/>
      <c r="QR10" s="128"/>
      <c r="QS10" s="128"/>
      <c r="QT10" s="128"/>
      <c r="QU10" s="128"/>
      <c r="QV10" s="128"/>
      <c r="QW10" s="128"/>
      <c r="QX10" s="128"/>
      <c r="QY10" s="128"/>
      <c r="QZ10" s="128"/>
      <c r="RA10" s="128"/>
      <c r="RB10" s="128"/>
      <c r="RC10" s="128"/>
      <c r="RD10" s="128"/>
      <c r="RE10" s="128"/>
      <c r="RF10" s="128"/>
      <c r="RG10" s="128"/>
      <c r="RH10" s="128"/>
      <c r="RI10" s="128"/>
      <c r="RJ10" s="128"/>
      <c r="RK10" s="128"/>
      <c r="RL10" s="128"/>
      <c r="RM10" s="169"/>
      <c r="RN10" s="128"/>
      <c r="RO10" s="169"/>
      <c r="RP10" s="128"/>
      <c r="RQ10" s="128" t="s">
        <v>836</v>
      </c>
      <c r="RR10" s="105">
        <f t="shared" si="0"/>
        <v>2.879999999999999</v>
      </c>
      <c r="RS10" s="113">
        <f t="shared" si="1"/>
        <v>2.7700000000000005</v>
      </c>
      <c r="RT10" s="105">
        <f t="shared" si="2"/>
        <v>2.8250000000000002</v>
      </c>
      <c r="RU10" s="105">
        <f t="shared" si="3"/>
        <v>0</v>
      </c>
      <c r="RV10" s="105">
        <f t="shared" si="4"/>
        <v>0</v>
      </c>
      <c r="RW10" s="105">
        <f t="shared" si="5"/>
        <v>0</v>
      </c>
      <c r="RX10" s="105">
        <f t="shared" si="6"/>
        <v>0</v>
      </c>
      <c r="RY10" s="105">
        <f t="shared" si="7"/>
        <v>0</v>
      </c>
      <c r="RZ10" s="105">
        <f t="shared" si="8"/>
        <v>0</v>
      </c>
      <c r="SA10" s="105">
        <f t="shared" si="9"/>
        <v>0</v>
      </c>
      <c r="SB10" s="105">
        <f t="shared" si="10"/>
        <v>0</v>
      </c>
      <c r="SC10" s="105">
        <f t="shared" si="11"/>
        <v>0</v>
      </c>
      <c r="SD10" s="106">
        <f t="shared" si="18"/>
        <v>2.8249999999999997</v>
      </c>
      <c r="SE10" s="106">
        <f t="shared" si="19"/>
        <v>0</v>
      </c>
      <c r="SF10" s="106">
        <f t="shared" si="20"/>
        <v>0</v>
      </c>
      <c r="SG10" s="106">
        <f t="shared" si="12"/>
        <v>0</v>
      </c>
      <c r="SH10" s="107">
        <f>(SD10/1000)*Parameters!$H$2</f>
        <v>8.3337499999999986E-5</v>
      </c>
      <c r="SI10" s="107">
        <f>(SE10/1000)*Parameters!$H$4</f>
        <v>0</v>
      </c>
      <c r="SJ10" s="107">
        <f>(SF10/1000)*Parameters!$H$3</f>
        <v>0</v>
      </c>
      <c r="SK10" s="107">
        <f>(SG10/1000)*Parameters!$H$5</f>
        <v>0</v>
      </c>
      <c r="SL10" s="108">
        <f t="shared" si="21"/>
        <v>8.3337499999999986E-5</v>
      </c>
      <c r="SM10" s="109">
        <f t="shared" si="13"/>
        <v>1</v>
      </c>
      <c r="SN10" s="109">
        <f t="shared" si="22"/>
        <v>0</v>
      </c>
      <c r="SO10" s="109">
        <f t="shared" si="23"/>
        <v>0</v>
      </c>
      <c r="SP10" s="109">
        <f t="shared" si="24"/>
        <v>0</v>
      </c>
      <c r="SQ10" s="110">
        <f>SUM(GS10*Parameters!$L$2,GT10*Parameters!$L$3,GU10*Parameters!$L$4,GV10*Parameters!$L$5)</f>
        <v>4</v>
      </c>
      <c r="SR10" s="110">
        <f>SUM(LF10*Parameters!$L$2,LG10*Parameters!$L$3,LH10*Parameters!$L$4,LI10*Parameters!$L$5)</f>
        <v>4</v>
      </c>
      <c r="SS10" s="110">
        <f>SUM(PS10*Parameters!$L$2,PT10*Parameters!$L$3,PU10*Parameters!$L$4,PV10*Parameters!$L$5)</f>
        <v>4</v>
      </c>
      <c r="ST10" s="110">
        <f t="shared" si="25"/>
        <v>4</v>
      </c>
      <c r="SU10" s="111">
        <f t="shared" si="26"/>
        <v>0.70624999999999993</v>
      </c>
      <c r="SV10" s="111">
        <f t="shared" si="27"/>
        <v>0</v>
      </c>
      <c r="SW10" s="111">
        <f t="shared" si="28"/>
        <v>0</v>
      </c>
      <c r="SX10" s="111">
        <f t="shared" si="29"/>
        <v>0</v>
      </c>
      <c r="SY10" s="162">
        <f t="shared" si="17"/>
        <v>45641</v>
      </c>
      <c r="SZ10" s="162">
        <f t="shared" si="30"/>
        <v>45641</v>
      </c>
    </row>
    <row r="11" spans="1:632">
      <c r="A11" s="276">
        <v>45648.562591955997</v>
      </c>
      <c r="B11" s="276">
        <v>45648.566398391202</v>
      </c>
      <c r="C11" s="276">
        <v>45648</v>
      </c>
      <c r="D11" s="121"/>
      <c r="E11" s="121" t="s">
        <v>322</v>
      </c>
      <c r="F11" s="121"/>
      <c r="G11" s="121" t="s">
        <v>322</v>
      </c>
      <c r="H11" s="121"/>
      <c r="I11" s="121" t="s">
        <v>323</v>
      </c>
      <c r="J11" s="121"/>
      <c r="K11" s="121" t="s">
        <v>727</v>
      </c>
      <c r="L11" s="151" t="s">
        <v>808</v>
      </c>
      <c r="M11" s="245" t="s">
        <v>384</v>
      </c>
      <c r="N11" s="121" t="s">
        <v>331</v>
      </c>
      <c r="O11" s="121">
        <v>1</v>
      </c>
      <c r="P11" s="121">
        <v>0</v>
      </c>
      <c r="Q11" s="121">
        <v>0</v>
      </c>
      <c r="R11" s="121">
        <v>0</v>
      </c>
      <c r="S11" s="121">
        <v>0</v>
      </c>
      <c r="T11" s="121">
        <v>0</v>
      </c>
      <c r="U11" s="121"/>
      <c r="V11" s="121" t="s">
        <v>329</v>
      </c>
      <c r="W11" s="121">
        <v>0</v>
      </c>
      <c r="X11" s="121">
        <v>1</v>
      </c>
      <c r="Y11" s="117">
        <v>0</v>
      </c>
      <c r="Z11" s="117">
        <v>0</v>
      </c>
      <c r="AA11" s="117">
        <v>0</v>
      </c>
      <c r="AB11" s="117">
        <v>0</v>
      </c>
      <c r="AC11" s="122">
        <v>0</v>
      </c>
      <c r="AD11" s="117">
        <v>0</v>
      </c>
      <c r="AE11" s="117">
        <v>0</v>
      </c>
      <c r="AF11" s="117">
        <v>0</v>
      </c>
      <c r="AG11" s="117">
        <v>0</v>
      </c>
      <c r="AH11" s="117"/>
      <c r="AI11" s="117"/>
      <c r="AJ11" s="117"/>
      <c r="AK11" s="117"/>
      <c r="AL11" s="117"/>
      <c r="AM11" s="117"/>
      <c r="AN11" s="117"/>
      <c r="AO11" s="117"/>
      <c r="AP11" s="122"/>
      <c r="AQ11" s="117"/>
      <c r="AR11" s="117"/>
      <c r="AS11" s="117"/>
      <c r="AT11" s="117"/>
      <c r="AU11" s="117"/>
      <c r="AV11" s="117"/>
      <c r="AW11" s="117"/>
      <c r="AX11" s="117"/>
      <c r="AY11" s="117"/>
      <c r="AZ11" s="117"/>
      <c r="BA11" s="117"/>
      <c r="BB11" s="117"/>
      <c r="BC11" s="117"/>
      <c r="BD11" s="117"/>
      <c r="BE11" s="117"/>
      <c r="BF11" s="190"/>
      <c r="BG11" s="121"/>
      <c r="BH11" s="122"/>
      <c r="BI11" s="117"/>
      <c r="BJ11" s="117"/>
      <c r="BK11" s="117"/>
      <c r="BL11" s="117"/>
      <c r="BM11" s="117"/>
      <c r="BN11" s="117"/>
      <c r="BO11" s="117">
        <v>11.27</v>
      </c>
      <c r="BP11" s="117" t="s">
        <v>837</v>
      </c>
      <c r="BQ11" s="122" t="s">
        <v>838</v>
      </c>
      <c r="BR11" s="117"/>
      <c r="BS11" s="117"/>
      <c r="BT11" s="117"/>
      <c r="BU11" s="117"/>
      <c r="BV11" s="117"/>
      <c r="BW11" s="117"/>
      <c r="BX11" s="117"/>
      <c r="BY11" s="117"/>
      <c r="BZ11" s="117"/>
      <c r="CA11" s="117"/>
      <c r="CB11" s="117"/>
      <c r="CC11" s="117"/>
      <c r="CD11" s="117"/>
      <c r="CE11" s="117"/>
      <c r="CF11" s="117"/>
      <c r="CG11" s="117"/>
      <c r="CH11" s="117"/>
      <c r="CI11" s="117"/>
      <c r="CJ11" s="117"/>
      <c r="CK11" s="117"/>
      <c r="CL11" s="117"/>
      <c r="CM11" s="117"/>
      <c r="CN11" s="117"/>
      <c r="CO11" s="117"/>
      <c r="CP11" s="117"/>
      <c r="CQ11" s="117"/>
      <c r="CR11" s="117"/>
      <c r="CS11" s="117"/>
      <c r="CT11" s="117"/>
      <c r="CU11" s="117"/>
      <c r="CV11" s="117"/>
      <c r="CW11" s="117"/>
      <c r="CX11" s="117"/>
      <c r="CY11" s="117"/>
      <c r="CZ11" s="117"/>
      <c r="DA11" s="117"/>
      <c r="DB11" s="117"/>
      <c r="DC11" s="117"/>
      <c r="DD11" s="117"/>
      <c r="DE11" s="117"/>
      <c r="DF11" s="117"/>
      <c r="DG11" s="117"/>
      <c r="DH11" s="117"/>
      <c r="DI11" s="117"/>
      <c r="DJ11" s="117"/>
      <c r="DK11" s="117"/>
      <c r="DL11" s="117"/>
      <c r="DM11" s="117"/>
      <c r="DN11" s="171"/>
      <c r="DO11" s="117"/>
      <c r="DP11" s="166"/>
      <c r="DQ11" s="117"/>
      <c r="DR11" s="166"/>
      <c r="DS11" s="117"/>
      <c r="DT11" s="117"/>
      <c r="DU11" s="117"/>
      <c r="DV11" s="117"/>
      <c r="DW11" s="248" t="s">
        <v>756</v>
      </c>
      <c r="DX11" s="117"/>
      <c r="DY11" s="117"/>
      <c r="DZ11" s="117"/>
      <c r="EA11" s="117"/>
      <c r="EB11" s="117"/>
      <c r="EC11" s="117"/>
      <c r="ED11" s="117" t="s">
        <v>839</v>
      </c>
      <c r="EE11" s="252">
        <v>45649.565732384297</v>
      </c>
      <c r="EF11" s="261">
        <v>45649.5706134375</v>
      </c>
      <c r="EG11" s="252">
        <v>45649</v>
      </c>
      <c r="EH11" s="129"/>
      <c r="EI11" s="129" t="s">
        <v>322</v>
      </c>
      <c r="EJ11" s="129"/>
      <c r="EK11" s="129" t="s">
        <v>322</v>
      </c>
      <c r="EL11" s="129"/>
      <c r="EM11" s="129" t="s">
        <v>323</v>
      </c>
      <c r="EN11" s="129"/>
      <c r="EO11" s="129" t="s">
        <v>727</v>
      </c>
      <c r="EP11" s="153" t="s">
        <v>756</v>
      </c>
      <c r="EQ11" s="153" t="s">
        <v>384</v>
      </c>
      <c r="ER11" s="129" t="s">
        <v>331</v>
      </c>
      <c r="ES11" s="129">
        <v>1</v>
      </c>
      <c r="ET11" s="129">
        <v>0</v>
      </c>
      <c r="EU11" s="129">
        <v>0</v>
      </c>
      <c r="EV11" s="129">
        <v>0</v>
      </c>
      <c r="EW11" s="129">
        <v>0</v>
      </c>
      <c r="EX11" s="129">
        <v>0</v>
      </c>
      <c r="EY11" s="129"/>
      <c r="EZ11" s="129" t="s">
        <v>329</v>
      </c>
      <c r="FA11" s="129">
        <v>0</v>
      </c>
      <c r="FB11" s="129">
        <v>1</v>
      </c>
      <c r="FC11" s="129">
        <v>0</v>
      </c>
      <c r="FD11" s="129">
        <v>0</v>
      </c>
      <c r="FE11" s="129">
        <v>0</v>
      </c>
      <c r="FF11" s="129">
        <v>0</v>
      </c>
      <c r="FG11" s="129">
        <v>0</v>
      </c>
      <c r="FH11" s="129">
        <v>0</v>
      </c>
      <c r="FI11" s="129">
        <v>0</v>
      </c>
      <c r="FJ11" s="129">
        <v>0</v>
      </c>
      <c r="FK11" s="129">
        <v>0</v>
      </c>
      <c r="FL11" s="129"/>
      <c r="FM11" s="129"/>
      <c r="FN11" s="129"/>
      <c r="FO11" s="129"/>
      <c r="FP11" s="129"/>
      <c r="FQ11" s="129"/>
      <c r="FR11" s="129"/>
      <c r="FS11" s="129"/>
      <c r="FT11" s="129"/>
      <c r="FU11" s="129"/>
      <c r="FV11" s="129"/>
      <c r="FW11" s="129"/>
      <c r="FX11" s="129"/>
      <c r="FY11" s="129"/>
      <c r="FZ11" s="129"/>
      <c r="GA11" s="129"/>
      <c r="GB11" s="129"/>
      <c r="GC11" s="129"/>
      <c r="GD11" s="129"/>
      <c r="GE11" s="129"/>
      <c r="GF11" s="129"/>
      <c r="GG11" s="129"/>
      <c r="GH11" s="129"/>
      <c r="GI11" s="129"/>
      <c r="GJ11" s="129"/>
      <c r="GK11" s="129"/>
      <c r="GL11" s="129"/>
      <c r="GM11" s="129"/>
      <c r="GN11" s="129"/>
      <c r="GO11" s="129"/>
      <c r="GP11" s="129"/>
      <c r="GQ11" s="129"/>
      <c r="GR11" s="129"/>
      <c r="GS11" s="129">
        <v>0</v>
      </c>
      <c r="GT11" s="129">
        <v>2</v>
      </c>
      <c r="GU11" s="129">
        <v>2</v>
      </c>
      <c r="GV11" s="129">
        <v>0</v>
      </c>
      <c r="GW11" s="129"/>
      <c r="GX11" s="129"/>
      <c r="GY11" s="129"/>
      <c r="GZ11" s="129"/>
      <c r="HA11" s="129"/>
      <c r="HB11" s="129"/>
      <c r="HC11" s="129"/>
      <c r="HD11" s="186"/>
      <c r="HE11" s="129"/>
      <c r="HF11" s="140"/>
      <c r="HG11" s="129"/>
      <c r="HH11" s="129"/>
      <c r="HI11" s="129"/>
      <c r="HJ11" s="129"/>
      <c r="HK11" s="129"/>
      <c r="HL11" s="129"/>
      <c r="HM11" s="129">
        <v>8.4749999999999996</v>
      </c>
      <c r="HN11" s="129" t="s">
        <v>840</v>
      </c>
      <c r="HO11" s="140" t="s">
        <v>841</v>
      </c>
      <c r="HP11" s="129">
        <v>0</v>
      </c>
      <c r="HQ11" s="129"/>
      <c r="HR11" s="129"/>
      <c r="HS11" s="129"/>
      <c r="HT11" s="129"/>
      <c r="HU11" s="129"/>
      <c r="HV11" s="129"/>
      <c r="HW11" s="129"/>
      <c r="HX11" s="129"/>
      <c r="HY11" s="129"/>
      <c r="HZ11" s="129"/>
      <c r="IA11" s="129"/>
      <c r="IB11" s="129"/>
      <c r="IC11" s="129"/>
      <c r="ID11" s="129"/>
      <c r="IE11" s="129"/>
      <c r="IF11" s="129"/>
      <c r="IG11" s="129"/>
      <c r="IH11" s="129"/>
      <c r="II11" s="129"/>
      <c r="IJ11" s="129"/>
      <c r="IK11" s="129"/>
      <c r="IL11" s="176" t="s">
        <v>759</v>
      </c>
      <c r="IM11" s="129"/>
      <c r="IN11" s="167"/>
      <c r="IO11" s="129"/>
      <c r="IP11" s="129"/>
      <c r="IQ11" s="129" t="s">
        <v>842</v>
      </c>
      <c r="IR11" s="265">
        <v>45650.556035729198</v>
      </c>
      <c r="IS11" s="265">
        <v>45650.567843136603</v>
      </c>
      <c r="IT11" s="265">
        <v>45650</v>
      </c>
      <c r="IU11" s="142"/>
      <c r="IV11" s="142" t="s">
        <v>322</v>
      </c>
      <c r="IW11" s="142"/>
      <c r="IX11" s="142" t="s">
        <v>322</v>
      </c>
      <c r="IY11" s="142"/>
      <c r="IZ11" s="142" t="s">
        <v>323</v>
      </c>
      <c r="JA11" s="142"/>
      <c r="JB11" s="142" t="s">
        <v>727</v>
      </c>
      <c r="JC11" s="154" t="s">
        <v>759</v>
      </c>
      <c r="JD11" s="154" t="s">
        <v>384</v>
      </c>
      <c r="JE11" s="142" t="s">
        <v>331</v>
      </c>
      <c r="JF11" s="142">
        <v>1</v>
      </c>
      <c r="JG11" s="142">
        <v>0</v>
      </c>
      <c r="JH11" s="142">
        <v>0</v>
      </c>
      <c r="JI11" s="142">
        <v>0</v>
      </c>
      <c r="JJ11" s="142">
        <v>0</v>
      </c>
      <c r="JK11" s="142">
        <v>0</v>
      </c>
      <c r="JL11" s="142"/>
      <c r="JM11" s="142" t="s">
        <v>329</v>
      </c>
      <c r="JN11" s="142">
        <v>0</v>
      </c>
      <c r="JO11" s="142">
        <v>1</v>
      </c>
      <c r="JP11" s="142">
        <v>0</v>
      </c>
      <c r="JQ11" s="142">
        <v>0</v>
      </c>
      <c r="JR11" s="142">
        <v>0</v>
      </c>
      <c r="JS11" s="142">
        <v>0</v>
      </c>
      <c r="JT11" s="142">
        <v>0</v>
      </c>
      <c r="JU11" s="142">
        <v>0</v>
      </c>
      <c r="JV11" s="142">
        <v>0</v>
      </c>
      <c r="JW11" s="142">
        <v>0</v>
      </c>
      <c r="JX11" s="142">
        <v>0</v>
      </c>
      <c r="JY11" s="142"/>
      <c r="JZ11" s="142"/>
      <c r="KA11" s="142"/>
      <c r="KB11" s="142"/>
      <c r="KC11" s="142"/>
      <c r="KD11" s="142"/>
      <c r="KE11" s="142"/>
      <c r="KF11" s="142"/>
      <c r="KG11" s="142"/>
      <c r="KH11" s="142"/>
      <c r="KI11" s="142"/>
      <c r="KJ11" s="142"/>
      <c r="KK11" s="142"/>
      <c r="KL11" s="142"/>
      <c r="KM11" s="142"/>
      <c r="KN11" s="142"/>
      <c r="KO11" s="142"/>
      <c r="KP11" s="142"/>
      <c r="KQ11" s="142"/>
      <c r="KR11" s="142"/>
      <c r="KS11" s="142"/>
      <c r="KT11" s="142"/>
      <c r="KU11" s="142"/>
      <c r="KV11" s="142"/>
      <c r="KW11" s="142"/>
      <c r="KX11" s="142"/>
      <c r="KY11" s="142"/>
      <c r="KZ11" s="142"/>
      <c r="LA11" s="142"/>
      <c r="LB11" s="142"/>
      <c r="LC11" s="142"/>
      <c r="LD11" s="142"/>
      <c r="LE11" s="142"/>
      <c r="LF11" s="142">
        <v>0</v>
      </c>
      <c r="LG11" s="142">
        <v>2</v>
      </c>
      <c r="LH11" s="142">
        <v>2</v>
      </c>
      <c r="LI11" s="142">
        <v>0</v>
      </c>
      <c r="LJ11" s="142"/>
      <c r="LK11" s="142"/>
      <c r="LL11" s="142"/>
      <c r="LM11" s="142"/>
      <c r="LN11" s="142"/>
      <c r="LO11" s="142"/>
      <c r="LP11" s="142"/>
      <c r="LQ11" s="194"/>
      <c r="LR11" s="142"/>
      <c r="LS11" s="144"/>
      <c r="LT11" s="142"/>
      <c r="LU11" s="142"/>
      <c r="LV11" s="142"/>
      <c r="LW11" s="142"/>
      <c r="LX11" s="142"/>
      <c r="LY11" s="142"/>
      <c r="LZ11" s="142">
        <v>5.6050000000000004</v>
      </c>
      <c r="MA11" s="142" t="s">
        <v>843</v>
      </c>
      <c r="MB11" s="144" t="s">
        <v>844</v>
      </c>
      <c r="MC11" s="142">
        <v>0</v>
      </c>
      <c r="MD11" s="142"/>
      <c r="ME11" s="142"/>
      <c r="MF11" s="142"/>
      <c r="MG11" s="142"/>
      <c r="MH11" s="142"/>
      <c r="MI11" s="142"/>
      <c r="MJ11" s="142"/>
      <c r="MK11" s="142"/>
      <c r="ML11" s="142"/>
      <c r="MM11" s="142"/>
      <c r="MN11" s="142"/>
      <c r="MO11" s="142"/>
      <c r="MP11" s="142"/>
      <c r="MQ11" s="142"/>
      <c r="MR11" s="142"/>
      <c r="MS11" s="142"/>
      <c r="MT11" s="142"/>
      <c r="MU11" s="142"/>
      <c r="MV11" s="142"/>
      <c r="MW11" s="142"/>
      <c r="MX11" s="142"/>
      <c r="MY11" s="168"/>
      <c r="MZ11" s="142"/>
      <c r="NA11" s="180" t="s">
        <v>763</v>
      </c>
      <c r="NB11" s="142"/>
      <c r="NC11" s="142"/>
      <c r="ND11" s="142" t="s">
        <v>845</v>
      </c>
      <c r="NE11" s="270">
        <v>45651.5636533449</v>
      </c>
      <c r="NF11" s="270">
        <v>45674.674610196802</v>
      </c>
      <c r="NG11" s="270">
        <v>45651</v>
      </c>
      <c r="NH11" s="128"/>
      <c r="NI11" s="128" t="s">
        <v>322</v>
      </c>
      <c r="NJ11" s="128"/>
      <c r="NK11" s="128" t="s">
        <v>322</v>
      </c>
      <c r="NL11" s="128"/>
      <c r="NM11" s="128" t="s">
        <v>323</v>
      </c>
      <c r="NN11" s="128"/>
      <c r="NO11" s="128" t="s">
        <v>727</v>
      </c>
      <c r="NP11" s="136" t="s">
        <v>763</v>
      </c>
      <c r="NQ11" s="136" t="s">
        <v>384</v>
      </c>
      <c r="NR11" s="128" t="s">
        <v>331</v>
      </c>
      <c r="NS11" s="128">
        <v>1</v>
      </c>
      <c r="NT11" s="128">
        <v>0</v>
      </c>
      <c r="NU11" s="128">
        <v>0</v>
      </c>
      <c r="NV11" s="128">
        <v>0</v>
      </c>
      <c r="NW11" s="128">
        <v>0</v>
      </c>
      <c r="NX11" s="128">
        <v>0</v>
      </c>
      <c r="NY11" s="128"/>
      <c r="NZ11" s="128" t="s">
        <v>329</v>
      </c>
      <c r="OA11" s="128">
        <v>0</v>
      </c>
      <c r="OB11" s="128">
        <v>1</v>
      </c>
      <c r="OC11" s="128">
        <v>0</v>
      </c>
      <c r="OD11" s="128">
        <v>0</v>
      </c>
      <c r="OE11" s="128">
        <v>0</v>
      </c>
      <c r="OF11" s="128">
        <v>0</v>
      </c>
      <c r="OG11" s="128">
        <v>0</v>
      </c>
      <c r="OH11" s="128">
        <v>0</v>
      </c>
      <c r="OI11" s="128">
        <v>0</v>
      </c>
      <c r="OJ11" s="128">
        <v>0</v>
      </c>
      <c r="OK11" s="128">
        <v>0</v>
      </c>
      <c r="OL11" s="128"/>
      <c r="OM11" s="128"/>
      <c r="ON11" s="128"/>
      <c r="OO11" s="128"/>
      <c r="OP11" s="128"/>
      <c r="OQ11" s="128"/>
      <c r="OR11" s="128"/>
      <c r="OS11" s="128"/>
      <c r="OT11" s="128"/>
      <c r="OU11" s="128"/>
      <c r="OV11" s="128"/>
      <c r="OW11" s="128"/>
      <c r="OX11" s="128"/>
      <c r="OY11" s="128"/>
      <c r="OZ11" s="128"/>
      <c r="PA11" s="128"/>
      <c r="PB11" s="128"/>
      <c r="PC11" s="128"/>
      <c r="PD11" s="128"/>
      <c r="PE11" s="128"/>
      <c r="PF11" s="128"/>
      <c r="PG11" s="128"/>
      <c r="PH11" s="128"/>
      <c r="PI11" s="128"/>
      <c r="PJ11" s="128"/>
      <c r="PK11" s="128"/>
      <c r="PL11" s="128"/>
      <c r="PM11" s="128"/>
      <c r="PN11" s="128"/>
      <c r="PO11" s="128"/>
      <c r="PP11" s="128"/>
      <c r="PQ11" s="128"/>
      <c r="PR11" s="128"/>
      <c r="PS11" s="128">
        <v>0</v>
      </c>
      <c r="PT11" s="128">
        <v>2</v>
      </c>
      <c r="PU11" s="128">
        <v>2</v>
      </c>
      <c r="PV11" s="128">
        <v>0</v>
      </c>
      <c r="PW11" s="128"/>
      <c r="PX11" s="128"/>
      <c r="PY11" s="128"/>
      <c r="PZ11" s="128"/>
      <c r="QA11" s="128"/>
      <c r="QB11" s="128"/>
      <c r="QC11" s="128"/>
      <c r="QD11" s="198"/>
      <c r="QE11" s="128"/>
      <c r="QF11" s="163"/>
      <c r="QG11" s="128"/>
      <c r="QH11" s="128"/>
      <c r="QI11" s="128"/>
      <c r="QJ11" s="128"/>
      <c r="QK11" s="128"/>
      <c r="QL11" s="128"/>
      <c r="QM11" s="128">
        <v>2.8</v>
      </c>
      <c r="QN11" s="128" t="s">
        <v>846</v>
      </c>
      <c r="QO11" s="163" t="s">
        <v>847</v>
      </c>
      <c r="QP11" s="128">
        <v>0</v>
      </c>
      <c r="QQ11" s="128"/>
      <c r="QR11" s="128"/>
      <c r="QS11" s="128"/>
      <c r="QT11" s="128"/>
      <c r="QU11" s="128"/>
      <c r="QV11" s="128"/>
      <c r="QW11" s="128"/>
      <c r="QX11" s="128"/>
      <c r="QY11" s="128"/>
      <c r="QZ11" s="128"/>
      <c r="RA11" s="128"/>
      <c r="RB11" s="128"/>
      <c r="RC11" s="128"/>
      <c r="RD11" s="128"/>
      <c r="RE11" s="128"/>
      <c r="RF11" s="128"/>
      <c r="RG11" s="128"/>
      <c r="RH11" s="128"/>
      <c r="RI11" s="128"/>
      <c r="RJ11" s="128"/>
      <c r="RK11" s="128"/>
      <c r="RL11" s="128"/>
      <c r="RM11" s="169"/>
      <c r="RN11" s="128"/>
      <c r="RO11" s="169"/>
      <c r="RP11" s="128"/>
      <c r="RQ11" s="128" t="s">
        <v>848</v>
      </c>
      <c r="RR11" s="105">
        <f t="shared" si="0"/>
        <v>2.7949999999999999</v>
      </c>
      <c r="RS11" s="113">
        <f t="shared" si="1"/>
        <v>2.8699999999999992</v>
      </c>
      <c r="RT11" s="105">
        <f t="shared" si="2"/>
        <v>2.8050000000000006</v>
      </c>
      <c r="RU11" s="105">
        <f t="shared" si="3"/>
        <v>0</v>
      </c>
      <c r="RV11" s="105">
        <f t="shared" si="4"/>
        <v>0</v>
      </c>
      <c r="RW11" s="105">
        <f t="shared" si="5"/>
        <v>0</v>
      </c>
      <c r="RX11" s="105">
        <f t="shared" si="6"/>
        <v>0</v>
      </c>
      <c r="RY11" s="105">
        <f t="shared" si="7"/>
        <v>0</v>
      </c>
      <c r="RZ11" s="105">
        <f t="shared" si="8"/>
        <v>0</v>
      </c>
      <c r="SA11" s="105">
        <f t="shared" si="9"/>
        <v>0</v>
      </c>
      <c r="SB11" s="105">
        <f t="shared" si="10"/>
        <v>0</v>
      </c>
      <c r="SC11" s="105">
        <f t="shared" si="11"/>
        <v>0</v>
      </c>
      <c r="SD11" s="106">
        <f t="shared" si="18"/>
        <v>2.8233333333333328</v>
      </c>
      <c r="SE11" s="106">
        <f t="shared" si="19"/>
        <v>0</v>
      </c>
      <c r="SF11" s="106">
        <f t="shared" si="20"/>
        <v>0</v>
      </c>
      <c r="SG11" s="106">
        <f t="shared" si="12"/>
        <v>0</v>
      </c>
      <c r="SH11" s="107">
        <f>(SD11/1000)*Parameters!$H$2</f>
        <v>8.3288333333333313E-5</v>
      </c>
      <c r="SI11" s="107">
        <f>(SE11/1000)*Parameters!$H$4</f>
        <v>0</v>
      </c>
      <c r="SJ11" s="107">
        <f>(SF11/1000)*Parameters!$H$3</f>
        <v>0</v>
      </c>
      <c r="SK11" s="107">
        <f>(SG11/1000)*Parameters!$H$5</f>
        <v>0</v>
      </c>
      <c r="SL11" s="108">
        <f t="shared" si="21"/>
        <v>8.3288333333333313E-5</v>
      </c>
      <c r="SM11" s="109">
        <f t="shared" si="13"/>
        <v>1</v>
      </c>
      <c r="SN11" s="109">
        <f t="shared" si="22"/>
        <v>0</v>
      </c>
      <c r="SO11" s="109">
        <f t="shared" si="23"/>
        <v>0</v>
      </c>
      <c r="SP11" s="109">
        <f t="shared" si="24"/>
        <v>0</v>
      </c>
      <c r="SQ11" s="110">
        <f>SUM(GS11*Parameters!$L$2,GT11*Parameters!$L$3,GU11*Parameters!$L$4,GV11*Parameters!$L$5)</f>
        <v>3.6</v>
      </c>
      <c r="SR11" s="110">
        <f>SUM(LF11*Parameters!$L$2,LG11*Parameters!$L$3,LH11*Parameters!$L$4,LI11*Parameters!$L$5)</f>
        <v>3.6</v>
      </c>
      <c r="SS11" s="110">
        <f>SUM(PS11*Parameters!$L$2,PT11*Parameters!$L$3,PU11*Parameters!$L$4,PV11*Parameters!$L$5)</f>
        <v>3.6</v>
      </c>
      <c r="ST11" s="110">
        <f t="shared" si="25"/>
        <v>3.6</v>
      </c>
      <c r="SU11" s="111">
        <f t="shared" si="26"/>
        <v>0.7842592592592591</v>
      </c>
      <c r="SV11" s="111">
        <f t="shared" si="27"/>
        <v>0</v>
      </c>
      <c r="SW11" s="111">
        <f t="shared" si="28"/>
        <v>0</v>
      </c>
      <c r="SX11" s="111">
        <f t="shared" si="29"/>
        <v>0</v>
      </c>
      <c r="SY11" s="162">
        <f t="shared" si="17"/>
        <v>45648</v>
      </c>
      <c r="SZ11" s="162">
        <f t="shared" si="30"/>
        <v>45648</v>
      </c>
    </row>
    <row r="12" spans="1:632">
      <c r="A12" s="276">
        <v>45641.492891018497</v>
      </c>
      <c r="B12" s="276">
        <v>45665.393096759297</v>
      </c>
      <c r="C12" s="276">
        <v>45641</v>
      </c>
      <c r="D12" s="121"/>
      <c r="E12" s="121" t="s">
        <v>322</v>
      </c>
      <c r="F12" s="121"/>
      <c r="G12" s="121" t="s">
        <v>322</v>
      </c>
      <c r="H12" s="121"/>
      <c r="I12" s="121" t="s">
        <v>323</v>
      </c>
      <c r="J12" s="121"/>
      <c r="K12" s="121" t="s">
        <v>727</v>
      </c>
      <c r="L12" s="151" t="s">
        <v>821</v>
      </c>
      <c r="M12" s="245" t="s">
        <v>388</v>
      </c>
      <c r="N12" s="121" t="s">
        <v>331</v>
      </c>
      <c r="O12" s="121">
        <v>1</v>
      </c>
      <c r="P12" s="121">
        <v>0</v>
      </c>
      <c r="Q12" s="121">
        <v>0</v>
      </c>
      <c r="R12" s="121">
        <v>0</v>
      </c>
      <c r="S12" s="121">
        <v>0</v>
      </c>
      <c r="T12" s="121">
        <v>0</v>
      </c>
      <c r="U12" s="121"/>
      <c r="V12" s="121" t="s">
        <v>329</v>
      </c>
      <c r="W12" s="121">
        <v>0</v>
      </c>
      <c r="X12" s="121">
        <v>1</v>
      </c>
      <c r="Y12" s="117">
        <v>0</v>
      </c>
      <c r="Z12" s="117">
        <v>0</v>
      </c>
      <c r="AA12" s="117">
        <v>0</v>
      </c>
      <c r="AB12" s="117">
        <v>0</v>
      </c>
      <c r="AC12" s="122">
        <v>0</v>
      </c>
      <c r="AD12" s="117">
        <v>0</v>
      </c>
      <c r="AE12" s="117">
        <v>0</v>
      </c>
      <c r="AF12" s="117">
        <v>0</v>
      </c>
      <c r="AG12" s="117">
        <v>0</v>
      </c>
      <c r="AH12" s="117"/>
      <c r="AI12" s="117"/>
      <c r="AJ12" s="117"/>
      <c r="AK12" s="117"/>
      <c r="AL12" s="117"/>
      <c r="AM12" s="117"/>
      <c r="AN12" s="117"/>
      <c r="AO12" s="117"/>
      <c r="AP12" s="122"/>
      <c r="AQ12" s="117"/>
      <c r="AR12" s="117"/>
      <c r="AS12" s="117"/>
      <c r="AT12" s="117"/>
      <c r="AU12" s="117"/>
      <c r="AV12" s="117"/>
      <c r="AW12" s="117"/>
      <c r="AX12" s="117"/>
      <c r="AY12" s="117"/>
      <c r="AZ12" s="117"/>
      <c r="BA12" s="117"/>
      <c r="BB12" s="117"/>
      <c r="BC12" s="117"/>
      <c r="BD12" s="117"/>
      <c r="BE12" s="117"/>
      <c r="BF12" s="190"/>
      <c r="BG12" s="121"/>
      <c r="BH12" s="122"/>
      <c r="BI12" s="121"/>
      <c r="BJ12" s="121"/>
      <c r="BK12" s="121"/>
      <c r="BL12" s="117"/>
      <c r="BM12" s="117"/>
      <c r="BN12" s="117"/>
      <c r="BO12" s="117">
        <v>16.14</v>
      </c>
      <c r="BP12" s="117" t="s">
        <v>849</v>
      </c>
      <c r="BQ12" s="122" t="s">
        <v>850</v>
      </c>
      <c r="BR12" s="117"/>
      <c r="BS12" s="117"/>
      <c r="BT12" s="117"/>
      <c r="BU12" s="117"/>
      <c r="BV12" s="117"/>
      <c r="BW12" s="117"/>
      <c r="BX12" s="117"/>
      <c r="BY12" s="117"/>
      <c r="BZ12" s="117"/>
      <c r="CA12" s="117"/>
      <c r="CB12" s="117"/>
      <c r="CC12" s="117"/>
      <c r="CD12" s="117"/>
      <c r="CE12" s="117"/>
      <c r="CF12" s="117"/>
      <c r="CG12" s="117"/>
      <c r="CH12" s="117"/>
      <c r="CI12" s="117"/>
      <c r="CJ12" s="117"/>
      <c r="CK12" s="117"/>
      <c r="CL12" s="117"/>
      <c r="CM12" s="117"/>
      <c r="CN12" s="117"/>
      <c r="CO12" s="117"/>
      <c r="CP12" s="117"/>
      <c r="CQ12" s="117"/>
      <c r="CR12" s="117"/>
      <c r="CS12" s="117"/>
      <c r="CT12" s="117"/>
      <c r="CU12" s="117"/>
      <c r="CV12" s="117"/>
      <c r="CW12" s="117"/>
      <c r="CX12" s="117"/>
      <c r="CY12" s="117"/>
      <c r="CZ12" s="117"/>
      <c r="DA12" s="117"/>
      <c r="DB12" s="117"/>
      <c r="DC12" s="117"/>
      <c r="DD12" s="117"/>
      <c r="DE12" s="117"/>
      <c r="DF12" s="117"/>
      <c r="DG12" s="117"/>
      <c r="DH12" s="117"/>
      <c r="DI12" s="117"/>
      <c r="DJ12" s="117"/>
      <c r="DK12" s="117"/>
      <c r="DL12" s="117"/>
      <c r="DM12" s="117"/>
      <c r="DN12" s="171"/>
      <c r="DO12" s="117"/>
      <c r="DP12" s="166"/>
      <c r="DQ12" s="117"/>
      <c r="DR12" s="166"/>
      <c r="DS12" s="117"/>
      <c r="DT12" s="117"/>
      <c r="DU12" s="117"/>
      <c r="DV12" s="117"/>
      <c r="DW12" s="248" t="s">
        <v>825</v>
      </c>
      <c r="DX12" s="117"/>
      <c r="DY12" s="117"/>
      <c r="DZ12" s="117"/>
      <c r="EA12" s="117"/>
      <c r="EB12" s="117"/>
      <c r="EC12" s="117"/>
      <c r="ED12" s="117" t="s">
        <v>851</v>
      </c>
      <c r="EE12" s="252">
        <v>45642.491754131901</v>
      </c>
      <c r="EF12" s="261">
        <v>45665.393668819401</v>
      </c>
      <c r="EG12" s="252">
        <v>45642</v>
      </c>
      <c r="EH12" s="129"/>
      <c r="EI12" s="129" t="s">
        <v>322</v>
      </c>
      <c r="EJ12" s="129"/>
      <c r="EK12" s="129" t="s">
        <v>322</v>
      </c>
      <c r="EL12" s="129"/>
      <c r="EM12" s="129" t="s">
        <v>323</v>
      </c>
      <c r="EN12" s="129"/>
      <c r="EO12" s="129" t="s">
        <v>727</v>
      </c>
      <c r="EP12" s="153" t="s">
        <v>825</v>
      </c>
      <c r="EQ12" s="153" t="s">
        <v>388</v>
      </c>
      <c r="ER12" s="129" t="s">
        <v>331</v>
      </c>
      <c r="ES12" s="129">
        <v>1</v>
      </c>
      <c r="ET12" s="129">
        <v>0</v>
      </c>
      <c r="EU12" s="129">
        <v>0</v>
      </c>
      <c r="EV12" s="129">
        <v>0</v>
      </c>
      <c r="EW12" s="129">
        <v>0</v>
      </c>
      <c r="EX12" s="129">
        <v>0</v>
      </c>
      <c r="EY12" s="129"/>
      <c r="EZ12" s="129" t="s">
        <v>329</v>
      </c>
      <c r="FA12" s="129">
        <v>0</v>
      </c>
      <c r="FB12" s="129">
        <v>1</v>
      </c>
      <c r="FC12" s="129">
        <v>0</v>
      </c>
      <c r="FD12" s="129">
        <v>0</v>
      </c>
      <c r="FE12" s="129">
        <v>0</v>
      </c>
      <c r="FF12" s="129">
        <v>0</v>
      </c>
      <c r="FG12" s="129">
        <v>0</v>
      </c>
      <c r="FH12" s="129">
        <v>0</v>
      </c>
      <c r="FI12" s="129">
        <v>0</v>
      </c>
      <c r="FJ12" s="129">
        <v>0</v>
      </c>
      <c r="FK12" s="129">
        <v>0</v>
      </c>
      <c r="FL12" s="129"/>
      <c r="FM12" s="129"/>
      <c r="FN12" s="129"/>
      <c r="FO12" s="129"/>
      <c r="FP12" s="129"/>
      <c r="FQ12" s="129"/>
      <c r="FR12" s="129"/>
      <c r="FS12" s="129"/>
      <c r="FT12" s="129"/>
      <c r="FU12" s="129"/>
      <c r="FV12" s="129"/>
      <c r="FW12" s="129"/>
      <c r="FX12" s="129"/>
      <c r="FY12" s="129"/>
      <c r="FZ12" s="129"/>
      <c r="GA12" s="129"/>
      <c r="GB12" s="129"/>
      <c r="GC12" s="129"/>
      <c r="GD12" s="129"/>
      <c r="GE12" s="129"/>
      <c r="GF12" s="129"/>
      <c r="GG12" s="129"/>
      <c r="GH12" s="129"/>
      <c r="GI12" s="129"/>
      <c r="GJ12" s="129"/>
      <c r="GK12" s="129"/>
      <c r="GL12" s="129"/>
      <c r="GM12" s="129"/>
      <c r="GN12" s="129"/>
      <c r="GO12" s="129"/>
      <c r="GP12" s="129"/>
      <c r="GQ12" s="129"/>
      <c r="GR12" s="129"/>
      <c r="GS12" s="129">
        <v>0</v>
      </c>
      <c r="GT12" s="129">
        <v>1</v>
      </c>
      <c r="GU12" s="129">
        <v>1</v>
      </c>
      <c r="GV12" s="129">
        <v>1</v>
      </c>
      <c r="GW12" s="129"/>
      <c r="GX12" s="129"/>
      <c r="GY12" s="129"/>
      <c r="GZ12" s="129"/>
      <c r="HA12" s="129"/>
      <c r="HB12" s="129"/>
      <c r="HC12" s="129"/>
      <c r="HD12" s="186"/>
      <c r="HE12" s="129"/>
      <c r="HF12" s="140"/>
      <c r="HG12" s="129"/>
      <c r="HH12" s="129"/>
      <c r="HI12" s="129"/>
      <c r="HJ12" s="129"/>
      <c r="HK12" s="129"/>
      <c r="HL12" s="129"/>
      <c r="HM12" s="129">
        <v>13.29</v>
      </c>
      <c r="HN12" s="129" t="s">
        <v>852</v>
      </c>
      <c r="HO12" s="140" t="s">
        <v>853</v>
      </c>
      <c r="HP12" s="129">
        <v>0</v>
      </c>
      <c r="HQ12" s="129"/>
      <c r="HR12" s="129"/>
      <c r="HS12" s="129"/>
      <c r="HT12" s="129"/>
      <c r="HU12" s="129"/>
      <c r="HV12" s="129"/>
      <c r="HW12" s="129"/>
      <c r="HX12" s="129"/>
      <c r="HY12" s="129"/>
      <c r="HZ12" s="129"/>
      <c r="IA12" s="129"/>
      <c r="IB12" s="129"/>
      <c r="IC12" s="129"/>
      <c r="ID12" s="129"/>
      <c r="IE12" s="129"/>
      <c r="IF12" s="129"/>
      <c r="IG12" s="129"/>
      <c r="IH12" s="129"/>
      <c r="II12" s="129"/>
      <c r="IJ12" s="129"/>
      <c r="IK12" s="129"/>
      <c r="IL12" s="176" t="s">
        <v>828</v>
      </c>
      <c r="IM12" s="129"/>
      <c r="IN12" s="167"/>
      <c r="IO12" s="129"/>
      <c r="IP12" s="129"/>
      <c r="IQ12" s="129" t="s">
        <v>854</v>
      </c>
      <c r="IR12" s="265">
        <v>45643.489167580999</v>
      </c>
      <c r="IS12" s="265">
        <v>45665.394321874999</v>
      </c>
      <c r="IT12" s="265">
        <v>45643</v>
      </c>
      <c r="IU12" s="142"/>
      <c r="IV12" s="142" t="s">
        <v>322</v>
      </c>
      <c r="IW12" s="142"/>
      <c r="IX12" s="142" t="s">
        <v>322</v>
      </c>
      <c r="IY12" s="142"/>
      <c r="IZ12" s="142" t="s">
        <v>323</v>
      </c>
      <c r="JA12" s="142"/>
      <c r="JB12" s="142" t="s">
        <v>727</v>
      </c>
      <c r="JC12" s="154" t="s">
        <v>828</v>
      </c>
      <c r="JD12" s="154" t="s">
        <v>388</v>
      </c>
      <c r="JE12" s="142" t="s">
        <v>331</v>
      </c>
      <c r="JF12" s="142">
        <v>1</v>
      </c>
      <c r="JG12" s="142">
        <v>0</v>
      </c>
      <c r="JH12" s="142">
        <v>0</v>
      </c>
      <c r="JI12" s="142">
        <v>0</v>
      </c>
      <c r="JJ12" s="142">
        <v>0</v>
      </c>
      <c r="JK12" s="142">
        <v>0</v>
      </c>
      <c r="JL12" s="142"/>
      <c r="JM12" s="142" t="s">
        <v>329</v>
      </c>
      <c r="JN12" s="142">
        <v>0</v>
      </c>
      <c r="JO12" s="142">
        <v>1</v>
      </c>
      <c r="JP12" s="142">
        <v>0</v>
      </c>
      <c r="JQ12" s="142">
        <v>0</v>
      </c>
      <c r="JR12" s="142">
        <v>0</v>
      </c>
      <c r="JS12" s="142">
        <v>0</v>
      </c>
      <c r="JT12" s="142">
        <v>0</v>
      </c>
      <c r="JU12" s="142">
        <v>0</v>
      </c>
      <c r="JV12" s="142">
        <v>0</v>
      </c>
      <c r="JW12" s="142">
        <v>0</v>
      </c>
      <c r="JX12" s="142">
        <v>0</v>
      </c>
      <c r="JY12" s="142"/>
      <c r="JZ12" s="142"/>
      <c r="KA12" s="142"/>
      <c r="KB12" s="142"/>
      <c r="KC12" s="142"/>
      <c r="KD12" s="142"/>
      <c r="KE12" s="142"/>
      <c r="KF12" s="142"/>
      <c r="KG12" s="142"/>
      <c r="KH12" s="142"/>
      <c r="KI12" s="142"/>
      <c r="KJ12" s="142"/>
      <c r="KK12" s="142"/>
      <c r="KL12" s="142"/>
      <c r="KM12" s="142"/>
      <c r="KN12" s="142"/>
      <c r="KO12" s="142"/>
      <c r="KP12" s="142"/>
      <c r="KQ12" s="142"/>
      <c r="KR12" s="142"/>
      <c r="KS12" s="142"/>
      <c r="KT12" s="142"/>
      <c r="KU12" s="142"/>
      <c r="KV12" s="142"/>
      <c r="KW12" s="142"/>
      <c r="KX12" s="142"/>
      <c r="KY12" s="142"/>
      <c r="KZ12" s="142"/>
      <c r="LA12" s="142"/>
      <c r="LB12" s="142"/>
      <c r="LC12" s="142"/>
      <c r="LD12" s="142"/>
      <c r="LE12" s="142"/>
      <c r="LF12" s="142">
        <v>0</v>
      </c>
      <c r="LG12" s="142">
        <v>1</v>
      </c>
      <c r="LH12" s="142">
        <v>1</v>
      </c>
      <c r="LI12" s="142">
        <v>1</v>
      </c>
      <c r="LJ12" s="142"/>
      <c r="LK12" s="142"/>
      <c r="LL12" s="142"/>
      <c r="LM12" s="142"/>
      <c r="LN12" s="142"/>
      <c r="LO12" s="142"/>
      <c r="LP12" s="142"/>
      <c r="LQ12" s="194"/>
      <c r="LR12" s="142"/>
      <c r="LS12" s="144"/>
      <c r="LT12" s="142"/>
      <c r="LU12" s="142"/>
      <c r="LV12" s="144"/>
      <c r="LW12" s="142"/>
      <c r="LX12" s="142"/>
      <c r="LY12" s="144"/>
      <c r="LZ12" s="142">
        <v>10.47</v>
      </c>
      <c r="MA12" s="142" t="s">
        <v>855</v>
      </c>
      <c r="MB12" s="144" t="s">
        <v>856</v>
      </c>
      <c r="MC12" s="142">
        <v>0</v>
      </c>
      <c r="MD12" s="142"/>
      <c r="ME12" s="142"/>
      <c r="MF12" s="142"/>
      <c r="MG12" s="142"/>
      <c r="MH12" s="142"/>
      <c r="MI12" s="142"/>
      <c r="MJ12" s="142"/>
      <c r="MK12" s="142"/>
      <c r="ML12" s="142"/>
      <c r="MM12" s="142"/>
      <c r="MN12" s="142"/>
      <c r="MO12" s="142"/>
      <c r="MP12" s="142"/>
      <c r="MQ12" s="142"/>
      <c r="MR12" s="142"/>
      <c r="MS12" s="142"/>
      <c r="MT12" s="142"/>
      <c r="MU12" s="142"/>
      <c r="MV12" s="142"/>
      <c r="MW12" s="142"/>
      <c r="MX12" s="142"/>
      <c r="MY12" s="168"/>
      <c r="MZ12" s="142"/>
      <c r="NA12" s="180" t="s">
        <v>832</v>
      </c>
      <c r="NB12" s="142"/>
      <c r="NC12" s="142"/>
      <c r="ND12" s="142" t="s">
        <v>857</v>
      </c>
      <c r="NE12" s="270">
        <v>45644.494930462999</v>
      </c>
      <c r="NF12" s="270">
        <v>45665.395092372702</v>
      </c>
      <c r="NG12" s="270">
        <v>45644</v>
      </c>
      <c r="NH12" s="128"/>
      <c r="NI12" s="128" t="s">
        <v>322</v>
      </c>
      <c r="NJ12" s="128"/>
      <c r="NK12" s="128" t="s">
        <v>322</v>
      </c>
      <c r="NL12" s="128"/>
      <c r="NM12" s="128" t="s">
        <v>323</v>
      </c>
      <c r="NN12" s="128"/>
      <c r="NO12" s="128" t="s">
        <v>727</v>
      </c>
      <c r="NP12" s="136" t="s">
        <v>832</v>
      </c>
      <c r="NQ12" s="136" t="s">
        <v>388</v>
      </c>
      <c r="NR12" s="128" t="s">
        <v>331</v>
      </c>
      <c r="NS12" s="128">
        <v>1</v>
      </c>
      <c r="NT12" s="128">
        <v>0</v>
      </c>
      <c r="NU12" s="128">
        <v>0</v>
      </c>
      <c r="NV12" s="128">
        <v>0</v>
      </c>
      <c r="NW12" s="128">
        <v>0</v>
      </c>
      <c r="NX12" s="128">
        <v>0</v>
      </c>
      <c r="NY12" s="128"/>
      <c r="NZ12" s="128" t="s">
        <v>329</v>
      </c>
      <c r="OA12" s="128">
        <v>0</v>
      </c>
      <c r="OB12" s="128">
        <v>1</v>
      </c>
      <c r="OC12" s="128">
        <v>0</v>
      </c>
      <c r="OD12" s="128">
        <v>0</v>
      </c>
      <c r="OE12" s="128">
        <v>0</v>
      </c>
      <c r="OF12" s="128">
        <v>0</v>
      </c>
      <c r="OG12" s="128">
        <v>0</v>
      </c>
      <c r="OH12" s="128">
        <v>0</v>
      </c>
      <c r="OI12" s="128">
        <v>0</v>
      </c>
      <c r="OJ12" s="128">
        <v>0</v>
      </c>
      <c r="OK12" s="128">
        <v>0</v>
      </c>
      <c r="OL12" s="128"/>
      <c r="OM12" s="128"/>
      <c r="ON12" s="128"/>
      <c r="OO12" s="128"/>
      <c r="OP12" s="128"/>
      <c r="OQ12" s="128"/>
      <c r="OR12" s="128"/>
      <c r="OS12" s="128"/>
      <c r="OT12" s="128"/>
      <c r="OU12" s="128"/>
      <c r="OV12" s="128"/>
      <c r="OW12" s="128"/>
      <c r="OX12" s="128"/>
      <c r="OY12" s="128"/>
      <c r="OZ12" s="128"/>
      <c r="PA12" s="128"/>
      <c r="PB12" s="128"/>
      <c r="PC12" s="128"/>
      <c r="PD12" s="128"/>
      <c r="PE12" s="128"/>
      <c r="PF12" s="128"/>
      <c r="PG12" s="128"/>
      <c r="PH12" s="128"/>
      <c r="PI12" s="128"/>
      <c r="PJ12" s="128"/>
      <c r="PK12" s="128"/>
      <c r="PL12" s="128"/>
      <c r="PM12" s="128"/>
      <c r="PN12" s="128"/>
      <c r="PO12" s="128"/>
      <c r="PP12" s="128"/>
      <c r="PQ12" s="128"/>
      <c r="PR12" s="128"/>
      <c r="PS12" s="128">
        <v>0</v>
      </c>
      <c r="PT12" s="128">
        <v>1</v>
      </c>
      <c r="PU12" s="128">
        <v>1</v>
      </c>
      <c r="PV12" s="128">
        <v>1</v>
      </c>
      <c r="PW12" s="128"/>
      <c r="PX12" s="128"/>
      <c r="PY12" s="128"/>
      <c r="PZ12" s="128"/>
      <c r="QA12" s="128"/>
      <c r="QB12" s="128"/>
      <c r="QC12" s="128"/>
      <c r="QD12" s="198"/>
      <c r="QE12" s="128"/>
      <c r="QF12" s="163"/>
      <c r="QG12" s="128"/>
      <c r="QH12" s="128"/>
      <c r="QI12" s="128"/>
      <c r="QJ12" s="128"/>
      <c r="QK12" s="128"/>
      <c r="QL12" s="128"/>
      <c r="QM12" s="128">
        <v>7.6550000000000002</v>
      </c>
      <c r="QN12" s="128" t="s">
        <v>858</v>
      </c>
      <c r="QO12" s="163" t="s">
        <v>859</v>
      </c>
      <c r="QP12" s="128">
        <v>0</v>
      </c>
      <c r="QQ12" s="128"/>
      <c r="QR12" s="128"/>
      <c r="QS12" s="128"/>
      <c r="QT12" s="128"/>
      <c r="QU12" s="128"/>
      <c r="QV12" s="128"/>
      <c r="QW12" s="128"/>
      <c r="QX12" s="128"/>
      <c r="QY12" s="128"/>
      <c r="QZ12" s="128"/>
      <c r="RA12" s="128"/>
      <c r="RB12" s="128"/>
      <c r="RC12" s="128"/>
      <c r="RD12" s="128"/>
      <c r="RE12" s="128"/>
      <c r="RF12" s="128"/>
      <c r="RG12" s="128"/>
      <c r="RH12" s="128"/>
      <c r="RI12" s="128"/>
      <c r="RJ12" s="128"/>
      <c r="RK12" s="128"/>
      <c r="RL12" s="128"/>
      <c r="RM12" s="169"/>
      <c r="RN12" s="128"/>
      <c r="RO12" s="169"/>
      <c r="RP12" s="128"/>
      <c r="RQ12" s="128" t="s">
        <v>860</v>
      </c>
      <c r="RR12" s="105">
        <f t="shared" si="0"/>
        <v>2.8500000000000014</v>
      </c>
      <c r="RS12" s="113">
        <f t="shared" si="1"/>
        <v>2.8199999999999985</v>
      </c>
      <c r="RT12" s="105">
        <f t="shared" si="2"/>
        <v>2.8150000000000004</v>
      </c>
      <c r="RU12" s="105">
        <f t="shared" si="3"/>
        <v>0</v>
      </c>
      <c r="RV12" s="105">
        <f t="shared" si="4"/>
        <v>0</v>
      </c>
      <c r="RW12" s="105">
        <f t="shared" si="5"/>
        <v>0</v>
      </c>
      <c r="RX12" s="105">
        <f t="shared" si="6"/>
        <v>0</v>
      </c>
      <c r="RY12" s="105">
        <f t="shared" si="7"/>
        <v>0</v>
      </c>
      <c r="RZ12" s="105">
        <f t="shared" si="8"/>
        <v>0</v>
      </c>
      <c r="SA12" s="105">
        <f t="shared" si="9"/>
        <v>0</v>
      </c>
      <c r="SB12" s="105">
        <f t="shared" si="10"/>
        <v>0</v>
      </c>
      <c r="SC12" s="105">
        <f t="shared" si="11"/>
        <v>0</v>
      </c>
      <c r="SD12" s="106">
        <f t="shared" si="18"/>
        <v>2.8283333333333331</v>
      </c>
      <c r="SE12" s="106">
        <f t="shared" si="19"/>
        <v>0</v>
      </c>
      <c r="SF12" s="106">
        <f t="shared" si="20"/>
        <v>0</v>
      </c>
      <c r="SG12" s="106">
        <f t="shared" si="12"/>
        <v>0</v>
      </c>
      <c r="SH12" s="107">
        <f>(SD12/1000)*Parameters!$H$2</f>
        <v>8.3435833333333332E-5</v>
      </c>
      <c r="SI12" s="107">
        <f>(SE12/1000)*Parameters!$H$4</f>
        <v>0</v>
      </c>
      <c r="SJ12" s="107">
        <f>(SF12/1000)*Parameters!$H$3</f>
        <v>0</v>
      </c>
      <c r="SK12" s="107">
        <f>(SG12/1000)*Parameters!$H$5</f>
        <v>0</v>
      </c>
      <c r="SL12" s="108">
        <f t="shared" si="21"/>
        <v>8.3435833333333332E-5</v>
      </c>
      <c r="SM12" s="109">
        <f t="shared" si="13"/>
        <v>1</v>
      </c>
      <c r="SN12" s="109">
        <f t="shared" ref="SN12:SN75" si="31">SI12/SL12</f>
        <v>0</v>
      </c>
      <c r="SO12" s="109">
        <f t="shared" ref="SO12:SO75" si="32">SJ12/SL12</f>
        <v>0</v>
      </c>
      <c r="SP12" s="109">
        <f t="shared" ref="SP12:SP75" si="33">SK12/SL12</f>
        <v>0</v>
      </c>
      <c r="SQ12" s="110">
        <f>SUM(GS12*Parameters!$L$2,GT12*Parameters!$L$3,GU12*Parameters!$L$4,GV12*Parameters!$L$5)</f>
        <v>2.6</v>
      </c>
      <c r="SR12" s="110">
        <f>SUM(LF12*Parameters!$L$2,LG12*Parameters!$L$3,LH12*Parameters!$L$4,LI12*Parameters!$L$5)</f>
        <v>2.6</v>
      </c>
      <c r="SS12" s="110">
        <f>SUM(PS12*Parameters!$L$2,PT12*Parameters!$L$3,PU12*Parameters!$L$4,PV12*Parameters!$L$5)</f>
        <v>2.6</v>
      </c>
      <c r="ST12" s="110">
        <f t="shared" si="25"/>
        <v>2.6</v>
      </c>
      <c r="SU12" s="111">
        <f t="shared" si="26"/>
        <v>1.087820512820513</v>
      </c>
      <c r="SV12" s="111">
        <f t="shared" si="27"/>
        <v>0</v>
      </c>
      <c r="SW12" s="111">
        <f t="shared" si="28"/>
        <v>0</v>
      </c>
      <c r="SX12" s="111">
        <f t="shared" si="29"/>
        <v>0</v>
      </c>
      <c r="SY12" s="162">
        <f t="shared" si="17"/>
        <v>45641</v>
      </c>
      <c r="SZ12" s="162">
        <f t="shared" si="30"/>
        <v>45641</v>
      </c>
    </row>
    <row r="13" spans="1:632">
      <c r="A13" s="276">
        <v>45654.477287881899</v>
      </c>
      <c r="B13" s="276">
        <v>45654.479940972204</v>
      </c>
      <c r="C13" s="276">
        <v>45654</v>
      </c>
      <c r="D13" s="121"/>
      <c r="E13" s="121" t="s">
        <v>322</v>
      </c>
      <c r="F13" s="121"/>
      <c r="G13" s="121" t="s">
        <v>322</v>
      </c>
      <c r="H13" s="121"/>
      <c r="I13" s="121" t="s">
        <v>323</v>
      </c>
      <c r="J13" s="121"/>
      <c r="K13" s="121" t="s">
        <v>727</v>
      </c>
      <c r="L13" s="151" t="s">
        <v>728</v>
      </c>
      <c r="M13" s="245" t="s">
        <v>391</v>
      </c>
      <c r="N13" s="121" t="s">
        <v>331</v>
      </c>
      <c r="O13" s="121">
        <v>1</v>
      </c>
      <c r="P13" s="121">
        <v>0</v>
      </c>
      <c r="Q13" s="121">
        <v>0</v>
      </c>
      <c r="R13" s="121">
        <v>0</v>
      </c>
      <c r="S13" s="121">
        <v>0</v>
      </c>
      <c r="T13" s="121">
        <v>0</v>
      </c>
      <c r="U13" s="121"/>
      <c r="V13" s="121" t="s">
        <v>329</v>
      </c>
      <c r="W13" s="121">
        <v>0</v>
      </c>
      <c r="X13" s="121">
        <v>1</v>
      </c>
      <c r="Y13" s="117">
        <v>0</v>
      </c>
      <c r="Z13" s="117">
        <v>0</v>
      </c>
      <c r="AA13" s="117">
        <v>0</v>
      </c>
      <c r="AB13" s="117">
        <v>0</v>
      </c>
      <c r="AC13" s="117">
        <v>0</v>
      </c>
      <c r="AD13" s="117">
        <v>0</v>
      </c>
      <c r="AE13" s="117">
        <v>0</v>
      </c>
      <c r="AF13" s="117">
        <v>0</v>
      </c>
      <c r="AG13" s="117">
        <v>0</v>
      </c>
      <c r="AH13" s="117"/>
      <c r="AI13" s="117"/>
      <c r="AJ13" s="117"/>
      <c r="AK13" s="117"/>
      <c r="AL13" s="117"/>
      <c r="AM13" s="117"/>
      <c r="AN13" s="117"/>
      <c r="AO13" s="117"/>
      <c r="AP13" s="117"/>
      <c r="AQ13" s="117"/>
      <c r="AR13" s="117"/>
      <c r="AS13" s="117"/>
      <c r="AT13" s="117"/>
      <c r="AU13" s="117"/>
      <c r="AV13" s="117"/>
      <c r="AW13" s="117"/>
      <c r="AX13" s="117"/>
      <c r="AY13" s="117"/>
      <c r="AZ13" s="117"/>
      <c r="BA13" s="117"/>
      <c r="BB13" s="117"/>
      <c r="BC13" s="117"/>
      <c r="BD13" s="117"/>
      <c r="BE13" s="117"/>
      <c r="BF13" s="190"/>
      <c r="BG13" s="121"/>
      <c r="BH13" s="122"/>
      <c r="BI13" s="117"/>
      <c r="BJ13" s="117"/>
      <c r="BK13" s="117"/>
      <c r="BL13" s="117"/>
      <c r="BM13" s="117"/>
      <c r="BN13" s="117"/>
      <c r="BO13" s="117">
        <v>14.41</v>
      </c>
      <c r="BP13" s="117" t="s">
        <v>861</v>
      </c>
      <c r="BQ13" s="122" t="s">
        <v>862</v>
      </c>
      <c r="BR13" s="117"/>
      <c r="BS13" s="117"/>
      <c r="BT13" s="117"/>
      <c r="BU13" s="117"/>
      <c r="BV13" s="117"/>
      <c r="BW13" s="117"/>
      <c r="BX13" s="117"/>
      <c r="BY13" s="117"/>
      <c r="BZ13" s="117"/>
      <c r="CA13" s="117"/>
      <c r="CB13" s="117"/>
      <c r="CC13" s="117"/>
      <c r="CD13" s="117"/>
      <c r="CE13" s="117"/>
      <c r="CF13" s="117"/>
      <c r="CG13" s="117"/>
      <c r="CH13" s="117"/>
      <c r="CI13" s="117"/>
      <c r="CJ13" s="117"/>
      <c r="CK13" s="117"/>
      <c r="CL13" s="117"/>
      <c r="CM13" s="117"/>
      <c r="CN13" s="117"/>
      <c r="CO13" s="117"/>
      <c r="CP13" s="117"/>
      <c r="CQ13" s="117"/>
      <c r="CR13" s="117"/>
      <c r="CS13" s="117"/>
      <c r="CT13" s="117"/>
      <c r="CU13" s="117"/>
      <c r="CV13" s="117"/>
      <c r="CW13" s="117"/>
      <c r="CX13" s="117"/>
      <c r="CY13" s="117"/>
      <c r="CZ13" s="117"/>
      <c r="DA13" s="117"/>
      <c r="DB13" s="117"/>
      <c r="DC13" s="117"/>
      <c r="DD13" s="117"/>
      <c r="DE13" s="117"/>
      <c r="DF13" s="117"/>
      <c r="DG13" s="117"/>
      <c r="DH13" s="117"/>
      <c r="DI13" s="117"/>
      <c r="DJ13" s="117"/>
      <c r="DK13" s="117"/>
      <c r="DL13" s="117"/>
      <c r="DM13" s="117"/>
      <c r="DN13" s="171"/>
      <c r="DO13" s="117"/>
      <c r="DP13" s="166"/>
      <c r="DQ13" s="117"/>
      <c r="DR13" s="166"/>
      <c r="DS13" s="117"/>
      <c r="DT13" s="117"/>
      <c r="DU13" s="117"/>
      <c r="DV13" s="117"/>
      <c r="DW13" s="248" t="s">
        <v>731</v>
      </c>
      <c r="DX13" s="117"/>
      <c r="DY13" s="117"/>
      <c r="DZ13" s="117"/>
      <c r="EA13" s="117"/>
      <c r="EB13" s="117"/>
      <c r="EC13" s="117"/>
      <c r="ED13" s="117" t="s">
        <v>863</v>
      </c>
      <c r="EE13" s="252">
        <v>45655.477135833302</v>
      </c>
      <c r="EF13" s="261">
        <v>45655.480538645803</v>
      </c>
      <c r="EG13" s="252">
        <v>45655</v>
      </c>
      <c r="EH13" s="129"/>
      <c r="EI13" s="129" t="s">
        <v>322</v>
      </c>
      <c r="EJ13" s="129"/>
      <c r="EK13" s="129" t="s">
        <v>322</v>
      </c>
      <c r="EL13" s="129"/>
      <c r="EM13" s="129" t="s">
        <v>323</v>
      </c>
      <c r="EN13" s="129"/>
      <c r="EO13" s="129" t="s">
        <v>727</v>
      </c>
      <c r="EP13" s="153" t="s">
        <v>731</v>
      </c>
      <c r="EQ13" s="153" t="s">
        <v>391</v>
      </c>
      <c r="ER13" s="129" t="s">
        <v>331</v>
      </c>
      <c r="ES13" s="129">
        <v>1</v>
      </c>
      <c r="ET13" s="129">
        <v>0</v>
      </c>
      <c r="EU13" s="129">
        <v>0</v>
      </c>
      <c r="EV13" s="129">
        <v>0</v>
      </c>
      <c r="EW13" s="129">
        <v>0</v>
      </c>
      <c r="EX13" s="129">
        <v>0</v>
      </c>
      <c r="EY13" s="129"/>
      <c r="EZ13" s="129" t="s">
        <v>329</v>
      </c>
      <c r="FA13" s="129">
        <v>0</v>
      </c>
      <c r="FB13" s="129">
        <v>1</v>
      </c>
      <c r="FC13" s="129">
        <v>0</v>
      </c>
      <c r="FD13" s="129">
        <v>0</v>
      </c>
      <c r="FE13" s="129">
        <v>0</v>
      </c>
      <c r="FF13" s="129">
        <v>0</v>
      </c>
      <c r="FG13" s="129">
        <v>0</v>
      </c>
      <c r="FH13" s="129">
        <v>0</v>
      </c>
      <c r="FI13" s="129">
        <v>0</v>
      </c>
      <c r="FJ13" s="129">
        <v>0</v>
      </c>
      <c r="FK13" s="129">
        <v>0</v>
      </c>
      <c r="FL13" s="129"/>
      <c r="FM13" s="129"/>
      <c r="FN13" s="129"/>
      <c r="FO13" s="129"/>
      <c r="FP13" s="129"/>
      <c r="FQ13" s="129"/>
      <c r="FR13" s="129"/>
      <c r="FS13" s="129"/>
      <c r="FT13" s="129"/>
      <c r="FU13" s="129"/>
      <c r="FV13" s="129"/>
      <c r="FW13" s="129"/>
      <c r="FX13" s="129"/>
      <c r="FY13" s="129"/>
      <c r="FZ13" s="129"/>
      <c r="GA13" s="129"/>
      <c r="GB13" s="129"/>
      <c r="GC13" s="129"/>
      <c r="GD13" s="129"/>
      <c r="GE13" s="129"/>
      <c r="GF13" s="129"/>
      <c r="GG13" s="129"/>
      <c r="GH13" s="129"/>
      <c r="GI13" s="129"/>
      <c r="GJ13" s="129"/>
      <c r="GK13" s="129"/>
      <c r="GL13" s="129"/>
      <c r="GM13" s="129"/>
      <c r="GN13" s="129"/>
      <c r="GO13" s="129"/>
      <c r="GP13" s="129"/>
      <c r="GQ13" s="129"/>
      <c r="GR13" s="129"/>
      <c r="GS13" s="129">
        <v>9</v>
      </c>
      <c r="GT13" s="129">
        <v>3</v>
      </c>
      <c r="GU13" s="129">
        <v>2</v>
      </c>
      <c r="GV13" s="129">
        <v>0</v>
      </c>
      <c r="GW13" s="129"/>
      <c r="GX13" s="129"/>
      <c r="GY13" s="129"/>
      <c r="GZ13" s="129"/>
      <c r="HA13" s="129"/>
      <c r="HB13" s="129"/>
      <c r="HC13" s="129"/>
      <c r="HD13" s="186"/>
      <c r="HE13" s="129"/>
      <c r="HF13" s="140"/>
      <c r="HG13" s="129"/>
      <c r="HH13" s="129"/>
      <c r="HI13" s="129"/>
      <c r="HJ13" s="129"/>
      <c r="HK13" s="129"/>
      <c r="HL13" s="129"/>
      <c r="HM13" s="129">
        <v>11.32</v>
      </c>
      <c r="HN13" s="129" t="s">
        <v>864</v>
      </c>
      <c r="HO13" s="140" t="s">
        <v>865</v>
      </c>
      <c r="HP13" s="129">
        <v>0</v>
      </c>
      <c r="HQ13" s="129"/>
      <c r="HR13" s="129"/>
      <c r="HS13" s="129"/>
      <c r="HT13" s="129"/>
      <c r="HU13" s="129"/>
      <c r="HV13" s="129"/>
      <c r="HW13" s="129"/>
      <c r="HX13" s="129"/>
      <c r="HY13" s="129"/>
      <c r="HZ13" s="129"/>
      <c r="IA13" s="129"/>
      <c r="IB13" s="129"/>
      <c r="IC13" s="129"/>
      <c r="ID13" s="129"/>
      <c r="IE13" s="129"/>
      <c r="IF13" s="129"/>
      <c r="IG13" s="129"/>
      <c r="IH13" s="129"/>
      <c r="II13" s="129"/>
      <c r="IJ13" s="129"/>
      <c r="IK13" s="129"/>
      <c r="IL13" s="176" t="s">
        <v>735</v>
      </c>
      <c r="IM13" s="129"/>
      <c r="IN13" s="167"/>
      <c r="IO13" s="129"/>
      <c r="IP13" s="129"/>
      <c r="IQ13" s="129" t="s">
        <v>866</v>
      </c>
      <c r="IR13" s="265">
        <v>45656.477492523103</v>
      </c>
      <c r="IS13" s="265">
        <v>45663.518404838003</v>
      </c>
      <c r="IT13" s="265">
        <v>45656</v>
      </c>
      <c r="IU13" s="142"/>
      <c r="IV13" s="142" t="s">
        <v>322</v>
      </c>
      <c r="IW13" s="142"/>
      <c r="IX13" s="142" t="s">
        <v>322</v>
      </c>
      <c r="IY13" s="142"/>
      <c r="IZ13" s="142" t="s">
        <v>323</v>
      </c>
      <c r="JA13" s="142"/>
      <c r="JB13" s="142" t="s">
        <v>727</v>
      </c>
      <c r="JC13" s="154" t="s">
        <v>735</v>
      </c>
      <c r="JD13" s="154" t="s">
        <v>391</v>
      </c>
      <c r="JE13" s="142" t="s">
        <v>331</v>
      </c>
      <c r="JF13" s="142">
        <v>1</v>
      </c>
      <c r="JG13" s="142">
        <v>0</v>
      </c>
      <c r="JH13" s="142">
        <v>0</v>
      </c>
      <c r="JI13" s="142">
        <v>0</v>
      </c>
      <c r="JJ13" s="142">
        <v>0</v>
      </c>
      <c r="JK13" s="142">
        <v>0</v>
      </c>
      <c r="JL13" s="142"/>
      <c r="JM13" s="142" t="s">
        <v>329</v>
      </c>
      <c r="JN13" s="142">
        <v>0</v>
      </c>
      <c r="JO13" s="142">
        <v>1</v>
      </c>
      <c r="JP13" s="142">
        <v>0</v>
      </c>
      <c r="JQ13" s="142">
        <v>0</v>
      </c>
      <c r="JR13" s="142">
        <v>0</v>
      </c>
      <c r="JS13" s="142">
        <v>0</v>
      </c>
      <c r="JT13" s="142">
        <v>0</v>
      </c>
      <c r="JU13" s="142">
        <v>0</v>
      </c>
      <c r="JV13" s="142">
        <v>0</v>
      </c>
      <c r="JW13" s="142">
        <v>0</v>
      </c>
      <c r="JX13" s="142">
        <v>0</v>
      </c>
      <c r="JY13" s="142"/>
      <c r="JZ13" s="142"/>
      <c r="KA13" s="142"/>
      <c r="KB13" s="142"/>
      <c r="KC13" s="142"/>
      <c r="KD13" s="142"/>
      <c r="KE13" s="142"/>
      <c r="KF13" s="142"/>
      <c r="KG13" s="142"/>
      <c r="KH13" s="142"/>
      <c r="KI13" s="142"/>
      <c r="KJ13" s="142"/>
      <c r="KK13" s="142"/>
      <c r="KL13" s="142"/>
      <c r="KM13" s="142"/>
      <c r="KN13" s="142"/>
      <c r="KO13" s="142"/>
      <c r="KP13" s="142"/>
      <c r="KQ13" s="142"/>
      <c r="KR13" s="142"/>
      <c r="KS13" s="142"/>
      <c r="KT13" s="142"/>
      <c r="KU13" s="142"/>
      <c r="KV13" s="142"/>
      <c r="KW13" s="142"/>
      <c r="KX13" s="142"/>
      <c r="KY13" s="142"/>
      <c r="KZ13" s="142"/>
      <c r="LA13" s="142"/>
      <c r="LB13" s="142"/>
      <c r="LC13" s="142"/>
      <c r="LD13" s="142"/>
      <c r="LE13" s="142"/>
      <c r="LF13" s="142">
        <v>9</v>
      </c>
      <c r="LG13" s="142">
        <v>2</v>
      </c>
      <c r="LH13" s="142">
        <v>2</v>
      </c>
      <c r="LI13" s="142">
        <v>0</v>
      </c>
      <c r="LJ13" s="142"/>
      <c r="LK13" s="142"/>
      <c r="LL13" s="142"/>
      <c r="LM13" s="142"/>
      <c r="LN13" s="142"/>
      <c r="LO13" s="142"/>
      <c r="LP13" s="142"/>
      <c r="LQ13" s="194"/>
      <c r="LR13" s="142"/>
      <c r="LS13" s="144"/>
      <c r="LT13" s="142"/>
      <c r="LU13" s="142"/>
      <c r="LV13" s="142"/>
      <c r="LW13" s="142"/>
      <c r="LX13" s="142"/>
      <c r="LY13" s="142"/>
      <c r="LZ13" s="142">
        <v>8.4450000000000003</v>
      </c>
      <c r="MA13" s="142" t="s">
        <v>867</v>
      </c>
      <c r="MB13" s="144" t="s">
        <v>868</v>
      </c>
      <c r="MC13" s="142">
        <v>0</v>
      </c>
      <c r="MD13" s="142"/>
      <c r="ME13" s="142"/>
      <c r="MF13" s="142"/>
      <c r="MG13" s="142"/>
      <c r="MH13" s="142"/>
      <c r="MI13" s="142"/>
      <c r="MJ13" s="142"/>
      <c r="MK13" s="142"/>
      <c r="ML13" s="142"/>
      <c r="MM13" s="142"/>
      <c r="MN13" s="142"/>
      <c r="MO13" s="142"/>
      <c r="MP13" s="142"/>
      <c r="MQ13" s="142"/>
      <c r="MR13" s="142"/>
      <c r="MS13" s="142"/>
      <c r="MT13" s="142"/>
      <c r="MU13" s="142"/>
      <c r="MV13" s="142"/>
      <c r="MW13" s="142"/>
      <c r="MX13" s="142"/>
      <c r="MY13" s="168"/>
      <c r="MZ13" s="142"/>
      <c r="NA13" s="180" t="s">
        <v>739</v>
      </c>
      <c r="NB13" s="142"/>
      <c r="NC13" s="142"/>
      <c r="ND13" s="142" t="s">
        <v>869</v>
      </c>
      <c r="NE13" s="270">
        <v>45657.4771644676</v>
      </c>
      <c r="NF13" s="270">
        <v>45657.481314213001</v>
      </c>
      <c r="NG13" s="270">
        <v>45657</v>
      </c>
      <c r="NH13" s="128"/>
      <c r="NI13" s="128" t="s">
        <v>322</v>
      </c>
      <c r="NJ13" s="128"/>
      <c r="NK13" s="128" t="s">
        <v>322</v>
      </c>
      <c r="NL13" s="128"/>
      <c r="NM13" s="128" t="s">
        <v>323</v>
      </c>
      <c r="NN13" s="128"/>
      <c r="NO13" s="128" t="s">
        <v>727</v>
      </c>
      <c r="NP13" s="136" t="s">
        <v>739</v>
      </c>
      <c r="NQ13" s="136" t="s">
        <v>391</v>
      </c>
      <c r="NR13" s="128" t="s">
        <v>331</v>
      </c>
      <c r="NS13" s="128">
        <v>1</v>
      </c>
      <c r="NT13" s="128">
        <v>0</v>
      </c>
      <c r="NU13" s="128">
        <v>0</v>
      </c>
      <c r="NV13" s="128">
        <v>0</v>
      </c>
      <c r="NW13" s="128">
        <v>0</v>
      </c>
      <c r="NX13" s="128">
        <v>0</v>
      </c>
      <c r="NY13" s="128"/>
      <c r="NZ13" s="128" t="s">
        <v>329</v>
      </c>
      <c r="OA13" s="128">
        <v>0</v>
      </c>
      <c r="OB13" s="128">
        <v>1</v>
      </c>
      <c r="OC13" s="128">
        <v>0</v>
      </c>
      <c r="OD13" s="128">
        <v>0</v>
      </c>
      <c r="OE13" s="128">
        <v>0</v>
      </c>
      <c r="OF13" s="128">
        <v>0</v>
      </c>
      <c r="OG13" s="128">
        <v>0</v>
      </c>
      <c r="OH13" s="128">
        <v>0</v>
      </c>
      <c r="OI13" s="128">
        <v>0</v>
      </c>
      <c r="OJ13" s="128">
        <v>0</v>
      </c>
      <c r="OK13" s="128">
        <v>0</v>
      </c>
      <c r="OL13" s="128"/>
      <c r="OM13" s="128"/>
      <c r="ON13" s="128"/>
      <c r="OO13" s="128"/>
      <c r="OP13" s="128"/>
      <c r="OQ13" s="128"/>
      <c r="OR13" s="128"/>
      <c r="OS13" s="128"/>
      <c r="OT13" s="128"/>
      <c r="OU13" s="128"/>
      <c r="OV13" s="128"/>
      <c r="OW13" s="128"/>
      <c r="OX13" s="128"/>
      <c r="OY13" s="128"/>
      <c r="OZ13" s="128"/>
      <c r="PA13" s="128"/>
      <c r="PB13" s="128"/>
      <c r="PC13" s="128"/>
      <c r="PD13" s="128"/>
      <c r="PE13" s="128"/>
      <c r="PF13" s="128"/>
      <c r="PG13" s="128"/>
      <c r="PH13" s="128"/>
      <c r="PI13" s="128"/>
      <c r="PJ13" s="128"/>
      <c r="PK13" s="128"/>
      <c r="PL13" s="128"/>
      <c r="PM13" s="128"/>
      <c r="PN13" s="128"/>
      <c r="PO13" s="128"/>
      <c r="PP13" s="128"/>
      <c r="PQ13" s="128"/>
      <c r="PR13" s="128"/>
      <c r="PS13" s="128">
        <v>9</v>
      </c>
      <c r="PT13" s="128">
        <v>2</v>
      </c>
      <c r="PU13" s="128">
        <v>2</v>
      </c>
      <c r="PV13" s="128">
        <v>0</v>
      </c>
      <c r="PW13" s="128"/>
      <c r="PX13" s="128"/>
      <c r="PY13" s="128"/>
      <c r="PZ13" s="128"/>
      <c r="QA13" s="128"/>
      <c r="QB13" s="128"/>
      <c r="QC13" s="128"/>
      <c r="QD13" s="198"/>
      <c r="QE13" s="128"/>
      <c r="QF13" s="163"/>
      <c r="QG13" s="128"/>
      <c r="QH13" s="128"/>
      <c r="QI13" s="128"/>
      <c r="QJ13" s="128"/>
      <c r="QK13" s="128"/>
      <c r="QL13" s="128"/>
      <c r="QM13" s="128">
        <v>5.57</v>
      </c>
      <c r="QN13" s="128" t="s">
        <v>870</v>
      </c>
      <c r="QO13" s="163" t="s">
        <v>871</v>
      </c>
      <c r="QP13" s="128">
        <v>0</v>
      </c>
      <c r="QQ13" s="128"/>
      <c r="QR13" s="128"/>
      <c r="QS13" s="128"/>
      <c r="QT13" s="128"/>
      <c r="QU13" s="128"/>
      <c r="QV13" s="128"/>
      <c r="QW13" s="128"/>
      <c r="QX13" s="128"/>
      <c r="QY13" s="128"/>
      <c r="QZ13" s="128"/>
      <c r="RA13" s="128"/>
      <c r="RB13" s="128"/>
      <c r="RC13" s="128"/>
      <c r="RD13" s="128"/>
      <c r="RE13" s="128"/>
      <c r="RF13" s="128"/>
      <c r="RG13" s="128"/>
      <c r="RH13" s="128"/>
      <c r="RI13" s="128"/>
      <c r="RJ13" s="128"/>
      <c r="RK13" s="128"/>
      <c r="RL13" s="128"/>
      <c r="RM13" s="169"/>
      <c r="RN13" s="128"/>
      <c r="RO13" s="169"/>
      <c r="RP13" s="128"/>
      <c r="RQ13" s="128" t="s">
        <v>872</v>
      </c>
      <c r="RR13" s="105">
        <f t="shared" si="0"/>
        <v>3.09</v>
      </c>
      <c r="RS13" s="113">
        <f t="shared" si="1"/>
        <v>2.875</v>
      </c>
      <c r="RT13" s="105">
        <f t="shared" si="2"/>
        <v>2.875</v>
      </c>
      <c r="RU13" s="105">
        <f t="shared" si="3"/>
        <v>0</v>
      </c>
      <c r="RV13" s="105">
        <f t="shared" si="4"/>
        <v>0</v>
      </c>
      <c r="RW13" s="105">
        <f t="shared" si="5"/>
        <v>0</v>
      </c>
      <c r="RX13" s="105">
        <f t="shared" si="6"/>
        <v>0</v>
      </c>
      <c r="RY13" s="105">
        <f t="shared" si="7"/>
        <v>0</v>
      </c>
      <c r="RZ13" s="105">
        <f t="shared" si="8"/>
        <v>0</v>
      </c>
      <c r="SA13" s="105">
        <f t="shared" si="9"/>
        <v>0</v>
      </c>
      <c r="SB13" s="105">
        <f t="shared" si="10"/>
        <v>0</v>
      </c>
      <c r="SC13" s="105">
        <f t="shared" si="11"/>
        <v>0</v>
      </c>
      <c r="SD13" s="106">
        <f t="shared" si="18"/>
        <v>2.9466666666666668</v>
      </c>
      <c r="SE13" s="106">
        <f t="shared" si="19"/>
        <v>0</v>
      </c>
      <c r="SF13" s="106">
        <f t="shared" si="20"/>
        <v>0</v>
      </c>
      <c r="SG13" s="106">
        <f t="shared" si="12"/>
        <v>0</v>
      </c>
      <c r="SH13" s="107">
        <f>(SD13/1000)*Parameters!$H$2</f>
        <v>8.6926666666666669E-5</v>
      </c>
      <c r="SI13" s="107">
        <f>(SE13/1000)*Parameters!$H$4</f>
        <v>0</v>
      </c>
      <c r="SJ13" s="107">
        <f>(SF13/1000)*Parameters!$H$3</f>
        <v>0</v>
      </c>
      <c r="SK13" s="107">
        <f>(SG13/1000)*Parameters!$H$5</f>
        <v>0</v>
      </c>
      <c r="SL13" s="108">
        <f t="shared" si="21"/>
        <v>8.6926666666666669E-5</v>
      </c>
      <c r="SM13" s="109">
        <f t="shared" si="13"/>
        <v>1</v>
      </c>
      <c r="SN13" s="109">
        <f t="shared" si="31"/>
        <v>0</v>
      </c>
      <c r="SO13" s="109">
        <f t="shared" si="32"/>
        <v>0</v>
      </c>
      <c r="SP13" s="109">
        <f t="shared" si="33"/>
        <v>0</v>
      </c>
      <c r="SQ13" s="110">
        <f>SUM(GS13*Parameters!$L$2,GT13*Parameters!$L$3,GU13*Parameters!$L$4,GV13*Parameters!$L$5)</f>
        <v>8.9</v>
      </c>
      <c r="SR13" s="110">
        <f>SUM(LF13*Parameters!$L$2,LG13*Parameters!$L$3,LH13*Parameters!$L$4,LI13*Parameters!$L$5)</f>
        <v>8.1</v>
      </c>
      <c r="SS13" s="110">
        <f>SUM(PS13*Parameters!$L$2,PT13*Parameters!$L$3,PU13*Parameters!$L$4,PV13*Parameters!$L$5)</f>
        <v>8.1</v>
      </c>
      <c r="ST13" s="110">
        <f t="shared" si="25"/>
        <v>8.3666666666666671</v>
      </c>
      <c r="SU13" s="111">
        <f t="shared" si="26"/>
        <v>0.35235585148194387</v>
      </c>
      <c r="SV13" s="111">
        <f t="shared" si="27"/>
        <v>0</v>
      </c>
      <c r="SW13" s="111">
        <f t="shared" si="28"/>
        <v>0</v>
      </c>
      <c r="SX13" s="111">
        <f t="shared" si="29"/>
        <v>0</v>
      </c>
      <c r="SY13" s="162">
        <f t="shared" si="17"/>
        <v>45654</v>
      </c>
      <c r="SZ13" s="162">
        <f t="shared" si="30"/>
        <v>45655</v>
      </c>
    </row>
    <row r="14" spans="1:632">
      <c r="A14" s="276">
        <v>45654.4001295833</v>
      </c>
      <c r="B14" s="276">
        <v>45663.607050382001</v>
      </c>
      <c r="C14" s="276">
        <v>45654</v>
      </c>
      <c r="D14" s="121"/>
      <c r="E14" s="121" t="s">
        <v>322</v>
      </c>
      <c r="F14" s="121"/>
      <c r="G14" s="121" t="s">
        <v>322</v>
      </c>
      <c r="H14" s="121"/>
      <c r="I14" s="121" t="s">
        <v>323</v>
      </c>
      <c r="J14" s="121"/>
      <c r="K14" s="121" t="s">
        <v>727</v>
      </c>
      <c r="L14" s="151" t="s">
        <v>728</v>
      </c>
      <c r="M14" s="245" t="s">
        <v>397</v>
      </c>
      <c r="N14" s="121" t="s">
        <v>331</v>
      </c>
      <c r="O14" s="121">
        <v>1</v>
      </c>
      <c r="P14" s="121">
        <v>0</v>
      </c>
      <c r="Q14" s="121">
        <v>0</v>
      </c>
      <c r="R14" s="121">
        <v>0</v>
      </c>
      <c r="S14" s="121">
        <v>0</v>
      </c>
      <c r="T14" s="121">
        <v>0</v>
      </c>
      <c r="U14" s="121"/>
      <c r="V14" s="121" t="s">
        <v>329</v>
      </c>
      <c r="W14" s="121">
        <v>0</v>
      </c>
      <c r="X14" s="121">
        <v>1</v>
      </c>
      <c r="Y14" s="117">
        <v>0</v>
      </c>
      <c r="Z14" s="117">
        <v>0</v>
      </c>
      <c r="AA14" s="117">
        <v>0</v>
      </c>
      <c r="AB14" s="117">
        <v>0</v>
      </c>
      <c r="AC14" s="117">
        <v>0</v>
      </c>
      <c r="AD14" s="117">
        <v>0</v>
      </c>
      <c r="AE14" s="117">
        <v>0</v>
      </c>
      <c r="AF14" s="117">
        <v>0</v>
      </c>
      <c r="AG14" s="117">
        <v>0</v>
      </c>
      <c r="AH14" s="117"/>
      <c r="AI14" s="117"/>
      <c r="AJ14" s="117"/>
      <c r="AK14" s="117"/>
      <c r="AL14" s="117"/>
      <c r="AM14" s="117"/>
      <c r="AN14" s="117"/>
      <c r="AO14" s="117"/>
      <c r="AP14" s="117"/>
      <c r="AQ14" s="117"/>
      <c r="AR14" s="117"/>
      <c r="AS14" s="117"/>
      <c r="AT14" s="117"/>
      <c r="AU14" s="117"/>
      <c r="AV14" s="117"/>
      <c r="AW14" s="117"/>
      <c r="AX14" s="117"/>
      <c r="AY14" s="117"/>
      <c r="AZ14" s="117"/>
      <c r="BA14" s="117"/>
      <c r="BB14" s="117"/>
      <c r="BC14" s="117"/>
      <c r="BD14" s="117"/>
      <c r="BE14" s="117"/>
      <c r="BF14" s="190"/>
      <c r="BG14" s="121"/>
      <c r="BH14" s="122"/>
      <c r="BI14" s="117"/>
      <c r="BJ14" s="117"/>
      <c r="BK14" s="117"/>
      <c r="BL14" s="117"/>
      <c r="BM14" s="117"/>
      <c r="BN14" s="117"/>
      <c r="BO14" s="117">
        <v>14.84</v>
      </c>
      <c r="BP14" s="117" t="s">
        <v>873</v>
      </c>
      <c r="BQ14" s="122" t="s">
        <v>874</v>
      </c>
      <c r="BR14" s="117"/>
      <c r="BS14" s="117"/>
      <c r="BT14" s="117"/>
      <c r="BU14" s="117"/>
      <c r="BV14" s="117"/>
      <c r="BW14" s="117"/>
      <c r="BX14" s="117"/>
      <c r="BY14" s="117"/>
      <c r="BZ14" s="117"/>
      <c r="CA14" s="117"/>
      <c r="CB14" s="117"/>
      <c r="CC14" s="117"/>
      <c r="CD14" s="117"/>
      <c r="CE14" s="117"/>
      <c r="CF14" s="117"/>
      <c r="CG14" s="117"/>
      <c r="CH14" s="117"/>
      <c r="CI14" s="117"/>
      <c r="CJ14" s="117"/>
      <c r="CK14" s="117"/>
      <c r="CL14" s="117"/>
      <c r="CM14" s="117"/>
      <c r="CN14" s="117"/>
      <c r="CO14" s="117"/>
      <c r="CP14" s="117"/>
      <c r="CQ14" s="117"/>
      <c r="CR14" s="117"/>
      <c r="CS14" s="117"/>
      <c r="CT14" s="117"/>
      <c r="CU14" s="117"/>
      <c r="CV14" s="117"/>
      <c r="CW14" s="117"/>
      <c r="CX14" s="117"/>
      <c r="CY14" s="117"/>
      <c r="CZ14" s="117"/>
      <c r="DA14" s="117"/>
      <c r="DB14" s="117"/>
      <c r="DC14" s="117"/>
      <c r="DD14" s="117"/>
      <c r="DE14" s="117"/>
      <c r="DF14" s="117"/>
      <c r="DG14" s="117"/>
      <c r="DH14" s="117"/>
      <c r="DI14" s="117"/>
      <c r="DJ14" s="117"/>
      <c r="DK14" s="117"/>
      <c r="DL14" s="117"/>
      <c r="DM14" s="117"/>
      <c r="DN14" s="171"/>
      <c r="DO14" s="117"/>
      <c r="DP14" s="166"/>
      <c r="DQ14" s="117"/>
      <c r="DR14" s="166"/>
      <c r="DS14" s="117"/>
      <c r="DT14" s="117"/>
      <c r="DU14" s="117"/>
      <c r="DV14" s="117"/>
      <c r="DW14" s="248" t="s">
        <v>731</v>
      </c>
      <c r="DX14" s="117"/>
      <c r="DY14" s="117"/>
      <c r="DZ14" s="117"/>
      <c r="EA14" s="117"/>
      <c r="EB14" s="117"/>
      <c r="EC14" s="117"/>
      <c r="ED14" s="117" t="s">
        <v>875</v>
      </c>
      <c r="EE14" s="252">
        <v>45655.400315150502</v>
      </c>
      <c r="EF14" s="261">
        <v>45670.392383669001</v>
      </c>
      <c r="EG14" s="252">
        <v>45655</v>
      </c>
      <c r="EH14" s="129"/>
      <c r="EI14" s="129" t="s">
        <v>322</v>
      </c>
      <c r="EJ14" s="129"/>
      <c r="EK14" s="129" t="s">
        <v>322</v>
      </c>
      <c r="EL14" s="129"/>
      <c r="EM14" s="129" t="s">
        <v>323</v>
      </c>
      <c r="EN14" s="129"/>
      <c r="EO14" s="129" t="s">
        <v>727</v>
      </c>
      <c r="EP14" s="153" t="s">
        <v>731</v>
      </c>
      <c r="EQ14" s="153" t="s">
        <v>397</v>
      </c>
      <c r="ER14" s="129" t="s">
        <v>331</v>
      </c>
      <c r="ES14" s="129">
        <v>1</v>
      </c>
      <c r="ET14" s="129">
        <v>0</v>
      </c>
      <c r="EU14" s="129">
        <v>0</v>
      </c>
      <c r="EV14" s="129">
        <v>0</v>
      </c>
      <c r="EW14" s="129">
        <v>0</v>
      </c>
      <c r="EX14" s="129">
        <v>0</v>
      </c>
      <c r="EY14" s="129"/>
      <c r="EZ14" s="129" t="s">
        <v>329</v>
      </c>
      <c r="FA14" s="129">
        <v>0</v>
      </c>
      <c r="FB14" s="129">
        <v>1</v>
      </c>
      <c r="FC14" s="129">
        <v>0</v>
      </c>
      <c r="FD14" s="129">
        <v>0</v>
      </c>
      <c r="FE14" s="129">
        <v>0</v>
      </c>
      <c r="FF14" s="129">
        <v>0</v>
      </c>
      <c r="FG14" s="129">
        <v>0</v>
      </c>
      <c r="FH14" s="129">
        <v>0</v>
      </c>
      <c r="FI14" s="129">
        <v>0</v>
      </c>
      <c r="FJ14" s="129">
        <v>0</v>
      </c>
      <c r="FK14" s="129">
        <v>0</v>
      </c>
      <c r="FL14" s="129"/>
      <c r="FM14" s="129"/>
      <c r="FN14" s="129"/>
      <c r="FO14" s="129"/>
      <c r="FP14" s="129"/>
      <c r="FQ14" s="129"/>
      <c r="FR14" s="129"/>
      <c r="FS14" s="129"/>
      <c r="FT14" s="129"/>
      <c r="FU14" s="129"/>
      <c r="FV14" s="129"/>
      <c r="FW14" s="129"/>
      <c r="FX14" s="129"/>
      <c r="FY14" s="129"/>
      <c r="FZ14" s="129"/>
      <c r="GA14" s="129"/>
      <c r="GB14" s="129"/>
      <c r="GC14" s="129"/>
      <c r="GD14" s="129"/>
      <c r="GE14" s="129"/>
      <c r="GF14" s="129"/>
      <c r="GG14" s="129"/>
      <c r="GH14" s="129"/>
      <c r="GI14" s="129"/>
      <c r="GJ14" s="129"/>
      <c r="GK14" s="129"/>
      <c r="GL14" s="129"/>
      <c r="GM14" s="129"/>
      <c r="GN14" s="129"/>
      <c r="GO14" s="129"/>
      <c r="GP14" s="129"/>
      <c r="GQ14" s="129"/>
      <c r="GR14" s="129"/>
      <c r="GS14" s="129">
        <v>3</v>
      </c>
      <c r="GT14" s="129">
        <v>3</v>
      </c>
      <c r="GU14" s="129">
        <v>2</v>
      </c>
      <c r="GV14" s="129">
        <v>1</v>
      </c>
      <c r="GW14" s="129"/>
      <c r="GX14" s="129"/>
      <c r="GY14" s="129"/>
      <c r="GZ14" s="129"/>
      <c r="HA14" s="129"/>
      <c r="HB14" s="129"/>
      <c r="HC14" s="129"/>
      <c r="HD14" s="186"/>
      <c r="HE14" s="129"/>
      <c r="HF14" s="140"/>
      <c r="HG14" s="129"/>
      <c r="HH14" s="129"/>
      <c r="HI14" s="129"/>
      <c r="HJ14" s="129"/>
      <c r="HK14" s="129"/>
      <c r="HL14" s="129"/>
      <c r="HM14" s="129">
        <v>11.9</v>
      </c>
      <c r="HN14" s="129" t="s">
        <v>876</v>
      </c>
      <c r="HO14" s="140" t="s">
        <v>877</v>
      </c>
      <c r="HP14" s="129">
        <v>0</v>
      </c>
      <c r="HQ14" s="129"/>
      <c r="HR14" s="129"/>
      <c r="HS14" s="129"/>
      <c r="HT14" s="129"/>
      <c r="HU14" s="129"/>
      <c r="HV14" s="129"/>
      <c r="HW14" s="129"/>
      <c r="HX14" s="129"/>
      <c r="HY14" s="129"/>
      <c r="HZ14" s="129"/>
      <c r="IA14" s="129"/>
      <c r="IB14" s="129"/>
      <c r="IC14" s="129"/>
      <c r="ID14" s="129"/>
      <c r="IE14" s="129"/>
      <c r="IF14" s="129"/>
      <c r="IG14" s="129"/>
      <c r="IH14" s="129"/>
      <c r="II14" s="129"/>
      <c r="IJ14" s="129"/>
      <c r="IK14" s="129"/>
      <c r="IL14" s="176" t="s">
        <v>735</v>
      </c>
      <c r="IM14" s="129"/>
      <c r="IN14" s="167"/>
      <c r="IO14" s="129"/>
      <c r="IP14" s="129"/>
      <c r="IQ14" s="129" t="s">
        <v>878</v>
      </c>
      <c r="IR14" s="265">
        <v>45656.400613298603</v>
      </c>
      <c r="IS14" s="265">
        <v>45670.392572268502</v>
      </c>
      <c r="IT14" s="265">
        <v>45656</v>
      </c>
      <c r="IU14" s="142"/>
      <c r="IV14" s="142" t="s">
        <v>322</v>
      </c>
      <c r="IW14" s="142"/>
      <c r="IX14" s="142" t="s">
        <v>322</v>
      </c>
      <c r="IY14" s="142"/>
      <c r="IZ14" s="142" t="s">
        <v>323</v>
      </c>
      <c r="JA14" s="142"/>
      <c r="JB14" s="142" t="s">
        <v>727</v>
      </c>
      <c r="JC14" s="154" t="s">
        <v>735</v>
      </c>
      <c r="JD14" s="154" t="s">
        <v>397</v>
      </c>
      <c r="JE14" s="142" t="s">
        <v>331</v>
      </c>
      <c r="JF14" s="142">
        <v>1</v>
      </c>
      <c r="JG14" s="142">
        <v>0</v>
      </c>
      <c r="JH14" s="142">
        <v>0</v>
      </c>
      <c r="JI14" s="142">
        <v>0</v>
      </c>
      <c r="JJ14" s="142">
        <v>0</v>
      </c>
      <c r="JK14" s="142">
        <v>0</v>
      </c>
      <c r="JL14" s="142"/>
      <c r="JM14" s="142" t="s">
        <v>329</v>
      </c>
      <c r="JN14" s="142">
        <v>0</v>
      </c>
      <c r="JO14" s="142">
        <v>1</v>
      </c>
      <c r="JP14" s="142">
        <v>0</v>
      </c>
      <c r="JQ14" s="142">
        <v>0</v>
      </c>
      <c r="JR14" s="142">
        <v>0</v>
      </c>
      <c r="JS14" s="142">
        <v>0</v>
      </c>
      <c r="JT14" s="142">
        <v>0</v>
      </c>
      <c r="JU14" s="142">
        <v>0</v>
      </c>
      <c r="JV14" s="142">
        <v>0</v>
      </c>
      <c r="JW14" s="142">
        <v>0</v>
      </c>
      <c r="JX14" s="142">
        <v>0</v>
      </c>
      <c r="JY14" s="142"/>
      <c r="JZ14" s="142"/>
      <c r="KA14" s="142"/>
      <c r="KB14" s="142"/>
      <c r="KC14" s="142"/>
      <c r="KD14" s="142"/>
      <c r="KE14" s="142"/>
      <c r="KF14" s="142"/>
      <c r="KG14" s="142"/>
      <c r="KH14" s="142"/>
      <c r="KI14" s="142"/>
      <c r="KJ14" s="142"/>
      <c r="KK14" s="142"/>
      <c r="KL14" s="142"/>
      <c r="KM14" s="142"/>
      <c r="KN14" s="142"/>
      <c r="KO14" s="142"/>
      <c r="KP14" s="142"/>
      <c r="KQ14" s="142"/>
      <c r="KR14" s="142"/>
      <c r="KS14" s="142"/>
      <c r="KT14" s="142"/>
      <c r="KU14" s="142"/>
      <c r="KV14" s="142"/>
      <c r="KW14" s="142"/>
      <c r="KX14" s="142"/>
      <c r="KY14" s="142"/>
      <c r="KZ14" s="142"/>
      <c r="LA14" s="142"/>
      <c r="LB14" s="142"/>
      <c r="LC14" s="142"/>
      <c r="LD14" s="142"/>
      <c r="LE14" s="142"/>
      <c r="LF14" s="142">
        <v>3</v>
      </c>
      <c r="LG14" s="142">
        <v>3</v>
      </c>
      <c r="LH14" s="142">
        <v>2</v>
      </c>
      <c r="LI14" s="142">
        <v>1</v>
      </c>
      <c r="LJ14" s="142"/>
      <c r="LK14" s="142"/>
      <c r="LL14" s="142"/>
      <c r="LM14" s="142"/>
      <c r="LN14" s="142"/>
      <c r="LO14" s="142"/>
      <c r="LP14" s="142"/>
      <c r="LQ14" s="194"/>
      <c r="LR14" s="142"/>
      <c r="LS14" s="144"/>
      <c r="LT14" s="142"/>
      <c r="LU14" s="142"/>
      <c r="LV14" s="142"/>
      <c r="LW14" s="142"/>
      <c r="LX14" s="142"/>
      <c r="LY14" s="142"/>
      <c r="LZ14" s="142">
        <v>9</v>
      </c>
      <c r="MA14" s="142" t="s">
        <v>879</v>
      </c>
      <c r="MB14" s="144" t="s">
        <v>880</v>
      </c>
      <c r="MC14" s="142">
        <v>0</v>
      </c>
      <c r="MD14" s="142"/>
      <c r="ME14" s="142"/>
      <c r="MF14" s="142"/>
      <c r="MG14" s="142"/>
      <c r="MH14" s="142"/>
      <c r="MI14" s="142"/>
      <c r="MJ14" s="142"/>
      <c r="MK14" s="142"/>
      <c r="ML14" s="142"/>
      <c r="MM14" s="142"/>
      <c r="MN14" s="142"/>
      <c r="MO14" s="142"/>
      <c r="MP14" s="142"/>
      <c r="MQ14" s="142"/>
      <c r="MR14" s="142"/>
      <c r="MS14" s="142"/>
      <c r="MT14" s="142"/>
      <c r="MU14" s="142"/>
      <c r="MV14" s="142"/>
      <c r="MW14" s="142"/>
      <c r="MX14" s="142"/>
      <c r="MY14" s="168"/>
      <c r="MZ14" s="142"/>
      <c r="NA14" s="180" t="s">
        <v>739</v>
      </c>
      <c r="NB14" s="142"/>
      <c r="NC14" s="142"/>
      <c r="ND14" s="142" t="s">
        <v>881</v>
      </c>
      <c r="NE14" s="270">
        <v>45657.4009864236</v>
      </c>
      <c r="NF14" s="270">
        <v>45670.392910763898</v>
      </c>
      <c r="NG14" s="270">
        <v>45657</v>
      </c>
      <c r="NH14" s="128"/>
      <c r="NI14" s="128" t="s">
        <v>322</v>
      </c>
      <c r="NJ14" s="128"/>
      <c r="NK14" s="128" t="s">
        <v>322</v>
      </c>
      <c r="NL14" s="128"/>
      <c r="NM14" s="128" t="s">
        <v>323</v>
      </c>
      <c r="NN14" s="128"/>
      <c r="NO14" s="128" t="s">
        <v>727</v>
      </c>
      <c r="NP14" s="136" t="s">
        <v>739</v>
      </c>
      <c r="NQ14" s="136" t="s">
        <v>397</v>
      </c>
      <c r="NR14" s="128" t="s">
        <v>331</v>
      </c>
      <c r="NS14" s="128">
        <v>1</v>
      </c>
      <c r="NT14" s="128">
        <v>0</v>
      </c>
      <c r="NU14" s="128">
        <v>0</v>
      </c>
      <c r="NV14" s="128">
        <v>0</v>
      </c>
      <c r="NW14" s="128">
        <v>0</v>
      </c>
      <c r="NX14" s="128">
        <v>0</v>
      </c>
      <c r="NY14" s="128"/>
      <c r="NZ14" s="128" t="s">
        <v>329</v>
      </c>
      <c r="OA14" s="128">
        <v>0</v>
      </c>
      <c r="OB14" s="128">
        <v>1</v>
      </c>
      <c r="OC14" s="128">
        <v>0</v>
      </c>
      <c r="OD14" s="128">
        <v>0</v>
      </c>
      <c r="OE14" s="128">
        <v>0</v>
      </c>
      <c r="OF14" s="128">
        <v>0</v>
      </c>
      <c r="OG14" s="128">
        <v>0</v>
      </c>
      <c r="OH14" s="128">
        <v>0</v>
      </c>
      <c r="OI14" s="128">
        <v>0</v>
      </c>
      <c r="OJ14" s="128">
        <v>0</v>
      </c>
      <c r="OK14" s="128">
        <v>0</v>
      </c>
      <c r="OL14" s="128"/>
      <c r="OM14" s="128"/>
      <c r="ON14" s="128"/>
      <c r="OO14" s="128"/>
      <c r="OP14" s="128"/>
      <c r="OQ14" s="128"/>
      <c r="OR14" s="128"/>
      <c r="OS14" s="128"/>
      <c r="OT14" s="128"/>
      <c r="OU14" s="128"/>
      <c r="OV14" s="128"/>
      <c r="OW14" s="128"/>
      <c r="OX14" s="128"/>
      <c r="OY14" s="128"/>
      <c r="OZ14" s="128"/>
      <c r="PA14" s="128"/>
      <c r="PB14" s="128"/>
      <c r="PC14" s="128"/>
      <c r="PD14" s="128"/>
      <c r="PE14" s="128"/>
      <c r="PF14" s="128"/>
      <c r="PG14" s="128"/>
      <c r="PH14" s="128"/>
      <c r="PI14" s="128"/>
      <c r="PJ14" s="128"/>
      <c r="PK14" s="128"/>
      <c r="PL14" s="128"/>
      <c r="PM14" s="128"/>
      <c r="PN14" s="128"/>
      <c r="PO14" s="128"/>
      <c r="PP14" s="128"/>
      <c r="PQ14" s="128"/>
      <c r="PR14" s="128"/>
      <c r="PS14" s="128">
        <v>3</v>
      </c>
      <c r="PT14" s="128">
        <v>3</v>
      </c>
      <c r="PU14" s="128">
        <v>2</v>
      </c>
      <c r="PV14" s="128">
        <v>1</v>
      </c>
      <c r="PW14" s="128"/>
      <c r="PX14" s="128"/>
      <c r="PY14" s="128"/>
      <c r="PZ14" s="128"/>
      <c r="QA14" s="128"/>
      <c r="QB14" s="128"/>
      <c r="QC14" s="128"/>
      <c r="QD14" s="198"/>
      <c r="QE14" s="128"/>
      <c r="QF14" s="163"/>
      <c r="QG14" s="128"/>
      <c r="QH14" s="128"/>
      <c r="QI14" s="128"/>
      <c r="QJ14" s="128"/>
      <c r="QK14" s="128"/>
      <c r="QL14" s="128"/>
      <c r="QM14" s="128">
        <v>6.1150000000000002</v>
      </c>
      <c r="QN14" s="128" t="s">
        <v>882</v>
      </c>
      <c r="QO14" s="163" t="s">
        <v>883</v>
      </c>
      <c r="QP14" s="128">
        <v>0</v>
      </c>
      <c r="QQ14" s="128"/>
      <c r="QR14" s="128"/>
      <c r="QS14" s="128"/>
      <c r="QT14" s="128"/>
      <c r="QU14" s="128"/>
      <c r="QV14" s="128"/>
      <c r="QW14" s="128"/>
      <c r="QX14" s="128"/>
      <c r="QY14" s="128"/>
      <c r="QZ14" s="128"/>
      <c r="RA14" s="128"/>
      <c r="RB14" s="128"/>
      <c r="RC14" s="128"/>
      <c r="RD14" s="128"/>
      <c r="RE14" s="128"/>
      <c r="RF14" s="128"/>
      <c r="RG14" s="128"/>
      <c r="RH14" s="128"/>
      <c r="RI14" s="128"/>
      <c r="RJ14" s="128"/>
      <c r="RK14" s="128"/>
      <c r="RL14" s="128"/>
      <c r="RM14" s="169"/>
      <c r="RN14" s="128"/>
      <c r="RO14" s="169"/>
      <c r="RP14" s="128"/>
      <c r="RQ14" s="128" t="s">
        <v>884</v>
      </c>
      <c r="RR14" s="105">
        <f t="shared" si="0"/>
        <v>2.9399999999999995</v>
      </c>
      <c r="RS14" s="113">
        <f t="shared" si="1"/>
        <v>2.9000000000000004</v>
      </c>
      <c r="RT14" s="105">
        <f t="shared" si="2"/>
        <v>2.8849999999999998</v>
      </c>
      <c r="RU14" s="105">
        <f t="shared" si="3"/>
        <v>0</v>
      </c>
      <c r="RV14" s="105">
        <f t="shared" si="4"/>
        <v>0</v>
      </c>
      <c r="RW14" s="105">
        <f t="shared" si="5"/>
        <v>0</v>
      </c>
      <c r="RX14" s="105">
        <f t="shared" si="6"/>
        <v>0</v>
      </c>
      <c r="RY14" s="105">
        <f t="shared" si="7"/>
        <v>0</v>
      </c>
      <c r="RZ14" s="105">
        <f t="shared" si="8"/>
        <v>0</v>
      </c>
      <c r="SA14" s="105">
        <f t="shared" si="9"/>
        <v>0</v>
      </c>
      <c r="SB14" s="105">
        <f t="shared" si="10"/>
        <v>0</v>
      </c>
      <c r="SC14" s="105">
        <f t="shared" si="11"/>
        <v>0</v>
      </c>
      <c r="SD14" s="106">
        <f t="shared" si="18"/>
        <v>2.9083333333333332</v>
      </c>
      <c r="SE14" s="106">
        <f t="shared" si="19"/>
        <v>0</v>
      </c>
      <c r="SF14" s="106">
        <f t="shared" si="20"/>
        <v>0</v>
      </c>
      <c r="SG14" s="106">
        <f t="shared" si="12"/>
        <v>0</v>
      </c>
      <c r="SH14" s="107">
        <f>(SD14/1000)*Parameters!$H$2</f>
        <v>8.5795833333333316E-5</v>
      </c>
      <c r="SI14" s="107">
        <f>(SE14/1000)*Parameters!$H$4</f>
        <v>0</v>
      </c>
      <c r="SJ14" s="107">
        <f>(SF14/1000)*Parameters!$H$3</f>
        <v>0</v>
      </c>
      <c r="SK14" s="107">
        <f>(SG14/1000)*Parameters!$H$5</f>
        <v>0</v>
      </c>
      <c r="SL14" s="108">
        <f t="shared" si="21"/>
        <v>8.5795833333333316E-5</v>
      </c>
      <c r="SM14" s="109">
        <f t="shared" si="13"/>
        <v>1</v>
      </c>
      <c r="SN14" s="109">
        <f t="shared" si="31"/>
        <v>0</v>
      </c>
      <c r="SO14" s="109">
        <f t="shared" si="32"/>
        <v>0</v>
      </c>
      <c r="SP14" s="109">
        <f t="shared" si="33"/>
        <v>0</v>
      </c>
      <c r="SQ14" s="110">
        <f>SUM(GS14*Parameters!$L$2,GT14*Parameters!$L$3,GU14*Parameters!$L$4,GV14*Parameters!$L$5)</f>
        <v>6.7</v>
      </c>
      <c r="SR14" s="110">
        <f>SUM(LF14*Parameters!$L$2,LG14*Parameters!$L$3,LH14*Parameters!$L$4,LI14*Parameters!$L$5)</f>
        <v>6.7</v>
      </c>
      <c r="SS14" s="110">
        <f>SUM(PS14*Parameters!$L$2,PT14*Parameters!$L$3,PU14*Parameters!$L$4,PV14*Parameters!$L$5)</f>
        <v>6.7</v>
      </c>
      <c r="ST14" s="110">
        <f t="shared" si="25"/>
        <v>6.7</v>
      </c>
      <c r="SU14" s="111">
        <f t="shared" si="26"/>
        <v>0.43407960199004969</v>
      </c>
      <c r="SV14" s="111">
        <f t="shared" si="27"/>
        <v>0</v>
      </c>
      <c r="SW14" s="111">
        <f t="shared" si="28"/>
        <v>0</v>
      </c>
      <c r="SX14" s="111">
        <f t="shared" si="29"/>
        <v>0</v>
      </c>
      <c r="SY14" s="162">
        <f t="shared" si="17"/>
        <v>45654</v>
      </c>
      <c r="SZ14" s="162">
        <f t="shared" si="30"/>
        <v>45655</v>
      </c>
    </row>
    <row r="15" spans="1:632">
      <c r="A15" s="276">
        <v>45654.445592442098</v>
      </c>
      <c r="B15" s="276">
        <v>45656.468617233797</v>
      </c>
      <c r="C15" s="276">
        <v>45654</v>
      </c>
      <c r="D15" s="121"/>
      <c r="E15" s="121" t="s">
        <v>322</v>
      </c>
      <c r="F15" s="121"/>
      <c r="G15" s="121" t="s">
        <v>322</v>
      </c>
      <c r="H15" s="121"/>
      <c r="I15" s="121" t="s">
        <v>323</v>
      </c>
      <c r="J15" s="121"/>
      <c r="K15" s="121" t="s">
        <v>727</v>
      </c>
      <c r="L15" s="151" t="s">
        <v>728</v>
      </c>
      <c r="M15" s="245" t="s">
        <v>400</v>
      </c>
      <c r="N15" s="121" t="s">
        <v>331</v>
      </c>
      <c r="O15" s="121">
        <v>1</v>
      </c>
      <c r="P15" s="121">
        <v>0</v>
      </c>
      <c r="Q15" s="121">
        <v>0</v>
      </c>
      <c r="R15" s="121">
        <v>0</v>
      </c>
      <c r="S15" s="121">
        <v>0</v>
      </c>
      <c r="T15" s="121">
        <v>0</v>
      </c>
      <c r="U15" s="121"/>
      <c r="V15" s="121" t="s">
        <v>329</v>
      </c>
      <c r="W15" s="121">
        <v>0</v>
      </c>
      <c r="X15" s="121">
        <v>1</v>
      </c>
      <c r="Y15" s="117">
        <v>0</v>
      </c>
      <c r="Z15" s="117">
        <v>0</v>
      </c>
      <c r="AA15" s="117">
        <v>0</v>
      </c>
      <c r="AB15" s="117">
        <v>0</v>
      </c>
      <c r="AC15" s="117">
        <v>0</v>
      </c>
      <c r="AD15" s="117">
        <v>0</v>
      </c>
      <c r="AE15" s="117">
        <v>0</v>
      </c>
      <c r="AF15" s="117">
        <v>0</v>
      </c>
      <c r="AG15" s="117">
        <v>0</v>
      </c>
      <c r="AH15" s="117"/>
      <c r="AI15" s="117"/>
      <c r="AJ15" s="117"/>
      <c r="AK15" s="117"/>
      <c r="AL15" s="117"/>
      <c r="AM15" s="117"/>
      <c r="AN15" s="117"/>
      <c r="AO15" s="117"/>
      <c r="AP15" s="117"/>
      <c r="AQ15" s="117"/>
      <c r="AR15" s="117"/>
      <c r="AS15" s="117"/>
      <c r="AT15" s="117"/>
      <c r="AU15" s="117"/>
      <c r="AV15" s="117"/>
      <c r="AW15" s="117"/>
      <c r="AX15" s="117"/>
      <c r="AY15" s="117"/>
      <c r="AZ15" s="117"/>
      <c r="BA15" s="117"/>
      <c r="BB15" s="117"/>
      <c r="BC15" s="117"/>
      <c r="BD15" s="117"/>
      <c r="BE15" s="117"/>
      <c r="BF15" s="190"/>
      <c r="BG15" s="121"/>
      <c r="BH15" s="122"/>
      <c r="BI15" s="117"/>
      <c r="BJ15" s="117"/>
      <c r="BK15" s="117"/>
      <c r="BL15" s="117"/>
      <c r="BM15" s="117"/>
      <c r="BN15" s="117"/>
      <c r="BO15" s="117">
        <v>14.61</v>
      </c>
      <c r="BP15" s="117" t="s">
        <v>885</v>
      </c>
      <c r="BQ15" s="122" t="s">
        <v>886</v>
      </c>
      <c r="BR15" s="117"/>
      <c r="BS15" s="117"/>
      <c r="BT15" s="117"/>
      <c r="BU15" s="117"/>
      <c r="BV15" s="117"/>
      <c r="BW15" s="117"/>
      <c r="BX15" s="117"/>
      <c r="BY15" s="117"/>
      <c r="BZ15" s="117"/>
      <c r="CA15" s="117"/>
      <c r="CB15" s="117"/>
      <c r="CC15" s="117"/>
      <c r="CD15" s="117"/>
      <c r="CE15" s="117"/>
      <c r="CF15" s="117"/>
      <c r="CG15" s="117"/>
      <c r="CH15" s="117"/>
      <c r="CI15" s="117"/>
      <c r="CJ15" s="117"/>
      <c r="CK15" s="117"/>
      <c r="CL15" s="117"/>
      <c r="CM15" s="117"/>
      <c r="CN15" s="117"/>
      <c r="CO15" s="117"/>
      <c r="CP15" s="117"/>
      <c r="CQ15" s="117"/>
      <c r="CR15" s="117"/>
      <c r="CS15" s="117"/>
      <c r="CT15" s="117"/>
      <c r="CU15" s="117"/>
      <c r="CV15" s="117"/>
      <c r="CW15" s="117"/>
      <c r="CX15" s="117"/>
      <c r="CY15" s="117"/>
      <c r="CZ15" s="117"/>
      <c r="DA15" s="117"/>
      <c r="DB15" s="117"/>
      <c r="DC15" s="117"/>
      <c r="DD15" s="117"/>
      <c r="DE15" s="117"/>
      <c r="DF15" s="117"/>
      <c r="DG15" s="117"/>
      <c r="DH15" s="117"/>
      <c r="DI15" s="117"/>
      <c r="DJ15" s="117"/>
      <c r="DK15" s="117"/>
      <c r="DL15" s="117"/>
      <c r="DM15" s="117"/>
      <c r="DN15" s="171"/>
      <c r="DO15" s="117"/>
      <c r="DP15" s="166"/>
      <c r="DQ15" s="117"/>
      <c r="DR15" s="166"/>
      <c r="DS15" s="117"/>
      <c r="DT15" s="117"/>
      <c r="DU15" s="117"/>
      <c r="DV15" s="117"/>
      <c r="DW15" s="248" t="s">
        <v>731</v>
      </c>
      <c r="DX15" s="117"/>
      <c r="DY15" s="117"/>
      <c r="DZ15" s="117"/>
      <c r="EA15" s="117"/>
      <c r="EB15" s="117"/>
      <c r="EC15" s="117"/>
      <c r="ED15" s="117" t="s">
        <v>887</v>
      </c>
      <c r="EE15" s="252">
        <v>45655.436578356501</v>
      </c>
      <c r="EF15" s="261">
        <v>45655.447035057899</v>
      </c>
      <c r="EG15" s="252">
        <v>45655</v>
      </c>
      <c r="EH15" s="129"/>
      <c r="EI15" s="129" t="s">
        <v>322</v>
      </c>
      <c r="EJ15" s="129"/>
      <c r="EK15" s="129" t="s">
        <v>322</v>
      </c>
      <c r="EL15" s="129"/>
      <c r="EM15" s="129" t="s">
        <v>323</v>
      </c>
      <c r="EN15" s="129"/>
      <c r="EO15" s="129" t="s">
        <v>727</v>
      </c>
      <c r="EP15" s="153" t="s">
        <v>731</v>
      </c>
      <c r="EQ15" s="153" t="s">
        <v>400</v>
      </c>
      <c r="ER15" s="129" t="s">
        <v>331</v>
      </c>
      <c r="ES15" s="129">
        <v>1</v>
      </c>
      <c r="ET15" s="129">
        <v>0</v>
      </c>
      <c r="EU15" s="129">
        <v>0</v>
      </c>
      <c r="EV15" s="129">
        <v>0</v>
      </c>
      <c r="EW15" s="129">
        <v>0</v>
      </c>
      <c r="EX15" s="129">
        <v>0</v>
      </c>
      <c r="EY15" s="129"/>
      <c r="EZ15" s="129" t="s">
        <v>329</v>
      </c>
      <c r="FA15" s="129">
        <v>0</v>
      </c>
      <c r="FB15" s="129">
        <v>1</v>
      </c>
      <c r="FC15" s="129">
        <v>0</v>
      </c>
      <c r="FD15" s="129">
        <v>0</v>
      </c>
      <c r="FE15" s="129">
        <v>0</v>
      </c>
      <c r="FF15" s="129">
        <v>0</v>
      </c>
      <c r="FG15" s="129">
        <v>0</v>
      </c>
      <c r="FH15" s="129">
        <v>0</v>
      </c>
      <c r="FI15" s="129">
        <v>0</v>
      </c>
      <c r="FJ15" s="129">
        <v>0</v>
      </c>
      <c r="FK15" s="129">
        <v>0</v>
      </c>
      <c r="FL15" s="129"/>
      <c r="FM15" s="129"/>
      <c r="FN15" s="129"/>
      <c r="FO15" s="129"/>
      <c r="FP15" s="129"/>
      <c r="FQ15" s="129"/>
      <c r="FR15" s="129"/>
      <c r="FS15" s="129"/>
      <c r="FT15" s="129"/>
      <c r="FU15" s="129"/>
      <c r="FV15" s="129"/>
      <c r="FW15" s="129"/>
      <c r="FX15" s="129"/>
      <c r="FY15" s="129"/>
      <c r="FZ15" s="129"/>
      <c r="GA15" s="129"/>
      <c r="GB15" s="129"/>
      <c r="GC15" s="129"/>
      <c r="GD15" s="129"/>
      <c r="GE15" s="129"/>
      <c r="GF15" s="129"/>
      <c r="GG15" s="129"/>
      <c r="GH15" s="129"/>
      <c r="GI15" s="129"/>
      <c r="GJ15" s="129"/>
      <c r="GK15" s="129"/>
      <c r="GL15" s="129"/>
      <c r="GM15" s="129"/>
      <c r="GN15" s="129"/>
      <c r="GO15" s="129"/>
      <c r="GP15" s="129"/>
      <c r="GQ15" s="129"/>
      <c r="GR15" s="129"/>
      <c r="GS15" s="129">
        <v>2</v>
      </c>
      <c r="GT15" s="129">
        <v>1</v>
      </c>
      <c r="GU15" s="129">
        <v>1</v>
      </c>
      <c r="GV15" s="129">
        <v>0</v>
      </c>
      <c r="GW15" s="129"/>
      <c r="GX15" s="129"/>
      <c r="GY15" s="129"/>
      <c r="GZ15" s="129"/>
      <c r="HA15" s="129"/>
      <c r="HB15" s="129"/>
      <c r="HC15" s="129"/>
      <c r="HD15" s="186"/>
      <c r="HE15" s="129"/>
      <c r="HF15" s="140"/>
      <c r="HG15" s="129"/>
      <c r="HH15" s="129"/>
      <c r="HI15" s="129"/>
      <c r="HJ15" s="129"/>
      <c r="HK15" s="129"/>
      <c r="HL15" s="129"/>
      <c r="HM15" s="129">
        <v>11.7</v>
      </c>
      <c r="HN15" s="129" t="s">
        <v>888</v>
      </c>
      <c r="HO15" s="140" t="s">
        <v>889</v>
      </c>
      <c r="HP15" s="129">
        <v>0</v>
      </c>
      <c r="HQ15" s="129"/>
      <c r="HR15" s="129"/>
      <c r="HS15" s="129"/>
      <c r="HT15" s="129"/>
      <c r="HU15" s="129"/>
      <c r="HV15" s="129"/>
      <c r="HW15" s="129"/>
      <c r="HX15" s="129"/>
      <c r="HY15" s="129"/>
      <c r="HZ15" s="129"/>
      <c r="IA15" s="129"/>
      <c r="IB15" s="129"/>
      <c r="IC15" s="129"/>
      <c r="ID15" s="129"/>
      <c r="IE15" s="129"/>
      <c r="IF15" s="129"/>
      <c r="IG15" s="129"/>
      <c r="IH15" s="129"/>
      <c r="II15" s="129"/>
      <c r="IJ15" s="129"/>
      <c r="IK15" s="129"/>
      <c r="IL15" s="176" t="s">
        <v>735</v>
      </c>
      <c r="IM15" s="129"/>
      <c r="IN15" s="167"/>
      <c r="IO15" s="129"/>
      <c r="IP15" s="129"/>
      <c r="IQ15" s="129" t="s">
        <v>890</v>
      </c>
      <c r="IR15" s="265">
        <v>45656.438437222198</v>
      </c>
      <c r="IS15" s="265">
        <v>45656.4539359954</v>
      </c>
      <c r="IT15" s="265">
        <v>45656</v>
      </c>
      <c r="IU15" s="142"/>
      <c r="IV15" s="142" t="s">
        <v>322</v>
      </c>
      <c r="IW15" s="142"/>
      <c r="IX15" s="142" t="s">
        <v>322</v>
      </c>
      <c r="IY15" s="142"/>
      <c r="IZ15" s="142" t="s">
        <v>323</v>
      </c>
      <c r="JA15" s="142"/>
      <c r="JB15" s="142" t="s">
        <v>727</v>
      </c>
      <c r="JC15" s="154" t="s">
        <v>735</v>
      </c>
      <c r="JD15" s="154" t="s">
        <v>400</v>
      </c>
      <c r="JE15" s="142" t="s">
        <v>331</v>
      </c>
      <c r="JF15" s="142">
        <v>1</v>
      </c>
      <c r="JG15" s="142">
        <v>0</v>
      </c>
      <c r="JH15" s="142">
        <v>0</v>
      </c>
      <c r="JI15" s="142">
        <v>0</v>
      </c>
      <c r="JJ15" s="142">
        <v>0</v>
      </c>
      <c r="JK15" s="142">
        <v>0</v>
      </c>
      <c r="JL15" s="142"/>
      <c r="JM15" s="142" t="s">
        <v>329</v>
      </c>
      <c r="JN15" s="142">
        <v>0</v>
      </c>
      <c r="JO15" s="142">
        <v>1</v>
      </c>
      <c r="JP15" s="142">
        <v>0</v>
      </c>
      <c r="JQ15" s="142">
        <v>0</v>
      </c>
      <c r="JR15" s="142">
        <v>0</v>
      </c>
      <c r="JS15" s="142">
        <v>0</v>
      </c>
      <c r="JT15" s="142">
        <v>0</v>
      </c>
      <c r="JU15" s="142">
        <v>0</v>
      </c>
      <c r="JV15" s="142">
        <v>0</v>
      </c>
      <c r="JW15" s="142">
        <v>0</v>
      </c>
      <c r="JX15" s="142">
        <v>0</v>
      </c>
      <c r="JY15" s="142"/>
      <c r="JZ15" s="142"/>
      <c r="KA15" s="142"/>
      <c r="KB15" s="142"/>
      <c r="KC15" s="142"/>
      <c r="KD15" s="142"/>
      <c r="KE15" s="142"/>
      <c r="KF15" s="142"/>
      <c r="KG15" s="142"/>
      <c r="KH15" s="142"/>
      <c r="KI15" s="142"/>
      <c r="KJ15" s="142"/>
      <c r="KK15" s="142"/>
      <c r="KL15" s="142"/>
      <c r="KM15" s="142"/>
      <c r="KN15" s="142"/>
      <c r="KO15" s="142"/>
      <c r="KP15" s="142"/>
      <c r="KQ15" s="142"/>
      <c r="KR15" s="142"/>
      <c r="KS15" s="142"/>
      <c r="KT15" s="142"/>
      <c r="KU15" s="142"/>
      <c r="KV15" s="142"/>
      <c r="KW15" s="142"/>
      <c r="KX15" s="142"/>
      <c r="KY15" s="142"/>
      <c r="KZ15" s="142"/>
      <c r="LA15" s="142"/>
      <c r="LB15" s="142"/>
      <c r="LC15" s="142"/>
      <c r="LD15" s="142"/>
      <c r="LE15" s="142"/>
      <c r="LF15" s="142">
        <v>2</v>
      </c>
      <c r="LG15" s="142">
        <v>1</v>
      </c>
      <c r="LH15" s="142">
        <v>0</v>
      </c>
      <c r="LI15" s="142">
        <v>0</v>
      </c>
      <c r="LJ15" s="142"/>
      <c r="LK15" s="142"/>
      <c r="LL15" s="142"/>
      <c r="LM15" s="142"/>
      <c r="LN15" s="142"/>
      <c r="LO15" s="142"/>
      <c r="LP15" s="142"/>
      <c r="LQ15" s="194"/>
      <c r="LR15" s="142"/>
      <c r="LS15" s="144"/>
      <c r="LT15" s="142"/>
      <c r="LU15" s="142"/>
      <c r="LV15" s="142"/>
      <c r="LW15" s="142"/>
      <c r="LX15" s="142"/>
      <c r="LY15" s="142"/>
      <c r="LZ15" s="142">
        <v>8.8149999999999995</v>
      </c>
      <c r="MA15" s="142" t="s">
        <v>891</v>
      </c>
      <c r="MB15" s="144" t="s">
        <v>892</v>
      </c>
      <c r="MC15" s="142">
        <v>0</v>
      </c>
      <c r="MD15" s="142"/>
      <c r="ME15" s="142"/>
      <c r="MF15" s="142"/>
      <c r="MG15" s="142"/>
      <c r="MH15" s="142"/>
      <c r="MI15" s="142"/>
      <c r="MJ15" s="142"/>
      <c r="MK15" s="142"/>
      <c r="ML15" s="142"/>
      <c r="MM15" s="142"/>
      <c r="MN15" s="142"/>
      <c r="MO15" s="142"/>
      <c r="MP15" s="142"/>
      <c r="MQ15" s="142"/>
      <c r="MR15" s="142"/>
      <c r="MS15" s="142"/>
      <c r="MT15" s="142"/>
      <c r="MU15" s="142"/>
      <c r="MV15" s="142"/>
      <c r="MW15" s="142"/>
      <c r="MX15" s="142"/>
      <c r="MY15" s="168"/>
      <c r="MZ15" s="142"/>
      <c r="NA15" s="180" t="s">
        <v>739</v>
      </c>
      <c r="NB15" s="142"/>
      <c r="NC15" s="142"/>
      <c r="ND15" s="142" t="s">
        <v>893</v>
      </c>
      <c r="NE15" s="270">
        <v>45657.440603865703</v>
      </c>
      <c r="NF15" s="270">
        <v>45657.455914201397</v>
      </c>
      <c r="NG15" s="270">
        <v>45657</v>
      </c>
      <c r="NH15" s="128"/>
      <c r="NI15" s="128" t="s">
        <v>322</v>
      </c>
      <c r="NJ15" s="128"/>
      <c r="NK15" s="128" t="s">
        <v>322</v>
      </c>
      <c r="NL15" s="128"/>
      <c r="NM15" s="128" t="s">
        <v>323</v>
      </c>
      <c r="NN15" s="128"/>
      <c r="NO15" s="128" t="s">
        <v>727</v>
      </c>
      <c r="NP15" s="136" t="s">
        <v>739</v>
      </c>
      <c r="NQ15" s="136" t="s">
        <v>400</v>
      </c>
      <c r="NR15" s="128" t="s">
        <v>331</v>
      </c>
      <c r="NS15" s="128">
        <v>1</v>
      </c>
      <c r="NT15" s="128">
        <v>0</v>
      </c>
      <c r="NU15" s="128">
        <v>0</v>
      </c>
      <c r="NV15" s="128">
        <v>0</v>
      </c>
      <c r="NW15" s="128">
        <v>0</v>
      </c>
      <c r="NX15" s="128">
        <v>0</v>
      </c>
      <c r="NY15" s="128"/>
      <c r="NZ15" s="128" t="s">
        <v>329</v>
      </c>
      <c r="OA15" s="128">
        <v>0</v>
      </c>
      <c r="OB15" s="128">
        <v>1</v>
      </c>
      <c r="OC15" s="128">
        <v>0</v>
      </c>
      <c r="OD15" s="128">
        <v>0</v>
      </c>
      <c r="OE15" s="128">
        <v>0</v>
      </c>
      <c r="OF15" s="128">
        <v>0</v>
      </c>
      <c r="OG15" s="128">
        <v>0</v>
      </c>
      <c r="OH15" s="128">
        <v>0</v>
      </c>
      <c r="OI15" s="128">
        <v>0</v>
      </c>
      <c r="OJ15" s="128">
        <v>0</v>
      </c>
      <c r="OK15" s="128">
        <v>0</v>
      </c>
      <c r="OL15" s="128"/>
      <c r="OM15" s="128"/>
      <c r="ON15" s="128"/>
      <c r="OO15" s="128"/>
      <c r="OP15" s="128"/>
      <c r="OQ15" s="128"/>
      <c r="OR15" s="128"/>
      <c r="OS15" s="128"/>
      <c r="OT15" s="128"/>
      <c r="OU15" s="128"/>
      <c r="OV15" s="128"/>
      <c r="OW15" s="128"/>
      <c r="OX15" s="128"/>
      <c r="OY15" s="128"/>
      <c r="OZ15" s="128"/>
      <c r="PA15" s="128"/>
      <c r="PB15" s="128"/>
      <c r="PC15" s="128"/>
      <c r="PD15" s="128"/>
      <c r="PE15" s="128"/>
      <c r="PF15" s="128"/>
      <c r="PG15" s="128"/>
      <c r="PH15" s="128"/>
      <c r="PI15" s="128"/>
      <c r="PJ15" s="128"/>
      <c r="PK15" s="128"/>
      <c r="PL15" s="128"/>
      <c r="PM15" s="128"/>
      <c r="PN15" s="128"/>
      <c r="PO15" s="128"/>
      <c r="PP15" s="128"/>
      <c r="PQ15" s="128"/>
      <c r="PR15" s="128"/>
      <c r="PS15" s="128">
        <v>2</v>
      </c>
      <c r="PT15" s="128">
        <v>1</v>
      </c>
      <c r="PU15" s="128">
        <v>0</v>
      </c>
      <c r="PV15" s="128">
        <v>0</v>
      </c>
      <c r="PW15" s="128"/>
      <c r="PX15" s="128"/>
      <c r="PY15" s="128"/>
      <c r="PZ15" s="128"/>
      <c r="QA15" s="128"/>
      <c r="QB15" s="128"/>
      <c r="QC15" s="128"/>
      <c r="QD15" s="198"/>
      <c r="QE15" s="128"/>
      <c r="QF15" s="163"/>
      <c r="QG15" s="128"/>
      <c r="QH15" s="128"/>
      <c r="QI15" s="128"/>
      <c r="QJ15" s="128"/>
      <c r="QK15" s="128"/>
      <c r="QL15" s="128"/>
      <c r="QM15" s="128">
        <v>5.9349999999999996</v>
      </c>
      <c r="QN15" s="128" t="s">
        <v>894</v>
      </c>
      <c r="QO15" s="163" t="s">
        <v>895</v>
      </c>
      <c r="QP15" s="128">
        <v>0</v>
      </c>
      <c r="QQ15" s="128"/>
      <c r="QR15" s="128"/>
      <c r="QS15" s="128"/>
      <c r="QT15" s="128"/>
      <c r="QU15" s="128"/>
      <c r="QV15" s="128"/>
      <c r="QW15" s="128"/>
      <c r="QX15" s="128"/>
      <c r="QY15" s="128"/>
      <c r="QZ15" s="128"/>
      <c r="RA15" s="128"/>
      <c r="RB15" s="128"/>
      <c r="RC15" s="128"/>
      <c r="RD15" s="128"/>
      <c r="RE15" s="128"/>
      <c r="RF15" s="128"/>
      <c r="RG15" s="128"/>
      <c r="RH15" s="128"/>
      <c r="RI15" s="128"/>
      <c r="RJ15" s="128"/>
      <c r="RK15" s="128"/>
      <c r="RL15" s="128"/>
      <c r="RM15" s="169"/>
      <c r="RN15" s="128"/>
      <c r="RO15" s="169"/>
      <c r="RP15" s="128"/>
      <c r="RQ15" s="128" t="s">
        <v>896</v>
      </c>
      <c r="RR15" s="105">
        <f t="shared" si="0"/>
        <v>2.91</v>
      </c>
      <c r="RS15" s="113">
        <f t="shared" si="1"/>
        <v>2.8849999999999998</v>
      </c>
      <c r="RT15" s="105">
        <f t="shared" si="2"/>
        <v>2.88</v>
      </c>
      <c r="RU15" s="105">
        <f t="shared" si="3"/>
        <v>0</v>
      </c>
      <c r="RV15" s="105">
        <f t="shared" si="4"/>
        <v>0</v>
      </c>
      <c r="RW15" s="105">
        <f t="shared" si="5"/>
        <v>0</v>
      </c>
      <c r="RX15" s="105">
        <f t="shared" si="6"/>
        <v>0</v>
      </c>
      <c r="RY15" s="105">
        <f t="shared" si="7"/>
        <v>0</v>
      </c>
      <c r="RZ15" s="105">
        <f t="shared" si="8"/>
        <v>0</v>
      </c>
      <c r="SA15" s="105">
        <f t="shared" si="9"/>
        <v>0</v>
      </c>
      <c r="SB15" s="105">
        <f t="shared" si="10"/>
        <v>0</v>
      </c>
      <c r="SC15" s="105">
        <f t="shared" si="11"/>
        <v>0</v>
      </c>
      <c r="SD15" s="106">
        <f t="shared" si="18"/>
        <v>2.8916666666666671</v>
      </c>
      <c r="SE15" s="106">
        <f t="shared" si="19"/>
        <v>0</v>
      </c>
      <c r="SF15" s="106">
        <f t="shared" si="20"/>
        <v>0</v>
      </c>
      <c r="SG15" s="106">
        <f t="shared" si="12"/>
        <v>0</v>
      </c>
      <c r="SH15" s="107">
        <f>(SD15/1000)*Parameters!$H$2</f>
        <v>8.5304166666666669E-5</v>
      </c>
      <c r="SI15" s="107">
        <f>(SE15/1000)*Parameters!$H$4</f>
        <v>0</v>
      </c>
      <c r="SJ15" s="107">
        <f>(SF15/1000)*Parameters!$H$3</f>
        <v>0</v>
      </c>
      <c r="SK15" s="107">
        <f>(SG15/1000)*Parameters!$H$5</f>
        <v>0</v>
      </c>
      <c r="SL15" s="108">
        <f t="shared" si="21"/>
        <v>8.5304166666666669E-5</v>
      </c>
      <c r="SM15" s="109">
        <f t="shared" si="13"/>
        <v>1</v>
      </c>
      <c r="SN15" s="109">
        <f t="shared" si="31"/>
        <v>0</v>
      </c>
      <c r="SO15" s="109">
        <f t="shared" si="32"/>
        <v>0</v>
      </c>
      <c r="SP15" s="109">
        <f t="shared" si="33"/>
        <v>0</v>
      </c>
      <c r="SQ15" s="110">
        <f>SUM(GS15*Parameters!$L$2,GT15*Parameters!$L$3,GU15*Parameters!$L$4,GV15*Parameters!$L$5)</f>
        <v>2.8</v>
      </c>
      <c r="SR15" s="110">
        <f>SUM(LF15*Parameters!$L$2,LG15*Parameters!$L$3,LH15*Parameters!$L$4,LI15*Parameters!$L$5)</f>
        <v>1.8</v>
      </c>
      <c r="SS15" s="110">
        <f>SUM(PS15*Parameters!$L$2,PT15*Parameters!$L$3,PU15*Parameters!$L$4,PV15*Parameters!$L$5)</f>
        <v>1.8</v>
      </c>
      <c r="ST15" s="110">
        <f t="shared" si="25"/>
        <v>2.1333333333333333</v>
      </c>
      <c r="SU15" s="111">
        <f t="shared" si="26"/>
        <v>1.414021164021164</v>
      </c>
      <c r="SV15" s="111">
        <f t="shared" si="27"/>
        <v>0</v>
      </c>
      <c r="SW15" s="111">
        <f t="shared" si="28"/>
        <v>0</v>
      </c>
      <c r="SX15" s="111">
        <f t="shared" si="29"/>
        <v>0</v>
      </c>
      <c r="SY15" s="162">
        <f t="shared" si="17"/>
        <v>45654</v>
      </c>
      <c r="SZ15" s="162">
        <f t="shared" si="30"/>
        <v>45655</v>
      </c>
    </row>
    <row r="16" spans="1:632">
      <c r="A16" s="276">
        <v>45654.451555671301</v>
      </c>
      <c r="B16" s="276">
        <v>45654.458210324097</v>
      </c>
      <c r="C16" s="276">
        <v>45654</v>
      </c>
      <c r="D16" s="121"/>
      <c r="E16" s="121" t="s">
        <v>322</v>
      </c>
      <c r="F16" s="121"/>
      <c r="G16" s="121" t="s">
        <v>322</v>
      </c>
      <c r="H16" s="121"/>
      <c r="I16" s="121" t="s">
        <v>323</v>
      </c>
      <c r="J16" s="121"/>
      <c r="K16" s="121" t="s">
        <v>727</v>
      </c>
      <c r="L16" s="151" t="s">
        <v>728</v>
      </c>
      <c r="M16" s="245" t="s">
        <v>402</v>
      </c>
      <c r="N16" s="121" t="s">
        <v>331</v>
      </c>
      <c r="O16" s="121">
        <v>1</v>
      </c>
      <c r="P16" s="121">
        <v>0</v>
      </c>
      <c r="Q16" s="121">
        <v>0</v>
      </c>
      <c r="R16" s="121">
        <v>0</v>
      </c>
      <c r="S16" s="121">
        <v>0</v>
      </c>
      <c r="T16" s="121">
        <v>0</v>
      </c>
      <c r="U16" s="121"/>
      <c r="V16" s="121" t="s">
        <v>329</v>
      </c>
      <c r="W16" s="121">
        <v>0</v>
      </c>
      <c r="X16" s="121">
        <v>1</v>
      </c>
      <c r="Y16" s="117">
        <v>0</v>
      </c>
      <c r="Z16" s="117">
        <v>0</v>
      </c>
      <c r="AA16" s="117">
        <v>0</v>
      </c>
      <c r="AB16" s="117">
        <v>0</v>
      </c>
      <c r="AC16" s="117">
        <v>0</v>
      </c>
      <c r="AD16" s="117">
        <v>0</v>
      </c>
      <c r="AE16" s="117">
        <v>0</v>
      </c>
      <c r="AF16" s="117">
        <v>0</v>
      </c>
      <c r="AG16" s="117">
        <v>0</v>
      </c>
      <c r="AH16" s="117"/>
      <c r="AI16" s="117"/>
      <c r="AJ16" s="117"/>
      <c r="AK16" s="117"/>
      <c r="AL16" s="117"/>
      <c r="AM16" s="117"/>
      <c r="AN16" s="117"/>
      <c r="AO16" s="117"/>
      <c r="AP16" s="117"/>
      <c r="AQ16" s="117"/>
      <c r="AR16" s="117"/>
      <c r="AS16" s="117"/>
      <c r="AT16" s="117"/>
      <c r="AU16" s="117"/>
      <c r="AV16" s="117"/>
      <c r="AW16" s="117"/>
      <c r="AX16" s="117"/>
      <c r="AY16" s="117"/>
      <c r="AZ16" s="117"/>
      <c r="BA16" s="117"/>
      <c r="BB16" s="117"/>
      <c r="BC16" s="117"/>
      <c r="BD16" s="117"/>
      <c r="BE16" s="117"/>
      <c r="BF16" s="190"/>
      <c r="BG16" s="121"/>
      <c r="BH16" s="122"/>
      <c r="BI16" s="117"/>
      <c r="BJ16" s="117"/>
      <c r="BK16" s="117"/>
      <c r="BL16" s="117"/>
      <c r="BM16" s="117"/>
      <c r="BN16" s="117"/>
      <c r="BO16" s="117">
        <v>15.04</v>
      </c>
      <c r="BP16" s="117" t="s">
        <v>897</v>
      </c>
      <c r="BQ16" s="122" t="s">
        <v>898</v>
      </c>
      <c r="BR16" s="117"/>
      <c r="BS16" s="117"/>
      <c r="BT16" s="117"/>
      <c r="BU16" s="117"/>
      <c r="BV16" s="117"/>
      <c r="BW16" s="117"/>
      <c r="BX16" s="117"/>
      <c r="BY16" s="117"/>
      <c r="BZ16" s="117"/>
      <c r="CA16" s="117"/>
      <c r="CB16" s="117"/>
      <c r="CC16" s="117"/>
      <c r="CD16" s="117"/>
      <c r="CE16" s="117"/>
      <c r="CF16" s="117"/>
      <c r="CG16" s="117"/>
      <c r="CH16" s="117"/>
      <c r="CI16" s="117"/>
      <c r="CJ16" s="117"/>
      <c r="CK16" s="117"/>
      <c r="CL16" s="117"/>
      <c r="CM16" s="117"/>
      <c r="CN16" s="117"/>
      <c r="CO16" s="117"/>
      <c r="CP16" s="117"/>
      <c r="CQ16" s="117"/>
      <c r="CR16" s="117"/>
      <c r="CS16" s="117"/>
      <c r="CT16" s="117"/>
      <c r="CU16" s="117"/>
      <c r="CV16" s="117"/>
      <c r="CW16" s="117"/>
      <c r="CX16" s="117"/>
      <c r="CY16" s="117"/>
      <c r="CZ16" s="117"/>
      <c r="DA16" s="117"/>
      <c r="DB16" s="117"/>
      <c r="DC16" s="117"/>
      <c r="DD16" s="117"/>
      <c r="DE16" s="117"/>
      <c r="DF16" s="117"/>
      <c r="DG16" s="117"/>
      <c r="DH16" s="117"/>
      <c r="DI16" s="117"/>
      <c r="DJ16" s="117"/>
      <c r="DK16" s="117"/>
      <c r="DL16" s="117"/>
      <c r="DM16" s="117"/>
      <c r="DN16" s="171"/>
      <c r="DO16" s="117"/>
      <c r="DP16" s="166"/>
      <c r="DQ16" s="117"/>
      <c r="DR16" s="166"/>
      <c r="DS16" s="117"/>
      <c r="DT16" s="117"/>
      <c r="DU16" s="117"/>
      <c r="DV16" s="117"/>
      <c r="DW16" s="248" t="s">
        <v>731</v>
      </c>
      <c r="DX16" s="117"/>
      <c r="DY16" s="117"/>
      <c r="DZ16" s="117"/>
      <c r="EA16" s="117"/>
      <c r="EB16" s="117"/>
      <c r="EC16" s="117"/>
      <c r="ED16" s="117" t="s">
        <v>899</v>
      </c>
      <c r="EE16" s="252">
        <v>45655.459923599497</v>
      </c>
      <c r="EF16" s="261">
        <v>45655.474463113402</v>
      </c>
      <c r="EG16" s="252">
        <v>45655</v>
      </c>
      <c r="EH16" s="129"/>
      <c r="EI16" s="129" t="s">
        <v>322</v>
      </c>
      <c r="EJ16" s="129"/>
      <c r="EK16" s="129" t="s">
        <v>322</v>
      </c>
      <c r="EL16" s="129"/>
      <c r="EM16" s="129" t="s">
        <v>323</v>
      </c>
      <c r="EN16" s="129"/>
      <c r="EO16" s="129" t="s">
        <v>727</v>
      </c>
      <c r="EP16" s="153" t="s">
        <v>731</v>
      </c>
      <c r="EQ16" s="153" t="s">
        <v>402</v>
      </c>
      <c r="ER16" s="129" t="s">
        <v>331</v>
      </c>
      <c r="ES16" s="129">
        <v>1</v>
      </c>
      <c r="ET16" s="129">
        <v>0</v>
      </c>
      <c r="EU16" s="129">
        <v>0</v>
      </c>
      <c r="EV16" s="129">
        <v>0</v>
      </c>
      <c r="EW16" s="129">
        <v>0</v>
      </c>
      <c r="EX16" s="129">
        <v>0</v>
      </c>
      <c r="EY16" s="129"/>
      <c r="EZ16" s="129" t="s">
        <v>329</v>
      </c>
      <c r="FA16" s="129">
        <v>0</v>
      </c>
      <c r="FB16" s="129">
        <v>1</v>
      </c>
      <c r="FC16" s="129">
        <v>0</v>
      </c>
      <c r="FD16" s="129">
        <v>0</v>
      </c>
      <c r="FE16" s="129">
        <v>0</v>
      </c>
      <c r="FF16" s="129">
        <v>0</v>
      </c>
      <c r="FG16" s="129">
        <v>0</v>
      </c>
      <c r="FH16" s="129">
        <v>0</v>
      </c>
      <c r="FI16" s="129">
        <v>0</v>
      </c>
      <c r="FJ16" s="129">
        <v>0</v>
      </c>
      <c r="FK16" s="129">
        <v>0</v>
      </c>
      <c r="FL16" s="129"/>
      <c r="FM16" s="129"/>
      <c r="FN16" s="129"/>
      <c r="FO16" s="129"/>
      <c r="FP16" s="129"/>
      <c r="FQ16" s="129"/>
      <c r="FR16" s="129"/>
      <c r="FS16" s="129"/>
      <c r="FT16" s="129"/>
      <c r="FU16" s="129"/>
      <c r="FV16" s="129"/>
      <c r="FW16" s="129"/>
      <c r="FX16" s="129"/>
      <c r="FY16" s="129"/>
      <c r="FZ16" s="129"/>
      <c r="GA16" s="129"/>
      <c r="GB16" s="129"/>
      <c r="GC16" s="129"/>
      <c r="GD16" s="129"/>
      <c r="GE16" s="129"/>
      <c r="GF16" s="129"/>
      <c r="GG16" s="129"/>
      <c r="GH16" s="129"/>
      <c r="GI16" s="129"/>
      <c r="GJ16" s="129"/>
      <c r="GK16" s="129"/>
      <c r="GL16" s="129"/>
      <c r="GM16" s="129"/>
      <c r="GN16" s="129"/>
      <c r="GO16" s="129"/>
      <c r="GP16" s="129"/>
      <c r="GQ16" s="129"/>
      <c r="GR16" s="129"/>
      <c r="GS16" s="129">
        <v>0</v>
      </c>
      <c r="GT16" s="129">
        <v>0</v>
      </c>
      <c r="GU16" s="129">
        <v>3</v>
      </c>
      <c r="GV16" s="129">
        <v>2</v>
      </c>
      <c r="GW16" s="129"/>
      <c r="GX16" s="129"/>
      <c r="GY16" s="129"/>
      <c r="GZ16" s="129"/>
      <c r="HA16" s="129"/>
      <c r="HB16" s="129"/>
      <c r="HC16" s="129"/>
      <c r="HD16" s="186"/>
      <c r="HE16" s="129"/>
      <c r="HF16" s="140"/>
      <c r="HG16" s="129"/>
      <c r="HH16" s="129"/>
      <c r="HI16" s="129"/>
      <c r="HJ16" s="129"/>
      <c r="HK16" s="129"/>
      <c r="HL16" s="129"/>
      <c r="HM16" s="129">
        <v>12.14</v>
      </c>
      <c r="HN16" s="129" t="s">
        <v>900</v>
      </c>
      <c r="HO16" s="140" t="s">
        <v>901</v>
      </c>
      <c r="HP16" s="129">
        <v>0</v>
      </c>
      <c r="HQ16" s="129"/>
      <c r="HR16" s="129"/>
      <c r="HS16" s="129"/>
      <c r="HT16" s="129"/>
      <c r="HU16" s="129"/>
      <c r="HV16" s="129"/>
      <c r="HW16" s="129"/>
      <c r="HX16" s="129"/>
      <c r="HY16" s="129"/>
      <c r="HZ16" s="129"/>
      <c r="IA16" s="129"/>
      <c r="IB16" s="129"/>
      <c r="IC16" s="129"/>
      <c r="ID16" s="129"/>
      <c r="IE16" s="129"/>
      <c r="IF16" s="129"/>
      <c r="IG16" s="129"/>
      <c r="IH16" s="129"/>
      <c r="II16" s="129"/>
      <c r="IJ16" s="129"/>
      <c r="IK16" s="129"/>
      <c r="IL16" s="176" t="s">
        <v>735</v>
      </c>
      <c r="IM16" s="129"/>
      <c r="IN16" s="167"/>
      <c r="IO16" s="129"/>
      <c r="IP16" s="129"/>
      <c r="IQ16" s="129" t="s">
        <v>902</v>
      </c>
      <c r="IR16" s="265">
        <v>45656.450030347201</v>
      </c>
      <c r="IS16" s="265">
        <v>45656.453555497697</v>
      </c>
      <c r="IT16" s="265">
        <v>45656</v>
      </c>
      <c r="IU16" s="142"/>
      <c r="IV16" s="142" t="s">
        <v>322</v>
      </c>
      <c r="IW16" s="142"/>
      <c r="IX16" s="142" t="s">
        <v>322</v>
      </c>
      <c r="IY16" s="142"/>
      <c r="IZ16" s="142" t="s">
        <v>323</v>
      </c>
      <c r="JA16" s="142"/>
      <c r="JB16" s="142" t="s">
        <v>727</v>
      </c>
      <c r="JC16" s="154" t="s">
        <v>735</v>
      </c>
      <c r="JD16" s="154" t="s">
        <v>402</v>
      </c>
      <c r="JE16" s="142" t="s">
        <v>331</v>
      </c>
      <c r="JF16" s="142">
        <v>1</v>
      </c>
      <c r="JG16" s="142">
        <v>0</v>
      </c>
      <c r="JH16" s="142">
        <v>0</v>
      </c>
      <c r="JI16" s="142">
        <v>0</v>
      </c>
      <c r="JJ16" s="142">
        <v>0</v>
      </c>
      <c r="JK16" s="142">
        <v>0</v>
      </c>
      <c r="JL16" s="142"/>
      <c r="JM16" s="142" t="s">
        <v>329</v>
      </c>
      <c r="JN16" s="142">
        <v>0</v>
      </c>
      <c r="JO16" s="142">
        <v>1</v>
      </c>
      <c r="JP16" s="142">
        <v>0</v>
      </c>
      <c r="JQ16" s="142">
        <v>0</v>
      </c>
      <c r="JR16" s="142">
        <v>0</v>
      </c>
      <c r="JS16" s="142">
        <v>0</v>
      </c>
      <c r="JT16" s="142">
        <v>0</v>
      </c>
      <c r="JU16" s="142">
        <v>0</v>
      </c>
      <c r="JV16" s="142">
        <v>0</v>
      </c>
      <c r="JW16" s="142">
        <v>0</v>
      </c>
      <c r="JX16" s="142">
        <v>0</v>
      </c>
      <c r="JY16" s="142"/>
      <c r="JZ16" s="142"/>
      <c r="KA16" s="142"/>
      <c r="KB16" s="142"/>
      <c r="KC16" s="142"/>
      <c r="KD16" s="142"/>
      <c r="KE16" s="142"/>
      <c r="KF16" s="142"/>
      <c r="KG16" s="142"/>
      <c r="KH16" s="142"/>
      <c r="KI16" s="142"/>
      <c r="KJ16" s="142"/>
      <c r="KK16" s="142"/>
      <c r="KL16" s="142"/>
      <c r="KM16" s="142"/>
      <c r="KN16" s="142"/>
      <c r="KO16" s="142"/>
      <c r="KP16" s="142"/>
      <c r="KQ16" s="142"/>
      <c r="KR16" s="142"/>
      <c r="KS16" s="142"/>
      <c r="KT16" s="142"/>
      <c r="KU16" s="142"/>
      <c r="KV16" s="142"/>
      <c r="KW16" s="142"/>
      <c r="KX16" s="142"/>
      <c r="KY16" s="142"/>
      <c r="KZ16" s="142"/>
      <c r="LA16" s="142"/>
      <c r="LB16" s="142"/>
      <c r="LC16" s="142"/>
      <c r="LD16" s="142"/>
      <c r="LE16" s="142"/>
      <c r="LF16" s="142">
        <v>0</v>
      </c>
      <c r="LG16" s="142">
        <v>2</v>
      </c>
      <c r="LH16" s="142">
        <v>3</v>
      </c>
      <c r="LI16" s="142">
        <v>0</v>
      </c>
      <c r="LJ16" s="142"/>
      <c r="LK16" s="142"/>
      <c r="LL16" s="142"/>
      <c r="LM16" s="142"/>
      <c r="LN16" s="142"/>
      <c r="LO16" s="142"/>
      <c r="LP16" s="142"/>
      <c r="LQ16" s="194"/>
      <c r="LR16" s="142"/>
      <c r="LS16" s="144"/>
      <c r="LT16" s="142"/>
      <c r="LU16" s="142"/>
      <c r="LV16" s="142"/>
      <c r="LW16" s="142"/>
      <c r="LX16" s="142"/>
      <c r="LY16" s="142"/>
      <c r="LZ16" s="142">
        <v>9.1999999999999993</v>
      </c>
      <c r="MA16" s="142" t="s">
        <v>903</v>
      </c>
      <c r="MB16" s="144" t="s">
        <v>904</v>
      </c>
      <c r="MC16" s="142">
        <v>0</v>
      </c>
      <c r="MD16" s="142"/>
      <c r="ME16" s="142"/>
      <c r="MF16" s="142"/>
      <c r="MG16" s="142"/>
      <c r="MH16" s="142"/>
      <c r="MI16" s="142"/>
      <c r="MJ16" s="142"/>
      <c r="MK16" s="142"/>
      <c r="ML16" s="142"/>
      <c r="MM16" s="142"/>
      <c r="MN16" s="142"/>
      <c r="MO16" s="142"/>
      <c r="MP16" s="142"/>
      <c r="MQ16" s="142"/>
      <c r="MR16" s="142"/>
      <c r="MS16" s="142"/>
      <c r="MT16" s="142"/>
      <c r="MU16" s="142"/>
      <c r="MV16" s="142"/>
      <c r="MW16" s="142"/>
      <c r="MX16" s="142"/>
      <c r="MY16" s="168"/>
      <c r="MZ16" s="142"/>
      <c r="NA16" s="180" t="s">
        <v>739</v>
      </c>
      <c r="NB16" s="142"/>
      <c r="NC16" s="142"/>
      <c r="ND16" s="142" t="s">
        <v>905</v>
      </c>
      <c r="NE16" s="270">
        <v>45657.451153865703</v>
      </c>
      <c r="NF16" s="270">
        <v>45657.4559503704</v>
      </c>
      <c r="NG16" s="270">
        <v>45657</v>
      </c>
      <c r="NH16" s="128"/>
      <c r="NI16" s="128" t="s">
        <v>322</v>
      </c>
      <c r="NJ16" s="128"/>
      <c r="NK16" s="128" t="s">
        <v>322</v>
      </c>
      <c r="NL16" s="128"/>
      <c r="NM16" s="128" t="s">
        <v>323</v>
      </c>
      <c r="NN16" s="128"/>
      <c r="NO16" s="128" t="s">
        <v>727</v>
      </c>
      <c r="NP16" s="136" t="s">
        <v>739</v>
      </c>
      <c r="NQ16" s="136" t="s">
        <v>402</v>
      </c>
      <c r="NR16" s="128" t="s">
        <v>331</v>
      </c>
      <c r="NS16" s="128">
        <v>1</v>
      </c>
      <c r="NT16" s="128">
        <v>0</v>
      </c>
      <c r="NU16" s="128">
        <v>0</v>
      </c>
      <c r="NV16" s="128">
        <v>0</v>
      </c>
      <c r="NW16" s="128">
        <v>0</v>
      </c>
      <c r="NX16" s="128">
        <v>0</v>
      </c>
      <c r="NY16" s="128"/>
      <c r="NZ16" s="128" t="s">
        <v>329</v>
      </c>
      <c r="OA16" s="128">
        <v>0</v>
      </c>
      <c r="OB16" s="128">
        <v>1</v>
      </c>
      <c r="OC16" s="128">
        <v>0</v>
      </c>
      <c r="OD16" s="128">
        <v>0</v>
      </c>
      <c r="OE16" s="128">
        <v>0</v>
      </c>
      <c r="OF16" s="128">
        <v>0</v>
      </c>
      <c r="OG16" s="128">
        <v>0</v>
      </c>
      <c r="OH16" s="128">
        <v>0</v>
      </c>
      <c r="OI16" s="128">
        <v>0</v>
      </c>
      <c r="OJ16" s="128">
        <v>0</v>
      </c>
      <c r="OK16" s="128">
        <v>0</v>
      </c>
      <c r="OL16" s="128"/>
      <c r="OM16" s="128"/>
      <c r="ON16" s="128"/>
      <c r="OO16" s="128"/>
      <c r="OP16" s="128"/>
      <c r="OQ16" s="128"/>
      <c r="OR16" s="128"/>
      <c r="OS16" s="128"/>
      <c r="OT16" s="128"/>
      <c r="OU16" s="128"/>
      <c r="OV16" s="128"/>
      <c r="OW16" s="128"/>
      <c r="OX16" s="128"/>
      <c r="OY16" s="128"/>
      <c r="OZ16" s="128"/>
      <c r="PA16" s="128"/>
      <c r="PB16" s="128"/>
      <c r="PC16" s="128"/>
      <c r="PD16" s="128"/>
      <c r="PE16" s="128"/>
      <c r="PF16" s="128"/>
      <c r="PG16" s="128"/>
      <c r="PH16" s="128"/>
      <c r="PI16" s="128"/>
      <c r="PJ16" s="128"/>
      <c r="PK16" s="128"/>
      <c r="PL16" s="128"/>
      <c r="PM16" s="128"/>
      <c r="PN16" s="128"/>
      <c r="PO16" s="128"/>
      <c r="PP16" s="128"/>
      <c r="PQ16" s="128"/>
      <c r="PR16" s="128"/>
      <c r="PS16" s="128">
        <v>0</v>
      </c>
      <c r="PT16" s="128">
        <v>2</v>
      </c>
      <c r="PU16" s="128">
        <v>3</v>
      </c>
      <c r="PV16" s="128">
        <v>0</v>
      </c>
      <c r="PW16" s="128"/>
      <c r="PX16" s="128"/>
      <c r="PY16" s="128"/>
      <c r="PZ16" s="128"/>
      <c r="QA16" s="128"/>
      <c r="QB16" s="128"/>
      <c r="QC16" s="128"/>
      <c r="QD16" s="198"/>
      <c r="QE16" s="128"/>
      <c r="QF16" s="163"/>
      <c r="QG16" s="128"/>
      <c r="QH16" s="128"/>
      <c r="QI16" s="128"/>
      <c r="QJ16" s="128"/>
      <c r="QK16" s="128"/>
      <c r="QL16" s="128"/>
      <c r="QM16" s="128">
        <v>6.33</v>
      </c>
      <c r="QN16" s="128" t="s">
        <v>906</v>
      </c>
      <c r="QO16" s="163" t="s">
        <v>907</v>
      </c>
      <c r="QP16" s="128">
        <v>0</v>
      </c>
      <c r="QQ16" s="128"/>
      <c r="QR16" s="128"/>
      <c r="QS16" s="128"/>
      <c r="QT16" s="128"/>
      <c r="QU16" s="128"/>
      <c r="QV16" s="128"/>
      <c r="QW16" s="128"/>
      <c r="QX16" s="128"/>
      <c r="QY16" s="128"/>
      <c r="QZ16" s="128"/>
      <c r="RA16" s="128"/>
      <c r="RB16" s="128"/>
      <c r="RC16" s="128"/>
      <c r="RD16" s="128"/>
      <c r="RE16" s="128"/>
      <c r="RF16" s="128"/>
      <c r="RG16" s="128"/>
      <c r="RH16" s="128"/>
      <c r="RI16" s="128"/>
      <c r="RJ16" s="128"/>
      <c r="RK16" s="128"/>
      <c r="RL16" s="128"/>
      <c r="RM16" s="169"/>
      <c r="RN16" s="128"/>
      <c r="RO16" s="169"/>
      <c r="RP16" s="128"/>
      <c r="RQ16" s="128" t="s">
        <v>908</v>
      </c>
      <c r="RR16" s="105">
        <f t="shared" si="0"/>
        <v>2.8999999999999986</v>
      </c>
      <c r="RS16" s="113">
        <f t="shared" si="1"/>
        <v>2.9400000000000013</v>
      </c>
      <c r="RT16" s="105">
        <f t="shared" si="2"/>
        <v>2.8699999999999992</v>
      </c>
      <c r="RU16" s="105">
        <f t="shared" si="3"/>
        <v>0</v>
      </c>
      <c r="RV16" s="105">
        <f t="shared" si="4"/>
        <v>0</v>
      </c>
      <c r="RW16" s="105">
        <f t="shared" si="5"/>
        <v>0</v>
      </c>
      <c r="RX16" s="105">
        <f t="shared" si="6"/>
        <v>0</v>
      </c>
      <c r="RY16" s="105">
        <f t="shared" si="7"/>
        <v>0</v>
      </c>
      <c r="RZ16" s="105">
        <f t="shared" si="8"/>
        <v>0</v>
      </c>
      <c r="SA16" s="105">
        <f t="shared" si="9"/>
        <v>0</v>
      </c>
      <c r="SB16" s="105">
        <f t="shared" si="10"/>
        <v>0</v>
      </c>
      <c r="SC16" s="105">
        <f t="shared" si="11"/>
        <v>0</v>
      </c>
      <c r="SD16" s="106">
        <f t="shared" si="18"/>
        <v>2.9033333333333329</v>
      </c>
      <c r="SE16" s="106">
        <f t="shared" si="19"/>
        <v>0</v>
      </c>
      <c r="SF16" s="106">
        <f t="shared" si="20"/>
        <v>0</v>
      </c>
      <c r="SG16" s="106">
        <f t="shared" si="12"/>
        <v>0</v>
      </c>
      <c r="SH16" s="107">
        <f>(SD16/1000)*Parameters!$H$2</f>
        <v>8.5648333333333311E-5</v>
      </c>
      <c r="SI16" s="107">
        <f>(SE16/1000)*Parameters!$H$4</f>
        <v>0</v>
      </c>
      <c r="SJ16" s="107">
        <f>(SF16/1000)*Parameters!$H$3</f>
        <v>0</v>
      </c>
      <c r="SK16" s="107">
        <f>(SG16/1000)*Parameters!$H$5</f>
        <v>0</v>
      </c>
      <c r="SL16" s="108">
        <f t="shared" si="21"/>
        <v>8.5648333333333311E-5</v>
      </c>
      <c r="SM16" s="109">
        <f t="shared" si="13"/>
        <v>1</v>
      </c>
      <c r="SN16" s="109">
        <f t="shared" si="31"/>
        <v>0</v>
      </c>
      <c r="SO16" s="109">
        <f t="shared" si="32"/>
        <v>0</v>
      </c>
      <c r="SP16" s="109">
        <f t="shared" si="33"/>
        <v>0</v>
      </c>
      <c r="SQ16" s="110">
        <f>SUM(GS16*Parameters!$L$2,GT16*Parameters!$L$3,GU16*Parameters!$L$4,GV16*Parameters!$L$5)</f>
        <v>4.5999999999999996</v>
      </c>
      <c r="SR16" s="110">
        <f>SUM(LF16*Parameters!$L$2,LG16*Parameters!$L$3,LH16*Parameters!$L$4,LI16*Parameters!$L$5)</f>
        <v>4.5999999999999996</v>
      </c>
      <c r="SS16" s="110">
        <f>SUM(PS16*Parameters!$L$2,PT16*Parameters!$L$3,PU16*Parameters!$L$4,PV16*Parameters!$L$5)</f>
        <v>4.5999999999999996</v>
      </c>
      <c r="ST16" s="110">
        <f t="shared" si="25"/>
        <v>4.5999999999999996</v>
      </c>
      <c r="SU16" s="111">
        <f t="shared" si="26"/>
        <v>0.63115942028985506</v>
      </c>
      <c r="SV16" s="111">
        <f t="shared" si="27"/>
        <v>0</v>
      </c>
      <c r="SW16" s="111">
        <f t="shared" si="28"/>
        <v>0</v>
      </c>
      <c r="SX16" s="111">
        <f t="shared" si="29"/>
        <v>0</v>
      </c>
      <c r="SY16" s="162">
        <f t="shared" si="17"/>
        <v>45654</v>
      </c>
      <c r="SZ16" s="162">
        <f t="shared" si="30"/>
        <v>45655</v>
      </c>
    </row>
    <row r="17" spans="1:520">
      <c r="A17" s="276">
        <v>45648.591851550897</v>
      </c>
      <c r="B17" s="276">
        <v>45648.594142546302</v>
      </c>
      <c r="C17" s="276">
        <v>45648</v>
      </c>
      <c r="D17" s="121"/>
      <c r="E17" s="121" t="s">
        <v>322</v>
      </c>
      <c r="F17" s="121"/>
      <c r="G17" s="121" t="s">
        <v>322</v>
      </c>
      <c r="H17" s="121"/>
      <c r="I17" s="121" t="s">
        <v>323</v>
      </c>
      <c r="J17" s="121"/>
      <c r="K17" s="121" t="s">
        <v>727</v>
      </c>
      <c r="L17" s="151" t="s">
        <v>808</v>
      </c>
      <c r="M17" s="245" t="s">
        <v>405</v>
      </c>
      <c r="N17" s="121" t="s">
        <v>331</v>
      </c>
      <c r="O17" s="121">
        <v>1</v>
      </c>
      <c r="P17" s="121">
        <v>0</v>
      </c>
      <c r="Q17" s="121">
        <v>0</v>
      </c>
      <c r="R17" s="121">
        <v>0</v>
      </c>
      <c r="S17" s="121">
        <v>0</v>
      </c>
      <c r="T17" s="121">
        <v>0</v>
      </c>
      <c r="U17" s="121"/>
      <c r="V17" s="121" t="s">
        <v>329</v>
      </c>
      <c r="W17" s="121">
        <v>0</v>
      </c>
      <c r="X17" s="121">
        <v>1</v>
      </c>
      <c r="Y17" s="117">
        <v>0</v>
      </c>
      <c r="Z17" s="117">
        <v>0</v>
      </c>
      <c r="AA17" s="117">
        <v>0</v>
      </c>
      <c r="AB17" s="117">
        <v>0</v>
      </c>
      <c r="AC17" s="117">
        <v>0</v>
      </c>
      <c r="AD17" s="117">
        <v>0</v>
      </c>
      <c r="AE17" s="117">
        <v>0</v>
      </c>
      <c r="AF17" s="117">
        <v>0</v>
      </c>
      <c r="AG17" s="117">
        <v>0</v>
      </c>
      <c r="AH17" s="117"/>
      <c r="AI17" s="117"/>
      <c r="AJ17" s="117"/>
      <c r="AK17" s="117"/>
      <c r="AL17" s="117"/>
      <c r="AM17" s="117"/>
      <c r="AN17" s="117"/>
      <c r="AO17" s="117"/>
      <c r="AP17" s="117"/>
      <c r="AQ17" s="117"/>
      <c r="AR17" s="117"/>
      <c r="AS17" s="117"/>
      <c r="AT17" s="117"/>
      <c r="AU17" s="117"/>
      <c r="AV17" s="117"/>
      <c r="AW17" s="117"/>
      <c r="AX17" s="117"/>
      <c r="AY17" s="117"/>
      <c r="AZ17" s="117"/>
      <c r="BA17" s="117"/>
      <c r="BB17" s="117"/>
      <c r="BC17" s="117"/>
      <c r="BD17" s="117"/>
      <c r="BE17" s="117"/>
      <c r="BF17" s="190"/>
      <c r="BG17" s="121"/>
      <c r="BH17" s="122"/>
      <c r="BI17" s="121"/>
      <c r="BJ17" s="121"/>
      <c r="BK17" s="121"/>
      <c r="BL17" s="117"/>
      <c r="BM17" s="117"/>
      <c r="BN17" s="117"/>
      <c r="BO17" s="117">
        <v>11.99</v>
      </c>
      <c r="BP17" s="117" t="s">
        <v>909</v>
      </c>
      <c r="BQ17" s="122" t="s">
        <v>910</v>
      </c>
      <c r="BR17" s="117"/>
      <c r="BS17" s="117"/>
      <c r="BT17" s="117"/>
      <c r="BU17" s="117"/>
      <c r="BV17" s="117"/>
      <c r="BW17" s="117"/>
      <c r="BX17" s="117"/>
      <c r="BY17" s="117"/>
      <c r="BZ17" s="117"/>
      <c r="CA17" s="117"/>
      <c r="CB17" s="117"/>
      <c r="CC17" s="117"/>
      <c r="CD17" s="117"/>
      <c r="CE17" s="117"/>
      <c r="CF17" s="117"/>
      <c r="CG17" s="117"/>
      <c r="CH17" s="117"/>
      <c r="CI17" s="117"/>
      <c r="CJ17" s="117"/>
      <c r="CK17" s="117"/>
      <c r="CL17" s="117"/>
      <c r="CM17" s="117"/>
      <c r="CN17" s="117"/>
      <c r="CO17" s="117"/>
      <c r="CP17" s="117"/>
      <c r="CQ17" s="117"/>
      <c r="CR17" s="117"/>
      <c r="CS17" s="117"/>
      <c r="CT17" s="117"/>
      <c r="CU17" s="117"/>
      <c r="CV17" s="117"/>
      <c r="CW17" s="117"/>
      <c r="CX17" s="117"/>
      <c r="CY17" s="117"/>
      <c r="CZ17" s="117"/>
      <c r="DA17" s="117"/>
      <c r="DB17" s="117"/>
      <c r="DC17" s="117"/>
      <c r="DD17" s="117"/>
      <c r="DE17" s="117"/>
      <c r="DF17" s="117"/>
      <c r="DG17" s="117"/>
      <c r="DH17" s="117"/>
      <c r="DI17" s="117"/>
      <c r="DJ17" s="117"/>
      <c r="DK17" s="117"/>
      <c r="DL17" s="117"/>
      <c r="DM17" s="117"/>
      <c r="DN17" s="171"/>
      <c r="DO17" s="117"/>
      <c r="DP17" s="166"/>
      <c r="DQ17" s="117"/>
      <c r="DR17" s="166"/>
      <c r="DS17" s="117"/>
      <c r="DT17" s="117"/>
      <c r="DU17" s="117"/>
      <c r="DV17" s="117"/>
      <c r="DW17" s="248" t="s">
        <v>756</v>
      </c>
      <c r="DX17" s="117"/>
      <c r="DY17" s="117"/>
      <c r="DZ17" s="117"/>
      <c r="EA17" s="117"/>
      <c r="EB17" s="117"/>
      <c r="EC17" s="117"/>
      <c r="ED17" s="117" t="s">
        <v>911</v>
      </c>
      <c r="EE17" s="252">
        <v>45649.592196099497</v>
      </c>
      <c r="EF17" s="261">
        <v>45649.596828865702</v>
      </c>
      <c r="EG17" s="252">
        <v>45649</v>
      </c>
      <c r="EH17" s="129"/>
      <c r="EI17" s="129" t="s">
        <v>322</v>
      </c>
      <c r="EJ17" s="129"/>
      <c r="EK17" s="129" t="s">
        <v>322</v>
      </c>
      <c r="EL17" s="129"/>
      <c r="EM17" s="129" t="s">
        <v>323</v>
      </c>
      <c r="EN17" s="129"/>
      <c r="EO17" s="129" t="s">
        <v>727</v>
      </c>
      <c r="EP17" s="153" t="s">
        <v>756</v>
      </c>
      <c r="EQ17" s="153" t="s">
        <v>405</v>
      </c>
      <c r="ER17" s="129" t="s">
        <v>331</v>
      </c>
      <c r="ES17" s="129">
        <v>1</v>
      </c>
      <c r="ET17" s="129">
        <v>0</v>
      </c>
      <c r="EU17" s="129">
        <v>0</v>
      </c>
      <c r="EV17" s="129">
        <v>0</v>
      </c>
      <c r="EW17" s="129">
        <v>0</v>
      </c>
      <c r="EX17" s="129">
        <v>0</v>
      </c>
      <c r="EY17" s="129"/>
      <c r="EZ17" s="129" t="s">
        <v>329</v>
      </c>
      <c r="FA17" s="129">
        <v>0</v>
      </c>
      <c r="FB17" s="129">
        <v>1</v>
      </c>
      <c r="FC17" s="129">
        <v>0</v>
      </c>
      <c r="FD17" s="129">
        <v>0</v>
      </c>
      <c r="FE17" s="129">
        <v>0</v>
      </c>
      <c r="FF17" s="129">
        <v>0</v>
      </c>
      <c r="FG17" s="129">
        <v>0</v>
      </c>
      <c r="FH17" s="129">
        <v>0</v>
      </c>
      <c r="FI17" s="129">
        <v>0</v>
      </c>
      <c r="FJ17" s="129">
        <v>0</v>
      </c>
      <c r="FK17" s="129">
        <v>0</v>
      </c>
      <c r="FL17" s="129"/>
      <c r="FM17" s="129"/>
      <c r="FN17" s="129"/>
      <c r="FO17" s="129"/>
      <c r="FP17" s="129"/>
      <c r="FQ17" s="129"/>
      <c r="FR17" s="129"/>
      <c r="FS17" s="129"/>
      <c r="FT17" s="129"/>
      <c r="FU17" s="129"/>
      <c r="FV17" s="129"/>
      <c r="FW17" s="129"/>
      <c r="FX17" s="129"/>
      <c r="FY17" s="129"/>
      <c r="FZ17" s="129"/>
      <c r="GA17" s="129"/>
      <c r="GB17" s="129"/>
      <c r="GC17" s="129"/>
      <c r="GD17" s="129"/>
      <c r="GE17" s="129"/>
      <c r="GF17" s="129"/>
      <c r="GG17" s="129"/>
      <c r="GH17" s="129"/>
      <c r="GI17" s="129"/>
      <c r="GJ17" s="129"/>
      <c r="GK17" s="129"/>
      <c r="GL17" s="129"/>
      <c r="GM17" s="129"/>
      <c r="GN17" s="129"/>
      <c r="GO17" s="129"/>
      <c r="GP17" s="129"/>
      <c r="GQ17" s="129"/>
      <c r="GR17" s="129"/>
      <c r="GS17" s="129">
        <v>4</v>
      </c>
      <c r="GT17" s="129">
        <v>3</v>
      </c>
      <c r="GU17" s="129">
        <v>1</v>
      </c>
      <c r="GV17" s="129">
        <v>0</v>
      </c>
      <c r="GW17" s="129"/>
      <c r="GX17" s="129"/>
      <c r="GY17" s="129"/>
      <c r="GZ17" s="129"/>
      <c r="HA17" s="129"/>
      <c r="HB17" s="129"/>
      <c r="HC17" s="129"/>
      <c r="HD17" s="186"/>
      <c r="HE17" s="129"/>
      <c r="HF17" s="140"/>
      <c r="HG17" s="129"/>
      <c r="HH17" s="129"/>
      <c r="HI17" s="129"/>
      <c r="HJ17" s="129"/>
      <c r="HK17" s="129"/>
      <c r="HL17" s="129"/>
      <c r="HM17" s="129">
        <v>8.35</v>
      </c>
      <c r="HN17" s="129" t="s">
        <v>912</v>
      </c>
      <c r="HO17" s="140" t="s">
        <v>913</v>
      </c>
      <c r="HP17" s="129">
        <v>0</v>
      </c>
      <c r="HQ17" s="129"/>
      <c r="HR17" s="129"/>
      <c r="HS17" s="129"/>
      <c r="HT17" s="129"/>
      <c r="HU17" s="129"/>
      <c r="HV17" s="129"/>
      <c r="HW17" s="129"/>
      <c r="HX17" s="129"/>
      <c r="HY17" s="129"/>
      <c r="HZ17" s="129"/>
      <c r="IA17" s="129"/>
      <c r="IB17" s="129"/>
      <c r="IC17" s="129"/>
      <c r="ID17" s="129"/>
      <c r="IE17" s="129"/>
      <c r="IF17" s="129"/>
      <c r="IG17" s="129"/>
      <c r="IH17" s="129"/>
      <c r="II17" s="129"/>
      <c r="IJ17" s="129"/>
      <c r="IK17" s="129"/>
      <c r="IL17" s="176" t="s">
        <v>759</v>
      </c>
      <c r="IM17" s="129"/>
      <c r="IN17" s="167"/>
      <c r="IO17" s="129"/>
      <c r="IP17" s="129"/>
      <c r="IQ17" s="129" t="s">
        <v>914</v>
      </c>
      <c r="IR17" s="265">
        <v>45650.586833287001</v>
      </c>
      <c r="IS17" s="265">
        <v>45663.651773368103</v>
      </c>
      <c r="IT17" s="265">
        <v>45650</v>
      </c>
      <c r="IU17" s="142"/>
      <c r="IV17" s="142" t="s">
        <v>322</v>
      </c>
      <c r="IW17" s="142"/>
      <c r="IX17" s="142" t="s">
        <v>322</v>
      </c>
      <c r="IY17" s="142"/>
      <c r="IZ17" s="142" t="s">
        <v>323</v>
      </c>
      <c r="JA17" s="142"/>
      <c r="JB17" s="142" t="s">
        <v>727</v>
      </c>
      <c r="JC17" s="154" t="s">
        <v>759</v>
      </c>
      <c r="JD17" s="154" t="s">
        <v>405</v>
      </c>
      <c r="JE17" s="142" t="s">
        <v>331</v>
      </c>
      <c r="JF17" s="142">
        <v>1</v>
      </c>
      <c r="JG17" s="142">
        <v>0</v>
      </c>
      <c r="JH17" s="142">
        <v>0</v>
      </c>
      <c r="JI17" s="142">
        <v>0</v>
      </c>
      <c r="JJ17" s="142">
        <v>0</v>
      </c>
      <c r="JK17" s="142">
        <v>0</v>
      </c>
      <c r="JL17" s="142"/>
      <c r="JM17" s="142" t="s">
        <v>329</v>
      </c>
      <c r="JN17" s="142">
        <v>0</v>
      </c>
      <c r="JO17" s="142">
        <v>1</v>
      </c>
      <c r="JP17" s="142">
        <v>0</v>
      </c>
      <c r="JQ17" s="142">
        <v>0</v>
      </c>
      <c r="JR17" s="142">
        <v>0</v>
      </c>
      <c r="JS17" s="142">
        <v>0</v>
      </c>
      <c r="JT17" s="142">
        <v>0</v>
      </c>
      <c r="JU17" s="142">
        <v>0</v>
      </c>
      <c r="JV17" s="142">
        <v>0</v>
      </c>
      <c r="JW17" s="142">
        <v>0</v>
      </c>
      <c r="JX17" s="142">
        <v>0</v>
      </c>
      <c r="JY17" s="142"/>
      <c r="JZ17" s="142"/>
      <c r="KA17" s="142"/>
      <c r="KB17" s="142"/>
      <c r="KC17" s="142"/>
      <c r="KD17" s="142"/>
      <c r="KE17" s="142"/>
      <c r="KF17" s="142"/>
      <c r="KG17" s="142"/>
      <c r="KH17" s="142"/>
      <c r="KI17" s="142"/>
      <c r="KJ17" s="142"/>
      <c r="KK17" s="142"/>
      <c r="KL17" s="142"/>
      <c r="KM17" s="142"/>
      <c r="KN17" s="142"/>
      <c r="KO17" s="142"/>
      <c r="KP17" s="142"/>
      <c r="KQ17" s="142"/>
      <c r="KR17" s="142"/>
      <c r="KS17" s="142"/>
      <c r="KT17" s="142"/>
      <c r="KU17" s="142"/>
      <c r="KV17" s="142"/>
      <c r="KW17" s="142"/>
      <c r="KX17" s="142"/>
      <c r="KY17" s="142"/>
      <c r="KZ17" s="142"/>
      <c r="LA17" s="142"/>
      <c r="LB17" s="142"/>
      <c r="LC17" s="142"/>
      <c r="LD17" s="142"/>
      <c r="LE17" s="142"/>
      <c r="LF17" s="142">
        <v>4</v>
      </c>
      <c r="LG17" s="142">
        <v>3</v>
      </c>
      <c r="LH17" s="142">
        <v>1</v>
      </c>
      <c r="LI17" s="142">
        <v>0</v>
      </c>
      <c r="LJ17" s="142"/>
      <c r="LK17" s="142"/>
      <c r="LL17" s="142"/>
      <c r="LM17" s="142"/>
      <c r="LN17" s="142"/>
      <c r="LO17" s="142"/>
      <c r="LP17" s="142"/>
      <c r="LQ17" s="194"/>
      <c r="LR17" s="142"/>
      <c r="LS17" s="144"/>
      <c r="LT17" s="142"/>
      <c r="LU17" s="142"/>
      <c r="LV17" s="142"/>
      <c r="LW17" s="142"/>
      <c r="LX17" s="142"/>
      <c r="LY17" s="142"/>
      <c r="LZ17" s="142">
        <v>5.54</v>
      </c>
      <c r="MA17" s="142" t="s">
        <v>915</v>
      </c>
      <c r="MB17" s="144" t="s">
        <v>916</v>
      </c>
      <c r="MC17" s="142">
        <v>0</v>
      </c>
      <c r="MD17" s="142"/>
      <c r="ME17" s="142"/>
      <c r="MF17" s="142"/>
      <c r="MG17" s="142"/>
      <c r="MH17" s="142"/>
      <c r="MI17" s="142"/>
      <c r="MJ17" s="142"/>
      <c r="MK17" s="142"/>
      <c r="ML17" s="142"/>
      <c r="MM17" s="142"/>
      <c r="MN17" s="142"/>
      <c r="MO17" s="142"/>
      <c r="MP17" s="142"/>
      <c r="MQ17" s="142"/>
      <c r="MR17" s="142"/>
      <c r="MS17" s="142"/>
      <c r="MT17" s="142"/>
      <c r="MU17" s="142"/>
      <c r="MV17" s="142"/>
      <c r="MW17" s="142"/>
      <c r="MX17" s="142"/>
      <c r="MY17" s="168"/>
      <c r="MZ17" s="142"/>
      <c r="NA17" s="180" t="s">
        <v>763</v>
      </c>
      <c r="NB17" s="142"/>
      <c r="NC17" s="142"/>
      <c r="ND17" s="142" t="s">
        <v>917</v>
      </c>
      <c r="NE17" s="270">
        <v>45651.590269143497</v>
      </c>
      <c r="NF17" s="270">
        <v>45651.596004166699</v>
      </c>
      <c r="NG17" s="270">
        <v>45651</v>
      </c>
      <c r="NH17" s="128"/>
      <c r="NI17" s="128" t="s">
        <v>322</v>
      </c>
      <c r="NJ17" s="128"/>
      <c r="NK17" s="128" t="s">
        <v>322</v>
      </c>
      <c r="NL17" s="128"/>
      <c r="NM17" s="128" t="s">
        <v>323</v>
      </c>
      <c r="NN17" s="128"/>
      <c r="NO17" s="128" t="s">
        <v>727</v>
      </c>
      <c r="NP17" s="136" t="s">
        <v>763</v>
      </c>
      <c r="NQ17" s="136" t="s">
        <v>405</v>
      </c>
      <c r="NR17" s="128" t="s">
        <v>331</v>
      </c>
      <c r="NS17" s="128">
        <v>1</v>
      </c>
      <c r="NT17" s="128">
        <v>0</v>
      </c>
      <c r="NU17" s="128">
        <v>0</v>
      </c>
      <c r="NV17" s="128">
        <v>0</v>
      </c>
      <c r="NW17" s="128">
        <v>0</v>
      </c>
      <c r="NX17" s="128">
        <v>0</v>
      </c>
      <c r="NY17" s="128"/>
      <c r="NZ17" s="128" t="s">
        <v>329</v>
      </c>
      <c r="OA17" s="128">
        <v>0</v>
      </c>
      <c r="OB17" s="128">
        <v>1</v>
      </c>
      <c r="OC17" s="128">
        <v>0</v>
      </c>
      <c r="OD17" s="128">
        <v>0</v>
      </c>
      <c r="OE17" s="128">
        <v>0</v>
      </c>
      <c r="OF17" s="128">
        <v>0</v>
      </c>
      <c r="OG17" s="128">
        <v>0</v>
      </c>
      <c r="OH17" s="128">
        <v>0</v>
      </c>
      <c r="OI17" s="128">
        <v>0</v>
      </c>
      <c r="OJ17" s="128">
        <v>0</v>
      </c>
      <c r="OK17" s="128">
        <v>0</v>
      </c>
      <c r="OL17" s="128"/>
      <c r="OM17" s="128"/>
      <c r="ON17" s="128"/>
      <c r="OO17" s="128"/>
      <c r="OP17" s="128"/>
      <c r="OQ17" s="128"/>
      <c r="OR17" s="128"/>
      <c r="OS17" s="128"/>
      <c r="OT17" s="128"/>
      <c r="OU17" s="128"/>
      <c r="OV17" s="128"/>
      <c r="OW17" s="128"/>
      <c r="OX17" s="128"/>
      <c r="OY17" s="128"/>
      <c r="OZ17" s="128"/>
      <c r="PA17" s="128"/>
      <c r="PB17" s="128"/>
      <c r="PC17" s="128"/>
      <c r="PD17" s="128"/>
      <c r="PE17" s="128"/>
      <c r="PF17" s="128"/>
      <c r="PG17" s="128"/>
      <c r="PH17" s="128"/>
      <c r="PI17" s="128"/>
      <c r="PJ17" s="128"/>
      <c r="PK17" s="128"/>
      <c r="PL17" s="128"/>
      <c r="PM17" s="128"/>
      <c r="PN17" s="128"/>
      <c r="PO17" s="128"/>
      <c r="PP17" s="128"/>
      <c r="PQ17" s="128"/>
      <c r="PR17" s="128"/>
      <c r="PS17" s="128">
        <v>4</v>
      </c>
      <c r="PT17" s="128">
        <v>3</v>
      </c>
      <c r="PU17" s="128">
        <v>3</v>
      </c>
      <c r="PV17" s="128">
        <v>0</v>
      </c>
      <c r="PW17" s="128"/>
      <c r="PX17" s="128"/>
      <c r="PY17" s="128"/>
      <c r="PZ17" s="128"/>
      <c r="QA17" s="128"/>
      <c r="QB17" s="128"/>
      <c r="QC17" s="128"/>
      <c r="QD17" s="198"/>
      <c r="QE17" s="128"/>
      <c r="QF17" s="163"/>
      <c r="QG17" s="128"/>
      <c r="QH17" s="128"/>
      <c r="QI17" s="128"/>
      <c r="QJ17" s="128"/>
      <c r="QK17" s="128"/>
      <c r="QL17" s="128"/>
      <c r="QM17" s="128">
        <v>2.69</v>
      </c>
      <c r="QN17" s="128" t="s">
        <v>918</v>
      </c>
      <c r="QO17" s="163" t="s">
        <v>919</v>
      </c>
      <c r="QP17" s="128">
        <v>0</v>
      </c>
      <c r="QQ17" s="128"/>
      <c r="QR17" s="128"/>
      <c r="QS17" s="128"/>
      <c r="QT17" s="128"/>
      <c r="QU17" s="128"/>
      <c r="QV17" s="128"/>
      <c r="QW17" s="128"/>
      <c r="QX17" s="128"/>
      <c r="QY17" s="128"/>
      <c r="QZ17" s="128"/>
      <c r="RA17" s="128"/>
      <c r="RB17" s="128"/>
      <c r="RC17" s="128"/>
      <c r="RD17" s="128"/>
      <c r="RE17" s="128"/>
      <c r="RF17" s="128"/>
      <c r="RG17" s="128"/>
      <c r="RH17" s="128"/>
      <c r="RI17" s="128"/>
      <c r="RJ17" s="128"/>
      <c r="RK17" s="128"/>
      <c r="RL17" s="128"/>
      <c r="RM17" s="169"/>
      <c r="RN17" s="128"/>
      <c r="RO17" s="169"/>
      <c r="RP17" s="128"/>
      <c r="RQ17" s="128" t="s">
        <v>920</v>
      </c>
      <c r="RR17" s="105">
        <f t="shared" si="0"/>
        <v>3.6400000000000006</v>
      </c>
      <c r="RS17" s="113">
        <f t="shared" si="1"/>
        <v>2.8099999999999996</v>
      </c>
      <c r="RT17" s="105">
        <f t="shared" si="2"/>
        <v>2.85</v>
      </c>
      <c r="RU17" s="105">
        <f t="shared" si="3"/>
        <v>0</v>
      </c>
      <c r="RV17" s="105">
        <f t="shared" si="4"/>
        <v>0</v>
      </c>
      <c r="RW17" s="105">
        <f t="shared" si="5"/>
        <v>0</v>
      </c>
      <c r="RX17" s="105">
        <f t="shared" si="6"/>
        <v>0</v>
      </c>
      <c r="RY17" s="105">
        <f t="shared" si="7"/>
        <v>0</v>
      </c>
      <c r="RZ17" s="105">
        <f t="shared" si="8"/>
        <v>0</v>
      </c>
      <c r="SA17" s="105">
        <f t="shared" si="9"/>
        <v>0</v>
      </c>
      <c r="SB17" s="105">
        <f t="shared" si="10"/>
        <v>0</v>
      </c>
      <c r="SC17" s="105">
        <f t="shared" si="11"/>
        <v>0</v>
      </c>
      <c r="SD17" s="106">
        <f t="shared" si="18"/>
        <v>3.1</v>
      </c>
      <c r="SE17" s="106">
        <f t="shared" si="19"/>
        <v>0</v>
      </c>
      <c r="SF17" s="106">
        <f t="shared" si="20"/>
        <v>0</v>
      </c>
      <c r="SG17" s="106">
        <f t="shared" si="12"/>
        <v>0</v>
      </c>
      <c r="SH17" s="107">
        <f>(SD17/1000)*Parameters!$H$2</f>
        <v>9.1449999999999987E-5</v>
      </c>
      <c r="SI17" s="107">
        <f>(SE17/1000)*Parameters!$H$4</f>
        <v>0</v>
      </c>
      <c r="SJ17" s="107">
        <f>(SF17/1000)*Parameters!$H$3</f>
        <v>0</v>
      </c>
      <c r="SK17" s="107">
        <f>(SG17/1000)*Parameters!$H$5</f>
        <v>0</v>
      </c>
      <c r="SL17" s="108">
        <f t="shared" si="21"/>
        <v>9.1449999999999987E-5</v>
      </c>
      <c r="SM17" s="109">
        <f t="shared" si="13"/>
        <v>1</v>
      </c>
      <c r="SN17" s="109">
        <f t="shared" si="31"/>
        <v>0</v>
      </c>
      <c r="SO17" s="109">
        <f t="shared" si="32"/>
        <v>0</v>
      </c>
      <c r="SP17" s="109">
        <f t="shared" si="33"/>
        <v>0</v>
      </c>
      <c r="SQ17" s="110">
        <f>SUM(GS17*Parameters!$L$2,GT17*Parameters!$L$3,GU17*Parameters!$L$4,GV17*Parameters!$L$5)</f>
        <v>5.4</v>
      </c>
      <c r="SR17" s="110">
        <f>SUM(LF17*Parameters!$L$2,LG17*Parameters!$L$3,LH17*Parameters!$L$4,LI17*Parameters!$L$5)</f>
        <v>5.4</v>
      </c>
      <c r="SS17" s="110">
        <f>SUM(PS17*Parameters!$L$2,PT17*Parameters!$L$3,PU17*Parameters!$L$4,PV17*Parameters!$L$5)</f>
        <v>7.4</v>
      </c>
      <c r="ST17" s="110">
        <f t="shared" si="25"/>
        <v>6.0666666666666673</v>
      </c>
      <c r="SU17" s="111">
        <f t="shared" si="26"/>
        <v>0.52652652652652654</v>
      </c>
      <c r="SV17" s="111">
        <f t="shared" si="27"/>
        <v>0</v>
      </c>
      <c r="SW17" s="111">
        <f t="shared" si="28"/>
        <v>0</v>
      </c>
      <c r="SX17" s="111">
        <f t="shared" si="29"/>
        <v>0</v>
      </c>
      <c r="SY17" s="162">
        <f t="shared" si="17"/>
        <v>45648</v>
      </c>
      <c r="SZ17" s="162">
        <f t="shared" si="30"/>
        <v>45648</v>
      </c>
    </row>
    <row r="18" spans="1:520">
      <c r="A18" s="276">
        <v>45641.548099502303</v>
      </c>
      <c r="B18" s="276">
        <v>45642.534027511603</v>
      </c>
      <c r="C18" s="276">
        <v>45641</v>
      </c>
      <c r="D18" s="121"/>
      <c r="E18" s="121" t="s">
        <v>322</v>
      </c>
      <c r="F18" s="121"/>
      <c r="G18" s="121" t="s">
        <v>322</v>
      </c>
      <c r="H18" s="121"/>
      <c r="I18" s="121" t="s">
        <v>323</v>
      </c>
      <c r="J18" s="121"/>
      <c r="K18" s="121" t="s">
        <v>727</v>
      </c>
      <c r="L18" s="151" t="s">
        <v>821</v>
      </c>
      <c r="M18" s="245" t="s">
        <v>408</v>
      </c>
      <c r="N18" s="121" t="s">
        <v>411</v>
      </c>
      <c r="O18" s="121">
        <v>1</v>
      </c>
      <c r="P18" s="121">
        <v>0</v>
      </c>
      <c r="Q18" s="121">
        <v>1</v>
      </c>
      <c r="R18" s="121">
        <v>0</v>
      </c>
      <c r="S18" s="121">
        <v>0</v>
      </c>
      <c r="T18" s="121">
        <v>0</v>
      </c>
      <c r="U18" s="121"/>
      <c r="V18" s="121" t="s">
        <v>409</v>
      </c>
      <c r="W18" s="121">
        <v>0</v>
      </c>
      <c r="X18" s="121">
        <v>1</v>
      </c>
      <c r="Y18" s="117">
        <v>0</v>
      </c>
      <c r="Z18" s="117">
        <v>0</v>
      </c>
      <c r="AA18" s="121">
        <v>0</v>
      </c>
      <c r="AB18" s="121">
        <v>1</v>
      </c>
      <c r="AC18" s="121">
        <v>0</v>
      </c>
      <c r="AD18" s="117">
        <v>0</v>
      </c>
      <c r="AE18" s="121">
        <v>0</v>
      </c>
      <c r="AF18" s="121">
        <v>0</v>
      </c>
      <c r="AG18" s="121">
        <v>0</v>
      </c>
      <c r="AH18" s="121"/>
      <c r="AI18" s="121"/>
      <c r="AJ18" s="122"/>
      <c r="AK18" s="121"/>
      <c r="AL18" s="121"/>
      <c r="AM18" s="121"/>
      <c r="AN18" s="121"/>
      <c r="AO18" s="121"/>
      <c r="AP18" s="121"/>
      <c r="AQ18" s="121"/>
      <c r="AR18" s="121"/>
      <c r="AS18" s="121"/>
      <c r="AT18" s="121"/>
      <c r="AU18" s="121"/>
      <c r="AV18" s="121"/>
      <c r="AW18" s="121"/>
      <c r="AX18" s="121"/>
      <c r="AY18" s="121"/>
      <c r="AZ18" s="121"/>
      <c r="BA18" s="121"/>
      <c r="BB18" s="121"/>
      <c r="BC18" s="121"/>
      <c r="BD18" s="121"/>
      <c r="BE18" s="121"/>
      <c r="BF18" s="190"/>
      <c r="BG18" s="121"/>
      <c r="BH18" s="122"/>
      <c r="BI18" s="117"/>
      <c r="BJ18" s="117"/>
      <c r="BK18" s="117"/>
      <c r="BL18" s="117"/>
      <c r="BM18" s="117"/>
      <c r="BN18" s="117"/>
      <c r="BO18" s="117">
        <v>22.12</v>
      </c>
      <c r="BP18" s="117" t="s">
        <v>921</v>
      </c>
      <c r="BQ18" s="122" t="s">
        <v>922</v>
      </c>
      <c r="BR18" s="117">
        <v>15</v>
      </c>
      <c r="BS18" s="117" t="s">
        <v>923</v>
      </c>
      <c r="BT18" s="122" t="s">
        <v>924</v>
      </c>
      <c r="BU18" s="117"/>
      <c r="BV18" s="117"/>
      <c r="BW18" s="117"/>
      <c r="BX18" s="117"/>
      <c r="BY18" s="117"/>
      <c r="BZ18" s="117"/>
      <c r="CA18" s="117"/>
      <c r="CB18" s="117"/>
      <c r="CC18" s="117"/>
      <c r="CD18" s="117"/>
      <c r="CE18" s="117"/>
      <c r="CF18" s="117"/>
      <c r="CG18" s="117"/>
      <c r="CH18" s="117"/>
      <c r="CI18" s="117"/>
      <c r="CJ18" s="117"/>
      <c r="CK18" s="117"/>
      <c r="CL18" s="117"/>
      <c r="CM18" s="117"/>
      <c r="CN18" s="117"/>
      <c r="CO18" s="117"/>
      <c r="CP18" s="117"/>
      <c r="CQ18" s="117"/>
      <c r="CR18" s="117"/>
      <c r="CS18" s="117"/>
      <c r="CT18" s="117"/>
      <c r="CU18" s="117"/>
      <c r="CV18" s="117"/>
      <c r="CW18" s="117"/>
      <c r="CX18" s="117"/>
      <c r="CY18" s="117"/>
      <c r="CZ18" s="117"/>
      <c r="DA18" s="117"/>
      <c r="DB18" s="117"/>
      <c r="DC18" s="117"/>
      <c r="DD18" s="117"/>
      <c r="DE18" s="117"/>
      <c r="DF18" s="117"/>
      <c r="DG18" s="117"/>
      <c r="DH18" s="117"/>
      <c r="DI18" s="117"/>
      <c r="DJ18" s="117"/>
      <c r="DK18" s="117"/>
      <c r="DL18" s="117"/>
      <c r="DM18" s="117"/>
      <c r="DN18" s="171"/>
      <c r="DO18" s="117"/>
      <c r="DP18" s="166"/>
      <c r="DQ18" s="117"/>
      <c r="DR18" s="166"/>
      <c r="DS18" s="117"/>
      <c r="DT18" s="117"/>
      <c r="DU18" s="117"/>
      <c r="DV18" s="117"/>
      <c r="DW18" s="248" t="s">
        <v>825</v>
      </c>
      <c r="DX18" s="117"/>
      <c r="DY18" s="117"/>
      <c r="DZ18" s="117"/>
      <c r="EA18" s="117"/>
      <c r="EB18" s="117"/>
      <c r="EC18" s="117"/>
      <c r="ED18" s="117" t="s">
        <v>925</v>
      </c>
      <c r="EE18" s="252">
        <v>45642.561725104199</v>
      </c>
      <c r="EF18" s="261">
        <v>45675.419190671302</v>
      </c>
      <c r="EG18" s="252">
        <v>45642</v>
      </c>
      <c r="EH18" s="129"/>
      <c r="EI18" s="129" t="s">
        <v>322</v>
      </c>
      <c r="EJ18" s="129"/>
      <c r="EK18" s="129" t="s">
        <v>322</v>
      </c>
      <c r="EL18" s="129"/>
      <c r="EM18" s="129" t="s">
        <v>323</v>
      </c>
      <c r="EN18" s="129"/>
      <c r="EO18" s="129" t="s">
        <v>727</v>
      </c>
      <c r="EP18" s="153" t="s">
        <v>825</v>
      </c>
      <c r="EQ18" s="153" t="s">
        <v>408</v>
      </c>
      <c r="ER18" s="129" t="s">
        <v>411</v>
      </c>
      <c r="ES18" s="129">
        <v>1</v>
      </c>
      <c r="ET18" s="129">
        <v>0</v>
      </c>
      <c r="EU18" s="129">
        <v>1</v>
      </c>
      <c r="EV18" s="129">
        <v>0</v>
      </c>
      <c r="EW18" s="129">
        <v>0</v>
      </c>
      <c r="EX18" s="129">
        <v>0</v>
      </c>
      <c r="EY18" s="129"/>
      <c r="EZ18" s="129" t="s">
        <v>409</v>
      </c>
      <c r="FA18" s="129">
        <v>0</v>
      </c>
      <c r="FB18" s="129">
        <v>1</v>
      </c>
      <c r="FC18" s="129">
        <v>0</v>
      </c>
      <c r="FD18" s="129">
        <v>0</v>
      </c>
      <c r="FE18" s="129">
        <v>0</v>
      </c>
      <c r="FF18" s="129">
        <v>1</v>
      </c>
      <c r="FG18" s="129">
        <v>0</v>
      </c>
      <c r="FH18" s="129">
        <v>0</v>
      </c>
      <c r="FI18" s="129">
        <v>0</v>
      </c>
      <c r="FJ18" s="129">
        <v>0</v>
      </c>
      <c r="FK18" s="129">
        <v>0</v>
      </c>
      <c r="FL18" s="129"/>
      <c r="FM18" s="129"/>
      <c r="FN18" s="129"/>
      <c r="FO18" s="129"/>
      <c r="FP18" s="129"/>
      <c r="FQ18" s="129"/>
      <c r="FR18" s="129"/>
      <c r="FS18" s="129"/>
      <c r="FT18" s="129"/>
      <c r="FU18" s="129"/>
      <c r="FV18" s="129"/>
      <c r="FW18" s="129"/>
      <c r="FX18" s="129"/>
      <c r="FY18" s="129"/>
      <c r="FZ18" s="129"/>
      <c r="GA18" s="129"/>
      <c r="GB18" s="129"/>
      <c r="GC18" s="129"/>
      <c r="GD18" s="129"/>
      <c r="GE18" s="129"/>
      <c r="GF18" s="129"/>
      <c r="GG18" s="129"/>
      <c r="GH18" s="129"/>
      <c r="GI18" s="129"/>
      <c r="GJ18" s="129"/>
      <c r="GK18" s="129"/>
      <c r="GL18" s="129"/>
      <c r="GM18" s="129"/>
      <c r="GN18" s="129"/>
      <c r="GO18" s="129"/>
      <c r="GP18" s="129"/>
      <c r="GQ18" s="129"/>
      <c r="GR18" s="129"/>
      <c r="GS18" s="129">
        <v>0</v>
      </c>
      <c r="GT18" s="129">
        <v>0</v>
      </c>
      <c r="GU18" s="129">
        <v>4</v>
      </c>
      <c r="GV18" s="129">
        <v>2</v>
      </c>
      <c r="GW18" s="129"/>
      <c r="GX18" s="129"/>
      <c r="GY18" s="129"/>
      <c r="GZ18" s="129"/>
      <c r="HA18" s="129"/>
      <c r="HB18" s="129"/>
      <c r="HC18" s="129"/>
      <c r="HD18" s="186"/>
      <c r="HE18" s="129"/>
      <c r="HF18" s="140"/>
      <c r="HG18" s="129"/>
      <c r="HH18" s="129"/>
      <c r="HI18" s="129"/>
      <c r="HJ18" s="129"/>
      <c r="HK18" s="129"/>
      <c r="HL18" s="129"/>
      <c r="HM18" s="129">
        <v>19.3</v>
      </c>
      <c r="HN18" s="129" t="s">
        <v>926</v>
      </c>
      <c r="HO18" s="140" t="s">
        <v>927</v>
      </c>
      <c r="HP18" s="129">
        <v>0</v>
      </c>
      <c r="HQ18" s="129"/>
      <c r="HR18" s="129"/>
      <c r="HS18" s="129">
        <v>14.05</v>
      </c>
      <c r="HT18" s="129" t="s">
        <v>928</v>
      </c>
      <c r="HU18" s="140" t="s">
        <v>929</v>
      </c>
      <c r="HV18" s="129">
        <v>0</v>
      </c>
      <c r="HW18" s="129"/>
      <c r="HX18" s="129"/>
      <c r="HY18" s="129"/>
      <c r="HZ18" s="129"/>
      <c r="IA18" s="129"/>
      <c r="IB18" s="129"/>
      <c r="IC18" s="129"/>
      <c r="ID18" s="129"/>
      <c r="IE18" s="129"/>
      <c r="IF18" s="129"/>
      <c r="IG18" s="129"/>
      <c r="IH18" s="129"/>
      <c r="II18" s="129"/>
      <c r="IJ18" s="129"/>
      <c r="IK18" s="129"/>
      <c r="IL18" s="176" t="s">
        <v>828</v>
      </c>
      <c r="IM18" s="129"/>
      <c r="IN18" s="167"/>
      <c r="IO18" s="129"/>
      <c r="IP18" s="129"/>
      <c r="IQ18" s="129" t="s">
        <v>930</v>
      </c>
      <c r="IR18" s="265">
        <v>45643.5635924421</v>
      </c>
      <c r="IS18" s="265">
        <v>45681.489026284697</v>
      </c>
      <c r="IT18" s="265">
        <v>45643</v>
      </c>
      <c r="IU18" s="142"/>
      <c r="IV18" s="142" t="s">
        <v>322</v>
      </c>
      <c r="IW18" s="142"/>
      <c r="IX18" s="142" t="s">
        <v>322</v>
      </c>
      <c r="IY18" s="142"/>
      <c r="IZ18" s="142" t="s">
        <v>323</v>
      </c>
      <c r="JA18" s="142"/>
      <c r="JB18" s="142" t="s">
        <v>727</v>
      </c>
      <c r="JC18" s="154" t="s">
        <v>828</v>
      </c>
      <c r="JD18" s="154" t="s">
        <v>408</v>
      </c>
      <c r="JE18" s="142" t="s">
        <v>411</v>
      </c>
      <c r="JF18" s="142">
        <v>1</v>
      </c>
      <c r="JG18" s="142">
        <v>0</v>
      </c>
      <c r="JH18" s="142">
        <v>1</v>
      </c>
      <c r="JI18" s="142">
        <v>0</v>
      </c>
      <c r="JJ18" s="142">
        <v>0</v>
      </c>
      <c r="JK18" s="142">
        <v>0</v>
      </c>
      <c r="JL18" s="142"/>
      <c r="JM18" s="142" t="s">
        <v>409</v>
      </c>
      <c r="JN18" s="142">
        <v>0</v>
      </c>
      <c r="JO18" s="142">
        <v>1</v>
      </c>
      <c r="JP18" s="142">
        <v>0</v>
      </c>
      <c r="JQ18" s="142">
        <v>0</v>
      </c>
      <c r="JR18" s="142">
        <v>0</v>
      </c>
      <c r="JS18" s="142">
        <v>1</v>
      </c>
      <c r="JT18" s="142">
        <v>0</v>
      </c>
      <c r="JU18" s="142">
        <v>0</v>
      </c>
      <c r="JV18" s="142">
        <v>0</v>
      </c>
      <c r="JW18" s="142">
        <v>0</v>
      </c>
      <c r="JX18" s="142">
        <v>0</v>
      </c>
      <c r="JY18" s="142"/>
      <c r="JZ18" s="142"/>
      <c r="KA18" s="142"/>
      <c r="KB18" s="142"/>
      <c r="KC18" s="142"/>
      <c r="KD18" s="142"/>
      <c r="KE18" s="142"/>
      <c r="KF18" s="142"/>
      <c r="KG18" s="142"/>
      <c r="KH18" s="142"/>
      <c r="KI18" s="142"/>
      <c r="KJ18" s="142"/>
      <c r="KK18" s="142"/>
      <c r="KL18" s="142"/>
      <c r="KM18" s="142"/>
      <c r="KN18" s="142"/>
      <c r="KO18" s="142"/>
      <c r="KP18" s="142"/>
      <c r="KQ18" s="142"/>
      <c r="KR18" s="142"/>
      <c r="KS18" s="142"/>
      <c r="KT18" s="142"/>
      <c r="KU18" s="142"/>
      <c r="KV18" s="142"/>
      <c r="KW18" s="142"/>
      <c r="KX18" s="142"/>
      <c r="KY18" s="142"/>
      <c r="KZ18" s="142"/>
      <c r="LA18" s="142"/>
      <c r="LB18" s="142"/>
      <c r="LC18" s="142"/>
      <c r="LD18" s="142"/>
      <c r="LE18" s="142"/>
      <c r="LF18" s="142">
        <v>0</v>
      </c>
      <c r="LG18" s="142">
        <v>0</v>
      </c>
      <c r="LH18" s="142">
        <v>2</v>
      </c>
      <c r="LI18" s="142">
        <v>1</v>
      </c>
      <c r="LJ18" s="142"/>
      <c r="LK18" s="142"/>
      <c r="LL18" s="142"/>
      <c r="LM18" s="142"/>
      <c r="LN18" s="142"/>
      <c r="LO18" s="142"/>
      <c r="LP18" s="142"/>
      <c r="LQ18" s="194"/>
      <c r="LR18" s="142"/>
      <c r="LS18" s="144"/>
      <c r="LT18" s="142"/>
      <c r="LU18" s="142"/>
      <c r="LV18" s="142"/>
      <c r="LW18" s="142"/>
      <c r="LX18" s="142"/>
      <c r="LY18" s="142"/>
      <c r="LZ18" s="142">
        <v>16.440000000000001</v>
      </c>
      <c r="MA18" s="142" t="s">
        <v>931</v>
      </c>
      <c r="MB18" s="144" t="s">
        <v>932</v>
      </c>
      <c r="MC18" s="142">
        <v>0</v>
      </c>
      <c r="MD18" s="142"/>
      <c r="ME18" s="142"/>
      <c r="MF18" s="142">
        <v>13.75</v>
      </c>
      <c r="MG18" s="142" t="s">
        <v>933</v>
      </c>
      <c r="MH18" s="144" t="s">
        <v>934</v>
      </c>
      <c r="MI18" s="142">
        <v>0</v>
      </c>
      <c r="MJ18" s="142"/>
      <c r="MK18" s="142"/>
      <c r="ML18" s="142"/>
      <c r="MM18" s="142"/>
      <c r="MN18" s="142"/>
      <c r="MO18" s="142"/>
      <c r="MP18" s="142"/>
      <c r="MQ18" s="142"/>
      <c r="MR18" s="142"/>
      <c r="MS18" s="142"/>
      <c r="MT18" s="142"/>
      <c r="MU18" s="142"/>
      <c r="MV18" s="142"/>
      <c r="MW18" s="142"/>
      <c r="MX18" s="142"/>
      <c r="MY18" s="168"/>
      <c r="MZ18" s="142"/>
      <c r="NA18" s="180" t="s">
        <v>832</v>
      </c>
      <c r="NB18" s="142"/>
      <c r="NC18" s="142"/>
      <c r="ND18" s="142" t="s">
        <v>935</v>
      </c>
      <c r="NE18" s="270">
        <v>45644.543881956</v>
      </c>
      <c r="NF18" s="270">
        <v>45681.489656365702</v>
      </c>
      <c r="NG18" s="270">
        <v>45644</v>
      </c>
      <c r="NH18" s="128"/>
      <c r="NI18" s="128" t="s">
        <v>322</v>
      </c>
      <c r="NJ18" s="128"/>
      <c r="NK18" s="128" t="s">
        <v>322</v>
      </c>
      <c r="NL18" s="128"/>
      <c r="NM18" s="128" t="s">
        <v>323</v>
      </c>
      <c r="NN18" s="128"/>
      <c r="NO18" s="128" t="s">
        <v>727</v>
      </c>
      <c r="NP18" s="136" t="s">
        <v>832</v>
      </c>
      <c r="NQ18" s="136" t="s">
        <v>408</v>
      </c>
      <c r="NR18" s="128" t="s">
        <v>411</v>
      </c>
      <c r="NS18" s="128">
        <v>1</v>
      </c>
      <c r="NT18" s="128">
        <v>0</v>
      </c>
      <c r="NU18" s="128">
        <v>1</v>
      </c>
      <c r="NV18" s="128">
        <v>0</v>
      </c>
      <c r="NW18" s="128">
        <v>0</v>
      </c>
      <c r="NX18" s="128">
        <v>0</v>
      </c>
      <c r="NY18" s="128"/>
      <c r="NZ18" s="128" t="s">
        <v>409</v>
      </c>
      <c r="OA18" s="128">
        <v>0</v>
      </c>
      <c r="OB18" s="128">
        <v>1</v>
      </c>
      <c r="OC18" s="128">
        <v>0</v>
      </c>
      <c r="OD18" s="128">
        <v>0</v>
      </c>
      <c r="OE18" s="128">
        <v>0</v>
      </c>
      <c r="OF18" s="128">
        <v>1</v>
      </c>
      <c r="OG18" s="128">
        <v>0</v>
      </c>
      <c r="OH18" s="128">
        <v>0</v>
      </c>
      <c r="OI18" s="128">
        <v>0</v>
      </c>
      <c r="OJ18" s="128">
        <v>0</v>
      </c>
      <c r="OK18" s="128">
        <v>0</v>
      </c>
      <c r="OL18" s="128"/>
      <c r="OM18" s="128"/>
      <c r="ON18" s="128"/>
      <c r="OO18" s="128"/>
      <c r="OP18" s="128"/>
      <c r="OQ18" s="128"/>
      <c r="OR18" s="128"/>
      <c r="OS18" s="128"/>
      <c r="OT18" s="128"/>
      <c r="OU18" s="128"/>
      <c r="OV18" s="128"/>
      <c r="OW18" s="128"/>
      <c r="OX18" s="128"/>
      <c r="OY18" s="128"/>
      <c r="OZ18" s="128"/>
      <c r="PA18" s="128"/>
      <c r="PB18" s="128"/>
      <c r="PC18" s="128"/>
      <c r="PD18" s="128"/>
      <c r="PE18" s="128"/>
      <c r="PF18" s="128"/>
      <c r="PG18" s="128"/>
      <c r="PH18" s="128"/>
      <c r="PI18" s="128"/>
      <c r="PJ18" s="128"/>
      <c r="PK18" s="128"/>
      <c r="PL18" s="128"/>
      <c r="PM18" s="128"/>
      <c r="PN18" s="128"/>
      <c r="PO18" s="128"/>
      <c r="PP18" s="128"/>
      <c r="PQ18" s="128"/>
      <c r="PR18" s="128"/>
      <c r="PS18" s="128">
        <v>0</v>
      </c>
      <c r="PT18" s="128">
        <v>0</v>
      </c>
      <c r="PU18" s="128">
        <v>4</v>
      </c>
      <c r="PV18" s="128">
        <v>1</v>
      </c>
      <c r="PW18" s="128"/>
      <c r="PX18" s="128"/>
      <c r="PY18" s="128"/>
      <c r="PZ18" s="128"/>
      <c r="QA18" s="128"/>
      <c r="QB18" s="128"/>
      <c r="QC18" s="128"/>
      <c r="QD18" s="198"/>
      <c r="QE18" s="128"/>
      <c r="QF18" s="163"/>
      <c r="QG18" s="128"/>
      <c r="QH18" s="128"/>
      <c r="QI18" s="128"/>
      <c r="QJ18" s="128"/>
      <c r="QK18" s="128"/>
      <c r="QL18" s="128"/>
      <c r="QM18" s="128">
        <v>13.06</v>
      </c>
      <c r="QN18" s="128" t="s">
        <v>936</v>
      </c>
      <c r="QO18" s="163" t="s">
        <v>937</v>
      </c>
      <c r="QP18" s="128">
        <v>0</v>
      </c>
      <c r="QQ18" s="128"/>
      <c r="QR18" s="128"/>
      <c r="QS18" s="128">
        <v>13.75</v>
      </c>
      <c r="QT18" s="128" t="s">
        <v>938</v>
      </c>
      <c r="QU18" s="163" t="s">
        <v>939</v>
      </c>
      <c r="QV18" s="128">
        <v>26.25</v>
      </c>
      <c r="QW18" s="128" t="s">
        <v>940</v>
      </c>
      <c r="QX18" s="163" t="s">
        <v>941</v>
      </c>
      <c r="QY18" s="128"/>
      <c r="QZ18" s="128"/>
      <c r="RA18" s="128"/>
      <c r="RB18" s="128"/>
      <c r="RC18" s="128"/>
      <c r="RD18" s="128"/>
      <c r="RE18" s="128"/>
      <c r="RF18" s="128"/>
      <c r="RG18" s="128"/>
      <c r="RH18" s="128"/>
      <c r="RI18" s="128"/>
      <c r="RJ18" s="128"/>
      <c r="RK18" s="128"/>
      <c r="RL18" s="128"/>
      <c r="RM18" s="169"/>
      <c r="RN18" s="128"/>
      <c r="RO18" s="169"/>
      <c r="RP18" s="128"/>
      <c r="RQ18" s="128" t="s">
        <v>942</v>
      </c>
      <c r="RR18" s="105">
        <f t="shared" si="0"/>
        <v>2.8200000000000003</v>
      </c>
      <c r="RS18" s="113">
        <f t="shared" si="1"/>
        <v>2.8599999999999994</v>
      </c>
      <c r="RT18" s="105">
        <f t="shared" si="2"/>
        <v>3.3800000000000008</v>
      </c>
      <c r="RU18" s="105">
        <f t="shared" si="3"/>
        <v>0</v>
      </c>
      <c r="RV18" s="105">
        <f t="shared" si="4"/>
        <v>0</v>
      </c>
      <c r="RW18" s="105">
        <f t="shared" si="5"/>
        <v>0</v>
      </c>
      <c r="RX18" s="105">
        <f t="shared" si="6"/>
        <v>0.94999999999999929</v>
      </c>
      <c r="RY18" s="105">
        <f t="shared" si="7"/>
        <v>0.30000000000000071</v>
      </c>
      <c r="RZ18" s="105">
        <f t="shared" si="8"/>
        <v>0</v>
      </c>
      <c r="SA18" s="105">
        <f t="shared" si="9"/>
        <v>0</v>
      </c>
      <c r="SB18" s="105">
        <f t="shared" si="10"/>
        <v>0</v>
      </c>
      <c r="SC18" s="105">
        <f t="shared" si="11"/>
        <v>0</v>
      </c>
      <c r="SD18" s="106">
        <f t="shared" si="18"/>
        <v>3.02</v>
      </c>
      <c r="SE18" s="106">
        <f t="shared" si="19"/>
        <v>0</v>
      </c>
      <c r="SF18" s="106">
        <f t="shared" si="20"/>
        <v>0.41666666666666669</v>
      </c>
      <c r="SG18" s="106">
        <f t="shared" si="12"/>
        <v>0</v>
      </c>
      <c r="SH18" s="107">
        <f>(SD18/1000)*Parameters!$H$2</f>
        <v>8.9090000000000003E-5</v>
      </c>
      <c r="SI18" s="107">
        <f>(SE18/1000)*Parameters!$H$4</f>
        <v>0</v>
      </c>
      <c r="SJ18" s="107">
        <f>(SF18/1000)*Parameters!$H$3</f>
        <v>1.9708333333333336E-5</v>
      </c>
      <c r="SK18" s="107">
        <f>(SG18/1000)*Parameters!$H$5</f>
        <v>0</v>
      </c>
      <c r="SL18" s="108">
        <f t="shared" si="21"/>
        <v>1.0879833333333333E-4</v>
      </c>
      <c r="SM18" s="109">
        <f t="shared" si="13"/>
        <v>0.81885445549104618</v>
      </c>
      <c r="SN18" s="109">
        <f t="shared" si="31"/>
        <v>0</v>
      </c>
      <c r="SO18" s="109">
        <f t="shared" si="32"/>
        <v>0.1811455445089539</v>
      </c>
      <c r="SP18" s="109">
        <f t="shared" si="33"/>
        <v>0</v>
      </c>
      <c r="SQ18" s="110">
        <f>SUM(GS18*Parameters!$L$2,GT18*Parameters!$L$3,GU18*Parameters!$L$4,GV18*Parameters!$L$5)</f>
        <v>5.6</v>
      </c>
      <c r="SR18" s="110">
        <f>SUM(LF18*Parameters!$L$2,LG18*Parameters!$L$3,LH18*Parameters!$L$4,LI18*Parameters!$L$5)</f>
        <v>2.8</v>
      </c>
      <c r="SS18" s="110">
        <f>SUM(PS18*Parameters!$L$2,PT18*Parameters!$L$3,PU18*Parameters!$L$4,PV18*Parameters!$L$5)</f>
        <v>4.8</v>
      </c>
      <c r="ST18" s="110">
        <f t="shared" si="25"/>
        <v>4.3999999999999995</v>
      </c>
      <c r="SU18" s="111">
        <f t="shared" si="26"/>
        <v>0.74305555555555569</v>
      </c>
      <c r="SV18" s="111">
        <f t="shared" si="27"/>
        <v>0</v>
      </c>
      <c r="SW18" s="111">
        <f t="shared" si="28"/>
        <v>9.2261904761904809E-2</v>
      </c>
      <c r="SX18" s="111">
        <f t="shared" si="29"/>
        <v>0</v>
      </c>
      <c r="SY18" s="162">
        <f t="shared" si="17"/>
        <v>45641</v>
      </c>
      <c r="SZ18" s="162">
        <f t="shared" si="30"/>
        <v>45641</v>
      </c>
    </row>
    <row r="19" spans="1:520">
      <c r="A19" s="276">
        <v>45662.383041666697</v>
      </c>
      <c r="B19" s="276">
        <v>45662.419447719898</v>
      </c>
      <c r="C19" s="276">
        <v>45662</v>
      </c>
      <c r="D19" s="121"/>
      <c r="E19" s="121" t="s">
        <v>322</v>
      </c>
      <c r="F19" s="121"/>
      <c r="G19" s="121" t="s">
        <v>322</v>
      </c>
      <c r="H19" s="121"/>
      <c r="I19" s="121" t="s">
        <v>323</v>
      </c>
      <c r="J19" s="121"/>
      <c r="K19" s="121" t="s">
        <v>727</v>
      </c>
      <c r="L19" s="151" t="s">
        <v>943</v>
      </c>
      <c r="M19" s="245" t="s">
        <v>413</v>
      </c>
      <c r="N19" s="121" t="s">
        <v>331</v>
      </c>
      <c r="O19" s="121">
        <v>1</v>
      </c>
      <c r="P19" s="121">
        <v>0</v>
      </c>
      <c r="Q19" s="121">
        <v>0</v>
      </c>
      <c r="R19" s="121">
        <v>0</v>
      </c>
      <c r="S19" s="121">
        <v>0</v>
      </c>
      <c r="T19" s="121">
        <v>0</v>
      </c>
      <c r="U19" s="121"/>
      <c r="V19" s="121" t="s">
        <v>329</v>
      </c>
      <c r="W19" s="121">
        <v>0</v>
      </c>
      <c r="X19" s="121">
        <v>1</v>
      </c>
      <c r="Y19" s="117">
        <v>0</v>
      </c>
      <c r="Z19" s="117">
        <v>0</v>
      </c>
      <c r="AA19" s="117">
        <v>0</v>
      </c>
      <c r="AB19" s="117">
        <v>0</v>
      </c>
      <c r="AC19" s="117">
        <v>0</v>
      </c>
      <c r="AD19" s="117">
        <v>0</v>
      </c>
      <c r="AE19" s="117">
        <v>0</v>
      </c>
      <c r="AF19" s="117">
        <v>0</v>
      </c>
      <c r="AG19" s="117">
        <v>0</v>
      </c>
      <c r="AH19" s="117"/>
      <c r="AI19" s="117"/>
      <c r="AJ19" s="117"/>
      <c r="AK19" s="117"/>
      <c r="AL19" s="117"/>
      <c r="AM19" s="117"/>
      <c r="AN19" s="117"/>
      <c r="AO19" s="117"/>
      <c r="AP19" s="117"/>
      <c r="AQ19" s="117"/>
      <c r="AR19" s="117"/>
      <c r="AS19" s="117"/>
      <c r="AT19" s="117"/>
      <c r="AU19" s="117"/>
      <c r="AV19" s="117"/>
      <c r="AW19" s="117"/>
      <c r="AX19" s="117"/>
      <c r="AY19" s="117"/>
      <c r="AZ19" s="117"/>
      <c r="BA19" s="117"/>
      <c r="BB19" s="117"/>
      <c r="BC19" s="117"/>
      <c r="BD19" s="117"/>
      <c r="BE19" s="117"/>
      <c r="BF19" s="190"/>
      <c r="BG19" s="121"/>
      <c r="BH19" s="122"/>
      <c r="BI19" s="117"/>
      <c r="BJ19" s="117"/>
      <c r="BK19" s="117"/>
      <c r="BL19" s="117"/>
      <c r="BM19" s="117"/>
      <c r="BN19" s="117"/>
      <c r="BO19" s="117">
        <v>15</v>
      </c>
      <c r="BP19" s="117" t="s">
        <v>944</v>
      </c>
      <c r="BQ19" s="122" t="s">
        <v>945</v>
      </c>
      <c r="BR19" s="117"/>
      <c r="BS19" s="117"/>
      <c r="BT19" s="117"/>
      <c r="BU19" s="117"/>
      <c r="BV19" s="117"/>
      <c r="BW19" s="117"/>
      <c r="BX19" s="117"/>
      <c r="BY19" s="117"/>
      <c r="BZ19" s="117"/>
      <c r="CA19" s="117"/>
      <c r="CB19" s="117"/>
      <c r="CC19" s="117"/>
      <c r="CD19" s="117"/>
      <c r="CE19" s="117"/>
      <c r="CF19" s="117"/>
      <c r="CG19" s="117"/>
      <c r="CH19" s="117"/>
      <c r="CI19" s="117"/>
      <c r="CJ19" s="117"/>
      <c r="CK19" s="117"/>
      <c r="CL19" s="117"/>
      <c r="CM19" s="117"/>
      <c r="CN19" s="117"/>
      <c r="CO19" s="117"/>
      <c r="CP19" s="117"/>
      <c r="CQ19" s="117"/>
      <c r="CR19" s="117"/>
      <c r="CS19" s="117"/>
      <c r="CT19" s="117"/>
      <c r="CU19" s="117"/>
      <c r="CV19" s="117"/>
      <c r="CW19" s="117"/>
      <c r="CX19" s="117"/>
      <c r="CY19" s="117"/>
      <c r="CZ19" s="117"/>
      <c r="DA19" s="117"/>
      <c r="DB19" s="117"/>
      <c r="DC19" s="117"/>
      <c r="DD19" s="117"/>
      <c r="DE19" s="117"/>
      <c r="DF19" s="117"/>
      <c r="DG19" s="117"/>
      <c r="DH19" s="117"/>
      <c r="DI19" s="117"/>
      <c r="DJ19" s="117"/>
      <c r="DK19" s="117"/>
      <c r="DL19" s="117"/>
      <c r="DM19" s="117"/>
      <c r="DN19" s="171"/>
      <c r="DO19" s="117"/>
      <c r="DP19" s="166"/>
      <c r="DQ19" s="117"/>
      <c r="DR19" s="166"/>
      <c r="DS19" s="117"/>
      <c r="DT19" s="117"/>
      <c r="DU19" s="117"/>
      <c r="DV19" s="117"/>
      <c r="DW19" s="248" t="s">
        <v>946</v>
      </c>
      <c r="DX19" s="117"/>
      <c r="DY19" s="117"/>
      <c r="DZ19" s="117"/>
      <c r="EA19" s="117"/>
      <c r="EB19" s="117"/>
      <c r="EC19" s="117"/>
      <c r="ED19" s="117" t="s">
        <v>947</v>
      </c>
      <c r="EE19" s="252">
        <v>45663.383313749997</v>
      </c>
      <c r="EF19" s="261">
        <v>45663.418942789402</v>
      </c>
      <c r="EG19" s="252">
        <v>45663</v>
      </c>
      <c r="EH19" s="129"/>
      <c r="EI19" s="129" t="s">
        <v>322</v>
      </c>
      <c r="EJ19" s="129"/>
      <c r="EK19" s="129" t="s">
        <v>322</v>
      </c>
      <c r="EL19" s="129"/>
      <c r="EM19" s="129" t="s">
        <v>323</v>
      </c>
      <c r="EN19" s="129"/>
      <c r="EO19" s="129" t="s">
        <v>727</v>
      </c>
      <c r="EP19" s="153" t="s">
        <v>946</v>
      </c>
      <c r="EQ19" s="153" t="s">
        <v>413</v>
      </c>
      <c r="ER19" s="129" t="s">
        <v>331</v>
      </c>
      <c r="ES19" s="129">
        <v>1</v>
      </c>
      <c r="ET19" s="129">
        <v>0</v>
      </c>
      <c r="EU19" s="129">
        <v>0</v>
      </c>
      <c r="EV19" s="129">
        <v>0</v>
      </c>
      <c r="EW19" s="129">
        <v>0</v>
      </c>
      <c r="EX19" s="129">
        <v>0</v>
      </c>
      <c r="EY19" s="129"/>
      <c r="EZ19" s="129" t="s">
        <v>329</v>
      </c>
      <c r="FA19" s="129">
        <v>0</v>
      </c>
      <c r="FB19" s="129">
        <v>1</v>
      </c>
      <c r="FC19" s="129">
        <v>0</v>
      </c>
      <c r="FD19" s="129">
        <v>0</v>
      </c>
      <c r="FE19" s="129">
        <v>0</v>
      </c>
      <c r="FF19" s="129">
        <v>0</v>
      </c>
      <c r="FG19" s="129">
        <v>0</v>
      </c>
      <c r="FH19" s="129">
        <v>0</v>
      </c>
      <c r="FI19" s="129">
        <v>0</v>
      </c>
      <c r="FJ19" s="129">
        <v>0</v>
      </c>
      <c r="FK19" s="129">
        <v>0</v>
      </c>
      <c r="FL19" s="129"/>
      <c r="FM19" s="129"/>
      <c r="FN19" s="129"/>
      <c r="FO19" s="129"/>
      <c r="FP19" s="129"/>
      <c r="FQ19" s="129"/>
      <c r="FR19" s="129"/>
      <c r="FS19" s="129"/>
      <c r="FT19" s="129"/>
      <c r="FU19" s="129"/>
      <c r="FV19" s="129"/>
      <c r="FW19" s="129"/>
      <c r="FX19" s="129"/>
      <c r="FY19" s="129"/>
      <c r="FZ19" s="129"/>
      <c r="GA19" s="129"/>
      <c r="GB19" s="129"/>
      <c r="GC19" s="129"/>
      <c r="GD19" s="129"/>
      <c r="GE19" s="129"/>
      <c r="GF19" s="129"/>
      <c r="GG19" s="129"/>
      <c r="GH19" s="129"/>
      <c r="GI19" s="129"/>
      <c r="GJ19" s="129"/>
      <c r="GK19" s="129"/>
      <c r="GL19" s="129"/>
      <c r="GM19" s="129"/>
      <c r="GN19" s="129"/>
      <c r="GO19" s="129"/>
      <c r="GP19" s="129"/>
      <c r="GQ19" s="129"/>
      <c r="GR19" s="129"/>
      <c r="GS19" s="129">
        <v>5</v>
      </c>
      <c r="GT19" s="129">
        <v>2</v>
      </c>
      <c r="GU19" s="129">
        <v>3</v>
      </c>
      <c r="GV19" s="129">
        <v>1</v>
      </c>
      <c r="GW19" s="129"/>
      <c r="GX19" s="129"/>
      <c r="GY19" s="129"/>
      <c r="GZ19" s="129"/>
      <c r="HA19" s="129"/>
      <c r="HB19" s="129"/>
      <c r="HC19" s="129"/>
      <c r="HD19" s="186"/>
      <c r="HE19" s="129"/>
      <c r="HF19" s="140"/>
      <c r="HG19" s="129"/>
      <c r="HH19" s="129"/>
      <c r="HI19" s="129"/>
      <c r="HJ19" s="129"/>
      <c r="HK19" s="129"/>
      <c r="HL19" s="129"/>
      <c r="HM19" s="129">
        <v>12.17</v>
      </c>
      <c r="HN19" s="129" t="s">
        <v>948</v>
      </c>
      <c r="HO19" s="140" t="s">
        <v>949</v>
      </c>
      <c r="HP19" s="129">
        <v>0</v>
      </c>
      <c r="HQ19" s="129"/>
      <c r="HR19" s="129"/>
      <c r="HS19" s="129"/>
      <c r="HT19" s="129"/>
      <c r="HU19" s="129"/>
      <c r="HV19" s="129"/>
      <c r="HW19" s="129"/>
      <c r="HX19" s="129"/>
      <c r="HY19" s="129"/>
      <c r="HZ19" s="129"/>
      <c r="IA19" s="129"/>
      <c r="IB19" s="129"/>
      <c r="IC19" s="129"/>
      <c r="ID19" s="129"/>
      <c r="IE19" s="129"/>
      <c r="IF19" s="129"/>
      <c r="IG19" s="129"/>
      <c r="IH19" s="129"/>
      <c r="II19" s="129"/>
      <c r="IJ19" s="129"/>
      <c r="IK19" s="129"/>
      <c r="IL19" s="176" t="s">
        <v>950</v>
      </c>
      <c r="IM19" s="129"/>
      <c r="IN19" s="167"/>
      <c r="IO19" s="129"/>
      <c r="IP19" s="129"/>
      <c r="IQ19" s="129" t="s">
        <v>951</v>
      </c>
      <c r="IR19" s="265">
        <v>45664.3826980671</v>
      </c>
      <c r="IS19" s="265">
        <v>45664.419520416697</v>
      </c>
      <c r="IT19" s="265">
        <v>45664</v>
      </c>
      <c r="IU19" s="142"/>
      <c r="IV19" s="142" t="s">
        <v>322</v>
      </c>
      <c r="IW19" s="142"/>
      <c r="IX19" s="142" t="s">
        <v>322</v>
      </c>
      <c r="IY19" s="142"/>
      <c r="IZ19" s="142" t="s">
        <v>323</v>
      </c>
      <c r="JA19" s="142"/>
      <c r="JB19" s="142" t="s">
        <v>727</v>
      </c>
      <c r="JC19" s="154" t="s">
        <v>950</v>
      </c>
      <c r="JD19" s="154" t="s">
        <v>413</v>
      </c>
      <c r="JE19" s="142" t="s">
        <v>331</v>
      </c>
      <c r="JF19" s="142">
        <v>1</v>
      </c>
      <c r="JG19" s="142">
        <v>0</v>
      </c>
      <c r="JH19" s="142">
        <v>0</v>
      </c>
      <c r="JI19" s="142">
        <v>0</v>
      </c>
      <c r="JJ19" s="142">
        <v>0</v>
      </c>
      <c r="JK19" s="142">
        <v>0</v>
      </c>
      <c r="JL19" s="142"/>
      <c r="JM19" s="142" t="s">
        <v>329</v>
      </c>
      <c r="JN19" s="142">
        <v>0</v>
      </c>
      <c r="JO19" s="142">
        <v>1</v>
      </c>
      <c r="JP19" s="142">
        <v>0</v>
      </c>
      <c r="JQ19" s="142">
        <v>0</v>
      </c>
      <c r="JR19" s="142">
        <v>0</v>
      </c>
      <c r="JS19" s="142">
        <v>0</v>
      </c>
      <c r="JT19" s="142">
        <v>0</v>
      </c>
      <c r="JU19" s="142">
        <v>0</v>
      </c>
      <c r="JV19" s="142">
        <v>0</v>
      </c>
      <c r="JW19" s="142">
        <v>0</v>
      </c>
      <c r="JX19" s="142">
        <v>0</v>
      </c>
      <c r="JY19" s="142"/>
      <c r="JZ19" s="142"/>
      <c r="KA19" s="142"/>
      <c r="KB19" s="142"/>
      <c r="KC19" s="142"/>
      <c r="KD19" s="142"/>
      <c r="KE19" s="142"/>
      <c r="KF19" s="142"/>
      <c r="KG19" s="142"/>
      <c r="KH19" s="142"/>
      <c r="KI19" s="142"/>
      <c r="KJ19" s="142"/>
      <c r="KK19" s="142"/>
      <c r="KL19" s="142"/>
      <c r="KM19" s="142"/>
      <c r="KN19" s="142"/>
      <c r="KO19" s="142"/>
      <c r="KP19" s="142"/>
      <c r="KQ19" s="142"/>
      <c r="KR19" s="142"/>
      <c r="KS19" s="142"/>
      <c r="KT19" s="142"/>
      <c r="KU19" s="142"/>
      <c r="KV19" s="142"/>
      <c r="KW19" s="142"/>
      <c r="KX19" s="142"/>
      <c r="KY19" s="142"/>
      <c r="KZ19" s="142"/>
      <c r="LA19" s="142"/>
      <c r="LB19" s="142"/>
      <c r="LC19" s="142"/>
      <c r="LD19" s="142"/>
      <c r="LE19" s="142"/>
      <c r="LF19" s="142">
        <v>5</v>
      </c>
      <c r="LG19" s="142">
        <v>2</v>
      </c>
      <c r="LH19" s="142">
        <v>3</v>
      </c>
      <c r="LI19" s="142">
        <v>1</v>
      </c>
      <c r="LJ19" s="142"/>
      <c r="LK19" s="142"/>
      <c r="LL19" s="142"/>
      <c r="LM19" s="142"/>
      <c r="LN19" s="142"/>
      <c r="LO19" s="142"/>
      <c r="LP19" s="142"/>
      <c r="LQ19" s="194"/>
      <c r="LR19" s="142"/>
      <c r="LS19" s="144"/>
      <c r="LT19" s="142"/>
      <c r="LU19" s="142"/>
      <c r="LV19" s="142"/>
      <c r="LW19" s="142"/>
      <c r="LX19" s="142"/>
      <c r="LY19" s="142"/>
      <c r="LZ19" s="142">
        <v>9.3450000000000006</v>
      </c>
      <c r="MA19" s="142" t="s">
        <v>952</v>
      </c>
      <c r="MB19" s="144" t="s">
        <v>953</v>
      </c>
      <c r="MC19" s="142">
        <v>0</v>
      </c>
      <c r="MD19" s="142"/>
      <c r="ME19" s="142"/>
      <c r="MF19" s="142"/>
      <c r="MG19" s="142"/>
      <c r="MH19" s="142"/>
      <c r="MI19" s="142"/>
      <c r="MJ19" s="142"/>
      <c r="MK19" s="142"/>
      <c r="ML19" s="142"/>
      <c r="MM19" s="142"/>
      <c r="MN19" s="142"/>
      <c r="MO19" s="142"/>
      <c r="MP19" s="142"/>
      <c r="MQ19" s="142"/>
      <c r="MR19" s="142"/>
      <c r="MS19" s="142"/>
      <c r="MT19" s="142"/>
      <c r="MU19" s="142"/>
      <c r="MV19" s="142"/>
      <c r="MW19" s="142"/>
      <c r="MX19" s="142"/>
      <c r="MY19" s="168"/>
      <c r="MZ19" s="142"/>
      <c r="NA19" s="180" t="s">
        <v>954</v>
      </c>
      <c r="NB19" s="142"/>
      <c r="NC19" s="142"/>
      <c r="ND19" s="142" t="s">
        <v>955</v>
      </c>
      <c r="NE19" s="270">
        <v>45665.383016574102</v>
      </c>
      <c r="NF19" s="270">
        <v>45665.419594490697</v>
      </c>
      <c r="NG19" s="270">
        <v>45665</v>
      </c>
      <c r="NH19" s="128"/>
      <c r="NI19" s="128" t="s">
        <v>322</v>
      </c>
      <c r="NJ19" s="128"/>
      <c r="NK19" s="128" t="s">
        <v>322</v>
      </c>
      <c r="NL19" s="128"/>
      <c r="NM19" s="128" t="s">
        <v>323</v>
      </c>
      <c r="NN19" s="128"/>
      <c r="NO19" s="128" t="s">
        <v>727</v>
      </c>
      <c r="NP19" s="136" t="s">
        <v>954</v>
      </c>
      <c r="NQ19" s="136" t="s">
        <v>413</v>
      </c>
      <c r="NR19" s="128" t="s">
        <v>331</v>
      </c>
      <c r="NS19" s="128">
        <v>1</v>
      </c>
      <c r="NT19" s="128">
        <v>0</v>
      </c>
      <c r="NU19" s="128">
        <v>0</v>
      </c>
      <c r="NV19" s="128">
        <v>0</v>
      </c>
      <c r="NW19" s="128">
        <v>0</v>
      </c>
      <c r="NX19" s="128">
        <v>0</v>
      </c>
      <c r="NY19" s="128"/>
      <c r="NZ19" s="128" t="s">
        <v>329</v>
      </c>
      <c r="OA19" s="128">
        <v>0</v>
      </c>
      <c r="OB19" s="128">
        <v>1</v>
      </c>
      <c r="OC19" s="128">
        <v>0</v>
      </c>
      <c r="OD19" s="128">
        <v>0</v>
      </c>
      <c r="OE19" s="128">
        <v>0</v>
      </c>
      <c r="OF19" s="128">
        <v>0</v>
      </c>
      <c r="OG19" s="128">
        <v>0</v>
      </c>
      <c r="OH19" s="128">
        <v>0</v>
      </c>
      <c r="OI19" s="128">
        <v>0</v>
      </c>
      <c r="OJ19" s="128">
        <v>0</v>
      </c>
      <c r="OK19" s="128">
        <v>0</v>
      </c>
      <c r="OL19" s="128"/>
      <c r="OM19" s="128"/>
      <c r="ON19" s="128"/>
      <c r="OO19" s="128"/>
      <c r="OP19" s="128"/>
      <c r="OQ19" s="128"/>
      <c r="OR19" s="128"/>
      <c r="OS19" s="128"/>
      <c r="OT19" s="128"/>
      <c r="OU19" s="128"/>
      <c r="OV19" s="128"/>
      <c r="OW19" s="128"/>
      <c r="OX19" s="128"/>
      <c r="OY19" s="128"/>
      <c r="OZ19" s="128"/>
      <c r="PA19" s="128"/>
      <c r="PB19" s="128"/>
      <c r="PC19" s="128"/>
      <c r="PD19" s="128"/>
      <c r="PE19" s="128"/>
      <c r="PF19" s="128"/>
      <c r="PG19" s="128"/>
      <c r="PH19" s="128"/>
      <c r="PI19" s="128"/>
      <c r="PJ19" s="128"/>
      <c r="PK19" s="128"/>
      <c r="PL19" s="128"/>
      <c r="PM19" s="128"/>
      <c r="PN19" s="128"/>
      <c r="PO19" s="128"/>
      <c r="PP19" s="128"/>
      <c r="PQ19" s="128"/>
      <c r="PR19" s="128"/>
      <c r="PS19" s="128">
        <v>5</v>
      </c>
      <c r="PT19" s="128">
        <v>2</v>
      </c>
      <c r="PU19" s="128">
        <v>3</v>
      </c>
      <c r="PV19" s="128">
        <v>1</v>
      </c>
      <c r="PW19" s="128"/>
      <c r="PX19" s="128"/>
      <c r="PY19" s="128"/>
      <c r="PZ19" s="128"/>
      <c r="QA19" s="128"/>
      <c r="QB19" s="128"/>
      <c r="QC19" s="128"/>
      <c r="QD19" s="198"/>
      <c r="QE19" s="128"/>
      <c r="QF19" s="163"/>
      <c r="QG19" s="128"/>
      <c r="QH19" s="128"/>
      <c r="QI19" s="128"/>
      <c r="QJ19" s="128"/>
      <c r="QK19" s="128"/>
      <c r="QL19" s="128"/>
      <c r="QM19" s="128">
        <v>6.5049999999999999</v>
      </c>
      <c r="QN19" s="128" t="s">
        <v>956</v>
      </c>
      <c r="QO19" s="163" t="s">
        <v>957</v>
      </c>
      <c r="QP19" s="128">
        <v>0</v>
      </c>
      <c r="QQ19" s="128"/>
      <c r="QR19" s="128"/>
      <c r="QS19" s="128"/>
      <c r="QT19" s="128"/>
      <c r="QU19" s="128"/>
      <c r="QV19" s="128"/>
      <c r="QW19" s="128"/>
      <c r="QX19" s="128"/>
      <c r="QY19" s="128"/>
      <c r="QZ19" s="128"/>
      <c r="RA19" s="128"/>
      <c r="RB19" s="128"/>
      <c r="RC19" s="128"/>
      <c r="RD19" s="128"/>
      <c r="RE19" s="128"/>
      <c r="RF19" s="128"/>
      <c r="RG19" s="128"/>
      <c r="RH19" s="128"/>
      <c r="RI19" s="128"/>
      <c r="RJ19" s="128"/>
      <c r="RK19" s="128"/>
      <c r="RL19" s="128"/>
      <c r="RM19" s="169"/>
      <c r="RN19" s="128"/>
      <c r="RO19" s="169"/>
      <c r="RP19" s="128"/>
      <c r="RQ19" s="128" t="s">
        <v>958</v>
      </c>
      <c r="RR19" s="105">
        <f t="shared" si="0"/>
        <v>2.83</v>
      </c>
      <c r="RS19" s="113">
        <f t="shared" si="1"/>
        <v>2.8249999999999993</v>
      </c>
      <c r="RT19" s="105">
        <f t="shared" si="2"/>
        <v>2.8400000000000007</v>
      </c>
      <c r="RU19" s="105">
        <f t="shared" si="3"/>
        <v>0</v>
      </c>
      <c r="RV19" s="105">
        <f t="shared" si="4"/>
        <v>0</v>
      </c>
      <c r="RW19" s="105">
        <f t="shared" si="5"/>
        <v>0</v>
      </c>
      <c r="RX19" s="105">
        <f t="shared" si="6"/>
        <v>0</v>
      </c>
      <c r="RY19" s="105">
        <f t="shared" si="7"/>
        <v>0</v>
      </c>
      <c r="RZ19" s="105">
        <f t="shared" si="8"/>
        <v>0</v>
      </c>
      <c r="SA19" s="105">
        <f t="shared" si="9"/>
        <v>0</v>
      </c>
      <c r="SB19" s="105">
        <f t="shared" si="10"/>
        <v>0</v>
      </c>
      <c r="SC19" s="105">
        <f t="shared" si="11"/>
        <v>0</v>
      </c>
      <c r="SD19" s="106">
        <f t="shared" si="18"/>
        <v>2.831666666666667</v>
      </c>
      <c r="SE19" s="106">
        <f t="shared" si="19"/>
        <v>0</v>
      </c>
      <c r="SF19" s="106">
        <f t="shared" si="20"/>
        <v>0</v>
      </c>
      <c r="SG19" s="106">
        <f t="shared" si="12"/>
        <v>0</v>
      </c>
      <c r="SH19" s="107">
        <f>(SD19/1000)*Parameters!$H$2</f>
        <v>8.3534166666666664E-5</v>
      </c>
      <c r="SI19" s="107">
        <f>(SE19/1000)*Parameters!$H$4</f>
        <v>0</v>
      </c>
      <c r="SJ19" s="107">
        <f>(SF19/1000)*Parameters!$H$3</f>
        <v>0</v>
      </c>
      <c r="SK19" s="107">
        <f>(SG19/1000)*Parameters!$H$5</f>
        <v>0</v>
      </c>
      <c r="SL19" s="108">
        <f t="shared" si="21"/>
        <v>8.3534166666666664E-5</v>
      </c>
      <c r="SM19" s="109">
        <f t="shared" si="13"/>
        <v>1</v>
      </c>
      <c r="SN19" s="109">
        <f t="shared" si="31"/>
        <v>0</v>
      </c>
      <c r="SO19" s="109">
        <f t="shared" si="32"/>
        <v>0</v>
      </c>
      <c r="SP19" s="109">
        <f t="shared" si="33"/>
        <v>0</v>
      </c>
      <c r="SQ19" s="110">
        <f>SUM(GS19*Parameters!$L$2,GT19*Parameters!$L$3,GU19*Parameters!$L$4,GV19*Parameters!$L$5)</f>
        <v>7.8999999999999995</v>
      </c>
      <c r="SR19" s="110">
        <f>SUM(LF19*Parameters!$L$2,LG19*Parameters!$L$3,LH19*Parameters!$L$4,LI19*Parameters!$L$5)</f>
        <v>7.8999999999999995</v>
      </c>
      <c r="SS19" s="110">
        <f>SUM(PS19*Parameters!$L$2,PT19*Parameters!$L$3,PU19*Parameters!$L$4,PV19*Parameters!$L$5)</f>
        <v>7.8999999999999995</v>
      </c>
      <c r="ST19" s="110">
        <f t="shared" si="25"/>
        <v>7.8999999999999995</v>
      </c>
      <c r="SU19" s="111">
        <f t="shared" si="26"/>
        <v>0.35843881856540083</v>
      </c>
      <c r="SV19" s="111">
        <f t="shared" si="27"/>
        <v>0</v>
      </c>
      <c r="SW19" s="111">
        <f t="shared" si="28"/>
        <v>0</v>
      </c>
      <c r="SX19" s="111">
        <f t="shared" si="29"/>
        <v>0</v>
      </c>
      <c r="SY19" s="162">
        <f t="shared" si="17"/>
        <v>45662</v>
      </c>
      <c r="SZ19" s="162">
        <f t="shared" si="30"/>
        <v>45662</v>
      </c>
    </row>
    <row r="20" spans="1:520">
      <c r="A20" s="276">
        <v>45654.6366602083</v>
      </c>
      <c r="B20" s="276">
        <v>45656.446983518501</v>
      </c>
      <c r="C20" s="276">
        <v>45654</v>
      </c>
      <c r="D20" s="121"/>
      <c r="E20" s="121" t="s">
        <v>322</v>
      </c>
      <c r="F20" s="121"/>
      <c r="G20" s="121" t="s">
        <v>322</v>
      </c>
      <c r="H20" s="121"/>
      <c r="I20" s="121" t="s">
        <v>323</v>
      </c>
      <c r="J20" s="121"/>
      <c r="K20" s="121" t="s">
        <v>727</v>
      </c>
      <c r="L20" s="151" t="s">
        <v>728</v>
      </c>
      <c r="M20" s="245" t="s">
        <v>415</v>
      </c>
      <c r="N20" s="121" t="s">
        <v>411</v>
      </c>
      <c r="O20" s="121">
        <v>1</v>
      </c>
      <c r="P20" s="121">
        <v>0</v>
      </c>
      <c r="Q20" s="121">
        <v>1</v>
      </c>
      <c r="R20" s="121">
        <v>0</v>
      </c>
      <c r="S20" s="121">
        <v>0</v>
      </c>
      <c r="T20" s="121">
        <v>0</v>
      </c>
      <c r="U20" s="121"/>
      <c r="V20" s="121" t="s">
        <v>409</v>
      </c>
      <c r="W20" s="121">
        <v>0</v>
      </c>
      <c r="X20" s="121">
        <v>1</v>
      </c>
      <c r="Y20" s="117">
        <v>0</v>
      </c>
      <c r="Z20" s="117">
        <v>0</v>
      </c>
      <c r="AA20" s="117">
        <v>0</v>
      </c>
      <c r="AB20" s="117">
        <v>1</v>
      </c>
      <c r="AC20" s="117">
        <v>0</v>
      </c>
      <c r="AD20" s="117">
        <v>0</v>
      </c>
      <c r="AE20" s="117">
        <v>0</v>
      </c>
      <c r="AF20" s="117">
        <v>0</v>
      </c>
      <c r="AG20" s="117">
        <v>0</v>
      </c>
      <c r="AH20" s="117"/>
      <c r="AI20" s="117"/>
      <c r="AJ20" s="117"/>
      <c r="AK20" s="117"/>
      <c r="AL20" s="117"/>
      <c r="AM20" s="117"/>
      <c r="AN20" s="117"/>
      <c r="AO20" s="117"/>
      <c r="AP20" s="117"/>
      <c r="AQ20" s="117"/>
      <c r="AR20" s="117"/>
      <c r="AS20" s="117"/>
      <c r="AT20" s="117"/>
      <c r="AU20" s="117"/>
      <c r="AV20" s="117"/>
      <c r="AW20" s="117"/>
      <c r="AX20" s="117"/>
      <c r="AY20" s="117"/>
      <c r="AZ20" s="117"/>
      <c r="BA20" s="117"/>
      <c r="BB20" s="117"/>
      <c r="BC20" s="117"/>
      <c r="BD20" s="117"/>
      <c r="BE20" s="117"/>
      <c r="BF20" s="190"/>
      <c r="BG20" s="121"/>
      <c r="BH20" s="122"/>
      <c r="BI20" s="121"/>
      <c r="BJ20" s="121"/>
      <c r="BK20" s="121"/>
      <c r="BL20" s="117"/>
      <c r="BM20" s="117"/>
      <c r="BN20" s="117"/>
      <c r="BO20" s="117">
        <v>11.35</v>
      </c>
      <c r="BP20" s="117" t="s">
        <v>959</v>
      </c>
      <c r="BQ20" s="122" t="s">
        <v>960</v>
      </c>
      <c r="BR20" s="117">
        <v>25.6</v>
      </c>
      <c r="BS20" s="117" t="s">
        <v>961</v>
      </c>
      <c r="BT20" s="122" t="s">
        <v>962</v>
      </c>
      <c r="BU20" s="117"/>
      <c r="BV20" s="117"/>
      <c r="BW20" s="117"/>
      <c r="BX20" s="117"/>
      <c r="BY20" s="117"/>
      <c r="BZ20" s="117"/>
      <c r="CA20" s="117"/>
      <c r="CB20" s="117"/>
      <c r="CC20" s="117"/>
      <c r="CD20" s="117"/>
      <c r="CE20" s="117"/>
      <c r="CF20" s="117"/>
      <c r="CG20" s="117"/>
      <c r="CH20" s="117"/>
      <c r="CI20" s="117"/>
      <c r="CJ20" s="117"/>
      <c r="CK20" s="117"/>
      <c r="CL20" s="117"/>
      <c r="CM20" s="117"/>
      <c r="CN20" s="117"/>
      <c r="CO20" s="117"/>
      <c r="CP20" s="117"/>
      <c r="CQ20" s="117"/>
      <c r="CR20" s="117"/>
      <c r="CS20" s="117"/>
      <c r="CT20" s="117"/>
      <c r="CU20" s="117"/>
      <c r="CV20" s="117"/>
      <c r="CW20" s="117"/>
      <c r="CX20" s="117"/>
      <c r="CY20" s="117"/>
      <c r="CZ20" s="117"/>
      <c r="DA20" s="117"/>
      <c r="DB20" s="117"/>
      <c r="DC20" s="117"/>
      <c r="DD20" s="117"/>
      <c r="DE20" s="117"/>
      <c r="DF20" s="117"/>
      <c r="DG20" s="117"/>
      <c r="DH20" s="117"/>
      <c r="DI20" s="117"/>
      <c r="DJ20" s="117"/>
      <c r="DK20" s="117"/>
      <c r="DL20" s="117"/>
      <c r="DM20" s="117"/>
      <c r="DN20" s="171"/>
      <c r="DO20" s="117"/>
      <c r="DP20" s="166"/>
      <c r="DQ20" s="117"/>
      <c r="DR20" s="166"/>
      <c r="DS20" s="117"/>
      <c r="DT20" s="117"/>
      <c r="DU20" s="117"/>
      <c r="DV20" s="117"/>
      <c r="DW20" s="248" t="s">
        <v>731</v>
      </c>
      <c r="DX20" s="117"/>
      <c r="DY20" s="117"/>
      <c r="DZ20" s="117"/>
      <c r="EA20" s="117"/>
      <c r="EB20" s="117"/>
      <c r="EC20" s="117"/>
      <c r="ED20" s="117" t="s">
        <v>963</v>
      </c>
      <c r="EE20" s="252">
        <v>45655.635910405101</v>
      </c>
      <c r="EF20" s="261">
        <v>45655.646024907401</v>
      </c>
      <c r="EG20" s="252">
        <v>45655</v>
      </c>
      <c r="EH20" s="129"/>
      <c r="EI20" s="129" t="s">
        <v>322</v>
      </c>
      <c r="EJ20" s="129"/>
      <c r="EK20" s="129" t="s">
        <v>322</v>
      </c>
      <c r="EL20" s="129"/>
      <c r="EM20" s="129" t="s">
        <v>323</v>
      </c>
      <c r="EN20" s="129"/>
      <c r="EO20" s="129" t="s">
        <v>727</v>
      </c>
      <c r="EP20" s="153" t="s">
        <v>731</v>
      </c>
      <c r="EQ20" s="153" t="s">
        <v>415</v>
      </c>
      <c r="ER20" s="129" t="s">
        <v>411</v>
      </c>
      <c r="ES20" s="129">
        <v>1</v>
      </c>
      <c r="ET20" s="129">
        <v>0</v>
      </c>
      <c r="EU20" s="129">
        <v>1</v>
      </c>
      <c r="EV20" s="129">
        <v>0</v>
      </c>
      <c r="EW20" s="129">
        <v>0</v>
      </c>
      <c r="EX20" s="129">
        <v>0</v>
      </c>
      <c r="EY20" s="129"/>
      <c r="EZ20" s="129" t="s">
        <v>409</v>
      </c>
      <c r="FA20" s="129">
        <v>0</v>
      </c>
      <c r="FB20" s="129">
        <v>1</v>
      </c>
      <c r="FC20" s="129">
        <v>0</v>
      </c>
      <c r="FD20" s="129">
        <v>0</v>
      </c>
      <c r="FE20" s="129">
        <v>0</v>
      </c>
      <c r="FF20" s="129">
        <v>1</v>
      </c>
      <c r="FG20" s="129">
        <v>0</v>
      </c>
      <c r="FH20" s="129">
        <v>0</v>
      </c>
      <c r="FI20" s="129">
        <v>0</v>
      </c>
      <c r="FJ20" s="129">
        <v>0</v>
      </c>
      <c r="FK20" s="129">
        <v>0</v>
      </c>
      <c r="FL20" s="129"/>
      <c r="FM20" s="129"/>
      <c r="FN20" s="129"/>
      <c r="FO20" s="129"/>
      <c r="FP20" s="129"/>
      <c r="FQ20" s="129"/>
      <c r="FR20" s="129"/>
      <c r="FS20" s="129"/>
      <c r="FT20" s="129"/>
      <c r="FU20" s="129"/>
      <c r="FV20" s="129"/>
      <c r="FW20" s="129"/>
      <c r="FX20" s="129"/>
      <c r="FY20" s="129"/>
      <c r="FZ20" s="129"/>
      <c r="GA20" s="129"/>
      <c r="GB20" s="129"/>
      <c r="GC20" s="129"/>
      <c r="GD20" s="129"/>
      <c r="GE20" s="129"/>
      <c r="GF20" s="129"/>
      <c r="GG20" s="129"/>
      <c r="GH20" s="129"/>
      <c r="GI20" s="129"/>
      <c r="GJ20" s="129"/>
      <c r="GK20" s="129"/>
      <c r="GL20" s="129"/>
      <c r="GM20" s="129"/>
      <c r="GN20" s="129"/>
      <c r="GO20" s="129"/>
      <c r="GP20" s="129"/>
      <c r="GQ20" s="129"/>
      <c r="GR20" s="129"/>
      <c r="GS20" s="129">
        <v>3</v>
      </c>
      <c r="GT20" s="129">
        <v>5</v>
      </c>
      <c r="GU20" s="129">
        <v>2</v>
      </c>
      <c r="GV20" s="129">
        <v>0</v>
      </c>
      <c r="GW20" s="129"/>
      <c r="GX20" s="129"/>
      <c r="GY20" s="129"/>
      <c r="GZ20" s="129"/>
      <c r="HA20" s="129"/>
      <c r="HB20" s="129"/>
      <c r="HC20" s="129"/>
      <c r="HD20" s="186"/>
      <c r="HE20" s="129"/>
      <c r="HF20" s="140"/>
      <c r="HG20" s="129"/>
      <c r="HH20" s="129"/>
      <c r="HI20" s="129"/>
      <c r="HJ20" s="129"/>
      <c r="HK20" s="129"/>
      <c r="HL20" s="129"/>
      <c r="HM20" s="129">
        <v>8.57</v>
      </c>
      <c r="HN20" s="129" t="s">
        <v>964</v>
      </c>
      <c r="HO20" s="140" t="s">
        <v>965</v>
      </c>
      <c r="HP20" s="129">
        <v>0</v>
      </c>
      <c r="HQ20" s="129"/>
      <c r="HR20" s="129"/>
      <c r="HS20" s="129">
        <v>25.3</v>
      </c>
      <c r="HT20" s="129" t="s">
        <v>966</v>
      </c>
      <c r="HU20" s="140" t="s">
        <v>967</v>
      </c>
      <c r="HV20" s="129">
        <v>0</v>
      </c>
      <c r="HW20" s="129"/>
      <c r="HX20" s="129"/>
      <c r="HY20" s="129"/>
      <c r="HZ20" s="129"/>
      <c r="IA20" s="129"/>
      <c r="IB20" s="129"/>
      <c r="IC20" s="129"/>
      <c r="ID20" s="129"/>
      <c r="IE20" s="129"/>
      <c r="IF20" s="129"/>
      <c r="IG20" s="129"/>
      <c r="IH20" s="129"/>
      <c r="II20" s="129"/>
      <c r="IJ20" s="129"/>
      <c r="IK20" s="129"/>
      <c r="IL20" s="176" t="s">
        <v>735</v>
      </c>
      <c r="IM20" s="129"/>
      <c r="IN20" s="167"/>
      <c r="IO20" s="129"/>
      <c r="IP20" s="129"/>
      <c r="IQ20" s="129" t="s">
        <v>968</v>
      </c>
      <c r="IR20" s="265">
        <v>45656.644472106498</v>
      </c>
      <c r="IS20" s="265">
        <v>45656.651077152797</v>
      </c>
      <c r="IT20" s="265">
        <v>45656</v>
      </c>
      <c r="IU20" s="142"/>
      <c r="IV20" s="142" t="s">
        <v>322</v>
      </c>
      <c r="IW20" s="142"/>
      <c r="IX20" s="142" t="s">
        <v>322</v>
      </c>
      <c r="IY20" s="142"/>
      <c r="IZ20" s="142" t="s">
        <v>323</v>
      </c>
      <c r="JA20" s="142"/>
      <c r="JB20" s="142" t="s">
        <v>727</v>
      </c>
      <c r="JC20" s="154" t="s">
        <v>735</v>
      </c>
      <c r="JD20" s="154" t="s">
        <v>415</v>
      </c>
      <c r="JE20" s="142" t="s">
        <v>411</v>
      </c>
      <c r="JF20" s="142">
        <v>1</v>
      </c>
      <c r="JG20" s="142">
        <v>0</v>
      </c>
      <c r="JH20" s="142">
        <v>1</v>
      </c>
      <c r="JI20" s="142">
        <v>0</v>
      </c>
      <c r="JJ20" s="142">
        <v>0</v>
      </c>
      <c r="JK20" s="142">
        <v>0</v>
      </c>
      <c r="JL20" s="142"/>
      <c r="JM20" s="142" t="s">
        <v>409</v>
      </c>
      <c r="JN20" s="142">
        <v>0</v>
      </c>
      <c r="JO20" s="142">
        <v>1</v>
      </c>
      <c r="JP20" s="142">
        <v>0</v>
      </c>
      <c r="JQ20" s="142">
        <v>0</v>
      </c>
      <c r="JR20" s="142">
        <v>0</v>
      </c>
      <c r="JS20" s="142">
        <v>1</v>
      </c>
      <c r="JT20" s="142">
        <v>0</v>
      </c>
      <c r="JU20" s="142">
        <v>0</v>
      </c>
      <c r="JV20" s="142">
        <v>0</v>
      </c>
      <c r="JW20" s="142">
        <v>0</v>
      </c>
      <c r="JX20" s="142">
        <v>0</v>
      </c>
      <c r="JY20" s="142"/>
      <c r="JZ20" s="142"/>
      <c r="KA20" s="142"/>
      <c r="KB20" s="142"/>
      <c r="KC20" s="142"/>
      <c r="KD20" s="142"/>
      <c r="KE20" s="142"/>
      <c r="KF20" s="142"/>
      <c r="KG20" s="142"/>
      <c r="KH20" s="142"/>
      <c r="KI20" s="142"/>
      <c r="KJ20" s="142"/>
      <c r="KK20" s="142"/>
      <c r="KL20" s="142"/>
      <c r="KM20" s="142"/>
      <c r="KN20" s="142"/>
      <c r="KO20" s="142"/>
      <c r="KP20" s="142"/>
      <c r="KQ20" s="142"/>
      <c r="KR20" s="142"/>
      <c r="KS20" s="142"/>
      <c r="KT20" s="142"/>
      <c r="KU20" s="142"/>
      <c r="KV20" s="142"/>
      <c r="KW20" s="142"/>
      <c r="KX20" s="142"/>
      <c r="KY20" s="142"/>
      <c r="KZ20" s="142"/>
      <c r="LA20" s="142"/>
      <c r="LB20" s="142"/>
      <c r="LC20" s="142"/>
      <c r="LD20" s="142"/>
      <c r="LE20" s="142"/>
      <c r="LF20" s="142">
        <v>3</v>
      </c>
      <c r="LG20" s="142">
        <v>5</v>
      </c>
      <c r="LH20" s="142">
        <v>1</v>
      </c>
      <c r="LI20" s="142">
        <v>0</v>
      </c>
      <c r="LJ20" s="142"/>
      <c r="LK20" s="142"/>
      <c r="LL20" s="142"/>
      <c r="LM20" s="142"/>
      <c r="LN20" s="142"/>
      <c r="LO20" s="142"/>
      <c r="LP20" s="142"/>
      <c r="LQ20" s="194"/>
      <c r="LR20" s="142"/>
      <c r="LS20" s="144"/>
      <c r="LT20" s="142"/>
      <c r="LU20" s="142"/>
      <c r="LV20" s="142"/>
      <c r="LW20" s="142"/>
      <c r="LX20" s="142"/>
      <c r="LY20" s="142"/>
      <c r="LZ20" s="142">
        <v>5.59</v>
      </c>
      <c r="MA20" s="142" t="s">
        <v>969</v>
      </c>
      <c r="MB20" s="144" t="s">
        <v>970</v>
      </c>
      <c r="MC20" s="142">
        <v>0</v>
      </c>
      <c r="MD20" s="142"/>
      <c r="ME20" s="142"/>
      <c r="MF20" s="142">
        <v>25</v>
      </c>
      <c r="MG20" s="142" t="s">
        <v>971</v>
      </c>
      <c r="MH20" s="144" t="s">
        <v>972</v>
      </c>
      <c r="MI20" s="142">
        <v>0</v>
      </c>
      <c r="MJ20" s="142"/>
      <c r="MK20" s="142"/>
      <c r="ML20" s="142"/>
      <c r="MM20" s="142"/>
      <c r="MN20" s="142"/>
      <c r="MO20" s="142"/>
      <c r="MP20" s="142"/>
      <c r="MQ20" s="142"/>
      <c r="MR20" s="142"/>
      <c r="MS20" s="142"/>
      <c r="MT20" s="142"/>
      <c r="MU20" s="142"/>
      <c r="MV20" s="142"/>
      <c r="MW20" s="142"/>
      <c r="MX20" s="142"/>
      <c r="MY20" s="168"/>
      <c r="MZ20" s="142"/>
      <c r="NA20" s="180" t="s">
        <v>739</v>
      </c>
      <c r="NB20" s="142"/>
      <c r="NC20" s="142"/>
      <c r="ND20" s="142" t="s">
        <v>973</v>
      </c>
      <c r="NE20" s="270">
        <v>45657.642684490696</v>
      </c>
      <c r="NF20" s="270">
        <v>45657.661286342598</v>
      </c>
      <c r="NG20" s="270">
        <v>45657</v>
      </c>
      <c r="NH20" s="128"/>
      <c r="NI20" s="128" t="s">
        <v>322</v>
      </c>
      <c r="NJ20" s="128"/>
      <c r="NK20" s="128" t="s">
        <v>322</v>
      </c>
      <c r="NL20" s="128"/>
      <c r="NM20" s="128" t="s">
        <v>323</v>
      </c>
      <c r="NN20" s="128"/>
      <c r="NO20" s="128" t="s">
        <v>727</v>
      </c>
      <c r="NP20" s="136" t="s">
        <v>739</v>
      </c>
      <c r="NQ20" s="136" t="s">
        <v>415</v>
      </c>
      <c r="NR20" s="128" t="s">
        <v>411</v>
      </c>
      <c r="NS20" s="128">
        <v>1</v>
      </c>
      <c r="NT20" s="128">
        <v>0</v>
      </c>
      <c r="NU20" s="128">
        <v>1</v>
      </c>
      <c r="NV20" s="128">
        <v>0</v>
      </c>
      <c r="NW20" s="128">
        <v>0</v>
      </c>
      <c r="NX20" s="128">
        <v>0</v>
      </c>
      <c r="NY20" s="128"/>
      <c r="NZ20" s="128" t="s">
        <v>409</v>
      </c>
      <c r="OA20" s="128">
        <v>0</v>
      </c>
      <c r="OB20" s="128">
        <v>1</v>
      </c>
      <c r="OC20" s="128">
        <v>0</v>
      </c>
      <c r="OD20" s="128">
        <v>0</v>
      </c>
      <c r="OE20" s="128">
        <v>0</v>
      </c>
      <c r="OF20" s="128">
        <v>1</v>
      </c>
      <c r="OG20" s="128">
        <v>0</v>
      </c>
      <c r="OH20" s="128">
        <v>0</v>
      </c>
      <c r="OI20" s="128">
        <v>0</v>
      </c>
      <c r="OJ20" s="128">
        <v>0</v>
      </c>
      <c r="OK20" s="128">
        <v>0</v>
      </c>
      <c r="OL20" s="128"/>
      <c r="OM20" s="128"/>
      <c r="ON20" s="128"/>
      <c r="OO20" s="128"/>
      <c r="OP20" s="128"/>
      <c r="OQ20" s="128"/>
      <c r="OR20" s="128"/>
      <c r="OS20" s="128"/>
      <c r="OT20" s="128"/>
      <c r="OU20" s="128"/>
      <c r="OV20" s="128"/>
      <c r="OW20" s="128"/>
      <c r="OX20" s="128"/>
      <c r="OY20" s="128"/>
      <c r="OZ20" s="128"/>
      <c r="PA20" s="128"/>
      <c r="PB20" s="128"/>
      <c r="PC20" s="128"/>
      <c r="PD20" s="128"/>
      <c r="PE20" s="128"/>
      <c r="PF20" s="128"/>
      <c r="PG20" s="128"/>
      <c r="PH20" s="128"/>
      <c r="PI20" s="128"/>
      <c r="PJ20" s="128"/>
      <c r="PK20" s="128"/>
      <c r="PL20" s="128"/>
      <c r="PM20" s="128"/>
      <c r="PN20" s="128"/>
      <c r="PO20" s="128"/>
      <c r="PP20" s="128"/>
      <c r="PQ20" s="128"/>
      <c r="PR20" s="128"/>
      <c r="PS20" s="128">
        <v>3</v>
      </c>
      <c r="PT20" s="128">
        <v>5</v>
      </c>
      <c r="PU20" s="128">
        <v>1</v>
      </c>
      <c r="PV20" s="128">
        <v>0</v>
      </c>
      <c r="PW20" s="128"/>
      <c r="PX20" s="128"/>
      <c r="PY20" s="128"/>
      <c r="PZ20" s="128"/>
      <c r="QA20" s="128"/>
      <c r="QB20" s="128"/>
      <c r="QC20" s="128"/>
      <c r="QD20" s="198"/>
      <c r="QE20" s="128"/>
      <c r="QF20" s="163"/>
      <c r="QG20" s="128"/>
      <c r="QH20" s="128"/>
      <c r="QI20" s="128"/>
      <c r="QJ20" s="128"/>
      <c r="QK20" s="128"/>
      <c r="QL20" s="128"/>
      <c r="QM20" s="128">
        <v>2.69</v>
      </c>
      <c r="QN20" s="128" t="s">
        <v>974</v>
      </c>
      <c r="QO20" s="163" t="s">
        <v>975</v>
      </c>
      <c r="QP20" s="128">
        <v>0</v>
      </c>
      <c r="QQ20" s="128"/>
      <c r="QR20" s="128"/>
      <c r="QS20" s="128">
        <v>24.7</v>
      </c>
      <c r="QT20" s="128" t="s">
        <v>976</v>
      </c>
      <c r="QU20" s="163" t="s">
        <v>977</v>
      </c>
      <c r="QV20" s="128">
        <v>0</v>
      </c>
      <c r="QW20" s="128"/>
      <c r="QX20" s="128"/>
      <c r="QY20" s="128"/>
      <c r="QZ20" s="128"/>
      <c r="RA20" s="128"/>
      <c r="RB20" s="128"/>
      <c r="RC20" s="128"/>
      <c r="RD20" s="128"/>
      <c r="RE20" s="128"/>
      <c r="RF20" s="128"/>
      <c r="RG20" s="128"/>
      <c r="RH20" s="128"/>
      <c r="RI20" s="128"/>
      <c r="RJ20" s="128"/>
      <c r="RK20" s="128"/>
      <c r="RL20" s="128"/>
      <c r="RM20" s="169"/>
      <c r="RN20" s="128"/>
      <c r="RO20" s="169"/>
      <c r="RP20" s="128"/>
      <c r="RQ20" s="128" t="s">
        <v>978</v>
      </c>
      <c r="RR20" s="105">
        <f t="shared" si="0"/>
        <v>2.7799999999999994</v>
      </c>
      <c r="RS20" s="113">
        <f t="shared" si="1"/>
        <v>2.9800000000000004</v>
      </c>
      <c r="RT20" s="105">
        <f t="shared" si="2"/>
        <v>2.9</v>
      </c>
      <c r="RU20" s="105">
        <f t="shared" si="3"/>
        <v>0</v>
      </c>
      <c r="RV20" s="105">
        <f t="shared" si="4"/>
        <v>0</v>
      </c>
      <c r="RW20" s="105">
        <f t="shared" si="5"/>
        <v>0</v>
      </c>
      <c r="RX20" s="105">
        <f t="shared" si="6"/>
        <v>0.30000000000000071</v>
      </c>
      <c r="RY20" s="105">
        <f t="shared" si="7"/>
        <v>0.30000000000000071</v>
      </c>
      <c r="RZ20" s="105">
        <f t="shared" si="8"/>
        <v>0.30000000000000071</v>
      </c>
      <c r="SA20" s="105">
        <f t="shared" si="9"/>
        <v>0</v>
      </c>
      <c r="SB20" s="105">
        <f t="shared" si="10"/>
        <v>0</v>
      </c>
      <c r="SC20" s="105">
        <f t="shared" si="11"/>
        <v>0</v>
      </c>
      <c r="SD20" s="106">
        <f t="shared" si="18"/>
        <v>2.8866666666666667</v>
      </c>
      <c r="SE20" s="106">
        <f t="shared" si="19"/>
        <v>0</v>
      </c>
      <c r="SF20" s="106">
        <f t="shared" si="20"/>
        <v>0.30000000000000071</v>
      </c>
      <c r="SG20" s="106">
        <f t="shared" si="12"/>
        <v>0</v>
      </c>
      <c r="SH20" s="107">
        <f>(SD20/1000)*Parameters!$H$2</f>
        <v>8.5156666666666664E-5</v>
      </c>
      <c r="SI20" s="107">
        <f>(SE20/1000)*Parameters!$H$4</f>
        <v>0</v>
      </c>
      <c r="SJ20" s="107">
        <f>(SF20/1000)*Parameters!$H$3</f>
        <v>1.4190000000000035E-5</v>
      </c>
      <c r="SK20" s="107">
        <f>(SG20/1000)*Parameters!$H$5</f>
        <v>0</v>
      </c>
      <c r="SL20" s="108">
        <f t="shared" si="21"/>
        <v>9.9346666666666703E-5</v>
      </c>
      <c r="SM20" s="109">
        <f t="shared" si="13"/>
        <v>0.85716682324520166</v>
      </c>
      <c r="SN20" s="109">
        <f t="shared" si="31"/>
        <v>0</v>
      </c>
      <c r="SO20" s="109">
        <f t="shared" si="32"/>
        <v>0.14283317675479831</v>
      </c>
      <c r="SP20" s="109">
        <f t="shared" si="33"/>
        <v>0</v>
      </c>
      <c r="SQ20" s="110">
        <f>SUM(GS20*Parameters!$L$2,GT20*Parameters!$L$3,GU20*Parameters!$L$4,GV20*Parameters!$L$5)</f>
        <v>7.5</v>
      </c>
      <c r="SR20" s="110">
        <f>SUM(LF20*Parameters!$L$2,LG20*Parameters!$L$3,LH20*Parameters!$L$4,LI20*Parameters!$L$5)</f>
        <v>6.5</v>
      </c>
      <c r="SS20" s="110">
        <f>SUM(PS20*Parameters!$L$2,PT20*Parameters!$L$3,PU20*Parameters!$L$4,PV20*Parameters!$L$5)</f>
        <v>6.5</v>
      </c>
      <c r="ST20" s="110">
        <f t="shared" si="25"/>
        <v>6.833333333333333</v>
      </c>
      <c r="SU20" s="111">
        <f t="shared" si="26"/>
        <v>0.42509401709401712</v>
      </c>
      <c r="SV20" s="111">
        <f t="shared" si="27"/>
        <v>0</v>
      </c>
      <c r="SW20" s="111">
        <f t="shared" si="28"/>
        <v>4.4102564102564211E-2</v>
      </c>
      <c r="SX20" s="111">
        <f t="shared" si="29"/>
        <v>0</v>
      </c>
      <c r="SY20" s="162">
        <f t="shared" si="17"/>
        <v>45654</v>
      </c>
      <c r="SZ20" s="162">
        <f t="shared" si="30"/>
        <v>45655</v>
      </c>
    </row>
    <row r="21" spans="1:520">
      <c r="A21" s="276">
        <v>45654.350613472197</v>
      </c>
      <c r="B21" s="276">
        <v>45654.363112557898</v>
      </c>
      <c r="C21" s="276">
        <v>45654</v>
      </c>
      <c r="D21" s="121"/>
      <c r="E21" s="121" t="s">
        <v>322</v>
      </c>
      <c r="F21" s="121"/>
      <c r="G21" s="121" t="s">
        <v>322</v>
      </c>
      <c r="H21" s="121"/>
      <c r="I21" s="121" t="s">
        <v>323</v>
      </c>
      <c r="J21" s="121"/>
      <c r="K21" s="121" t="s">
        <v>727</v>
      </c>
      <c r="L21" s="151" t="s">
        <v>728</v>
      </c>
      <c r="M21" s="245" t="s">
        <v>419</v>
      </c>
      <c r="N21" s="121" t="s">
        <v>331</v>
      </c>
      <c r="O21" s="121">
        <v>1</v>
      </c>
      <c r="P21" s="121">
        <v>0</v>
      </c>
      <c r="Q21" s="121">
        <v>0</v>
      </c>
      <c r="R21" s="121">
        <v>0</v>
      </c>
      <c r="S21" s="121">
        <v>0</v>
      </c>
      <c r="T21" s="121">
        <v>0</v>
      </c>
      <c r="U21" s="121"/>
      <c r="V21" s="121" t="s">
        <v>329</v>
      </c>
      <c r="W21" s="121">
        <v>0</v>
      </c>
      <c r="X21" s="121">
        <v>1</v>
      </c>
      <c r="Y21" s="117">
        <v>0</v>
      </c>
      <c r="Z21" s="117">
        <v>0</v>
      </c>
      <c r="AA21" s="117">
        <v>0</v>
      </c>
      <c r="AB21" s="117">
        <v>0</v>
      </c>
      <c r="AC21" s="117">
        <v>0</v>
      </c>
      <c r="AD21" s="117">
        <v>0</v>
      </c>
      <c r="AE21" s="117">
        <v>0</v>
      </c>
      <c r="AF21" s="117">
        <v>0</v>
      </c>
      <c r="AG21" s="117">
        <v>0</v>
      </c>
      <c r="AH21" s="117"/>
      <c r="AI21" s="117"/>
      <c r="AJ21" s="117"/>
      <c r="AK21" s="117"/>
      <c r="AL21" s="117"/>
      <c r="AM21" s="117"/>
      <c r="AN21" s="117"/>
      <c r="AO21" s="117"/>
      <c r="AP21" s="117"/>
      <c r="AQ21" s="117"/>
      <c r="AR21" s="117"/>
      <c r="AS21" s="117"/>
      <c r="AT21" s="117"/>
      <c r="AU21" s="117"/>
      <c r="AV21" s="117"/>
      <c r="AW21" s="117"/>
      <c r="AX21" s="117"/>
      <c r="AY21" s="117"/>
      <c r="AZ21" s="117"/>
      <c r="BA21" s="117"/>
      <c r="BB21" s="117"/>
      <c r="BC21" s="117"/>
      <c r="BD21" s="117"/>
      <c r="BE21" s="117"/>
      <c r="BF21" s="190"/>
      <c r="BG21" s="121"/>
      <c r="BH21" s="122"/>
      <c r="BI21" s="117"/>
      <c r="BJ21" s="117"/>
      <c r="BK21" s="117"/>
      <c r="BL21" s="117"/>
      <c r="BM21" s="117"/>
      <c r="BN21" s="117"/>
      <c r="BO21" s="117">
        <v>14.32</v>
      </c>
      <c r="BP21" s="117" t="s">
        <v>979</v>
      </c>
      <c r="BQ21" s="122" t="s">
        <v>980</v>
      </c>
      <c r="BR21" s="117"/>
      <c r="BS21" s="117"/>
      <c r="BT21" s="117"/>
      <c r="BU21" s="117"/>
      <c r="BV21" s="117"/>
      <c r="BW21" s="117"/>
      <c r="BX21" s="117"/>
      <c r="BY21" s="117"/>
      <c r="BZ21" s="117"/>
      <c r="CA21" s="117"/>
      <c r="CB21" s="117"/>
      <c r="CC21" s="117"/>
      <c r="CD21" s="117"/>
      <c r="CE21" s="117"/>
      <c r="CF21" s="117"/>
      <c r="CG21" s="117"/>
      <c r="CH21" s="117"/>
      <c r="CI21" s="117"/>
      <c r="CJ21" s="117"/>
      <c r="CK21" s="117"/>
      <c r="CL21" s="117"/>
      <c r="CM21" s="117"/>
      <c r="CN21" s="117"/>
      <c r="CO21" s="117"/>
      <c r="CP21" s="117"/>
      <c r="CQ21" s="117"/>
      <c r="CR21" s="117"/>
      <c r="CS21" s="117"/>
      <c r="CT21" s="117"/>
      <c r="CU21" s="117"/>
      <c r="CV21" s="117"/>
      <c r="CW21" s="117"/>
      <c r="CX21" s="117"/>
      <c r="CY21" s="117"/>
      <c r="CZ21" s="117"/>
      <c r="DA21" s="117"/>
      <c r="DB21" s="117"/>
      <c r="DC21" s="117"/>
      <c r="DD21" s="117"/>
      <c r="DE21" s="117"/>
      <c r="DF21" s="117"/>
      <c r="DG21" s="117"/>
      <c r="DH21" s="117"/>
      <c r="DI21" s="117"/>
      <c r="DJ21" s="117"/>
      <c r="DK21" s="117"/>
      <c r="DL21" s="117"/>
      <c r="DM21" s="117"/>
      <c r="DN21" s="171"/>
      <c r="DO21" s="117"/>
      <c r="DP21" s="166"/>
      <c r="DQ21" s="117"/>
      <c r="DR21" s="166"/>
      <c r="DS21" s="117"/>
      <c r="DT21" s="117"/>
      <c r="DU21" s="117"/>
      <c r="DV21" s="117"/>
      <c r="DW21" s="248" t="s">
        <v>731</v>
      </c>
      <c r="DX21" s="117"/>
      <c r="DY21" s="117"/>
      <c r="DZ21" s="117"/>
      <c r="EA21" s="117"/>
      <c r="EB21" s="117"/>
      <c r="EC21" s="117"/>
      <c r="ED21" s="117" t="s">
        <v>981</v>
      </c>
      <c r="EE21" s="252">
        <v>45655.351464838001</v>
      </c>
      <c r="EF21" s="261">
        <v>45655.362561689799</v>
      </c>
      <c r="EG21" s="252">
        <v>45655</v>
      </c>
      <c r="EH21" s="129"/>
      <c r="EI21" s="129" t="s">
        <v>322</v>
      </c>
      <c r="EJ21" s="129"/>
      <c r="EK21" s="129" t="s">
        <v>322</v>
      </c>
      <c r="EL21" s="129"/>
      <c r="EM21" s="129" t="s">
        <v>323</v>
      </c>
      <c r="EN21" s="129"/>
      <c r="EO21" s="129" t="s">
        <v>727</v>
      </c>
      <c r="EP21" s="153" t="s">
        <v>731</v>
      </c>
      <c r="EQ21" s="153" t="s">
        <v>419</v>
      </c>
      <c r="ER21" s="129" t="s">
        <v>331</v>
      </c>
      <c r="ES21" s="129">
        <v>1</v>
      </c>
      <c r="ET21" s="129">
        <v>0</v>
      </c>
      <c r="EU21" s="129">
        <v>0</v>
      </c>
      <c r="EV21" s="129">
        <v>0</v>
      </c>
      <c r="EW21" s="129">
        <v>0</v>
      </c>
      <c r="EX21" s="129">
        <v>0</v>
      </c>
      <c r="EY21" s="129"/>
      <c r="EZ21" s="129" t="s">
        <v>329</v>
      </c>
      <c r="FA21" s="129">
        <v>0</v>
      </c>
      <c r="FB21" s="129">
        <v>1</v>
      </c>
      <c r="FC21" s="129">
        <v>0</v>
      </c>
      <c r="FD21" s="129">
        <v>0</v>
      </c>
      <c r="FE21" s="129">
        <v>0</v>
      </c>
      <c r="FF21" s="129">
        <v>0</v>
      </c>
      <c r="FG21" s="129">
        <v>0</v>
      </c>
      <c r="FH21" s="129">
        <v>0</v>
      </c>
      <c r="FI21" s="129">
        <v>0</v>
      </c>
      <c r="FJ21" s="129">
        <v>0</v>
      </c>
      <c r="FK21" s="129">
        <v>0</v>
      </c>
      <c r="FL21" s="129"/>
      <c r="FM21" s="129"/>
      <c r="FN21" s="129"/>
      <c r="FO21" s="129"/>
      <c r="FP21" s="129"/>
      <c r="FQ21" s="129"/>
      <c r="FR21" s="129"/>
      <c r="FS21" s="129"/>
      <c r="FT21" s="129"/>
      <c r="FU21" s="129"/>
      <c r="FV21" s="129"/>
      <c r="FW21" s="129"/>
      <c r="FX21" s="129"/>
      <c r="FY21" s="129"/>
      <c r="FZ21" s="129"/>
      <c r="GA21" s="129"/>
      <c r="GB21" s="129"/>
      <c r="GC21" s="129"/>
      <c r="GD21" s="129"/>
      <c r="GE21" s="129"/>
      <c r="GF21" s="129"/>
      <c r="GG21" s="129"/>
      <c r="GH21" s="129"/>
      <c r="GI21" s="129"/>
      <c r="GJ21" s="129"/>
      <c r="GK21" s="129"/>
      <c r="GL21" s="129"/>
      <c r="GM21" s="129"/>
      <c r="GN21" s="129"/>
      <c r="GO21" s="129"/>
      <c r="GP21" s="129"/>
      <c r="GQ21" s="129"/>
      <c r="GR21" s="129"/>
      <c r="GS21" s="129">
        <v>5</v>
      </c>
      <c r="GT21" s="129">
        <v>1</v>
      </c>
      <c r="GU21" s="129">
        <v>2</v>
      </c>
      <c r="GV21" s="129">
        <v>0</v>
      </c>
      <c r="GW21" s="129"/>
      <c r="GX21" s="129"/>
      <c r="GY21" s="129"/>
      <c r="GZ21" s="129"/>
      <c r="HA21" s="129"/>
      <c r="HB21" s="129"/>
      <c r="HC21" s="129"/>
      <c r="HD21" s="186"/>
      <c r="HE21" s="129"/>
      <c r="HF21" s="140"/>
      <c r="HG21" s="129"/>
      <c r="HH21" s="129"/>
      <c r="HI21" s="129"/>
      <c r="HJ21" s="129"/>
      <c r="HK21" s="129"/>
      <c r="HL21" s="129"/>
      <c r="HM21" s="129">
        <v>11.43</v>
      </c>
      <c r="HN21" s="129" t="s">
        <v>982</v>
      </c>
      <c r="HO21" s="140" t="s">
        <v>983</v>
      </c>
      <c r="HP21" s="129">
        <v>0</v>
      </c>
      <c r="HQ21" s="129"/>
      <c r="HR21" s="129"/>
      <c r="HS21" s="129"/>
      <c r="HT21" s="129"/>
      <c r="HU21" s="129"/>
      <c r="HV21" s="129"/>
      <c r="HW21" s="129"/>
      <c r="HX21" s="129"/>
      <c r="HY21" s="129"/>
      <c r="HZ21" s="129"/>
      <c r="IA21" s="129"/>
      <c r="IB21" s="129"/>
      <c r="IC21" s="129"/>
      <c r="ID21" s="129"/>
      <c r="IE21" s="129"/>
      <c r="IF21" s="129"/>
      <c r="IG21" s="129"/>
      <c r="IH21" s="129"/>
      <c r="II21" s="129"/>
      <c r="IJ21" s="129"/>
      <c r="IK21" s="129"/>
      <c r="IL21" s="176" t="s">
        <v>735</v>
      </c>
      <c r="IM21" s="129"/>
      <c r="IN21" s="167"/>
      <c r="IO21" s="129"/>
      <c r="IP21" s="129"/>
      <c r="IQ21" s="129" t="s">
        <v>984</v>
      </c>
      <c r="IR21" s="265">
        <v>45656.349528946797</v>
      </c>
      <c r="IS21" s="265">
        <v>45656.361517824102</v>
      </c>
      <c r="IT21" s="265">
        <v>45656</v>
      </c>
      <c r="IU21" s="142"/>
      <c r="IV21" s="142" t="s">
        <v>322</v>
      </c>
      <c r="IW21" s="142"/>
      <c r="IX21" s="142" t="s">
        <v>322</v>
      </c>
      <c r="IY21" s="142"/>
      <c r="IZ21" s="142" t="s">
        <v>323</v>
      </c>
      <c r="JA21" s="142"/>
      <c r="JB21" s="142" t="s">
        <v>727</v>
      </c>
      <c r="JC21" s="154" t="s">
        <v>735</v>
      </c>
      <c r="JD21" s="154" t="s">
        <v>419</v>
      </c>
      <c r="JE21" s="142" t="s">
        <v>331</v>
      </c>
      <c r="JF21" s="142">
        <v>1</v>
      </c>
      <c r="JG21" s="142">
        <v>0</v>
      </c>
      <c r="JH21" s="142">
        <v>0</v>
      </c>
      <c r="JI21" s="142">
        <v>0</v>
      </c>
      <c r="JJ21" s="142">
        <v>0</v>
      </c>
      <c r="JK21" s="142">
        <v>0</v>
      </c>
      <c r="JL21" s="142"/>
      <c r="JM21" s="142" t="s">
        <v>329</v>
      </c>
      <c r="JN21" s="142">
        <v>0</v>
      </c>
      <c r="JO21" s="142">
        <v>1</v>
      </c>
      <c r="JP21" s="142">
        <v>0</v>
      </c>
      <c r="JQ21" s="142">
        <v>0</v>
      </c>
      <c r="JR21" s="142">
        <v>0</v>
      </c>
      <c r="JS21" s="142">
        <v>0</v>
      </c>
      <c r="JT21" s="142">
        <v>0</v>
      </c>
      <c r="JU21" s="142">
        <v>0</v>
      </c>
      <c r="JV21" s="142">
        <v>0</v>
      </c>
      <c r="JW21" s="142">
        <v>0</v>
      </c>
      <c r="JX21" s="142">
        <v>0</v>
      </c>
      <c r="JY21" s="142"/>
      <c r="JZ21" s="142"/>
      <c r="KA21" s="142"/>
      <c r="KB21" s="142"/>
      <c r="KC21" s="142"/>
      <c r="KD21" s="142"/>
      <c r="KE21" s="142"/>
      <c r="KF21" s="142"/>
      <c r="KG21" s="142"/>
      <c r="KH21" s="142"/>
      <c r="KI21" s="142"/>
      <c r="KJ21" s="142"/>
      <c r="KK21" s="142"/>
      <c r="KL21" s="142"/>
      <c r="KM21" s="142"/>
      <c r="KN21" s="142"/>
      <c r="KO21" s="142"/>
      <c r="KP21" s="142"/>
      <c r="KQ21" s="142"/>
      <c r="KR21" s="142"/>
      <c r="KS21" s="142"/>
      <c r="KT21" s="142"/>
      <c r="KU21" s="142"/>
      <c r="KV21" s="142"/>
      <c r="KW21" s="142"/>
      <c r="KX21" s="142"/>
      <c r="KY21" s="142"/>
      <c r="KZ21" s="142"/>
      <c r="LA21" s="142"/>
      <c r="LB21" s="142"/>
      <c r="LC21" s="142"/>
      <c r="LD21" s="142"/>
      <c r="LE21" s="142"/>
      <c r="LF21" s="142">
        <v>5</v>
      </c>
      <c r="LG21" s="142">
        <v>1</v>
      </c>
      <c r="LH21" s="142">
        <v>2</v>
      </c>
      <c r="LI21" s="142">
        <v>0</v>
      </c>
      <c r="LJ21" s="142"/>
      <c r="LK21" s="142"/>
      <c r="LL21" s="142"/>
      <c r="LM21" s="142"/>
      <c r="LN21" s="142"/>
      <c r="LO21" s="142"/>
      <c r="LP21" s="142"/>
      <c r="LQ21" s="194"/>
      <c r="LR21" s="142"/>
      <c r="LS21" s="144"/>
      <c r="LT21" s="142"/>
      <c r="LU21" s="142"/>
      <c r="LV21" s="142"/>
      <c r="LW21" s="142"/>
      <c r="LX21" s="142"/>
      <c r="LY21" s="142"/>
      <c r="LZ21" s="142">
        <v>8.5299999999999994</v>
      </c>
      <c r="MA21" s="142" t="s">
        <v>985</v>
      </c>
      <c r="MB21" s="144" t="s">
        <v>986</v>
      </c>
      <c r="MC21" s="142">
        <v>0</v>
      </c>
      <c r="MD21" s="142"/>
      <c r="ME21" s="142"/>
      <c r="MF21" s="142"/>
      <c r="MG21" s="142"/>
      <c r="MH21" s="142"/>
      <c r="MI21" s="142"/>
      <c r="MJ21" s="142"/>
      <c r="MK21" s="142"/>
      <c r="ML21" s="142"/>
      <c r="MM21" s="142"/>
      <c r="MN21" s="142"/>
      <c r="MO21" s="142"/>
      <c r="MP21" s="142"/>
      <c r="MQ21" s="142"/>
      <c r="MR21" s="142"/>
      <c r="MS21" s="142"/>
      <c r="MT21" s="142"/>
      <c r="MU21" s="142"/>
      <c r="MV21" s="142"/>
      <c r="MW21" s="142"/>
      <c r="MX21" s="142"/>
      <c r="MY21" s="168"/>
      <c r="MZ21" s="142"/>
      <c r="NA21" s="180" t="s">
        <v>739</v>
      </c>
      <c r="NB21" s="142"/>
      <c r="NC21" s="142"/>
      <c r="ND21" s="142" t="s">
        <v>987</v>
      </c>
      <c r="NE21" s="270">
        <v>45657.349402534703</v>
      </c>
      <c r="NF21" s="270">
        <v>45665.400652129603</v>
      </c>
      <c r="NG21" s="270">
        <v>45657</v>
      </c>
      <c r="NH21" s="128"/>
      <c r="NI21" s="128" t="s">
        <v>322</v>
      </c>
      <c r="NJ21" s="128"/>
      <c r="NK21" s="128" t="s">
        <v>322</v>
      </c>
      <c r="NL21" s="128"/>
      <c r="NM21" s="128" t="s">
        <v>323</v>
      </c>
      <c r="NN21" s="128"/>
      <c r="NO21" s="128" t="s">
        <v>727</v>
      </c>
      <c r="NP21" s="136" t="s">
        <v>739</v>
      </c>
      <c r="NQ21" s="136" t="s">
        <v>419</v>
      </c>
      <c r="NR21" s="128" t="s">
        <v>331</v>
      </c>
      <c r="NS21" s="128">
        <v>1</v>
      </c>
      <c r="NT21" s="128">
        <v>0</v>
      </c>
      <c r="NU21" s="128">
        <v>0</v>
      </c>
      <c r="NV21" s="128">
        <v>0</v>
      </c>
      <c r="NW21" s="128">
        <v>0</v>
      </c>
      <c r="NX21" s="128">
        <v>0</v>
      </c>
      <c r="NY21" s="128"/>
      <c r="NZ21" s="128" t="s">
        <v>329</v>
      </c>
      <c r="OA21" s="128">
        <v>0</v>
      </c>
      <c r="OB21" s="128">
        <v>1</v>
      </c>
      <c r="OC21" s="128">
        <v>0</v>
      </c>
      <c r="OD21" s="128">
        <v>0</v>
      </c>
      <c r="OE21" s="128">
        <v>0</v>
      </c>
      <c r="OF21" s="128">
        <v>0</v>
      </c>
      <c r="OG21" s="128">
        <v>0</v>
      </c>
      <c r="OH21" s="128">
        <v>0</v>
      </c>
      <c r="OI21" s="128">
        <v>0</v>
      </c>
      <c r="OJ21" s="128">
        <v>0</v>
      </c>
      <c r="OK21" s="128">
        <v>0</v>
      </c>
      <c r="OL21" s="128"/>
      <c r="OM21" s="128"/>
      <c r="ON21" s="128"/>
      <c r="OO21" s="128"/>
      <c r="OP21" s="128"/>
      <c r="OQ21" s="128"/>
      <c r="OR21" s="128"/>
      <c r="OS21" s="128"/>
      <c r="OT21" s="128"/>
      <c r="OU21" s="128"/>
      <c r="OV21" s="128"/>
      <c r="OW21" s="128"/>
      <c r="OX21" s="128"/>
      <c r="OY21" s="128"/>
      <c r="OZ21" s="128"/>
      <c r="PA21" s="128"/>
      <c r="PB21" s="128"/>
      <c r="PC21" s="128"/>
      <c r="PD21" s="128"/>
      <c r="PE21" s="128"/>
      <c r="PF21" s="128"/>
      <c r="PG21" s="128"/>
      <c r="PH21" s="128"/>
      <c r="PI21" s="128"/>
      <c r="PJ21" s="128"/>
      <c r="PK21" s="128"/>
      <c r="PL21" s="128"/>
      <c r="PM21" s="128"/>
      <c r="PN21" s="128"/>
      <c r="PO21" s="128"/>
      <c r="PP21" s="128"/>
      <c r="PQ21" s="128"/>
      <c r="PR21" s="128"/>
      <c r="PS21" s="128">
        <v>5</v>
      </c>
      <c r="PT21" s="128">
        <v>1</v>
      </c>
      <c r="PU21" s="128">
        <v>2</v>
      </c>
      <c r="PV21" s="128">
        <v>0</v>
      </c>
      <c r="PW21" s="128"/>
      <c r="PX21" s="128"/>
      <c r="PY21" s="128"/>
      <c r="PZ21" s="128"/>
      <c r="QA21" s="128"/>
      <c r="QB21" s="128"/>
      <c r="QC21" s="128"/>
      <c r="QD21" s="198"/>
      <c r="QE21" s="128"/>
      <c r="QF21" s="163"/>
      <c r="QG21" s="128"/>
      <c r="QH21" s="128"/>
      <c r="QI21" s="128"/>
      <c r="QJ21" s="128"/>
      <c r="QK21" s="128"/>
      <c r="QL21" s="128"/>
      <c r="QM21" s="128">
        <v>5.625</v>
      </c>
      <c r="QN21" s="128" t="s">
        <v>988</v>
      </c>
      <c r="QO21" s="163" t="s">
        <v>989</v>
      </c>
      <c r="QP21" s="128">
        <v>0</v>
      </c>
      <c r="QQ21" s="128"/>
      <c r="QR21" s="128"/>
      <c r="QS21" s="128"/>
      <c r="QT21" s="128"/>
      <c r="QU21" s="128"/>
      <c r="QV21" s="128"/>
      <c r="QW21" s="128"/>
      <c r="QX21" s="128"/>
      <c r="QY21" s="128"/>
      <c r="QZ21" s="128"/>
      <c r="RA21" s="128"/>
      <c r="RB21" s="128"/>
      <c r="RC21" s="128"/>
      <c r="RD21" s="128"/>
      <c r="RE21" s="128"/>
      <c r="RF21" s="128"/>
      <c r="RG21" s="128"/>
      <c r="RH21" s="128"/>
      <c r="RI21" s="128"/>
      <c r="RJ21" s="128"/>
      <c r="RK21" s="128"/>
      <c r="RL21" s="128"/>
      <c r="RM21" s="169"/>
      <c r="RN21" s="128"/>
      <c r="RO21" s="169"/>
      <c r="RP21" s="128"/>
      <c r="RQ21" s="128" t="s">
        <v>990</v>
      </c>
      <c r="RR21" s="105">
        <f t="shared" si="0"/>
        <v>2.8900000000000006</v>
      </c>
      <c r="RS21" s="113">
        <f t="shared" si="1"/>
        <v>2.9000000000000004</v>
      </c>
      <c r="RT21" s="105">
        <f t="shared" si="2"/>
        <v>2.9049999999999994</v>
      </c>
      <c r="RU21" s="105">
        <f t="shared" si="3"/>
        <v>0</v>
      </c>
      <c r="RV21" s="105">
        <f t="shared" si="4"/>
        <v>0</v>
      </c>
      <c r="RW21" s="105">
        <f t="shared" si="5"/>
        <v>0</v>
      </c>
      <c r="RX21" s="105">
        <f t="shared" si="6"/>
        <v>0</v>
      </c>
      <c r="RY21" s="105">
        <f t="shared" si="7"/>
        <v>0</v>
      </c>
      <c r="RZ21" s="105">
        <f t="shared" si="8"/>
        <v>0</v>
      </c>
      <c r="SA21" s="105">
        <f t="shared" si="9"/>
        <v>0</v>
      </c>
      <c r="SB21" s="105">
        <f t="shared" si="10"/>
        <v>0</v>
      </c>
      <c r="SC21" s="105">
        <f t="shared" si="11"/>
        <v>0</v>
      </c>
      <c r="SD21" s="106">
        <f t="shared" si="18"/>
        <v>2.8983333333333334</v>
      </c>
      <c r="SE21" s="106">
        <f t="shared" si="19"/>
        <v>0</v>
      </c>
      <c r="SF21" s="106">
        <f t="shared" si="20"/>
        <v>0</v>
      </c>
      <c r="SG21" s="106">
        <f t="shared" si="12"/>
        <v>0</v>
      </c>
      <c r="SH21" s="107">
        <f>(SD21/1000)*Parameters!$H$2</f>
        <v>8.5500833333333333E-5</v>
      </c>
      <c r="SI21" s="107">
        <f>(SE21/1000)*Parameters!$H$4</f>
        <v>0</v>
      </c>
      <c r="SJ21" s="107">
        <f>(SF21/1000)*Parameters!$H$3</f>
        <v>0</v>
      </c>
      <c r="SK21" s="107">
        <f>(SG21/1000)*Parameters!$H$5</f>
        <v>0</v>
      </c>
      <c r="SL21" s="108">
        <f t="shared" si="21"/>
        <v>8.5500833333333333E-5</v>
      </c>
      <c r="SM21" s="109">
        <f t="shared" si="13"/>
        <v>1</v>
      </c>
      <c r="SN21" s="109">
        <f t="shared" si="31"/>
        <v>0</v>
      </c>
      <c r="SO21" s="109">
        <f t="shared" si="32"/>
        <v>0</v>
      </c>
      <c r="SP21" s="109">
        <f t="shared" si="33"/>
        <v>0</v>
      </c>
      <c r="SQ21" s="110">
        <f>SUM(GS21*Parameters!$L$2,GT21*Parameters!$L$3,GU21*Parameters!$L$4,GV21*Parameters!$L$5)</f>
        <v>5.3</v>
      </c>
      <c r="SR21" s="110">
        <f>SUM(LF21*Parameters!$L$2,LG21*Parameters!$L$3,LH21*Parameters!$L$4,LI21*Parameters!$L$5)</f>
        <v>5.3</v>
      </c>
      <c r="SS21" s="110">
        <f>SUM(PS21*Parameters!$L$2,PT21*Parameters!$L$3,PU21*Parameters!$L$4,PV21*Parameters!$L$5)</f>
        <v>5.3</v>
      </c>
      <c r="ST21" s="110">
        <f t="shared" si="25"/>
        <v>5.3</v>
      </c>
      <c r="SU21" s="111">
        <f t="shared" si="26"/>
        <v>0.54685534591194973</v>
      </c>
      <c r="SV21" s="111">
        <f t="shared" si="27"/>
        <v>0</v>
      </c>
      <c r="SW21" s="111">
        <f t="shared" si="28"/>
        <v>0</v>
      </c>
      <c r="SX21" s="111">
        <f t="shared" si="29"/>
        <v>0</v>
      </c>
      <c r="SY21" s="162">
        <f t="shared" si="17"/>
        <v>45654</v>
      </c>
      <c r="SZ21" s="162">
        <f t="shared" si="30"/>
        <v>45655</v>
      </c>
    </row>
    <row r="22" spans="1:520">
      <c r="A22" s="276">
        <v>45648.579754455997</v>
      </c>
      <c r="B22" s="276">
        <v>45648.589265798597</v>
      </c>
      <c r="C22" s="276">
        <v>45648</v>
      </c>
      <c r="D22" s="121"/>
      <c r="E22" s="121" t="s">
        <v>322</v>
      </c>
      <c r="F22" s="121"/>
      <c r="G22" s="121" t="s">
        <v>322</v>
      </c>
      <c r="H22" s="121"/>
      <c r="I22" s="121" t="s">
        <v>323</v>
      </c>
      <c r="J22" s="121"/>
      <c r="K22" s="121" t="s">
        <v>727</v>
      </c>
      <c r="L22" s="151" t="s">
        <v>808</v>
      </c>
      <c r="M22" s="245" t="s">
        <v>421</v>
      </c>
      <c r="N22" s="121" t="s">
        <v>331</v>
      </c>
      <c r="O22" s="121">
        <v>1</v>
      </c>
      <c r="P22" s="121">
        <v>0</v>
      </c>
      <c r="Q22" s="121">
        <v>0</v>
      </c>
      <c r="R22" s="121">
        <v>0</v>
      </c>
      <c r="S22" s="121">
        <v>0</v>
      </c>
      <c r="T22" s="121">
        <v>0</v>
      </c>
      <c r="U22" s="121"/>
      <c r="V22" s="121" t="s">
        <v>329</v>
      </c>
      <c r="W22" s="121">
        <v>0</v>
      </c>
      <c r="X22" s="121">
        <v>1</v>
      </c>
      <c r="Y22" s="117">
        <v>0</v>
      </c>
      <c r="Z22" s="117">
        <v>0</v>
      </c>
      <c r="AA22" s="117">
        <v>0</v>
      </c>
      <c r="AB22" s="117">
        <v>0</v>
      </c>
      <c r="AC22" s="117">
        <v>0</v>
      </c>
      <c r="AD22" s="117">
        <v>0</v>
      </c>
      <c r="AE22" s="117">
        <v>0</v>
      </c>
      <c r="AF22" s="117">
        <v>0</v>
      </c>
      <c r="AG22" s="117">
        <v>0</v>
      </c>
      <c r="AH22" s="117"/>
      <c r="AI22" s="117"/>
      <c r="AJ22" s="117"/>
      <c r="AK22" s="117"/>
      <c r="AL22" s="117"/>
      <c r="AM22" s="117"/>
      <c r="AN22" s="117"/>
      <c r="AO22" s="117"/>
      <c r="AP22" s="117"/>
      <c r="AQ22" s="117"/>
      <c r="AR22" s="117"/>
      <c r="AS22" s="117"/>
      <c r="AT22" s="117"/>
      <c r="AU22" s="117"/>
      <c r="AV22" s="117"/>
      <c r="AW22" s="117"/>
      <c r="AX22" s="117"/>
      <c r="AY22" s="117"/>
      <c r="AZ22" s="117"/>
      <c r="BA22" s="117"/>
      <c r="BB22" s="117"/>
      <c r="BC22" s="117"/>
      <c r="BD22" s="117"/>
      <c r="BE22" s="117"/>
      <c r="BF22" s="190"/>
      <c r="BG22" s="121"/>
      <c r="BH22" s="122"/>
      <c r="BI22" s="117"/>
      <c r="BJ22" s="117"/>
      <c r="BK22" s="117"/>
      <c r="BL22" s="117"/>
      <c r="BM22" s="117"/>
      <c r="BN22" s="117"/>
      <c r="BO22" s="117">
        <v>13.19</v>
      </c>
      <c r="BP22" s="117" t="s">
        <v>991</v>
      </c>
      <c r="BQ22" s="122" t="s">
        <v>992</v>
      </c>
      <c r="BR22" s="117"/>
      <c r="BS22" s="117"/>
      <c r="BT22" s="117"/>
      <c r="BU22" s="117"/>
      <c r="BV22" s="117"/>
      <c r="BW22" s="117"/>
      <c r="BX22" s="117"/>
      <c r="BY22" s="117"/>
      <c r="BZ22" s="117"/>
      <c r="CA22" s="117"/>
      <c r="CB22" s="117"/>
      <c r="CC22" s="117"/>
      <c r="CD22" s="117"/>
      <c r="CE22" s="117"/>
      <c r="CF22" s="117"/>
      <c r="CG22" s="117"/>
      <c r="CH22" s="117"/>
      <c r="CI22" s="117"/>
      <c r="CJ22" s="117"/>
      <c r="CK22" s="117"/>
      <c r="CL22" s="117"/>
      <c r="CM22" s="117"/>
      <c r="CN22" s="117"/>
      <c r="CO22" s="117"/>
      <c r="CP22" s="117"/>
      <c r="CQ22" s="117"/>
      <c r="CR22" s="117"/>
      <c r="CS22" s="117"/>
      <c r="CT22" s="117"/>
      <c r="CU22" s="117"/>
      <c r="CV22" s="117"/>
      <c r="CW22" s="117"/>
      <c r="CX22" s="117"/>
      <c r="CY22" s="117"/>
      <c r="CZ22" s="117"/>
      <c r="DA22" s="117"/>
      <c r="DB22" s="117"/>
      <c r="DC22" s="117"/>
      <c r="DD22" s="117"/>
      <c r="DE22" s="117"/>
      <c r="DF22" s="117"/>
      <c r="DG22" s="117"/>
      <c r="DH22" s="117"/>
      <c r="DI22" s="117"/>
      <c r="DJ22" s="117"/>
      <c r="DK22" s="117"/>
      <c r="DL22" s="117"/>
      <c r="DM22" s="117"/>
      <c r="DN22" s="171"/>
      <c r="DO22" s="117"/>
      <c r="DP22" s="166"/>
      <c r="DQ22" s="117"/>
      <c r="DR22" s="166"/>
      <c r="DS22" s="117"/>
      <c r="DT22" s="117"/>
      <c r="DU22" s="117"/>
      <c r="DV22" s="117"/>
      <c r="DW22" s="248" t="s">
        <v>756</v>
      </c>
      <c r="DX22" s="117"/>
      <c r="DY22" s="117"/>
      <c r="DZ22" s="117"/>
      <c r="EA22" s="117"/>
      <c r="EB22" s="117"/>
      <c r="EC22" s="117"/>
      <c r="ED22" s="117" t="s">
        <v>993</v>
      </c>
      <c r="EE22" s="252">
        <v>45649.587264178197</v>
      </c>
      <c r="EF22" s="261">
        <v>45651.724662337998</v>
      </c>
      <c r="EG22" s="252">
        <v>45649</v>
      </c>
      <c r="EH22" s="129"/>
      <c r="EI22" s="129" t="s">
        <v>322</v>
      </c>
      <c r="EJ22" s="129"/>
      <c r="EK22" s="129" t="s">
        <v>322</v>
      </c>
      <c r="EL22" s="129"/>
      <c r="EM22" s="129" t="s">
        <v>323</v>
      </c>
      <c r="EN22" s="129"/>
      <c r="EO22" s="129" t="s">
        <v>727</v>
      </c>
      <c r="EP22" s="153" t="s">
        <v>756</v>
      </c>
      <c r="EQ22" s="153" t="s">
        <v>421</v>
      </c>
      <c r="ER22" s="129" t="s">
        <v>331</v>
      </c>
      <c r="ES22" s="129">
        <v>1</v>
      </c>
      <c r="ET22" s="129">
        <v>0</v>
      </c>
      <c r="EU22" s="129">
        <v>0</v>
      </c>
      <c r="EV22" s="129">
        <v>0</v>
      </c>
      <c r="EW22" s="129">
        <v>0</v>
      </c>
      <c r="EX22" s="129">
        <v>0</v>
      </c>
      <c r="EY22" s="129"/>
      <c r="EZ22" s="129" t="s">
        <v>329</v>
      </c>
      <c r="FA22" s="129">
        <v>0</v>
      </c>
      <c r="FB22" s="129">
        <v>1</v>
      </c>
      <c r="FC22" s="129">
        <v>0</v>
      </c>
      <c r="FD22" s="129">
        <v>0</v>
      </c>
      <c r="FE22" s="129">
        <v>0</v>
      </c>
      <c r="FF22" s="129">
        <v>0</v>
      </c>
      <c r="FG22" s="129">
        <v>0</v>
      </c>
      <c r="FH22" s="129">
        <v>0</v>
      </c>
      <c r="FI22" s="129">
        <v>0</v>
      </c>
      <c r="FJ22" s="129">
        <v>0</v>
      </c>
      <c r="FK22" s="129">
        <v>0</v>
      </c>
      <c r="FL22" s="129"/>
      <c r="FM22" s="129"/>
      <c r="FN22" s="129"/>
      <c r="FO22" s="129"/>
      <c r="FP22" s="129"/>
      <c r="FQ22" s="129"/>
      <c r="FR22" s="129"/>
      <c r="FS22" s="129"/>
      <c r="FT22" s="129"/>
      <c r="FU22" s="129"/>
      <c r="FV22" s="129"/>
      <c r="FW22" s="129"/>
      <c r="FX22" s="129"/>
      <c r="FY22" s="129"/>
      <c r="FZ22" s="129"/>
      <c r="GA22" s="129"/>
      <c r="GB22" s="129"/>
      <c r="GC22" s="129"/>
      <c r="GD22" s="129"/>
      <c r="GE22" s="129"/>
      <c r="GF22" s="129"/>
      <c r="GG22" s="129"/>
      <c r="GH22" s="129"/>
      <c r="GI22" s="129"/>
      <c r="GJ22" s="129"/>
      <c r="GK22" s="129"/>
      <c r="GL22" s="129"/>
      <c r="GM22" s="129"/>
      <c r="GN22" s="129"/>
      <c r="GO22" s="129"/>
      <c r="GP22" s="129"/>
      <c r="GQ22" s="129"/>
      <c r="GR22" s="129"/>
      <c r="GS22" s="129">
        <v>3</v>
      </c>
      <c r="GT22" s="129">
        <v>2</v>
      </c>
      <c r="GU22" s="129">
        <v>1</v>
      </c>
      <c r="GV22" s="129">
        <v>0</v>
      </c>
      <c r="GW22" s="129"/>
      <c r="GX22" s="129"/>
      <c r="GY22" s="129"/>
      <c r="GZ22" s="129"/>
      <c r="HA22" s="129"/>
      <c r="HB22" s="129"/>
      <c r="HC22" s="129"/>
      <c r="HD22" s="186"/>
      <c r="HE22" s="129"/>
      <c r="HF22" s="140"/>
      <c r="HG22" s="129"/>
      <c r="HH22" s="129"/>
      <c r="HI22" s="129"/>
      <c r="HJ22" s="129"/>
      <c r="HK22" s="129"/>
      <c r="HL22" s="129"/>
      <c r="HM22" s="129">
        <v>10.39</v>
      </c>
      <c r="HN22" s="129" t="s">
        <v>994</v>
      </c>
      <c r="HO22" s="140" t="s">
        <v>995</v>
      </c>
      <c r="HP22" s="129">
        <v>0</v>
      </c>
      <c r="HQ22" s="129"/>
      <c r="HR22" s="129"/>
      <c r="HS22" s="129"/>
      <c r="HT22" s="129"/>
      <c r="HU22" s="129"/>
      <c r="HV22" s="129"/>
      <c r="HW22" s="129"/>
      <c r="HX22" s="129"/>
      <c r="HY22" s="129"/>
      <c r="HZ22" s="129"/>
      <c r="IA22" s="129"/>
      <c r="IB22" s="129"/>
      <c r="IC22" s="129"/>
      <c r="ID22" s="129"/>
      <c r="IE22" s="129"/>
      <c r="IF22" s="129"/>
      <c r="IG22" s="129"/>
      <c r="IH22" s="129"/>
      <c r="II22" s="129"/>
      <c r="IJ22" s="129"/>
      <c r="IK22" s="129"/>
      <c r="IL22" s="176" t="s">
        <v>759</v>
      </c>
      <c r="IM22" s="129"/>
      <c r="IN22" s="167"/>
      <c r="IO22" s="129"/>
      <c r="IP22" s="129"/>
      <c r="IQ22" s="129" t="s">
        <v>996</v>
      </c>
      <c r="IR22" s="265">
        <v>45650.584491053203</v>
      </c>
      <c r="IS22" s="265">
        <v>45650.591193287</v>
      </c>
      <c r="IT22" s="265">
        <v>45650</v>
      </c>
      <c r="IU22" s="142"/>
      <c r="IV22" s="142" t="s">
        <v>322</v>
      </c>
      <c r="IW22" s="142"/>
      <c r="IX22" s="142" t="s">
        <v>322</v>
      </c>
      <c r="IY22" s="142"/>
      <c r="IZ22" s="142" t="s">
        <v>323</v>
      </c>
      <c r="JA22" s="142"/>
      <c r="JB22" s="142" t="s">
        <v>727</v>
      </c>
      <c r="JC22" s="154" t="s">
        <v>759</v>
      </c>
      <c r="JD22" s="154" t="s">
        <v>421</v>
      </c>
      <c r="JE22" s="142" t="s">
        <v>331</v>
      </c>
      <c r="JF22" s="142">
        <v>1</v>
      </c>
      <c r="JG22" s="142">
        <v>0</v>
      </c>
      <c r="JH22" s="142">
        <v>0</v>
      </c>
      <c r="JI22" s="142">
        <v>0</v>
      </c>
      <c r="JJ22" s="142">
        <v>0</v>
      </c>
      <c r="JK22" s="142">
        <v>0</v>
      </c>
      <c r="JL22" s="142"/>
      <c r="JM22" s="142" t="s">
        <v>329</v>
      </c>
      <c r="JN22" s="142">
        <v>0</v>
      </c>
      <c r="JO22" s="142">
        <v>1</v>
      </c>
      <c r="JP22" s="142">
        <v>0</v>
      </c>
      <c r="JQ22" s="142">
        <v>0</v>
      </c>
      <c r="JR22" s="142">
        <v>0</v>
      </c>
      <c r="JS22" s="142">
        <v>0</v>
      </c>
      <c r="JT22" s="142">
        <v>0</v>
      </c>
      <c r="JU22" s="142">
        <v>0</v>
      </c>
      <c r="JV22" s="142">
        <v>0</v>
      </c>
      <c r="JW22" s="142">
        <v>0</v>
      </c>
      <c r="JX22" s="142">
        <v>0</v>
      </c>
      <c r="JY22" s="142"/>
      <c r="JZ22" s="142"/>
      <c r="KA22" s="142"/>
      <c r="KB22" s="142"/>
      <c r="KC22" s="142"/>
      <c r="KD22" s="142"/>
      <c r="KE22" s="142"/>
      <c r="KF22" s="142"/>
      <c r="KG22" s="142"/>
      <c r="KH22" s="142"/>
      <c r="KI22" s="142"/>
      <c r="KJ22" s="142"/>
      <c r="KK22" s="142"/>
      <c r="KL22" s="142"/>
      <c r="KM22" s="142"/>
      <c r="KN22" s="142"/>
      <c r="KO22" s="142"/>
      <c r="KP22" s="142"/>
      <c r="KQ22" s="142"/>
      <c r="KR22" s="142"/>
      <c r="KS22" s="142"/>
      <c r="KT22" s="142"/>
      <c r="KU22" s="142"/>
      <c r="KV22" s="142"/>
      <c r="KW22" s="142"/>
      <c r="KX22" s="142"/>
      <c r="KY22" s="142"/>
      <c r="KZ22" s="142"/>
      <c r="LA22" s="142"/>
      <c r="LB22" s="142"/>
      <c r="LC22" s="142"/>
      <c r="LD22" s="142"/>
      <c r="LE22" s="142"/>
      <c r="LF22" s="142">
        <v>3</v>
      </c>
      <c r="LG22" s="142">
        <v>1</v>
      </c>
      <c r="LH22" s="142">
        <v>1</v>
      </c>
      <c r="LI22" s="142">
        <v>0</v>
      </c>
      <c r="LJ22" s="142"/>
      <c r="LK22" s="142"/>
      <c r="LL22" s="142"/>
      <c r="LM22" s="142"/>
      <c r="LN22" s="142"/>
      <c r="LO22" s="142"/>
      <c r="LP22" s="142"/>
      <c r="LQ22" s="194"/>
      <c r="LR22" s="142"/>
      <c r="LS22" s="144"/>
      <c r="LT22" s="142"/>
      <c r="LU22" s="142"/>
      <c r="LV22" s="142"/>
      <c r="LW22" s="142"/>
      <c r="LX22" s="142"/>
      <c r="LY22" s="142"/>
      <c r="LZ22" s="142">
        <v>7.6050000000000004</v>
      </c>
      <c r="MA22" s="142" t="s">
        <v>997</v>
      </c>
      <c r="MB22" s="144" t="s">
        <v>998</v>
      </c>
      <c r="MC22" s="142">
        <v>0</v>
      </c>
      <c r="MD22" s="142"/>
      <c r="ME22" s="142"/>
      <c r="MF22" s="142"/>
      <c r="MG22" s="142"/>
      <c r="MH22" s="142"/>
      <c r="MI22" s="142"/>
      <c r="MJ22" s="142"/>
      <c r="MK22" s="142"/>
      <c r="ML22" s="142"/>
      <c r="MM22" s="142"/>
      <c r="MN22" s="142"/>
      <c r="MO22" s="142"/>
      <c r="MP22" s="142"/>
      <c r="MQ22" s="142"/>
      <c r="MR22" s="142"/>
      <c r="MS22" s="142"/>
      <c r="MT22" s="142"/>
      <c r="MU22" s="142"/>
      <c r="MV22" s="142"/>
      <c r="MW22" s="142"/>
      <c r="MX22" s="142"/>
      <c r="MY22" s="168"/>
      <c r="MZ22" s="142"/>
      <c r="NA22" s="180" t="s">
        <v>763</v>
      </c>
      <c r="NB22" s="142"/>
      <c r="NC22" s="142"/>
      <c r="ND22" s="142" t="s">
        <v>999</v>
      </c>
      <c r="NE22" s="270">
        <v>45651.590064224503</v>
      </c>
      <c r="NF22" s="270">
        <v>45651.5979607755</v>
      </c>
      <c r="NG22" s="270">
        <v>45651</v>
      </c>
      <c r="NH22" s="128"/>
      <c r="NI22" s="128" t="s">
        <v>322</v>
      </c>
      <c r="NJ22" s="128"/>
      <c r="NK22" s="128" t="s">
        <v>322</v>
      </c>
      <c r="NL22" s="128"/>
      <c r="NM22" s="128" t="s">
        <v>323</v>
      </c>
      <c r="NN22" s="128"/>
      <c r="NO22" s="128" t="s">
        <v>727</v>
      </c>
      <c r="NP22" s="136" t="s">
        <v>763</v>
      </c>
      <c r="NQ22" s="136" t="s">
        <v>421</v>
      </c>
      <c r="NR22" s="128" t="s">
        <v>331</v>
      </c>
      <c r="NS22" s="128">
        <v>1</v>
      </c>
      <c r="NT22" s="128">
        <v>0</v>
      </c>
      <c r="NU22" s="128">
        <v>0</v>
      </c>
      <c r="NV22" s="128">
        <v>0</v>
      </c>
      <c r="NW22" s="128">
        <v>0</v>
      </c>
      <c r="NX22" s="128">
        <v>0</v>
      </c>
      <c r="NY22" s="128"/>
      <c r="NZ22" s="128" t="s">
        <v>329</v>
      </c>
      <c r="OA22" s="128">
        <v>0</v>
      </c>
      <c r="OB22" s="128">
        <v>1</v>
      </c>
      <c r="OC22" s="128">
        <v>0</v>
      </c>
      <c r="OD22" s="128">
        <v>0</v>
      </c>
      <c r="OE22" s="128">
        <v>0</v>
      </c>
      <c r="OF22" s="128">
        <v>0</v>
      </c>
      <c r="OG22" s="128">
        <v>0</v>
      </c>
      <c r="OH22" s="128">
        <v>0</v>
      </c>
      <c r="OI22" s="128">
        <v>0</v>
      </c>
      <c r="OJ22" s="128">
        <v>0</v>
      </c>
      <c r="OK22" s="128">
        <v>0</v>
      </c>
      <c r="OL22" s="128"/>
      <c r="OM22" s="128"/>
      <c r="ON22" s="128"/>
      <c r="OO22" s="128"/>
      <c r="OP22" s="128"/>
      <c r="OQ22" s="128"/>
      <c r="OR22" s="128"/>
      <c r="OS22" s="128"/>
      <c r="OT22" s="128"/>
      <c r="OU22" s="128"/>
      <c r="OV22" s="128"/>
      <c r="OW22" s="128"/>
      <c r="OX22" s="128"/>
      <c r="OY22" s="128"/>
      <c r="OZ22" s="128"/>
      <c r="PA22" s="128"/>
      <c r="PB22" s="128"/>
      <c r="PC22" s="128"/>
      <c r="PD22" s="128"/>
      <c r="PE22" s="128"/>
      <c r="PF22" s="128"/>
      <c r="PG22" s="128"/>
      <c r="PH22" s="128"/>
      <c r="PI22" s="128"/>
      <c r="PJ22" s="128"/>
      <c r="PK22" s="128"/>
      <c r="PL22" s="128"/>
      <c r="PM22" s="128"/>
      <c r="PN22" s="128"/>
      <c r="PO22" s="128"/>
      <c r="PP22" s="128"/>
      <c r="PQ22" s="128"/>
      <c r="PR22" s="128"/>
      <c r="PS22" s="128">
        <v>3</v>
      </c>
      <c r="PT22" s="128">
        <v>2</v>
      </c>
      <c r="PU22" s="128">
        <v>1</v>
      </c>
      <c r="PV22" s="128">
        <v>0</v>
      </c>
      <c r="PW22" s="128"/>
      <c r="PX22" s="128"/>
      <c r="PY22" s="128"/>
      <c r="PZ22" s="128"/>
      <c r="QA22" s="128"/>
      <c r="QB22" s="128"/>
      <c r="QC22" s="128"/>
      <c r="QD22" s="198"/>
      <c r="QE22" s="128"/>
      <c r="QF22" s="163"/>
      <c r="QG22" s="128"/>
      <c r="QH22" s="128"/>
      <c r="QI22" s="128"/>
      <c r="QJ22" s="128"/>
      <c r="QK22" s="128"/>
      <c r="QL22" s="128"/>
      <c r="QM22" s="128">
        <v>4.8049999999999997</v>
      </c>
      <c r="QN22" s="128" t="s">
        <v>1000</v>
      </c>
      <c r="QO22" s="163" t="s">
        <v>1001</v>
      </c>
      <c r="QP22" s="128">
        <v>0</v>
      </c>
      <c r="QQ22" s="128"/>
      <c r="QR22" s="128"/>
      <c r="QS22" s="128"/>
      <c r="QT22" s="128"/>
      <c r="QU22" s="128"/>
      <c r="QV22" s="128"/>
      <c r="QW22" s="128"/>
      <c r="QX22" s="128"/>
      <c r="QY22" s="128"/>
      <c r="QZ22" s="128"/>
      <c r="RA22" s="128"/>
      <c r="RB22" s="128"/>
      <c r="RC22" s="128"/>
      <c r="RD22" s="128"/>
      <c r="RE22" s="128"/>
      <c r="RF22" s="128"/>
      <c r="RG22" s="128"/>
      <c r="RH22" s="128"/>
      <c r="RI22" s="128"/>
      <c r="RJ22" s="128"/>
      <c r="RK22" s="128"/>
      <c r="RL22" s="128"/>
      <c r="RM22" s="169"/>
      <c r="RN22" s="128"/>
      <c r="RO22" s="169"/>
      <c r="RP22" s="128"/>
      <c r="RQ22" s="128" t="s">
        <v>1002</v>
      </c>
      <c r="RR22" s="105">
        <f t="shared" si="0"/>
        <v>2.7999999999999989</v>
      </c>
      <c r="RS22" s="113">
        <f t="shared" si="1"/>
        <v>2.7850000000000001</v>
      </c>
      <c r="RT22" s="105">
        <f t="shared" si="2"/>
        <v>2.8000000000000007</v>
      </c>
      <c r="RU22" s="105">
        <f t="shared" si="3"/>
        <v>0</v>
      </c>
      <c r="RV22" s="105">
        <f t="shared" si="4"/>
        <v>0</v>
      </c>
      <c r="RW22" s="105">
        <f t="shared" si="5"/>
        <v>0</v>
      </c>
      <c r="RX22" s="105">
        <f t="shared" si="6"/>
        <v>0</v>
      </c>
      <c r="RY22" s="105">
        <f t="shared" si="7"/>
        <v>0</v>
      </c>
      <c r="RZ22" s="105">
        <f t="shared" si="8"/>
        <v>0</v>
      </c>
      <c r="SA22" s="105">
        <f t="shared" si="9"/>
        <v>0</v>
      </c>
      <c r="SB22" s="105">
        <f t="shared" si="10"/>
        <v>0</v>
      </c>
      <c r="SC22" s="105">
        <f t="shared" si="11"/>
        <v>0</v>
      </c>
      <c r="SD22" s="106">
        <f t="shared" si="18"/>
        <v>2.7949999999999999</v>
      </c>
      <c r="SE22" s="106">
        <f t="shared" si="19"/>
        <v>0</v>
      </c>
      <c r="SF22" s="106">
        <f t="shared" si="20"/>
        <v>0</v>
      </c>
      <c r="SG22" s="106">
        <f t="shared" si="12"/>
        <v>0</v>
      </c>
      <c r="SH22" s="107">
        <f>(SD22/1000)*Parameters!$H$2</f>
        <v>8.2452499999999983E-5</v>
      </c>
      <c r="SI22" s="107">
        <f>(SE22/1000)*Parameters!$H$4</f>
        <v>0</v>
      </c>
      <c r="SJ22" s="107">
        <f>(SF22/1000)*Parameters!$H$3</f>
        <v>0</v>
      </c>
      <c r="SK22" s="107">
        <f>(SG22/1000)*Parameters!$H$5</f>
        <v>0</v>
      </c>
      <c r="SL22" s="108">
        <f t="shared" si="21"/>
        <v>8.2452499999999983E-5</v>
      </c>
      <c r="SM22" s="109">
        <f t="shared" si="13"/>
        <v>1</v>
      </c>
      <c r="SN22" s="109">
        <f t="shared" si="31"/>
        <v>0</v>
      </c>
      <c r="SO22" s="109">
        <f t="shared" si="32"/>
        <v>0</v>
      </c>
      <c r="SP22" s="109">
        <f t="shared" si="33"/>
        <v>0</v>
      </c>
      <c r="SQ22" s="110">
        <f>SUM(GS22*Parameters!$L$2,GT22*Parameters!$L$3,GU22*Parameters!$L$4,GV22*Parameters!$L$5)</f>
        <v>4.0999999999999996</v>
      </c>
      <c r="SR22" s="110">
        <f>SUM(LF22*Parameters!$L$2,LG22*Parameters!$L$3,LH22*Parameters!$L$4,LI22*Parameters!$L$5)</f>
        <v>3.3</v>
      </c>
      <c r="SS22" s="110">
        <f>SUM(PS22*Parameters!$L$2,PT22*Parameters!$L$3,PU22*Parameters!$L$4,PV22*Parameters!$L$5)</f>
        <v>4.0999999999999996</v>
      </c>
      <c r="ST22" s="110">
        <f t="shared" si="25"/>
        <v>3.8333333333333335</v>
      </c>
      <c r="SU22" s="111">
        <f t="shared" si="26"/>
        <v>0.73659768415865978</v>
      </c>
      <c r="SV22" s="111">
        <f t="shared" si="27"/>
        <v>0</v>
      </c>
      <c r="SW22" s="111">
        <f t="shared" si="28"/>
        <v>0</v>
      </c>
      <c r="SX22" s="111">
        <f t="shared" si="29"/>
        <v>0</v>
      </c>
      <c r="SY22" s="162">
        <f t="shared" si="17"/>
        <v>45648</v>
      </c>
      <c r="SZ22" s="162">
        <f t="shared" si="30"/>
        <v>45648</v>
      </c>
    </row>
    <row r="23" spans="1:520">
      <c r="A23" s="276">
        <v>45649.469097337998</v>
      </c>
      <c r="B23" s="276">
        <v>45651.5293044676</v>
      </c>
      <c r="C23" s="276">
        <v>45649</v>
      </c>
      <c r="D23" s="121"/>
      <c r="E23" s="121" t="s">
        <v>322</v>
      </c>
      <c r="F23" s="121"/>
      <c r="G23" s="121" t="s">
        <v>322</v>
      </c>
      <c r="H23" s="121"/>
      <c r="I23" s="121" t="s">
        <v>323</v>
      </c>
      <c r="J23" s="121"/>
      <c r="K23" s="121" t="s">
        <v>727</v>
      </c>
      <c r="L23" s="151" t="s">
        <v>756</v>
      </c>
      <c r="M23" s="245" t="s">
        <v>423</v>
      </c>
      <c r="N23" s="121" t="s">
        <v>331</v>
      </c>
      <c r="O23" s="121">
        <v>1</v>
      </c>
      <c r="P23" s="121">
        <v>0</v>
      </c>
      <c r="Q23" s="121">
        <v>0</v>
      </c>
      <c r="R23" s="121">
        <v>0</v>
      </c>
      <c r="S23" s="121">
        <v>0</v>
      </c>
      <c r="T23" s="121">
        <v>0</v>
      </c>
      <c r="U23" s="121"/>
      <c r="V23" s="121" t="s">
        <v>329</v>
      </c>
      <c r="W23" s="121">
        <v>0</v>
      </c>
      <c r="X23" s="121">
        <v>1</v>
      </c>
      <c r="Y23" s="117">
        <v>0</v>
      </c>
      <c r="Z23" s="117">
        <v>0</v>
      </c>
      <c r="AA23" s="117">
        <v>0</v>
      </c>
      <c r="AB23" s="117">
        <v>0</v>
      </c>
      <c r="AC23" s="117">
        <v>0</v>
      </c>
      <c r="AD23" s="117">
        <v>0</v>
      </c>
      <c r="AE23" s="117">
        <v>0</v>
      </c>
      <c r="AF23" s="117">
        <v>0</v>
      </c>
      <c r="AG23" s="122">
        <v>0</v>
      </c>
      <c r="AH23" s="117"/>
      <c r="AI23" s="117"/>
      <c r="AJ23" s="122"/>
      <c r="AK23" s="117"/>
      <c r="AL23" s="117"/>
      <c r="AM23" s="122"/>
      <c r="AN23" s="117"/>
      <c r="AO23" s="117"/>
      <c r="AP23" s="117"/>
      <c r="AQ23" s="117"/>
      <c r="AR23" s="117"/>
      <c r="AS23" s="117"/>
      <c r="AT23" s="117"/>
      <c r="AU23" s="117"/>
      <c r="AV23" s="117"/>
      <c r="AW23" s="117"/>
      <c r="AX23" s="117"/>
      <c r="AY23" s="117"/>
      <c r="AZ23" s="117"/>
      <c r="BA23" s="117"/>
      <c r="BB23" s="117"/>
      <c r="BC23" s="117"/>
      <c r="BD23" s="117"/>
      <c r="BE23" s="117"/>
      <c r="BF23" s="190"/>
      <c r="BG23" s="121"/>
      <c r="BH23" s="122"/>
      <c r="BI23" s="117"/>
      <c r="BJ23" s="117"/>
      <c r="BK23" s="117"/>
      <c r="BL23" s="117"/>
      <c r="BM23" s="117"/>
      <c r="BN23" s="117"/>
      <c r="BO23" s="117">
        <v>14.02</v>
      </c>
      <c r="BP23" s="117" t="s">
        <v>1003</v>
      </c>
      <c r="BQ23" s="122" t="s">
        <v>1004</v>
      </c>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17"/>
      <c r="DD23" s="117"/>
      <c r="DE23" s="117"/>
      <c r="DF23" s="117"/>
      <c r="DG23" s="117"/>
      <c r="DH23" s="117"/>
      <c r="DI23" s="117"/>
      <c r="DJ23" s="117"/>
      <c r="DK23" s="117"/>
      <c r="DL23" s="117"/>
      <c r="DM23" s="117"/>
      <c r="DN23" s="171"/>
      <c r="DO23" s="117"/>
      <c r="DP23" s="166"/>
      <c r="DQ23" s="117"/>
      <c r="DR23" s="166"/>
      <c r="DS23" s="117"/>
      <c r="DT23" s="117"/>
      <c r="DU23" s="117"/>
      <c r="DV23" s="117"/>
      <c r="DW23" s="248" t="s">
        <v>759</v>
      </c>
      <c r="DX23" s="117"/>
      <c r="DY23" s="117"/>
      <c r="DZ23" s="117"/>
      <c r="EA23" s="117"/>
      <c r="EB23" s="117"/>
      <c r="EC23" s="117"/>
      <c r="ED23" s="117" t="s">
        <v>1005</v>
      </c>
      <c r="EE23" s="252">
        <v>45650.467919039402</v>
      </c>
      <c r="EF23" s="261">
        <v>45651.530609456</v>
      </c>
      <c r="EG23" s="252">
        <v>45650</v>
      </c>
      <c r="EH23" s="129"/>
      <c r="EI23" s="129" t="s">
        <v>322</v>
      </c>
      <c r="EJ23" s="129"/>
      <c r="EK23" s="129" t="s">
        <v>322</v>
      </c>
      <c r="EL23" s="129"/>
      <c r="EM23" s="129" t="s">
        <v>323</v>
      </c>
      <c r="EN23" s="129"/>
      <c r="EO23" s="129" t="s">
        <v>727</v>
      </c>
      <c r="EP23" s="153" t="s">
        <v>759</v>
      </c>
      <c r="EQ23" s="153" t="s">
        <v>423</v>
      </c>
      <c r="ER23" s="129" t="s">
        <v>331</v>
      </c>
      <c r="ES23" s="129">
        <v>1</v>
      </c>
      <c r="ET23" s="129">
        <v>0</v>
      </c>
      <c r="EU23" s="129">
        <v>0</v>
      </c>
      <c r="EV23" s="129">
        <v>0</v>
      </c>
      <c r="EW23" s="129">
        <v>0</v>
      </c>
      <c r="EX23" s="129">
        <v>0</v>
      </c>
      <c r="EY23" s="129"/>
      <c r="EZ23" s="129" t="s">
        <v>329</v>
      </c>
      <c r="FA23" s="129">
        <v>0</v>
      </c>
      <c r="FB23" s="129">
        <v>1</v>
      </c>
      <c r="FC23" s="129">
        <v>0</v>
      </c>
      <c r="FD23" s="129">
        <v>0</v>
      </c>
      <c r="FE23" s="129">
        <v>0</v>
      </c>
      <c r="FF23" s="129">
        <v>0</v>
      </c>
      <c r="FG23" s="129">
        <v>0</v>
      </c>
      <c r="FH23" s="129">
        <v>0</v>
      </c>
      <c r="FI23" s="129">
        <v>0</v>
      </c>
      <c r="FJ23" s="129">
        <v>0</v>
      </c>
      <c r="FK23" s="129">
        <v>0</v>
      </c>
      <c r="FL23" s="129"/>
      <c r="FM23" s="129"/>
      <c r="FN23" s="129"/>
      <c r="FO23" s="129"/>
      <c r="FP23" s="129"/>
      <c r="FQ23" s="129"/>
      <c r="FR23" s="129"/>
      <c r="FS23" s="129"/>
      <c r="FT23" s="129"/>
      <c r="FU23" s="129"/>
      <c r="FV23" s="129"/>
      <c r="FW23" s="129"/>
      <c r="FX23" s="129"/>
      <c r="FY23" s="129"/>
      <c r="FZ23" s="129"/>
      <c r="GA23" s="129"/>
      <c r="GB23" s="129"/>
      <c r="GC23" s="129"/>
      <c r="GD23" s="129"/>
      <c r="GE23" s="129"/>
      <c r="GF23" s="129"/>
      <c r="GG23" s="129"/>
      <c r="GH23" s="129"/>
      <c r="GI23" s="129"/>
      <c r="GJ23" s="129"/>
      <c r="GK23" s="129"/>
      <c r="GL23" s="129"/>
      <c r="GM23" s="129"/>
      <c r="GN23" s="129"/>
      <c r="GO23" s="129"/>
      <c r="GP23" s="129"/>
      <c r="GQ23" s="129"/>
      <c r="GR23" s="129"/>
      <c r="GS23" s="129">
        <v>4</v>
      </c>
      <c r="GT23" s="129">
        <v>2</v>
      </c>
      <c r="GU23" s="129">
        <v>2</v>
      </c>
      <c r="GV23" s="129">
        <v>0</v>
      </c>
      <c r="GW23" s="129"/>
      <c r="GX23" s="129"/>
      <c r="GY23" s="129"/>
      <c r="GZ23" s="129"/>
      <c r="HA23" s="129"/>
      <c r="HB23" s="129"/>
      <c r="HC23" s="129"/>
      <c r="HD23" s="186"/>
      <c r="HE23" s="129"/>
      <c r="HF23" s="140"/>
      <c r="HG23" s="129"/>
      <c r="HH23" s="129"/>
      <c r="HI23" s="129"/>
      <c r="HJ23" s="129"/>
      <c r="HK23" s="129"/>
      <c r="HL23" s="129"/>
      <c r="HM23" s="129">
        <v>11.23</v>
      </c>
      <c r="HN23" s="129" t="s">
        <v>1006</v>
      </c>
      <c r="HO23" s="140" t="s">
        <v>1007</v>
      </c>
      <c r="HP23" s="129">
        <v>0</v>
      </c>
      <c r="HQ23" s="129"/>
      <c r="HR23" s="129"/>
      <c r="HS23" s="129"/>
      <c r="HT23" s="129"/>
      <c r="HU23" s="129"/>
      <c r="HV23" s="129"/>
      <c r="HW23" s="129"/>
      <c r="HX23" s="129"/>
      <c r="HY23" s="129"/>
      <c r="HZ23" s="129"/>
      <c r="IA23" s="129"/>
      <c r="IB23" s="129"/>
      <c r="IC23" s="129"/>
      <c r="ID23" s="129"/>
      <c r="IE23" s="129"/>
      <c r="IF23" s="129"/>
      <c r="IG23" s="129"/>
      <c r="IH23" s="129"/>
      <c r="II23" s="129"/>
      <c r="IJ23" s="129"/>
      <c r="IK23" s="129"/>
      <c r="IL23" s="176" t="s">
        <v>763</v>
      </c>
      <c r="IM23" s="129"/>
      <c r="IN23" s="167"/>
      <c r="IO23" s="129"/>
      <c r="IP23" s="129"/>
      <c r="IQ23" s="129" t="s">
        <v>1008</v>
      </c>
      <c r="IR23" s="265">
        <v>45651.469556342599</v>
      </c>
      <c r="IS23" s="265">
        <v>45656.4930778009</v>
      </c>
      <c r="IT23" s="265">
        <v>45651</v>
      </c>
      <c r="IU23" s="142"/>
      <c r="IV23" s="142" t="s">
        <v>322</v>
      </c>
      <c r="IW23" s="142"/>
      <c r="IX23" s="142" t="s">
        <v>322</v>
      </c>
      <c r="IY23" s="142"/>
      <c r="IZ23" s="142" t="s">
        <v>323</v>
      </c>
      <c r="JA23" s="142"/>
      <c r="JB23" s="142" t="s">
        <v>727</v>
      </c>
      <c r="JC23" s="154" t="s">
        <v>763</v>
      </c>
      <c r="JD23" s="154" t="s">
        <v>423</v>
      </c>
      <c r="JE23" s="142" t="s">
        <v>331</v>
      </c>
      <c r="JF23" s="142">
        <v>1</v>
      </c>
      <c r="JG23" s="142">
        <v>0</v>
      </c>
      <c r="JH23" s="142">
        <v>0</v>
      </c>
      <c r="JI23" s="142">
        <v>0</v>
      </c>
      <c r="JJ23" s="142">
        <v>0</v>
      </c>
      <c r="JK23" s="142">
        <v>0</v>
      </c>
      <c r="JL23" s="142"/>
      <c r="JM23" s="142" t="s">
        <v>329</v>
      </c>
      <c r="JN23" s="142">
        <v>0</v>
      </c>
      <c r="JO23" s="142">
        <v>1</v>
      </c>
      <c r="JP23" s="142">
        <v>0</v>
      </c>
      <c r="JQ23" s="142">
        <v>0</v>
      </c>
      <c r="JR23" s="142">
        <v>0</v>
      </c>
      <c r="JS23" s="142">
        <v>0</v>
      </c>
      <c r="JT23" s="142">
        <v>0</v>
      </c>
      <c r="JU23" s="142">
        <v>0</v>
      </c>
      <c r="JV23" s="142">
        <v>0</v>
      </c>
      <c r="JW23" s="142">
        <v>0</v>
      </c>
      <c r="JX23" s="142">
        <v>0</v>
      </c>
      <c r="JY23" s="142"/>
      <c r="JZ23" s="142"/>
      <c r="KA23" s="142"/>
      <c r="KB23" s="142"/>
      <c r="KC23" s="142"/>
      <c r="KD23" s="142"/>
      <c r="KE23" s="142"/>
      <c r="KF23" s="142"/>
      <c r="KG23" s="142"/>
      <c r="KH23" s="142"/>
      <c r="KI23" s="142"/>
      <c r="KJ23" s="142"/>
      <c r="KK23" s="142"/>
      <c r="KL23" s="142"/>
      <c r="KM23" s="142"/>
      <c r="KN23" s="142"/>
      <c r="KO23" s="142"/>
      <c r="KP23" s="142"/>
      <c r="KQ23" s="142"/>
      <c r="KR23" s="142"/>
      <c r="KS23" s="142"/>
      <c r="KT23" s="142"/>
      <c r="KU23" s="142"/>
      <c r="KV23" s="142"/>
      <c r="KW23" s="142"/>
      <c r="KX23" s="142"/>
      <c r="KY23" s="142"/>
      <c r="KZ23" s="142"/>
      <c r="LA23" s="142"/>
      <c r="LB23" s="142"/>
      <c r="LC23" s="142"/>
      <c r="LD23" s="142"/>
      <c r="LE23" s="142"/>
      <c r="LF23" s="142">
        <v>4</v>
      </c>
      <c r="LG23" s="142">
        <v>2</v>
      </c>
      <c r="LH23" s="142">
        <v>2</v>
      </c>
      <c r="LI23" s="142">
        <v>0</v>
      </c>
      <c r="LJ23" s="142"/>
      <c r="LK23" s="142"/>
      <c r="LL23" s="142"/>
      <c r="LM23" s="142"/>
      <c r="LN23" s="142"/>
      <c r="LO23" s="142"/>
      <c r="LP23" s="142"/>
      <c r="LQ23" s="194"/>
      <c r="LR23" s="142"/>
      <c r="LS23" s="144"/>
      <c r="LT23" s="142"/>
      <c r="LU23" s="142"/>
      <c r="LV23" s="142"/>
      <c r="LW23" s="142"/>
      <c r="LX23" s="142"/>
      <c r="LY23" s="142"/>
      <c r="LZ23" s="142">
        <v>8.4649999999999999</v>
      </c>
      <c r="MA23" s="142" t="s">
        <v>1009</v>
      </c>
      <c r="MB23" s="144" t="s">
        <v>1010</v>
      </c>
      <c r="MC23" s="142">
        <v>0</v>
      </c>
      <c r="MD23" s="142"/>
      <c r="ME23" s="142"/>
      <c r="MF23" s="142"/>
      <c r="MG23" s="142"/>
      <c r="MH23" s="142"/>
      <c r="MI23" s="142"/>
      <c r="MJ23" s="142"/>
      <c r="MK23" s="142"/>
      <c r="ML23" s="142"/>
      <c r="MM23" s="142"/>
      <c r="MN23" s="142"/>
      <c r="MO23" s="142"/>
      <c r="MP23" s="142"/>
      <c r="MQ23" s="142"/>
      <c r="MR23" s="142"/>
      <c r="MS23" s="142"/>
      <c r="MT23" s="142"/>
      <c r="MU23" s="142"/>
      <c r="MV23" s="142"/>
      <c r="MW23" s="142"/>
      <c r="MX23" s="142"/>
      <c r="MY23" s="168"/>
      <c r="MZ23" s="142"/>
      <c r="NA23" s="180" t="s">
        <v>767</v>
      </c>
      <c r="NB23" s="142"/>
      <c r="NC23" s="142"/>
      <c r="ND23" s="142" t="s">
        <v>1011</v>
      </c>
      <c r="NE23" s="270">
        <v>45652.473379629599</v>
      </c>
      <c r="NF23" s="270">
        <v>45652.475525856498</v>
      </c>
      <c r="NG23" s="270">
        <v>45652</v>
      </c>
      <c r="NH23" s="128"/>
      <c r="NI23" s="128" t="s">
        <v>322</v>
      </c>
      <c r="NJ23" s="128"/>
      <c r="NK23" s="128" t="s">
        <v>322</v>
      </c>
      <c r="NL23" s="128"/>
      <c r="NM23" s="128" t="s">
        <v>323</v>
      </c>
      <c r="NN23" s="128"/>
      <c r="NO23" s="128" t="s">
        <v>727</v>
      </c>
      <c r="NP23" s="136" t="s">
        <v>767</v>
      </c>
      <c r="NQ23" s="136" t="s">
        <v>423</v>
      </c>
      <c r="NR23" s="128" t="s">
        <v>331</v>
      </c>
      <c r="NS23" s="128">
        <v>1</v>
      </c>
      <c r="NT23" s="128">
        <v>0</v>
      </c>
      <c r="NU23" s="128">
        <v>0</v>
      </c>
      <c r="NV23" s="128">
        <v>0</v>
      </c>
      <c r="NW23" s="128">
        <v>0</v>
      </c>
      <c r="NX23" s="128">
        <v>0</v>
      </c>
      <c r="NY23" s="128"/>
      <c r="NZ23" s="128" t="s">
        <v>329</v>
      </c>
      <c r="OA23" s="128">
        <v>0</v>
      </c>
      <c r="OB23" s="128">
        <v>1</v>
      </c>
      <c r="OC23" s="128">
        <v>0</v>
      </c>
      <c r="OD23" s="128">
        <v>0</v>
      </c>
      <c r="OE23" s="128">
        <v>0</v>
      </c>
      <c r="OF23" s="128">
        <v>0</v>
      </c>
      <c r="OG23" s="128">
        <v>0</v>
      </c>
      <c r="OH23" s="128">
        <v>0</v>
      </c>
      <c r="OI23" s="128">
        <v>0</v>
      </c>
      <c r="OJ23" s="128">
        <v>0</v>
      </c>
      <c r="OK23" s="128">
        <v>0</v>
      </c>
      <c r="OL23" s="128"/>
      <c r="OM23" s="128"/>
      <c r="ON23" s="128"/>
      <c r="OO23" s="128"/>
      <c r="OP23" s="128"/>
      <c r="OQ23" s="128"/>
      <c r="OR23" s="128"/>
      <c r="OS23" s="128"/>
      <c r="OT23" s="128"/>
      <c r="OU23" s="128"/>
      <c r="OV23" s="128"/>
      <c r="OW23" s="128"/>
      <c r="OX23" s="128"/>
      <c r="OY23" s="128"/>
      <c r="OZ23" s="128"/>
      <c r="PA23" s="128"/>
      <c r="PB23" s="128"/>
      <c r="PC23" s="128"/>
      <c r="PD23" s="128"/>
      <c r="PE23" s="128"/>
      <c r="PF23" s="128"/>
      <c r="PG23" s="128"/>
      <c r="PH23" s="128"/>
      <c r="PI23" s="128"/>
      <c r="PJ23" s="128"/>
      <c r="PK23" s="128"/>
      <c r="PL23" s="128"/>
      <c r="PM23" s="128"/>
      <c r="PN23" s="128"/>
      <c r="PO23" s="128"/>
      <c r="PP23" s="128"/>
      <c r="PQ23" s="128"/>
      <c r="PR23" s="128"/>
      <c r="PS23" s="128">
        <v>4</v>
      </c>
      <c r="PT23" s="128">
        <v>2</v>
      </c>
      <c r="PU23" s="128">
        <v>2</v>
      </c>
      <c r="PV23" s="128">
        <v>1</v>
      </c>
      <c r="PW23" s="128"/>
      <c r="PX23" s="128"/>
      <c r="PY23" s="128"/>
      <c r="PZ23" s="128"/>
      <c r="QA23" s="128"/>
      <c r="QB23" s="128"/>
      <c r="QC23" s="128"/>
      <c r="QD23" s="198"/>
      <c r="QE23" s="128"/>
      <c r="QF23" s="163"/>
      <c r="QG23" s="128"/>
      <c r="QH23" s="128"/>
      <c r="QI23" s="128"/>
      <c r="QJ23" s="128"/>
      <c r="QK23" s="128"/>
      <c r="QL23" s="128"/>
      <c r="QM23" s="128">
        <v>5.75</v>
      </c>
      <c r="QN23" s="128" t="s">
        <v>1012</v>
      </c>
      <c r="QO23" s="163" t="s">
        <v>1013</v>
      </c>
      <c r="QP23" s="128">
        <v>0</v>
      </c>
      <c r="QQ23" s="128"/>
      <c r="QR23" s="128"/>
      <c r="QS23" s="128"/>
      <c r="QT23" s="128"/>
      <c r="QU23" s="128"/>
      <c r="QV23" s="128"/>
      <c r="QW23" s="128"/>
      <c r="QX23" s="128"/>
      <c r="QY23" s="128"/>
      <c r="QZ23" s="128"/>
      <c r="RA23" s="128"/>
      <c r="RB23" s="128"/>
      <c r="RC23" s="128"/>
      <c r="RD23" s="128"/>
      <c r="RE23" s="128"/>
      <c r="RF23" s="128"/>
      <c r="RG23" s="128"/>
      <c r="RH23" s="128"/>
      <c r="RI23" s="128"/>
      <c r="RJ23" s="128"/>
      <c r="RK23" s="128"/>
      <c r="RL23" s="128"/>
      <c r="RM23" s="169"/>
      <c r="RN23" s="128"/>
      <c r="RO23" s="169"/>
      <c r="RP23" s="128"/>
      <c r="RQ23" s="128" t="s">
        <v>1014</v>
      </c>
      <c r="RR23" s="105">
        <f t="shared" si="0"/>
        <v>2.7899999999999991</v>
      </c>
      <c r="RS23" s="113">
        <f t="shared" si="1"/>
        <v>2.7650000000000006</v>
      </c>
      <c r="RT23" s="105">
        <f t="shared" si="2"/>
        <v>2.7149999999999999</v>
      </c>
      <c r="RU23" s="105">
        <f t="shared" si="3"/>
        <v>0</v>
      </c>
      <c r="RV23" s="105">
        <f t="shared" si="4"/>
        <v>0</v>
      </c>
      <c r="RW23" s="105">
        <f t="shared" si="5"/>
        <v>0</v>
      </c>
      <c r="RX23" s="105">
        <f t="shared" si="6"/>
        <v>0</v>
      </c>
      <c r="RY23" s="105">
        <f t="shared" si="7"/>
        <v>0</v>
      </c>
      <c r="RZ23" s="105">
        <f t="shared" si="8"/>
        <v>0</v>
      </c>
      <c r="SA23" s="105">
        <f t="shared" si="9"/>
        <v>0</v>
      </c>
      <c r="SB23" s="105">
        <f t="shared" si="10"/>
        <v>0</v>
      </c>
      <c r="SC23" s="105">
        <f t="shared" si="11"/>
        <v>0</v>
      </c>
      <c r="SD23" s="106">
        <f t="shared" si="18"/>
        <v>2.7566666666666664</v>
      </c>
      <c r="SE23" s="106">
        <f t="shared" si="19"/>
        <v>0</v>
      </c>
      <c r="SF23" s="106">
        <f t="shared" si="20"/>
        <v>0</v>
      </c>
      <c r="SG23" s="106">
        <f t="shared" si="12"/>
        <v>0</v>
      </c>
      <c r="SH23" s="107">
        <f>(SD23/1000)*Parameters!$H$2</f>
        <v>8.1321666666666657E-5</v>
      </c>
      <c r="SI23" s="107">
        <f>(SE23/1000)*Parameters!$H$4</f>
        <v>0</v>
      </c>
      <c r="SJ23" s="107">
        <f>(SF23/1000)*Parameters!$H$3</f>
        <v>0</v>
      </c>
      <c r="SK23" s="107">
        <f>(SG23/1000)*Parameters!$H$5</f>
        <v>0</v>
      </c>
      <c r="SL23" s="108">
        <f t="shared" si="21"/>
        <v>8.1321666666666657E-5</v>
      </c>
      <c r="SM23" s="109">
        <f t="shared" si="13"/>
        <v>1</v>
      </c>
      <c r="SN23" s="109">
        <f t="shared" si="31"/>
        <v>0</v>
      </c>
      <c r="SO23" s="109">
        <f t="shared" si="32"/>
        <v>0</v>
      </c>
      <c r="SP23" s="109">
        <f t="shared" si="33"/>
        <v>0</v>
      </c>
      <c r="SQ23" s="110">
        <f>SUM(GS23*Parameters!$L$2,GT23*Parameters!$L$3,GU23*Parameters!$L$4,GV23*Parameters!$L$5)</f>
        <v>5.6</v>
      </c>
      <c r="SR23" s="110">
        <f>SUM(LF23*Parameters!$L$2,LG23*Parameters!$L$3,LH23*Parameters!$L$4,LI23*Parameters!$L$5)</f>
        <v>5.6</v>
      </c>
      <c r="SS23" s="110">
        <f>SUM(PS23*Parameters!$L$2,PT23*Parameters!$L$3,PU23*Parameters!$L$4,PV23*Parameters!$L$5)</f>
        <v>6.3999999999999995</v>
      </c>
      <c r="ST23" s="110">
        <f t="shared" si="25"/>
        <v>5.8666666666666663</v>
      </c>
      <c r="SU23" s="111">
        <f t="shared" si="26"/>
        <v>0.47206101190476191</v>
      </c>
      <c r="SV23" s="111">
        <f t="shared" si="27"/>
        <v>0</v>
      </c>
      <c r="SW23" s="111">
        <f t="shared" si="28"/>
        <v>0</v>
      </c>
      <c r="SX23" s="111">
        <f t="shared" si="29"/>
        <v>0</v>
      </c>
      <c r="SY23" s="162">
        <f t="shared" si="17"/>
        <v>45649</v>
      </c>
      <c r="SZ23" s="162">
        <f t="shared" si="30"/>
        <v>45655</v>
      </c>
    </row>
    <row r="24" spans="1:520">
      <c r="A24" s="276">
        <v>45649.451343125002</v>
      </c>
      <c r="B24" s="276">
        <v>45649.4720804514</v>
      </c>
      <c r="C24" s="276">
        <v>45649</v>
      </c>
      <c r="D24" s="121"/>
      <c r="E24" s="121" t="s">
        <v>322</v>
      </c>
      <c r="F24" s="121"/>
      <c r="G24" s="121" t="s">
        <v>322</v>
      </c>
      <c r="H24" s="121"/>
      <c r="I24" s="121" t="s">
        <v>323</v>
      </c>
      <c r="J24" s="121"/>
      <c r="K24" s="121" t="s">
        <v>727</v>
      </c>
      <c r="L24" s="151" t="s">
        <v>756</v>
      </c>
      <c r="M24" s="245" t="s">
        <v>424</v>
      </c>
      <c r="N24" s="121" t="s">
        <v>331</v>
      </c>
      <c r="O24" s="121">
        <v>1</v>
      </c>
      <c r="P24" s="121">
        <v>0</v>
      </c>
      <c r="Q24" s="121">
        <v>0</v>
      </c>
      <c r="R24" s="121">
        <v>0</v>
      </c>
      <c r="S24" s="121">
        <v>0</v>
      </c>
      <c r="T24" s="121">
        <v>0</v>
      </c>
      <c r="U24" s="121"/>
      <c r="V24" s="121" t="s">
        <v>329</v>
      </c>
      <c r="W24" s="121">
        <v>0</v>
      </c>
      <c r="X24" s="121">
        <v>1</v>
      </c>
      <c r="Y24" s="117">
        <v>0</v>
      </c>
      <c r="Z24" s="117">
        <v>0</v>
      </c>
      <c r="AA24" s="117">
        <v>0</v>
      </c>
      <c r="AB24" s="117">
        <v>0</v>
      </c>
      <c r="AC24" s="117">
        <v>0</v>
      </c>
      <c r="AD24" s="117">
        <v>0</v>
      </c>
      <c r="AE24" s="117">
        <v>0</v>
      </c>
      <c r="AF24" s="117">
        <v>0</v>
      </c>
      <c r="AG24" s="117">
        <v>0</v>
      </c>
      <c r="AH24" s="117"/>
      <c r="AI24" s="117"/>
      <c r="AJ24" s="117"/>
      <c r="AK24" s="117"/>
      <c r="AL24" s="117"/>
      <c r="AM24" s="117"/>
      <c r="AN24" s="117"/>
      <c r="AO24" s="117"/>
      <c r="AP24" s="117"/>
      <c r="AQ24" s="117"/>
      <c r="AR24" s="117"/>
      <c r="AS24" s="117"/>
      <c r="AT24" s="117"/>
      <c r="AU24" s="117"/>
      <c r="AV24" s="117"/>
      <c r="AW24" s="117"/>
      <c r="AX24" s="117"/>
      <c r="AY24" s="117"/>
      <c r="AZ24" s="117"/>
      <c r="BA24" s="117"/>
      <c r="BB24" s="117"/>
      <c r="BC24" s="117"/>
      <c r="BD24" s="117"/>
      <c r="BE24" s="117"/>
      <c r="BF24" s="190"/>
      <c r="BG24" s="121"/>
      <c r="BH24" s="122"/>
      <c r="BI24" s="121"/>
      <c r="BJ24" s="121"/>
      <c r="BK24" s="121"/>
      <c r="BL24" s="117"/>
      <c r="BM24" s="117"/>
      <c r="BN24" s="117"/>
      <c r="BO24" s="117">
        <v>14.76</v>
      </c>
      <c r="BP24" s="117" t="s">
        <v>1015</v>
      </c>
      <c r="BQ24" s="122" t="s">
        <v>1016</v>
      </c>
      <c r="BR24" s="117"/>
      <c r="BS24" s="117"/>
      <c r="BT24" s="117"/>
      <c r="BU24" s="117"/>
      <c r="BV24" s="117"/>
      <c r="BW24" s="117"/>
      <c r="BX24" s="117"/>
      <c r="BY24" s="117"/>
      <c r="BZ24" s="117"/>
      <c r="CA24" s="117"/>
      <c r="CB24" s="117"/>
      <c r="CC24" s="117"/>
      <c r="CD24" s="117"/>
      <c r="CE24" s="117"/>
      <c r="CF24" s="117"/>
      <c r="CG24" s="117"/>
      <c r="CH24" s="117"/>
      <c r="CI24" s="117"/>
      <c r="CJ24" s="117"/>
      <c r="CK24" s="117"/>
      <c r="CL24" s="117"/>
      <c r="CM24" s="117"/>
      <c r="CN24" s="117"/>
      <c r="CO24" s="117"/>
      <c r="CP24" s="117"/>
      <c r="CQ24" s="117"/>
      <c r="CR24" s="117"/>
      <c r="CS24" s="117"/>
      <c r="CT24" s="117"/>
      <c r="CU24" s="117"/>
      <c r="CV24" s="117"/>
      <c r="CW24" s="117"/>
      <c r="CX24" s="117"/>
      <c r="CY24" s="117"/>
      <c r="CZ24" s="117"/>
      <c r="DA24" s="117"/>
      <c r="DB24" s="117"/>
      <c r="DC24" s="117"/>
      <c r="DD24" s="117"/>
      <c r="DE24" s="117"/>
      <c r="DF24" s="117"/>
      <c r="DG24" s="117"/>
      <c r="DH24" s="117"/>
      <c r="DI24" s="117"/>
      <c r="DJ24" s="117"/>
      <c r="DK24" s="117"/>
      <c r="DL24" s="117"/>
      <c r="DM24" s="117"/>
      <c r="DN24" s="171"/>
      <c r="DO24" s="117"/>
      <c r="DP24" s="166"/>
      <c r="DQ24" s="117"/>
      <c r="DR24" s="166"/>
      <c r="DS24" s="117"/>
      <c r="DT24" s="117"/>
      <c r="DU24" s="117"/>
      <c r="DV24" s="117"/>
      <c r="DW24" s="248" t="s">
        <v>759</v>
      </c>
      <c r="DX24" s="117"/>
      <c r="DY24" s="117"/>
      <c r="DZ24" s="117"/>
      <c r="EA24" s="117"/>
      <c r="EB24" s="117"/>
      <c r="EC24" s="117"/>
      <c r="ED24" s="117" t="s">
        <v>1017</v>
      </c>
      <c r="EE24" s="252">
        <v>45650.452567060202</v>
      </c>
      <c r="EF24" s="261">
        <v>45650.467762048604</v>
      </c>
      <c r="EG24" s="252">
        <v>45650</v>
      </c>
      <c r="EH24" s="129"/>
      <c r="EI24" s="129" t="s">
        <v>322</v>
      </c>
      <c r="EJ24" s="129"/>
      <c r="EK24" s="129" t="s">
        <v>322</v>
      </c>
      <c r="EL24" s="129"/>
      <c r="EM24" s="129" t="s">
        <v>323</v>
      </c>
      <c r="EN24" s="129"/>
      <c r="EO24" s="129" t="s">
        <v>727</v>
      </c>
      <c r="EP24" s="153" t="s">
        <v>759</v>
      </c>
      <c r="EQ24" s="153" t="s">
        <v>424</v>
      </c>
      <c r="ER24" s="129" t="s">
        <v>331</v>
      </c>
      <c r="ES24" s="129">
        <v>1</v>
      </c>
      <c r="ET24" s="129">
        <v>0</v>
      </c>
      <c r="EU24" s="129">
        <v>0</v>
      </c>
      <c r="EV24" s="129">
        <v>0</v>
      </c>
      <c r="EW24" s="129">
        <v>0</v>
      </c>
      <c r="EX24" s="129">
        <v>0</v>
      </c>
      <c r="EY24" s="129"/>
      <c r="EZ24" s="129" t="s">
        <v>329</v>
      </c>
      <c r="FA24" s="129">
        <v>0</v>
      </c>
      <c r="FB24" s="129">
        <v>1</v>
      </c>
      <c r="FC24" s="129">
        <v>0</v>
      </c>
      <c r="FD24" s="129">
        <v>0</v>
      </c>
      <c r="FE24" s="129">
        <v>0</v>
      </c>
      <c r="FF24" s="129">
        <v>0</v>
      </c>
      <c r="FG24" s="129">
        <v>0</v>
      </c>
      <c r="FH24" s="129">
        <v>0</v>
      </c>
      <c r="FI24" s="129">
        <v>0</v>
      </c>
      <c r="FJ24" s="129">
        <v>0</v>
      </c>
      <c r="FK24" s="129">
        <v>0</v>
      </c>
      <c r="FL24" s="129"/>
      <c r="FM24" s="129"/>
      <c r="FN24" s="129"/>
      <c r="FO24" s="129"/>
      <c r="FP24" s="129"/>
      <c r="FQ24" s="129"/>
      <c r="FR24" s="129"/>
      <c r="FS24" s="129"/>
      <c r="FT24" s="129"/>
      <c r="FU24" s="129"/>
      <c r="FV24" s="129"/>
      <c r="FW24" s="129"/>
      <c r="FX24" s="129"/>
      <c r="FY24" s="129"/>
      <c r="FZ24" s="129"/>
      <c r="GA24" s="129"/>
      <c r="GB24" s="129"/>
      <c r="GC24" s="129"/>
      <c r="GD24" s="129"/>
      <c r="GE24" s="129"/>
      <c r="GF24" s="129"/>
      <c r="GG24" s="129"/>
      <c r="GH24" s="129"/>
      <c r="GI24" s="129"/>
      <c r="GJ24" s="129"/>
      <c r="GK24" s="129"/>
      <c r="GL24" s="129"/>
      <c r="GM24" s="129"/>
      <c r="GN24" s="129"/>
      <c r="GO24" s="129"/>
      <c r="GP24" s="129"/>
      <c r="GQ24" s="129"/>
      <c r="GR24" s="129"/>
      <c r="GS24" s="129">
        <v>7</v>
      </c>
      <c r="GT24" s="129">
        <v>1</v>
      </c>
      <c r="GU24" s="129">
        <v>1</v>
      </c>
      <c r="GV24" s="129">
        <v>0</v>
      </c>
      <c r="GW24" s="129"/>
      <c r="GX24" s="129"/>
      <c r="GY24" s="129"/>
      <c r="GZ24" s="129"/>
      <c r="HA24" s="129"/>
      <c r="HB24" s="129"/>
      <c r="HC24" s="129"/>
      <c r="HD24" s="186"/>
      <c r="HE24" s="129"/>
      <c r="HF24" s="140"/>
      <c r="HG24" s="129"/>
      <c r="HH24" s="129"/>
      <c r="HI24" s="129"/>
      <c r="HJ24" s="129"/>
      <c r="HK24" s="129"/>
      <c r="HL24" s="129"/>
      <c r="HM24" s="129">
        <v>11.76</v>
      </c>
      <c r="HN24" s="129" t="s">
        <v>1018</v>
      </c>
      <c r="HO24" s="140" t="s">
        <v>1019</v>
      </c>
      <c r="HP24" s="129">
        <v>0</v>
      </c>
      <c r="HQ24" s="129"/>
      <c r="HR24" s="129"/>
      <c r="HS24" s="129"/>
      <c r="HT24" s="129"/>
      <c r="HU24" s="129"/>
      <c r="HV24" s="129"/>
      <c r="HW24" s="129"/>
      <c r="HX24" s="129"/>
      <c r="HY24" s="129"/>
      <c r="HZ24" s="129"/>
      <c r="IA24" s="129"/>
      <c r="IB24" s="129"/>
      <c r="IC24" s="129"/>
      <c r="ID24" s="129"/>
      <c r="IE24" s="129"/>
      <c r="IF24" s="129"/>
      <c r="IG24" s="129"/>
      <c r="IH24" s="129"/>
      <c r="II24" s="129"/>
      <c r="IJ24" s="129"/>
      <c r="IK24" s="129"/>
      <c r="IL24" s="176" t="s">
        <v>763</v>
      </c>
      <c r="IM24" s="129"/>
      <c r="IN24" s="167"/>
      <c r="IO24" s="129"/>
      <c r="IP24" s="129"/>
      <c r="IQ24" s="129" t="s">
        <v>1020</v>
      </c>
      <c r="IR24" s="265">
        <v>45651.452401249997</v>
      </c>
      <c r="IS24" s="265">
        <v>45651.458361099503</v>
      </c>
      <c r="IT24" s="265">
        <v>45651</v>
      </c>
      <c r="IU24" s="142"/>
      <c r="IV24" s="142" t="s">
        <v>322</v>
      </c>
      <c r="IW24" s="142"/>
      <c r="IX24" s="142" t="s">
        <v>322</v>
      </c>
      <c r="IY24" s="142"/>
      <c r="IZ24" s="142" t="s">
        <v>323</v>
      </c>
      <c r="JA24" s="142"/>
      <c r="JB24" s="142" t="s">
        <v>727</v>
      </c>
      <c r="JC24" s="154" t="s">
        <v>763</v>
      </c>
      <c r="JD24" s="154" t="s">
        <v>424</v>
      </c>
      <c r="JE24" s="142" t="s">
        <v>331</v>
      </c>
      <c r="JF24" s="142">
        <v>1</v>
      </c>
      <c r="JG24" s="142">
        <v>0</v>
      </c>
      <c r="JH24" s="142">
        <v>0</v>
      </c>
      <c r="JI24" s="142">
        <v>0</v>
      </c>
      <c r="JJ24" s="142">
        <v>0</v>
      </c>
      <c r="JK24" s="142">
        <v>0</v>
      </c>
      <c r="JL24" s="142"/>
      <c r="JM24" s="142" t="s">
        <v>329</v>
      </c>
      <c r="JN24" s="142">
        <v>0</v>
      </c>
      <c r="JO24" s="142">
        <v>1</v>
      </c>
      <c r="JP24" s="142">
        <v>0</v>
      </c>
      <c r="JQ24" s="142">
        <v>0</v>
      </c>
      <c r="JR24" s="142">
        <v>0</v>
      </c>
      <c r="JS24" s="142">
        <v>0</v>
      </c>
      <c r="JT24" s="142">
        <v>0</v>
      </c>
      <c r="JU24" s="142">
        <v>0</v>
      </c>
      <c r="JV24" s="142">
        <v>0</v>
      </c>
      <c r="JW24" s="142">
        <v>0</v>
      </c>
      <c r="JX24" s="142">
        <v>0</v>
      </c>
      <c r="JY24" s="142"/>
      <c r="JZ24" s="142"/>
      <c r="KA24" s="142"/>
      <c r="KB24" s="142"/>
      <c r="KC24" s="142"/>
      <c r="KD24" s="142"/>
      <c r="KE24" s="142"/>
      <c r="KF24" s="142"/>
      <c r="KG24" s="142"/>
      <c r="KH24" s="142"/>
      <c r="KI24" s="142"/>
      <c r="KJ24" s="142"/>
      <c r="KK24" s="142"/>
      <c r="KL24" s="142"/>
      <c r="KM24" s="142"/>
      <c r="KN24" s="142"/>
      <c r="KO24" s="142"/>
      <c r="KP24" s="142"/>
      <c r="KQ24" s="142"/>
      <c r="KR24" s="142"/>
      <c r="KS24" s="142"/>
      <c r="KT24" s="142"/>
      <c r="KU24" s="142"/>
      <c r="KV24" s="142"/>
      <c r="KW24" s="142"/>
      <c r="KX24" s="142"/>
      <c r="KY24" s="142"/>
      <c r="KZ24" s="142"/>
      <c r="LA24" s="142"/>
      <c r="LB24" s="142"/>
      <c r="LC24" s="142"/>
      <c r="LD24" s="142"/>
      <c r="LE24" s="142"/>
      <c r="LF24" s="142">
        <v>7</v>
      </c>
      <c r="LG24" s="142">
        <v>1</v>
      </c>
      <c r="LH24" s="142">
        <v>1</v>
      </c>
      <c r="LI24" s="142">
        <v>0</v>
      </c>
      <c r="LJ24" s="144"/>
      <c r="LK24" s="142"/>
      <c r="LL24" s="142"/>
      <c r="LM24" s="144"/>
      <c r="LN24" s="142"/>
      <c r="LO24" s="142"/>
      <c r="LP24" s="144"/>
      <c r="LQ24" s="194"/>
      <c r="LR24" s="142"/>
      <c r="LS24" s="144"/>
      <c r="LT24" s="142"/>
      <c r="LU24" s="142"/>
      <c r="LV24" s="144"/>
      <c r="LW24" s="142"/>
      <c r="LX24" s="142"/>
      <c r="LY24" s="144"/>
      <c r="LZ24" s="142">
        <v>8.86</v>
      </c>
      <c r="MA24" s="142" t="s">
        <v>1021</v>
      </c>
      <c r="MB24" s="144" t="s">
        <v>1022</v>
      </c>
      <c r="MC24" s="142">
        <v>0</v>
      </c>
      <c r="MD24" s="142"/>
      <c r="ME24" s="142"/>
      <c r="MF24" s="142"/>
      <c r="MG24" s="142"/>
      <c r="MH24" s="142"/>
      <c r="MI24" s="142"/>
      <c r="MJ24" s="142"/>
      <c r="MK24" s="142"/>
      <c r="ML24" s="142"/>
      <c r="MM24" s="142"/>
      <c r="MN24" s="142"/>
      <c r="MO24" s="142"/>
      <c r="MP24" s="142"/>
      <c r="MQ24" s="142"/>
      <c r="MR24" s="142"/>
      <c r="MS24" s="142"/>
      <c r="MT24" s="142"/>
      <c r="MU24" s="142"/>
      <c r="MV24" s="142"/>
      <c r="MW24" s="142"/>
      <c r="MX24" s="142"/>
      <c r="MY24" s="168"/>
      <c r="MZ24" s="142"/>
      <c r="NA24" s="180" t="s">
        <v>767</v>
      </c>
      <c r="NB24" s="142"/>
      <c r="NC24" s="142"/>
      <c r="ND24" s="142" t="s">
        <v>1023</v>
      </c>
      <c r="NE24" s="270">
        <v>45652.451159236101</v>
      </c>
      <c r="NF24" s="270">
        <v>45652.4590704398</v>
      </c>
      <c r="NG24" s="270">
        <v>45652</v>
      </c>
      <c r="NH24" s="128"/>
      <c r="NI24" s="128" t="s">
        <v>322</v>
      </c>
      <c r="NJ24" s="128"/>
      <c r="NK24" s="128" t="s">
        <v>322</v>
      </c>
      <c r="NL24" s="128"/>
      <c r="NM24" s="128" t="s">
        <v>323</v>
      </c>
      <c r="NN24" s="128"/>
      <c r="NO24" s="128" t="s">
        <v>727</v>
      </c>
      <c r="NP24" s="136" t="s">
        <v>767</v>
      </c>
      <c r="NQ24" s="136" t="s">
        <v>424</v>
      </c>
      <c r="NR24" s="128" t="s">
        <v>331</v>
      </c>
      <c r="NS24" s="128">
        <v>1</v>
      </c>
      <c r="NT24" s="128">
        <v>0</v>
      </c>
      <c r="NU24" s="128">
        <v>0</v>
      </c>
      <c r="NV24" s="128">
        <v>0</v>
      </c>
      <c r="NW24" s="128">
        <v>0</v>
      </c>
      <c r="NX24" s="128">
        <v>0</v>
      </c>
      <c r="NY24" s="128"/>
      <c r="NZ24" s="128" t="s">
        <v>329</v>
      </c>
      <c r="OA24" s="128">
        <v>0</v>
      </c>
      <c r="OB24" s="128">
        <v>1</v>
      </c>
      <c r="OC24" s="128">
        <v>0</v>
      </c>
      <c r="OD24" s="128">
        <v>0</v>
      </c>
      <c r="OE24" s="128">
        <v>0</v>
      </c>
      <c r="OF24" s="128">
        <v>0</v>
      </c>
      <c r="OG24" s="128">
        <v>0</v>
      </c>
      <c r="OH24" s="128">
        <v>0</v>
      </c>
      <c r="OI24" s="128">
        <v>0</v>
      </c>
      <c r="OJ24" s="128">
        <v>0</v>
      </c>
      <c r="OK24" s="128">
        <v>0</v>
      </c>
      <c r="OL24" s="128"/>
      <c r="OM24" s="128"/>
      <c r="ON24" s="128"/>
      <c r="OO24" s="128"/>
      <c r="OP24" s="128"/>
      <c r="OQ24" s="128"/>
      <c r="OR24" s="128"/>
      <c r="OS24" s="128"/>
      <c r="OT24" s="128"/>
      <c r="OU24" s="128"/>
      <c r="OV24" s="128"/>
      <c r="OW24" s="128"/>
      <c r="OX24" s="128"/>
      <c r="OY24" s="128"/>
      <c r="OZ24" s="128"/>
      <c r="PA24" s="128"/>
      <c r="PB24" s="128"/>
      <c r="PC24" s="128"/>
      <c r="PD24" s="128"/>
      <c r="PE24" s="128"/>
      <c r="PF24" s="128"/>
      <c r="PG24" s="128"/>
      <c r="PH24" s="128"/>
      <c r="PI24" s="128"/>
      <c r="PJ24" s="128"/>
      <c r="PK24" s="128"/>
      <c r="PL24" s="128"/>
      <c r="PM24" s="128"/>
      <c r="PN24" s="128"/>
      <c r="PO24" s="128"/>
      <c r="PP24" s="128"/>
      <c r="PQ24" s="128"/>
      <c r="PR24" s="128"/>
      <c r="PS24" s="128">
        <v>7</v>
      </c>
      <c r="PT24" s="128">
        <v>1</v>
      </c>
      <c r="PU24" s="128">
        <v>1</v>
      </c>
      <c r="PV24" s="128">
        <v>0</v>
      </c>
      <c r="PW24" s="128"/>
      <c r="PX24" s="128"/>
      <c r="PY24" s="128"/>
      <c r="PZ24" s="128"/>
      <c r="QA24" s="128"/>
      <c r="QB24" s="128"/>
      <c r="QC24" s="128"/>
      <c r="QD24" s="198"/>
      <c r="QE24" s="128"/>
      <c r="QF24" s="163"/>
      <c r="QG24" s="128"/>
      <c r="QH24" s="128"/>
      <c r="QI24" s="128"/>
      <c r="QJ24" s="128"/>
      <c r="QK24" s="128"/>
      <c r="QL24" s="128"/>
      <c r="QM24" s="128">
        <v>5.96</v>
      </c>
      <c r="QN24" s="128" t="s">
        <v>1024</v>
      </c>
      <c r="QO24" s="163" t="s">
        <v>1025</v>
      </c>
      <c r="QP24" s="128">
        <v>0</v>
      </c>
      <c r="QQ24" s="128"/>
      <c r="QR24" s="128"/>
      <c r="QS24" s="128"/>
      <c r="QT24" s="128"/>
      <c r="QU24" s="128"/>
      <c r="QV24" s="128"/>
      <c r="QW24" s="128"/>
      <c r="QX24" s="128"/>
      <c r="QY24" s="128"/>
      <c r="QZ24" s="128"/>
      <c r="RA24" s="128"/>
      <c r="RB24" s="128"/>
      <c r="RC24" s="128"/>
      <c r="RD24" s="128"/>
      <c r="RE24" s="128"/>
      <c r="RF24" s="128"/>
      <c r="RG24" s="128"/>
      <c r="RH24" s="128"/>
      <c r="RI24" s="128"/>
      <c r="RJ24" s="128"/>
      <c r="RK24" s="128"/>
      <c r="RL24" s="128"/>
      <c r="RM24" s="169"/>
      <c r="RN24" s="128"/>
      <c r="RO24" s="169"/>
      <c r="RP24" s="128"/>
      <c r="RQ24" s="128" t="s">
        <v>1026</v>
      </c>
      <c r="RR24" s="105">
        <f t="shared" si="0"/>
        <v>3</v>
      </c>
      <c r="RS24" s="113">
        <f t="shared" si="1"/>
        <v>2.9000000000000004</v>
      </c>
      <c r="RT24" s="105">
        <f t="shared" si="2"/>
        <v>2.8999999999999995</v>
      </c>
      <c r="RU24" s="105">
        <f t="shared" si="3"/>
        <v>0</v>
      </c>
      <c r="RV24" s="105">
        <f t="shared" si="4"/>
        <v>0</v>
      </c>
      <c r="RW24" s="105">
        <f t="shared" si="5"/>
        <v>0</v>
      </c>
      <c r="RX24" s="105">
        <f t="shared" si="6"/>
        <v>0</v>
      </c>
      <c r="RY24" s="105">
        <f t="shared" si="7"/>
        <v>0</v>
      </c>
      <c r="RZ24" s="105">
        <f t="shared" si="8"/>
        <v>0</v>
      </c>
      <c r="SA24" s="105">
        <f t="shared" si="9"/>
        <v>0</v>
      </c>
      <c r="SB24" s="105">
        <f t="shared" si="10"/>
        <v>0</v>
      </c>
      <c r="SC24" s="105">
        <f t="shared" si="11"/>
        <v>0</v>
      </c>
      <c r="SD24" s="106">
        <f t="shared" si="18"/>
        <v>2.9333333333333336</v>
      </c>
      <c r="SE24" s="106">
        <f t="shared" si="19"/>
        <v>0</v>
      </c>
      <c r="SF24" s="106">
        <f t="shared" si="20"/>
        <v>0</v>
      </c>
      <c r="SG24" s="106">
        <f t="shared" si="12"/>
        <v>0</v>
      </c>
      <c r="SH24" s="107">
        <f>(SD24/1000)*Parameters!$H$2</f>
        <v>8.6533333333333327E-5</v>
      </c>
      <c r="SI24" s="107">
        <f>(SE24/1000)*Parameters!$H$4</f>
        <v>0</v>
      </c>
      <c r="SJ24" s="107">
        <f>(SF24/1000)*Parameters!$H$3</f>
        <v>0</v>
      </c>
      <c r="SK24" s="107">
        <f>(SG24/1000)*Parameters!$H$5</f>
        <v>0</v>
      </c>
      <c r="SL24" s="108">
        <f t="shared" si="21"/>
        <v>8.6533333333333327E-5</v>
      </c>
      <c r="SM24" s="109">
        <f t="shared" si="13"/>
        <v>1</v>
      </c>
      <c r="SN24" s="109">
        <f t="shared" si="31"/>
        <v>0</v>
      </c>
      <c r="SO24" s="109">
        <f t="shared" si="32"/>
        <v>0</v>
      </c>
      <c r="SP24" s="109">
        <f t="shared" si="33"/>
        <v>0</v>
      </c>
      <c r="SQ24" s="110">
        <f>SUM(GS24*Parameters!$L$2,GT24*Parameters!$L$3,GU24*Parameters!$L$4,GV24*Parameters!$L$5)</f>
        <v>5.3</v>
      </c>
      <c r="SR24" s="110">
        <f>SUM(LF24*Parameters!$L$2,LG24*Parameters!$L$3,LH24*Parameters!$L$4,LI24*Parameters!$L$5)</f>
        <v>5.3</v>
      </c>
      <c r="SS24" s="110">
        <f>SUM(PS24*Parameters!$L$2,PT24*Parameters!$L$3,PU24*Parameters!$L$4,PV24*Parameters!$L$5)</f>
        <v>5.3</v>
      </c>
      <c r="ST24" s="110">
        <f t="shared" si="25"/>
        <v>5.3</v>
      </c>
      <c r="SU24" s="111">
        <f t="shared" si="26"/>
        <v>0.55345911949685533</v>
      </c>
      <c r="SV24" s="111">
        <f t="shared" si="27"/>
        <v>0</v>
      </c>
      <c r="SW24" s="111">
        <f t="shared" si="28"/>
        <v>0</v>
      </c>
      <c r="SX24" s="111">
        <f t="shared" si="29"/>
        <v>0</v>
      </c>
      <c r="SY24" s="162">
        <f t="shared" si="17"/>
        <v>45649</v>
      </c>
      <c r="SZ24" s="162">
        <f t="shared" si="30"/>
        <v>45655</v>
      </c>
    </row>
    <row r="25" spans="1:520" ht="16.899999999999999" customHeight="1">
      <c r="A25" s="276">
        <v>45648.673037152803</v>
      </c>
      <c r="B25" s="276">
        <v>45648.676704131904</v>
      </c>
      <c r="C25" s="276">
        <v>45648</v>
      </c>
      <c r="D25" s="121"/>
      <c r="E25" s="121" t="s">
        <v>322</v>
      </c>
      <c r="F25" s="121"/>
      <c r="G25" s="121" t="s">
        <v>322</v>
      </c>
      <c r="H25" s="121"/>
      <c r="I25" s="121" t="s">
        <v>323</v>
      </c>
      <c r="J25" s="121"/>
      <c r="K25" s="121" t="s">
        <v>727</v>
      </c>
      <c r="L25" s="151" t="s">
        <v>808</v>
      </c>
      <c r="M25" s="245" t="s">
        <v>426</v>
      </c>
      <c r="N25" s="121" t="s">
        <v>331</v>
      </c>
      <c r="O25" s="121">
        <v>1</v>
      </c>
      <c r="P25" s="121">
        <v>0</v>
      </c>
      <c r="Q25" s="121">
        <v>0</v>
      </c>
      <c r="R25" s="121">
        <v>0</v>
      </c>
      <c r="S25" s="121">
        <v>0</v>
      </c>
      <c r="T25" s="121">
        <v>0</v>
      </c>
      <c r="U25" s="121"/>
      <c r="V25" s="121" t="s">
        <v>329</v>
      </c>
      <c r="W25" s="121">
        <v>0</v>
      </c>
      <c r="X25" s="121">
        <v>1</v>
      </c>
      <c r="Y25" s="117">
        <v>0</v>
      </c>
      <c r="Z25" s="117">
        <v>0</v>
      </c>
      <c r="AA25" s="117">
        <v>0</v>
      </c>
      <c r="AB25" s="117">
        <v>0</v>
      </c>
      <c r="AC25" s="117">
        <v>0</v>
      </c>
      <c r="AD25" s="117">
        <v>0</v>
      </c>
      <c r="AE25" s="117">
        <v>0</v>
      </c>
      <c r="AF25" s="117">
        <v>0</v>
      </c>
      <c r="AG25" s="117">
        <v>0</v>
      </c>
      <c r="AH25" s="117"/>
      <c r="AI25" s="117"/>
      <c r="AJ25" s="117"/>
      <c r="AK25" s="117"/>
      <c r="AL25" s="117"/>
      <c r="AM25" s="117"/>
      <c r="AN25" s="117"/>
      <c r="AO25" s="117"/>
      <c r="AP25" s="117"/>
      <c r="AQ25" s="117"/>
      <c r="AR25" s="117"/>
      <c r="AS25" s="117"/>
      <c r="AT25" s="117"/>
      <c r="AU25" s="117"/>
      <c r="AV25" s="117"/>
      <c r="AW25" s="117"/>
      <c r="AX25" s="117"/>
      <c r="AY25" s="117"/>
      <c r="AZ25" s="117"/>
      <c r="BA25" s="117"/>
      <c r="BB25" s="117"/>
      <c r="BC25" s="117"/>
      <c r="BD25" s="117"/>
      <c r="BE25" s="117"/>
      <c r="BF25" s="190"/>
      <c r="BG25" s="121"/>
      <c r="BH25" s="122"/>
      <c r="BI25" s="121"/>
      <c r="BJ25" s="121"/>
      <c r="BK25" s="121"/>
      <c r="BL25" s="117"/>
      <c r="BM25" s="117"/>
      <c r="BN25" s="117"/>
      <c r="BO25" s="117">
        <v>13</v>
      </c>
      <c r="BP25" s="117" t="s">
        <v>1027</v>
      </c>
      <c r="BQ25" s="122" t="s">
        <v>1028</v>
      </c>
      <c r="BR25" s="117"/>
      <c r="BS25" s="117"/>
      <c r="BT25" s="117"/>
      <c r="BU25" s="117"/>
      <c r="BV25" s="117"/>
      <c r="BW25" s="117"/>
      <c r="BX25" s="117"/>
      <c r="BY25" s="117"/>
      <c r="BZ25" s="117"/>
      <c r="CA25" s="117"/>
      <c r="CB25" s="117"/>
      <c r="CC25" s="117"/>
      <c r="CD25" s="117"/>
      <c r="CE25" s="117"/>
      <c r="CF25" s="117"/>
      <c r="CG25" s="117"/>
      <c r="CH25" s="117"/>
      <c r="CI25" s="117"/>
      <c r="CJ25" s="117"/>
      <c r="CK25" s="117"/>
      <c r="CL25" s="117"/>
      <c r="CM25" s="117"/>
      <c r="CN25" s="117"/>
      <c r="CO25" s="117"/>
      <c r="CP25" s="117"/>
      <c r="CQ25" s="117"/>
      <c r="CR25" s="117"/>
      <c r="CS25" s="117"/>
      <c r="CT25" s="117"/>
      <c r="CU25" s="117"/>
      <c r="CV25" s="117"/>
      <c r="CW25" s="117"/>
      <c r="CX25" s="117"/>
      <c r="CY25" s="117"/>
      <c r="CZ25" s="117"/>
      <c r="DA25" s="117"/>
      <c r="DB25" s="117"/>
      <c r="DC25" s="117"/>
      <c r="DD25" s="117"/>
      <c r="DE25" s="117"/>
      <c r="DF25" s="117"/>
      <c r="DG25" s="117"/>
      <c r="DH25" s="117"/>
      <c r="DI25" s="117"/>
      <c r="DJ25" s="117"/>
      <c r="DK25" s="117"/>
      <c r="DL25" s="117"/>
      <c r="DM25" s="117"/>
      <c r="DN25" s="171"/>
      <c r="DO25" s="117"/>
      <c r="DP25" s="166"/>
      <c r="DQ25" s="117"/>
      <c r="DR25" s="166"/>
      <c r="DS25" s="117"/>
      <c r="DT25" s="117"/>
      <c r="DU25" s="117"/>
      <c r="DV25" s="117"/>
      <c r="DW25" s="248" t="s">
        <v>756</v>
      </c>
      <c r="DX25" s="117"/>
      <c r="DY25" s="117"/>
      <c r="DZ25" s="117"/>
      <c r="EA25" s="117"/>
      <c r="EB25" s="117"/>
      <c r="EC25" s="117"/>
      <c r="ED25" s="117" t="s">
        <v>1029</v>
      </c>
      <c r="EE25" s="252">
        <v>45649.655097164403</v>
      </c>
      <c r="EF25" s="261">
        <v>45649.676753182903</v>
      </c>
      <c r="EG25" s="252">
        <v>45649</v>
      </c>
      <c r="EH25" s="129"/>
      <c r="EI25" s="129" t="s">
        <v>322</v>
      </c>
      <c r="EJ25" s="129"/>
      <c r="EK25" s="129" t="s">
        <v>322</v>
      </c>
      <c r="EL25" s="129"/>
      <c r="EM25" s="129" t="s">
        <v>323</v>
      </c>
      <c r="EN25" s="129"/>
      <c r="EO25" s="129" t="s">
        <v>727</v>
      </c>
      <c r="EP25" s="153" t="s">
        <v>756</v>
      </c>
      <c r="EQ25" s="153" t="s">
        <v>426</v>
      </c>
      <c r="ER25" s="129" t="s">
        <v>331</v>
      </c>
      <c r="ES25" s="129">
        <v>1</v>
      </c>
      <c r="ET25" s="129">
        <v>0</v>
      </c>
      <c r="EU25" s="129">
        <v>0</v>
      </c>
      <c r="EV25" s="129">
        <v>0</v>
      </c>
      <c r="EW25" s="129">
        <v>0</v>
      </c>
      <c r="EX25" s="129">
        <v>0</v>
      </c>
      <c r="EY25" s="129"/>
      <c r="EZ25" s="129" t="s">
        <v>329</v>
      </c>
      <c r="FA25" s="129">
        <v>0</v>
      </c>
      <c r="FB25" s="129">
        <v>1</v>
      </c>
      <c r="FC25" s="129">
        <v>0</v>
      </c>
      <c r="FD25" s="129">
        <v>0</v>
      </c>
      <c r="FE25" s="129">
        <v>0</v>
      </c>
      <c r="FF25" s="129">
        <v>0</v>
      </c>
      <c r="FG25" s="129">
        <v>0</v>
      </c>
      <c r="FH25" s="129">
        <v>0</v>
      </c>
      <c r="FI25" s="129">
        <v>0</v>
      </c>
      <c r="FJ25" s="129">
        <v>0</v>
      </c>
      <c r="FK25" s="129">
        <v>0</v>
      </c>
      <c r="FL25" s="129"/>
      <c r="FM25" s="129"/>
      <c r="FN25" s="129"/>
      <c r="FO25" s="129"/>
      <c r="FP25" s="129"/>
      <c r="FQ25" s="129"/>
      <c r="FR25" s="129"/>
      <c r="FS25" s="129"/>
      <c r="FT25" s="129"/>
      <c r="FU25" s="129"/>
      <c r="FV25" s="129"/>
      <c r="FW25" s="129"/>
      <c r="FX25" s="129"/>
      <c r="FY25" s="129"/>
      <c r="FZ25" s="129"/>
      <c r="GA25" s="129"/>
      <c r="GB25" s="129"/>
      <c r="GC25" s="129"/>
      <c r="GD25" s="129"/>
      <c r="GE25" s="129"/>
      <c r="GF25" s="129"/>
      <c r="GG25" s="129"/>
      <c r="GH25" s="129"/>
      <c r="GI25" s="129"/>
      <c r="GJ25" s="129"/>
      <c r="GK25" s="129"/>
      <c r="GL25" s="129"/>
      <c r="GM25" s="129"/>
      <c r="GN25" s="129"/>
      <c r="GO25" s="129"/>
      <c r="GP25" s="129"/>
      <c r="GQ25" s="129"/>
      <c r="GR25" s="129"/>
      <c r="GS25" s="129">
        <v>1</v>
      </c>
      <c r="GT25" s="129">
        <v>2</v>
      </c>
      <c r="GU25" s="129">
        <v>0</v>
      </c>
      <c r="GV25" s="129">
        <v>1</v>
      </c>
      <c r="GW25" s="129"/>
      <c r="GX25" s="129"/>
      <c r="GY25" s="129"/>
      <c r="GZ25" s="129"/>
      <c r="HA25" s="129"/>
      <c r="HB25" s="129"/>
      <c r="HC25" s="129"/>
      <c r="HD25" s="186"/>
      <c r="HE25" s="129"/>
      <c r="HF25" s="140"/>
      <c r="HG25" s="129"/>
      <c r="HH25" s="129"/>
      <c r="HI25" s="129"/>
      <c r="HJ25" s="129"/>
      <c r="HK25" s="129"/>
      <c r="HL25" s="129"/>
      <c r="HM25" s="129">
        <v>10.199999999999999</v>
      </c>
      <c r="HN25" s="129" t="s">
        <v>1030</v>
      </c>
      <c r="HO25" s="140" t="s">
        <v>1031</v>
      </c>
      <c r="HP25" s="129">
        <v>0</v>
      </c>
      <c r="HQ25" s="129"/>
      <c r="HR25" s="129"/>
      <c r="HS25" s="129"/>
      <c r="HT25" s="129"/>
      <c r="HU25" s="129"/>
      <c r="HV25" s="129"/>
      <c r="HW25" s="129"/>
      <c r="HX25" s="129"/>
      <c r="HY25" s="129"/>
      <c r="HZ25" s="129"/>
      <c r="IA25" s="129"/>
      <c r="IB25" s="129"/>
      <c r="IC25" s="129"/>
      <c r="ID25" s="129"/>
      <c r="IE25" s="129"/>
      <c r="IF25" s="129"/>
      <c r="IG25" s="129"/>
      <c r="IH25" s="129"/>
      <c r="II25" s="129"/>
      <c r="IJ25" s="129"/>
      <c r="IK25" s="129"/>
      <c r="IL25" s="176" t="s">
        <v>759</v>
      </c>
      <c r="IM25" s="129"/>
      <c r="IN25" s="167"/>
      <c r="IO25" s="129"/>
      <c r="IP25" s="129"/>
      <c r="IQ25" s="129" t="s">
        <v>1032</v>
      </c>
      <c r="IR25" s="265">
        <v>45650.661808483797</v>
      </c>
      <c r="IS25" s="265">
        <v>45650.679686145799</v>
      </c>
      <c r="IT25" s="265">
        <v>45650</v>
      </c>
      <c r="IU25" s="142"/>
      <c r="IV25" s="142" t="s">
        <v>322</v>
      </c>
      <c r="IW25" s="142"/>
      <c r="IX25" s="142" t="s">
        <v>322</v>
      </c>
      <c r="IY25" s="142"/>
      <c r="IZ25" s="142" t="s">
        <v>323</v>
      </c>
      <c r="JA25" s="142"/>
      <c r="JB25" s="142" t="s">
        <v>727</v>
      </c>
      <c r="JC25" s="154" t="s">
        <v>759</v>
      </c>
      <c r="JD25" s="154" t="s">
        <v>426</v>
      </c>
      <c r="JE25" s="142" t="s">
        <v>331</v>
      </c>
      <c r="JF25" s="142">
        <v>1</v>
      </c>
      <c r="JG25" s="142">
        <v>0</v>
      </c>
      <c r="JH25" s="142">
        <v>0</v>
      </c>
      <c r="JI25" s="142">
        <v>0</v>
      </c>
      <c r="JJ25" s="142">
        <v>0</v>
      </c>
      <c r="JK25" s="142">
        <v>0</v>
      </c>
      <c r="JL25" s="142"/>
      <c r="JM25" s="142" t="s">
        <v>329</v>
      </c>
      <c r="JN25" s="142">
        <v>0</v>
      </c>
      <c r="JO25" s="142">
        <v>1</v>
      </c>
      <c r="JP25" s="142">
        <v>0</v>
      </c>
      <c r="JQ25" s="142">
        <v>0</v>
      </c>
      <c r="JR25" s="142">
        <v>0</v>
      </c>
      <c r="JS25" s="142">
        <v>0</v>
      </c>
      <c r="JT25" s="142">
        <v>0</v>
      </c>
      <c r="JU25" s="142">
        <v>0</v>
      </c>
      <c r="JV25" s="142">
        <v>0</v>
      </c>
      <c r="JW25" s="142">
        <v>0</v>
      </c>
      <c r="JX25" s="142">
        <v>0</v>
      </c>
      <c r="JY25" s="142"/>
      <c r="JZ25" s="142"/>
      <c r="KA25" s="142"/>
      <c r="KB25" s="142"/>
      <c r="KC25" s="142"/>
      <c r="KD25" s="142"/>
      <c r="KE25" s="142"/>
      <c r="KF25" s="142"/>
      <c r="KG25" s="142"/>
      <c r="KH25" s="142"/>
      <c r="KI25" s="142"/>
      <c r="KJ25" s="142"/>
      <c r="KK25" s="142"/>
      <c r="KL25" s="142"/>
      <c r="KM25" s="142"/>
      <c r="KN25" s="142"/>
      <c r="KO25" s="142"/>
      <c r="KP25" s="142"/>
      <c r="KQ25" s="142"/>
      <c r="KR25" s="142"/>
      <c r="KS25" s="142"/>
      <c r="KT25" s="142"/>
      <c r="KU25" s="142"/>
      <c r="KV25" s="142"/>
      <c r="KW25" s="142"/>
      <c r="KX25" s="142"/>
      <c r="KY25" s="142"/>
      <c r="KZ25" s="142"/>
      <c r="LA25" s="142"/>
      <c r="LB25" s="142"/>
      <c r="LC25" s="142"/>
      <c r="LD25" s="142"/>
      <c r="LE25" s="142"/>
      <c r="LF25" s="142">
        <v>1</v>
      </c>
      <c r="LG25" s="142">
        <v>2</v>
      </c>
      <c r="LH25" s="142">
        <v>1</v>
      </c>
      <c r="LI25" s="142">
        <v>0</v>
      </c>
      <c r="LJ25" s="142"/>
      <c r="LK25" s="142"/>
      <c r="LL25" s="142"/>
      <c r="LM25" s="142"/>
      <c r="LN25" s="142"/>
      <c r="LO25" s="142"/>
      <c r="LP25" s="142"/>
      <c r="LQ25" s="194"/>
      <c r="LR25" s="142"/>
      <c r="LS25" s="144"/>
      <c r="LT25" s="142"/>
      <c r="LU25" s="142"/>
      <c r="LV25" s="142"/>
      <c r="LW25" s="142"/>
      <c r="LX25" s="142"/>
      <c r="LY25" s="142"/>
      <c r="LZ25" s="142">
        <v>7.5</v>
      </c>
      <c r="MA25" s="142" t="s">
        <v>1033</v>
      </c>
      <c r="MB25" s="144" t="s">
        <v>1034</v>
      </c>
      <c r="MC25" s="142">
        <v>0</v>
      </c>
      <c r="MD25" s="142"/>
      <c r="ME25" s="142"/>
      <c r="MF25" s="142"/>
      <c r="MG25" s="142"/>
      <c r="MH25" s="142"/>
      <c r="MI25" s="142"/>
      <c r="MJ25" s="142"/>
      <c r="MK25" s="142"/>
      <c r="ML25" s="142"/>
      <c r="MM25" s="142"/>
      <c r="MN25" s="142"/>
      <c r="MO25" s="142"/>
      <c r="MP25" s="142"/>
      <c r="MQ25" s="142"/>
      <c r="MR25" s="142"/>
      <c r="MS25" s="142"/>
      <c r="MT25" s="142"/>
      <c r="MU25" s="142"/>
      <c r="MV25" s="142"/>
      <c r="MW25" s="142"/>
      <c r="MX25" s="142"/>
      <c r="MY25" s="168"/>
      <c r="MZ25" s="142"/>
      <c r="NA25" s="180" t="s">
        <v>763</v>
      </c>
      <c r="NB25" s="142"/>
      <c r="NC25" s="142"/>
      <c r="ND25" s="142" t="s">
        <v>1035</v>
      </c>
      <c r="NE25" s="270">
        <v>45651.673202963</v>
      </c>
      <c r="NF25" s="270">
        <v>45651.679435196798</v>
      </c>
      <c r="NG25" s="270">
        <v>45651</v>
      </c>
      <c r="NH25" s="128"/>
      <c r="NI25" s="128" t="s">
        <v>322</v>
      </c>
      <c r="NJ25" s="128"/>
      <c r="NK25" s="128" t="s">
        <v>322</v>
      </c>
      <c r="NL25" s="128"/>
      <c r="NM25" s="128" t="s">
        <v>323</v>
      </c>
      <c r="NN25" s="128"/>
      <c r="NO25" s="128" t="s">
        <v>727</v>
      </c>
      <c r="NP25" s="136" t="s">
        <v>763</v>
      </c>
      <c r="NQ25" s="136" t="s">
        <v>426</v>
      </c>
      <c r="NR25" s="128" t="s">
        <v>331</v>
      </c>
      <c r="NS25" s="128">
        <v>1</v>
      </c>
      <c r="NT25" s="128">
        <v>0</v>
      </c>
      <c r="NU25" s="128">
        <v>0</v>
      </c>
      <c r="NV25" s="128">
        <v>0</v>
      </c>
      <c r="NW25" s="128">
        <v>0</v>
      </c>
      <c r="NX25" s="128">
        <v>0</v>
      </c>
      <c r="NY25" s="128"/>
      <c r="NZ25" s="128" t="s">
        <v>329</v>
      </c>
      <c r="OA25" s="128">
        <v>0</v>
      </c>
      <c r="OB25" s="128">
        <v>1</v>
      </c>
      <c r="OC25" s="128">
        <v>0</v>
      </c>
      <c r="OD25" s="128">
        <v>0</v>
      </c>
      <c r="OE25" s="128">
        <v>0</v>
      </c>
      <c r="OF25" s="128">
        <v>0</v>
      </c>
      <c r="OG25" s="128">
        <v>0</v>
      </c>
      <c r="OH25" s="128">
        <v>0</v>
      </c>
      <c r="OI25" s="128">
        <v>0</v>
      </c>
      <c r="OJ25" s="128">
        <v>0</v>
      </c>
      <c r="OK25" s="128">
        <v>0</v>
      </c>
      <c r="OL25" s="128"/>
      <c r="OM25" s="128"/>
      <c r="ON25" s="128"/>
      <c r="OO25" s="128"/>
      <c r="OP25" s="128"/>
      <c r="OQ25" s="128"/>
      <c r="OR25" s="128"/>
      <c r="OS25" s="128"/>
      <c r="OT25" s="128"/>
      <c r="OU25" s="128"/>
      <c r="OV25" s="128"/>
      <c r="OW25" s="128"/>
      <c r="OX25" s="128"/>
      <c r="OY25" s="128"/>
      <c r="OZ25" s="128"/>
      <c r="PA25" s="128"/>
      <c r="PB25" s="128"/>
      <c r="PC25" s="128"/>
      <c r="PD25" s="128"/>
      <c r="PE25" s="128"/>
      <c r="PF25" s="128"/>
      <c r="PG25" s="128"/>
      <c r="PH25" s="128"/>
      <c r="PI25" s="128"/>
      <c r="PJ25" s="128"/>
      <c r="PK25" s="128"/>
      <c r="PL25" s="128"/>
      <c r="PM25" s="128"/>
      <c r="PN25" s="128"/>
      <c r="PO25" s="128"/>
      <c r="PP25" s="128"/>
      <c r="PQ25" s="128"/>
      <c r="PR25" s="128"/>
      <c r="PS25" s="128">
        <v>2</v>
      </c>
      <c r="PT25" s="128">
        <v>2</v>
      </c>
      <c r="PU25" s="128">
        <v>0</v>
      </c>
      <c r="PV25" s="128">
        <v>0</v>
      </c>
      <c r="PW25" s="128"/>
      <c r="PX25" s="128"/>
      <c r="PY25" s="128"/>
      <c r="PZ25" s="128"/>
      <c r="QA25" s="128"/>
      <c r="QB25" s="128"/>
      <c r="QC25" s="128"/>
      <c r="QD25" s="198"/>
      <c r="QE25" s="128"/>
      <c r="QF25" s="163"/>
      <c r="QG25" s="128"/>
      <c r="QH25" s="128"/>
      <c r="QI25" s="128"/>
      <c r="QJ25" s="128"/>
      <c r="QK25" s="128"/>
      <c r="QL25" s="128"/>
      <c r="QM25" s="128">
        <v>4.5</v>
      </c>
      <c r="QN25" s="128" t="s">
        <v>1036</v>
      </c>
      <c r="QO25" s="163" t="s">
        <v>1037</v>
      </c>
      <c r="QP25" s="128">
        <v>0</v>
      </c>
      <c r="QQ25" s="128"/>
      <c r="QR25" s="128"/>
      <c r="QS25" s="128"/>
      <c r="QT25" s="128"/>
      <c r="QU25" s="128"/>
      <c r="QV25" s="128"/>
      <c r="QW25" s="128"/>
      <c r="QX25" s="128"/>
      <c r="QY25" s="128"/>
      <c r="QZ25" s="128"/>
      <c r="RA25" s="128"/>
      <c r="RB25" s="128"/>
      <c r="RC25" s="128"/>
      <c r="RD25" s="128"/>
      <c r="RE25" s="128"/>
      <c r="RF25" s="128"/>
      <c r="RG25" s="128"/>
      <c r="RH25" s="128"/>
      <c r="RI25" s="128"/>
      <c r="RJ25" s="128"/>
      <c r="RK25" s="128"/>
      <c r="RL25" s="128"/>
      <c r="RM25" s="169"/>
      <c r="RN25" s="128"/>
      <c r="RO25" s="169"/>
      <c r="RP25" s="128"/>
      <c r="RQ25" s="128" t="s">
        <v>1038</v>
      </c>
      <c r="RR25" s="105">
        <f t="shared" si="0"/>
        <v>2.8000000000000007</v>
      </c>
      <c r="RS25" s="113">
        <f t="shared" si="1"/>
        <v>2.6999999999999993</v>
      </c>
      <c r="RT25" s="105">
        <f t="shared" si="2"/>
        <v>3</v>
      </c>
      <c r="RU25" s="105">
        <f t="shared" si="3"/>
        <v>0</v>
      </c>
      <c r="RV25" s="105">
        <f t="shared" si="4"/>
        <v>0</v>
      </c>
      <c r="RW25" s="105">
        <f t="shared" si="5"/>
        <v>0</v>
      </c>
      <c r="RX25" s="105">
        <f t="shared" si="6"/>
        <v>0</v>
      </c>
      <c r="RY25" s="105">
        <f t="shared" si="7"/>
        <v>0</v>
      </c>
      <c r="RZ25" s="105">
        <f t="shared" si="8"/>
        <v>0</v>
      </c>
      <c r="SA25" s="105">
        <f t="shared" si="9"/>
        <v>0</v>
      </c>
      <c r="SB25" s="105">
        <f t="shared" si="10"/>
        <v>0</v>
      </c>
      <c r="SC25" s="105">
        <f t="shared" si="11"/>
        <v>0</v>
      </c>
      <c r="SD25" s="106">
        <f t="shared" si="18"/>
        <v>2.8333333333333335</v>
      </c>
      <c r="SE25" s="106">
        <f t="shared" si="19"/>
        <v>0</v>
      </c>
      <c r="SF25" s="106">
        <f t="shared" si="20"/>
        <v>0</v>
      </c>
      <c r="SG25" s="106">
        <f t="shared" si="12"/>
        <v>0</v>
      </c>
      <c r="SH25" s="107">
        <f>(SD25/1000)*Parameters!$H$2</f>
        <v>8.3583333333333337E-5</v>
      </c>
      <c r="SI25" s="107">
        <f>(SE25/1000)*Parameters!$H$4</f>
        <v>0</v>
      </c>
      <c r="SJ25" s="107">
        <f>(SF25/1000)*Parameters!$H$3</f>
        <v>0</v>
      </c>
      <c r="SK25" s="107">
        <f>(SG25/1000)*Parameters!$H$5</f>
        <v>0</v>
      </c>
      <c r="SL25" s="108">
        <f t="shared" si="21"/>
        <v>8.3583333333333337E-5</v>
      </c>
      <c r="SM25" s="109">
        <f t="shared" si="13"/>
        <v>1</v>
      </c>
      <c r="SN25" s="109">
        <f t="shared" si="31"/>
        <v>0</v>
      </c>
      <c r="SO25" s="109">
        <f t="shared" si="32"/>
        <v>0</v>
      </c>
      <c r="SP25" s="109">
        <f t="shared" si="33"/>
        <v>0</v>
      </c>
      <c r="SQ25" s="110">
        <f>SUM(GS25*Parameters!$L$2,GT25*Parameters!$L$3,GU25*Parameters!$L$4,GV25*Parameters!$L$5)</f>
        <v>2.9000000000000004</v>
      </c>
      <c r="SR25" s="110">
        <f>SUM(LF25*Parameters!$L$2,LG25*Parameters!$L$3,LH25*Parameters!$L$4,LI25*Parameters!$L$5)</f>
        <v>3.1</v>
      </c>
      <c r="SS25" s="110">
        <f>SUM(PS25*Parameters!$L$2,PT25*Parameters!$L$3,PU25*Parameters!$L$4,PV25*Parameters!$L$5)</f>
        <v>2.6</v>
      </c>
      <c r="ST25" s="110">
        <f t="shared" si="25"/>
        <v>2.8666666666666667</v>
      </c>
      <c r="SU25" s="111">
        <f t="shared" si="26"/>
        <v>0.99677704572031589</v>
      </c>
      <c r="SV25" s="111">
        <f t="shared" si="27"/>
        <v>0</v>
      </c>
      <c r="SW25" s="111">
        <f t="shared" si="28"/>
        <v>0</v>
      </c>
      <c r="SX25" s="111">
        <f t="shared" si="29"/>
        <v>0</v>
      </c>
      <c r="SY25" s="162">
        <f t="shared" si="17"/>
        <v>45648</v>
      </c>
      <c r="SZ25" s="162">
        <f t="shared" si="30"/>
        <v>45648</v>
      </c>
    </row>
    <row r="26" spans="1:520">
      <c r="A26" s="276">
        <v>45641.485957962999</v>
      </c>
      <c r="B26" s="276">
        <v>45643.372115833299</v>
      </c>
      <c r="C26" s="276">
        <v>45641</v>
      </c>
      <c r="D26" s="121"/>
      <c r="E26" s="121" t="s">
        <v>322</v>
      </c>
      <c r="F26" s="121"/>
      <c r="G26" s="121" t="s">
        <v>322</v>
      </c>
      <c r="H26" s="121"/>
      <c r="I26" s="121" t="s">
        <v>323</v>
      </c>
      <c r="J26" s="121"/>
      <c r="K26" s="121" t="s">
        <v>727</v>
      </c>
      <c r="L26" s="151" t="s">
        <v>821</v>
      </c>
      <c r="M26" s="245" t="s">
        <v>427</v>
      </c>
      <c r="N26" s="121" t="s">
        <v>331</v>
      </c>
      <c r="O26" s="121">
        <v>1</v>
      </c>
      <c r="P26" s="121">
        <v>0</v>
      </c>
      <c r="Q26" s="121">
        <v>0</v>
      </c>
      <c r="R26" s="121">
        <v>0</v>
      </c>
      <c r="S26" s="121">
        <v>0</v>
      </c>
      <c r="T26" s="121">
        <v>0</v>
      </c>
      <c r="U26" s="121"/>
      <c r="V26" s="121" t="s">
        <v>329</v>
      </c>
      <c r="W26" s="121">
        <v>0</v>
      </c>
      <c r="X26" s="121">
        <v>1</v>
      </c>
      <c r="Y26" s="117">
        <v>0</v>
      </c>
      <c r="Z26" s="117">
        <v>0</v>
      </c>
      <c r="AA26" s="117">
        <v>0</v>
      </c>
      <c r="AB26" s="117">
        <v>0</v>
      </c>
      <c r="AC26" s="117">
        <v>0</v>
      </c>
      <c r="AD26" s="117">
        <v>0</v>
      </c>
      <c r="AE26" s="117">
        <v>0</v>
      </c>
      <c r="AF26" s="117">
        <v>0</v>
      </c>
      <c r="AG26" s="117">
        <v>0</v>
      </c>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90"/>
      <c r="BG26" s="121"/>
      <c r="BH26" s="122"/>
      <c r="BI26" s="121"/>
      <c r="BJ26" s="121"/>
      <c r="BK26" s="121"/>
      <c r="BL26" s="117"/>
      <c r="BM26" s="117"/>
      <c r="BN26" s="117"/>
      <c r="BO26" s="117">
        <v>12.32</v>
      </c>
      <c r="BP26" s="117" t="s">
        <v>1039</v>
      </c>
      <c r="BQ26" s="122" t="s">
        <v>1040</v>
      </c>
      <c r="BR26" s="117"/>
      <c r="BS26" s="117"/>
      <c r="BT26" s="117"/>
      <c r="BU26" s="117"/>
      <c r="BV26" s="117"/>
      <c r="BW26" s="117"/>
      <c r="BX26" s="117"/>
      <c r="BY26" s="117"/>
      <c r="BZ26" s="117"/>
      <c r="CA26" s="117"/>
      <c r="CB26" s="117"/>
      <c r="CC26" s="117"/>
      <c r="CD26" s="117"/>
      <c r="CE26" s="117"/>
      <c r="CF26" s="117"/>
      <c r="CG26" s="117"/>
      <c r="CH26" s="117"/>
      <c r="CI26" s="117"/>
      <c r="CJ26" s="117"/>
      <c r="CK26" s="117"/>
      <c r="CL26" s="117"/>
      <c r="CM26" s="117"/>
      <c r="CN26" s="117"/>
      <c r="CO26" s="117"/>
      <c r="CP26" s="117"/>
      <c r="CQ26" s="117"/>
      <c r="CR26" s="117"/>
      <c r="CS26" s="117"/>
      <c r="CT26" s="117"/>
      <c r="CU26" s="117"/>
      <c r="CV26" s="117"/>
      <c r="CW26" s="117"/>
      <c r="CX26" s="117"/>
      <c r="CY26" s="117"/>
      <c r="CZ26" s="117"/>
      <c r="DA26" s="117"/>
      <c r="DB26" s="117"/>
      <c r="DC26" s="117"/>
      <c r="DD26" s="117"/>
      <c r="DE26" s="117"/>
      <c r="DF26" s="117"/>
      <c r="DG26" s="117"/>
      <c r="DH26" s="117"/>
      <c r="DI26" s="117"/>
      <c r="DJ26" s="117"/>
      <c r="DK26" s="117"/>
      <c r="DL26" s="117"/>
      <c r="DM26" s="117"/>
      <c r="DN26" s="171"/>
      <c r="DO26" s="117"/>
      <c r="DP26" s="166"/>
      <c r="DQ26" s="117"/>
      <c r="DR26" s="166"/>
      <c r="DS26" s="117"/>
      <c r="DT26" s="117"/>
      <c r="DU26" s="117"/>
      <c r="DV26" s="117"/>
      <c r="DW26" s="248" t="s">
        <v>825</v>
      </c>
      <c r="DX26" s="117"/>
      <c r="DY26" s="117"/>
      <c r="DZ26" s="117"/>
      <c r="EA26" s="117"/>
      <c r="EB26" s="117"/>
      <c r="EC26" s="117"/>
      <c r="ED26" s="117" t="s">
        <v>1041</v>
      </c>
      <c r="EE26" s="252">
        <v>45642.478679293999</v>
      </c>
      <c r="EF26" s="261">
        <v>45643.371725057899</v>
      </c>
      <c r="EG26" s="252">
        <v>45642</v>
      </c>
      <c r="EH26" s="129"/>
      <c r="EI26" s="129" t="s">
        <v>322</v>
      </c>
      <c r="EJ26" s="129"/>
      <c r="EK26" s="129" t="s">
        <v>322</v>
      </c>
      <c r="EL26" s="129"/>
      <c r="EM26" s="129" t="s">
        <v>323</v>
      </c>
      <c r="EN26" s="129"/>
      <c r="EO26" s="129" t="s">
        <v>727</v>
      </c>
      <c r="EP26" s="153" t="s">
        <v>825</v>
      </c>
      <c r="EQ26" s="153" t="s">
        <v>427</v>
      </c>
      <c r="ER26" s="129" t="s">
        <v>331</v>
      </c>
      <c r="ES26" s="129">
        <v>1</v>
      </c>
      <c r="ET26" s="129">
        <v>0</v>
      </c>
      <c r="EU26" s="129">
        <v>0</v>
      </c>
      <c r="EV26" s="129">
        <v>0</v>
      </c>
      <c r="EW26" s="129">
        <v>0</v>
      </c>
      <c r="EX26" s="129">
        <v>0</v>
      </c>
      <c r="EY26" s="129"/>
      <c r="EZ26" s="129" t="s">
        <v>329</v>
      </c>
      <c r="FA26" s="129">
        <v>0</v>
      </c>
      <c r="FB26" s="129">
        <v>1</v>
      </c>
      <c r="FC26" s="129">
        <v>0</v>
      </c>
      <c r="FD26" s="129">
        <v>0</v>
      </c>
      <c r="FE26" s="129">
        <v>0</v>
      </c>
      <c r="FF26" s="129">
        <v>0</v>
      </c>
      <c r="FG26" s="129">
        <v>0</v>
      </c>
      <c r="FH26" s="129">
        <v>0</v>
      </c>
      <c r="FI26" s="129">
        <v>0</v>
      </c>
      <c r="FJ26" s="129">
        <v>0</v>
      </c>
      <c r="FK26" s="129">
        <v>0</v>
      </c>
      <c r="FL26" s="129"/>
      <c r="FM26" s="129"/>
      <c r="FN26" s="129"/>
      <c r="FO26" s="129"/>
      <c r="FP26" s="129"/>
      <c r="FQ26" s="129"/>
      <c r="FR26" s="129"/>
      <c r="FS26" s="129"/>
      <c r="FT26" s="129"/>
      <c r="FU26" s="129"/>
      <c r="FV26" s="129"/>
      <c r="FW26" s="129"/>
      <c r="FX26" s="129"/>
      <c r="FY26" s="129"/>
      <c r="FZ26" s="129"/>
      <c r="GA26" s="129"/>
      <c r="GB26" s="129"/>
      <c r="GC26" s="129"/>
      <c r="GD26" s="129"/>
      <c r="GE26" s="129"/>
      <c r="GF26" s="129"/>
      <c r="GG26" s="129"/>
      <c r="GH26" s="129"/>
      <c r="GI26" s="129"/>
      <c r="GJ26" s="129"/>
      <c r="GK26" s="129"/>
      <c r="GL26" s="129"/>
      <c r="GM26" s="129"/>
      <c r="GN26" s="129"/>
      <c r="GO26" s="129"/>
      <c r="GP26" s="129"/>
      <c r="GQ26" s="129"/>
      <c r="GR26" s="129"/>
      <c r="GS26" s="129">
        <v>1</v>
      </c>
      <c r="GT26" s="129">
        <v>3</v>
      </c>
      <c r="GU26" s="129">
        <v>1</v>
      </c>
      <c r="GV26" s="129">
        <v>1</v>
      </c>
      <c r="GW26" s="129"/>
      <c r="GX26" s="129"/>
      <c r="GY26" s="129"/>
      <c r="GZ26" s="129"/>
      <c r="HA26" s="129"/>
      <c r="HB26" s="129"/>
      <c r="HC26" s="129"/>
      <c r="HD26" s="186"/>
      <c r="HE26" s="129"/>
      <c r="HF26" s="140"/>
      <c r="HG26" s="129"/>
      <c r="HH26" s="129"/>
      <c r="HI26" s="129"/>
      <c r="HJ26" s="129"/>
      <c r="HK26" s="129"/>
      <c r="HL26" s="129"/>
      <c r="HM26" s="129">
        <v>9.58</v>
      </c>
      <c r="HN26" s="129" t="s">
        <v>1042</v>
      </c>
      <c r="HO26" s="140" t="s">
        <v>1043</v>
      </c>
      <c r="HP26" s="129">
        <v>0</v>
      </c>
      <c r="HQ26" s="129"/>
      <c r="HR26" s="129"/>
      <c r="HS26" s="129"/>
      <c r="HT26" s="129"/>
      <c r="HU26" s="129"/>
      <c r="HV26" s="129"/>
      <c r="HW26" s="129"/>
      <c r="HX26" s="129"/>
      <c r="HY26" s="129"/>
      <c r="HZ26" s="129"/>
      <c r="IA26" s="129"/>
      <c r="IB26" s="129"/>
      <c r="IC26" s="129"/>
      <c r="ID26" s="129"/>
      <c r="IE26" s="129"/>
      <c r="IF26" s="129"/>
      <c r="IG26" s="129"/>
      <c r="IH26" s="129"/>
      <c r="II26" s="129"/>
      <c r="IJ26" s="129"/>
      <c r="IK26" s="129"/>
      <c r="IL26" s="176" t="s">
        <v>828</v>
      </c>
      <c r="IM26" s="129"/>
      <c r="IN26" s="167"/>
      <c r="IO26" s="129"/>
      <c r="IP26" s="129"/>
      <c r="IQ26" s="129" t="s">
        <v>1044</v>
      </c>
      <c r="IR26" s="265">
        <v>45643.484443460598</v>
      </c>
      <c r="IS26" s="265">
        <v>45643.490421550901</v>
      </c>
      <c r="IT26" s="265">
        <v>45643</v>
      </c>
      <c r="IU26" s="142"/>
      <c r="IV26" s="142" t="s">
        <v>322</v>
      </c>
      <c r="IW26" s="142"/>
      <c r="IX26" s="142" t="s">
        <v>322</v>
      </c>
      <c r="IY26" s="142"/>
      <c r="IZ26" s="142" t="s">
        <v>323</v>
      </c>
      <c r="JA26" s="142"/>
      <c r="JB26" s="142" t="s">
        <v>727</v>
      </c>
      <c r="JC26" s="154" t="s">
        <v>828</v>
      </c>
      <c r="JD26" s="154" t="s">
        <v>427</v>
      </c>
      <c r="JE26" s="142" t="s">
        <v>331</v>
      </c>
      <c r="JF26" s="142">
        <v>1</v>
      </c>
      <c r="JG26" s="142">
        <v>0</v>
      </c>
      <c r="JH26" s="142">
        <v>0</v>
      </c>
      <c r="JI26" s="142">
        <v>0</v>
      </c>
      <c r="JJ26" s="142">
        <v>0</v>
      </c>
      <c r="JK26" s="142">
        <v>0</v>
      </c>
      <c r="JL26" s="142"/>
      <c r="JM26" s="142" t="s">
        <v>329</v>
      </c>
      <c r="JN26" s="142">
        <v>0</v>
      </c>
      <c r="JO26" s="142">
        <v>1</v>
      </c>
      <c r="JP26" s="142">
        <v>0</v>
      </c>
      <c r="JQ26" s="142">
        <v>0</v>
      </c>
      <c r="JR26" s="142">
        <v>0</v>
      </c>
      <c r="JS26" s="142">
        <v>0</v>
      </c>
      <c r="JT26" s="142">
        <v>0</v>
      </c>
      <c r="JU26" s="142">
        <v>0</v>
      </c>
      <c r="JV26" s="142">
        <v>0</v>
      </c>
      <c r="JW26" s="142">
        <v>0</v>
      </c>
      <c r="JX26" s="142">
        <v>0</v>
      </c>
      <c r="JY26" s="142"/>
      <c r="JZ26" s="142"/>
      <c r="KA26" s="142"/>
      <c r="KB26" s="142"/>
      <c r="KC26" s="142"/>
      <c r="KD26" s="142"/>
      <c r="KE26" s="142"/>
      <c r="KF26" s="142"/>
      <c r="KG26" s="142"/>
      <c r="KH26" s="142"/>
      <c r="KI26" s="142"/>
      <c r="KJ26" s="142"/>
      <c r="KK26" s="142"/>
      <c r="KL26" s="142"/>
      <c r="KM26" s="142"/>
      <c r="KN26" s="142"/>
      <c r="KO26" s="142"/>
      <c r="KP26" s="142"/>
      <c r="KQ26" s="142"/>
      <c r="KR26" s="142"/>
      <c r="KS26" s="142"/>
      <c r="KT26" s="142"/>
      <c r="KU26" s="142"/>
      <c r="KV26" s="142"/>
      <c r="KW26" s="142"/>
      <c r="KX26" s="142"/>
      <c r="KY26" s="142"/>
      <c r="KZ26" s="142"/>
      <c r="LA26" s="142"/>
      <c r="LB26" s="142"/>
      <c r="LC26" s="142"/>
      <c r="LD26" s="142"/>
      <c r="LE26" s="142"/>
      <c r="LF26" s="142">
        <v>4</v>
      </c>
      <c r="LG26" s="142">
        <v>1</v>
      </c>
      <c r="LH26" s="142">
        <v>1</v>
      </c>
      <c r="LI26" s="142">
        <v>0</v>
      </c>
      <c r="LJ26" s="142"/>
      <c r="LK26" s="142"/>
      <c r="LL26" s="142"/>
      <c r="LM26" s="142"/>
      <c r="LN26" s="142"/>
      <c r="LO26" s="142"/>
      <c r="LP26" s="142"/>
      <c r="LQ26" s="194"/>
      <c r="LR26" s="142"/>
      <c r="LS26" s="144"/>
      <c r="LT26" s="142"/>
      <c r="LU26" s="142"/>
      <c r="LV26" s="142"/>
      <c r="LW26" s="142"/>
      <c r="LX26" s="142"/>
      <c r="LY26" s="142"/>
      <c r="LZ26" s="142">
        <v>6.71</v>
      </c>
      <c r="MA26" s="142" t="s">
        <v>1045</v>
      </c>
      <c r="MB26" s="144" t="s">
        <v>1046</v>
      </c>
      <c r="MC26" s="142">
        <v>0</v>
      </c>
      <c r="MD26" s="142"/>
      <c r="ME26" s="142"/>
      <c r="MF26" s="142"/>
      <c r="MG26" s="142"/>
      <c r="MH26" s="142"/>
      <c r="MI26" s="142"/>
      <c r="MJ26" s="142"/>
      <c r="MK26" s="142"/>
      <c r="ML26" s="142"/>
      <c r="MM26" s="142"/>
      <c r="MN26" s="142"/>
      <c r="MO26" s="142"/>
      <c r="MP26" s="142"/>
      <c r="MQ26" s="142"/>
      <c r="MR26" s="142"/>
      <c r="MS26" s="142"/>
      <c r="MT26" s="142"/>
      <c r="MU26" s="142"/>
      <c r="MV26" s="142"/>
      <c r="MW26" s="142"/>
      <c r="MX26" s="142"/>
      <c r="MY26" s="168"/>
      <c r="MZ26" s="142"/>
      <c r="NA26" s="180" t="s">
        <v>832</v>
      </c>
      <c r="NB26" s="142"/>
      <c r="NC26" s="142"/>
      <c r="ND26" s="142" t="s">
        <v>1047</v>
      </c>
      <c r="NE26" s="270">
        <v>45644.490154861101</v>
      </c>
      <c r="NF26" s="270">
        <v>45644.491918310203</v>
      </c>
      <c r="NG26" s="270">
        <v>45644</v>
      </c>
      <c r="NH26" s="128"/>
      <c r="NI26" s="128" t="s">
        <v>322</v>
      </c>
      <c r="NJ26" s="128"/>
      <c r="NK26" s="128" t="s">
        <v>322</v>
      </c>
      <c r="NL26" s="128"/>
      <c r="NM26" s="128" t="s">
        <v>323</v>
      </c>
      <c r="NN26" s="128"/>
      <c r="NO26" s="128" t="s">
        <v>727</v>
      </c>
      <c r="NP26" s="136" t="s">
        <v>832</v>
      </c>
      <c r="NQ26" s="136" t="s">
        <v>427</v>
      </c>
      <c r="NR26" s="128" t="s">
        <v>331</v>
      </c>
      <c r="NS26" s="128">
        <v>1</v>
      </c>
      <c r="NT26" s="128">
        <v>0</v>
      </c>
      <c r="NU26" s="128">
        <v>0</v>
      </c>
      <c r="NV26" s="128">
        <v>0</v>
      </c>
      <c r="NW26" s="128">
        <v>0</v>
      </c>
      <c r="NX26" s="128">
        <v>0</v>
      </c>
      <c r="NY26" s="128"/>
      <c r="NZ26" s="128" t="s">
        <v>329</v>
      </c>
      <c r="OA26" s="128">
        <v>0</v>
      </c>
      <c r="OB26" s="128">
        <v>1</v>
      </c>
      <c r="OC26" s="128">
        <v>0</v>
      </c>
      <c r="OD26" s="128">
        <v>0</v>
      </c>
      <c r="OE26" s="128">
        <v>0</v>
      </c>
      <c r="OF26" s="128">
        <v>0</v>
      </c>
      <c r="OG26" s="128">
        <v>0</v>
      </c>
      <c r="OH26" s="128">
        <v>0</v>
      </c>
      <c r="OI26" s="128">
        <v>0</v>
      </c>
      <c r="OJ26" s="128">
        <v>0</v>
      </c>
      <c r="OK26" s="128">
        <v>0</v>
      </c>
      <c r="OL26" s="128"/>
      <c r="OM26" s="128"/>
      <c r="ON26" s="128"/>
      <c r="OO26" s="128"/>
      <c r="OP26" s="128"/>
      <c r="OQ26" s="128"/>
      <c r="OR26" s="128"/>
      <c r="OS26" s="128"/>
      <c r="OT26" s="128"/>
      <c r="OU26" s="128"/>
      <c r="OV26" s="128"/>
      <c r="OW26" s="128"/>
      <c r="OX26" s="128"/>
      <c r="OY26" s="128"/>
      <c r="OZ26" s="128"/>
      <c r="PA26" s="128"/>
      <c r="PB26" s="128"/>
      <c r="PC26" s="128"/>
      <c r="PD26" s="128"/>
      <c r="PE26" s="128"/>
      <c r="PF26" s="128"/>
      <c r="PG26" s="128"/>
      <c r="PH26" s="128"/>
      <c r="PI26" s="128"/>
      <c r="PJ26" s="128"/>
      <c r="PK26" s="128"/>
      <c r="PL26" s="128"/>
      <c r="PM26" s="128"/>
      <c r="PN26" s="128"/>
      <c r="PO26" s="128"/>
      <c r="PP26" s="128"/>
      <c r="PQ26" s="128"/>
      <c r="PR26" s="128"/>
      <c r="PS26" s="128">
        <v>3</v>
      </c>
      <c r="PT26" s="128">
        <v>1</v>
      </c>
      <c r="PU26" s="128">
        <v>1</v>
      </c>
      <c r="PV26" s="128">
        <v>0</v>
      </c>
      <c r="PW26" s="128"/>
      <c r="PX26" s="128"/>
      <c r="PY26" s="128"/>
      <c r="PZ26" s="128"/>
      <c r="QA26" s="128"/>
      <c r="QB26" s="128"/>
      <c r="QC26" s="128"/>
      <c r="QD26" s="198"/>
      <c r="QE26" s="128"/>
      <c r="QF26" s="163"/>
      <c r="QG26" s="128"/>
      <c r="QH26" s="128"/>
      <c r="QI26" s="128"/>
      <c r="QJ26" s="128"/>
      <c r="QK26" s="128"/>
      <c r="QL26" s="128"/>
      <c r="QM26" s="128">
        <v>4.0449999999999999</v>
      </c>
      <c r="QN26" s="128" t="s">
        <v>1048</v>
      </c>
      <c r="QO26" s="163" t="s">
        <v>1049</v>
      </c>
      <c r="QP26" s="128">
        <v>0</v>
      </c>
      <c r="QQ26" s="128"/>
      <c r="QR26" s="128"/>
      <c r="QS26" s="128"/>
      <c r="QT26" s="128"/>
      <c r="QU26" s="128"/>
      <c r="QV26" s="128"/>
      <c r="QW26" s="128"/>
      <c r="QX26" s="128"/>
      <c r="QY26" s="128"/>
      <c r="QZ26" s="128"/>
      <c r="RA26" s="128"/>
      <c r="RB26" s="128"/>
      <c r="RC26" s="128"/>
      <c r="RD26" s="128"/>
      <c r="RE26" s="128"/>
      <c r="RF26" s="128"/>
      <c r="RG26" s="128"/>
      <c r="RH26" s="128"/>
      <c r="RI26" s="128"/>
      <c r="RJ26" s="128"/>
      <c r="RK26" s="128"/>
      <c r="RL26" s="128"/>
      <c r="RM26" s="169"/>
      <c r="RN26" s="128"/>
      <c r="RO26" s="169"/>
      <c r="RP26" s="128"/>
      <c r="RQ26" s="128" t="s">
        <v>1050</v>
      </c>
      <c r="RR26" s="105">
        <f t="shared" si="0"/>
        <v>2.74</v>
      </c>
      <c r="RS26" s="113">
        <f t="shared" si="1"/>
        <v>2.87</v>
      </c>
      <c r="RT26" s="105">
        <f t="shared" si="2"/>
        <v>2.665</v>
      </c>
      <c r="RU26" s="105">
        <f t="shared" si="3"/>
        <v>0</v>
      </c>
      <c r="RV26" s="105">
        <f t="shared" si="4"/>
        <v>0</v>
      </c>
      <c r="RW26" s="105">
        <f t="shared" si="5"/>
        <v>0</v>
      </c>
      <c r="RX26" s="105">
        <f t="shared" si="6"/>
        <v>0</v>
      </c>
      <c r="RY26" s="105">
        <f t="shared" si="7"/>
        <v>0</v>
      </c>
      <c r="RZ26" s="105">
        <f t="shared" si="8"/>
        <v>0</v>
      </c>
      <c r="SA26" s="105">
        <f t="shared" si="9"/>
        <v>0</v>
      </c>
      <c r="SB26" s="105">
        <f t="shared" si="10"/>
        <v>0</v>
      </c>
      <c r="SC26" s="105">
        <f t="shared" si="11"/>
        <v>0</v>
      </c>
      <c r="SD26" s="106">
        <f t="shared" si="18"/>
        <v>2.7583333333333333</v>
      </c>
      <c r="SE26" s="106">
        <f t="shared" si="19"/>
        <v>0</v>
      </c>
      <c r="SF26" s="106">
        <f t="shared" si="20"/>
        <v>0</v>
      </c>
      <c r="SG26" s="106">
        <f t="shared" si="12"/>
        <v>0</v>
      </c>
      <c r="SH26" s="107">
        <f>(SD26/1000)*Parameters!$H$2</f>
        <v>8.1370833333333317E-5</v>
      </c>
      <c r="SI26" s="107">
        <f>(SE26/1000)*Parameters!$H$4</f>
        <v>0</v>
      </c>
      <c r="SJ26" s="107">
        <f>(SF26/1000)*Parameters!$H$3</f>
        <v>0</v>
      </c>
      <c r="SK26" s="107">
        <f>(SG26/1000)*Parameters!$H$5</f>
        <v>0</v>
      </c>
      <c r="SL26" s="108">
        <f t="shared" si="21"/>
        <v>8.1370833333333317E-5</v>
      </c>
      <c r="SM26" s="109">
        <f t="shared" si="13"/>
        <v>1</v>
      </c>
      <c r="SN26" s="109">
        <f t="shared" si="31"/>
        <v>0</v>
      </c>
      <c r="SO26" s="109">
        <f t="shared" si="32"/>
        <v>0</v>
      </c>
      <c r="SP26" s="109">
        <f t="shared" si="33"/>
        <v>0</v>
      </c>
      <c r="SQ26" s="110">
        <f>SUM(GS26*Parameters!$L$2,GT26*Parameters!$L$3,GU26*Parameters!$L$4,GV26*Parameters!$L$5)</f>
        <v>4.7</v>
      </c>
      <c r="SR26" s="110">
        <f>SUM(LF26*Parameters!$L$2,LG26*Parameters!$L$3,LH26*Parameters!$L$4,LI26*Parameters!$L$5)</f>
        <v>3.8</v>
      </c>
      <c r="SS26" s="110">
        <f>SUM(PS26*Parameters!$L$2,PT26*Parameters!$L$3,PU26*Parameters!$L$4,PV26*Parameters!$L$5)</f>
        <v>3.3</v>
      </c>
      <c r="ST26" s="110">
        <f t="shared" si="25"/>
        <v>3.9333333333333336</v>
      </c>
      <c r="SU26" s="111">
        <f t="shared" si="26"/>
        <v>0.71527254629158321</v>
      </c>
      <c r="SV26" s="111">
        <f t="shared" si="27"/>
        <v>0</v>
      </c>
      <c r="SW26" s="111">
        <f t="shared" si="28"/>
        <v>0</v>
      </c>
      <c r="SX26" s="111">
        <f t="shared" si="29"/>
        <v>0</v>
      </c>
      <c r="SY26" s="162">
        <f t="shared" si="17"/>
        <v>45641</v>
      </c>
      <c r="SZ26" s="162">
        <f t="shared" si="30"/>
        <v>45641</v>
      </c>
    </row>
    <row r="27" spans="1:520">
      <c r="A27" s="276">
        <v>45641.406025231503</v>
      </c>
      <c r="B27" s="276">
        <v>45641.4095671412</v>
      </c>
      <c r="C27" s="276">
        <v>45641</v>
      </c>
      <c r="D27" s="121"/>
      <c r="E27" s="121" t="s">
        <v>322</v>
      </c>
      <c r="F27" s="121"/>
      <c r="G27" s="121" t="s">
        <v>322</v>
      </c>
      <c r="H27" s="121"/>
      <c r="I27" s="121" t="s">
        <v>323</v>
      </c>
      <c r="J27" s="121"/>
      <c r="K27" s="121" t="s">
        <v>727</v>
      </c>
      <c r="L27" s="151" t="s">
        <v>821</v>
      </c>
      <c r="M27" s="245" t="s">
        <v>428</v>
      </c>
      <c r="N27" s="121" t="s">
        <v>331</v>
      </c>
      <c r="O27" s="121">
        <v>1</v>
      </c>
      <c r="P27" s="121">
        <v>0</v>
      </c>
      <c r="Q27" s="121">
        <v>0</v>
      </c>
      <c r="R27" s="121">
        <v>0</v>
      </c>
      <c r="S27" s="121">
        <v>0</v>
      </c>
      <c r="T27" s="121">
        <v>0</v>
      </c>
      <c r="U27" s="121"/>
      <c r="V27" s="121" t="s">
        <v>329</v>
      </c>
      <c r="W27" s="121">
        <v>0</v>
      </c>
      <c r="X27" s="121">
        <v>1</v>
      </c>
      <c r="Y27" s="117">
        <v>0</v>
      </c>
      <c r="Z27" s="117">
        <v>0</v>
      </c>
      <c r="AA27" s="117">
        <v>0</v>
      </c>
      <c r="AB27" s="117">
        <v>0</v>
      </c>
      <c r="AC27" s="117">
        <v>0</v>
      </c>
      <c r="AD27" s="117">
        <v>0</v>
      </c>
      <c r="AE27" s="117">
        <v>0</v>
      </c>
      <c r="AF27" s="117">
        <v>0</v>
      </c>
      <c r="AG27" s="117">
        <v>0</v>
      </c>
      <c r="AH27" s="117"/>
      <c r="AI27" s="117"/>
      <c r="AJ27" s="117"/>
      <c r="AK27" s="117"/>
      <c r="AL27" s="117"/>
      <c r="AM27" s="117"/>
      <c r="AN27" s="117"/>
      <c r="AO27" s="117"/>
      <c r="AP27" s="117"/>
      <c r="AQ27" s="117"/>
      <c r="AR27" s="117"/>
      <c r="AS27" s="117"/>
      <c r="AT27" s="117"/>
      <c r="AU27" s="117"/>
      <c r="AV27" s="117"/>
      <c r="AW27" s="117"/>
      <c r="AX27" s="117"/>
      <c r="AY27" s="117"/>
      <c r="AZ27" s="117"/>
      <c r="BA27" s="117"/>
      <c r="BB27" s="117"/>
      <c r="BC27" s="117"/>
      <c r="BD27" s="117"/>
      <c r="BE27" s="117"/>
      <c r="BF27" s="190"/>
      <c r="BG27" s="121"/>
      <c r="BH27" s="122"/>
      <c r="BI27" s="117"/>
      <c r="BJ27" s="117"/>
      <c r="BK27" s="117"/>
      <c r="BL27" s="117"/>
      <c r="BM27" s="117"/>
      <c r="BN27" s="117"/>
      <c r="BO27" s="117">
        <v>12.13</v>
      </c>
      <c r="BP27" s="117" t="s">
        <v>1051</v>
      </c>
      <c r="BQ27" s="122" t="s">
        <v>1052</v>
      </c>
      <c r="BR27" s="117"/>
      <c r="BS27" s="117"/>
      <c r="BT27" s="117"/>
      <c r="BU27" s="117"/>
      <c r="BV27" s="117"/>
      <c r="BW27" s="117"/>
      <c r="BX27" s="117"/>
      <c r="BY27" s="117"/>
      <c r="BZ27" s="117"/>
      <c r="CA27" s="117"/>
      <c r="CB27" s="117"/>
      <c r="CC27" s="117"/>
      <c r="CD27" s="117"/>
      <c r="CE27" s="117"/>
      <c r="CF27" s="117"/>
      <c r="CG27" s="117"/>
      <c r="CH27" s="117"/>
      <c r="CI27" s="117"/>
      <c r="CJ27" s="117"/>
      <c r="CK27" s="117"/>
      <c r="CL27" s="117"/>
      <c r="CM27" s="117"/>
      <c r="CN27" s="117"/>
      <c r="CO27" s="117"/>
      <c r="CP27" s="117"/>
      <c r="CQ27" s="117"/>
      <c r="CR27" s="117"/>
      <c r="CS27" s="117"/>
      <c r="CT27" s="117"/>
      <c r="CU27" s="117"/>
      <c r="CV27" s="117"/>
      <c r="CW27" s="117"/>
      <c r="CX27" s="117"/>
      <c r="CY27" s="117"/>
      <c r="CZ27" s="117"/>
      <c r="DA27" s="117"/>
      <c r="DB27" s="117"/>
      <c r="DC27" s="117"/>
      <c r="DD27" s="117"/>
      <c r="DE27" s="117"/>
      <c r="DF27" s="117"/>
      <c r="DG27" s="117"/>
      <c r="DH27" s="117"/>
      <c r="DI27" s="117"/>
      <c r="DJ27" s="117"/>
      <c r="DK27" s="117"/>
      <c r="DL27" s="117"/>
      <c r="DM27" s="117"/>
      <c r="DN27" s="171"/>
      <c r="DO27" s="117"/>
      <c r="DP27" s="166"/>
      <c r="DQ27" s="117"/>
      <c r="DR27" s="166"/>
      <c r="DS27" s="117"/>
      <c r="DT27" s="117"/>
      <c r="DU27" s="117"/>
      <c r="DV27" s="117"/>
      <c r="DW27" s="248" t="s">
        <v>825</v>
      </c>
      <c r="DX27" s="117"/>
      <c r="DY27" s="117"/>
      <c r="DZ27" s="117"/>
      <c r="EA27" s="117"/>
      <c r="EB27" s="117"/>
      <c r="EC27" s="117"/>
      <c r="ED27" s="117" t="s">
        <v>1053</v>
      </c>
      <c r="EE27" s="252">
        <v>45642.405067465297</v>
      </c>
      <c r="EF27" s="261">
        <v>45642.527705462999</v>
      </c>
      <c r="EG27" s="252">
        <v>45642</v>
      </c>
      <c r="EH27" s="129"/>
      <c r="EI27" s="129" t="s">
        <v>322</v>
      </c>
      <c r="EJ27" s="129"/>
      <c r="EK27" s="129" t="s">
        <v>322</v>
      </c>
      <c r="EL27" s="129"/>
      <c r="EM27" s="129" t="s">
        <v>323</v>
      </c>
      <c r="EN27" s="129"/>
      <c r="EO27" s="129" t="s">
        <v>727</v>
      </c>
      <c r="EP27" s="153" t="s">
        <v>825</v>
      </c>
      <c r="EQ27" s="153" t="s">
        <v>428</v>
      </c>
      <c r="ER27" s="129" t="s">
        <v>331</v>
      </c>
      <c r="ES27" s="129">
        <v>1</v>
      </c>
      <c r="ET27" s="129">
        <v>0</v>
      </c>
      <c r="EU27" s="129">
        <v>0</v>
      </c>
      <c r="EV27" s="129">
        <v>0</v>
      </c>
      <c r="EW27" s="129">
        <v>0</v>
      </c>
      <c r="EX27" s="129">
        <v>0</v>
      </c>
      <c r="EY27" s="129"/>
      <c r="EZ27" s="129" t="s">
        <v>329</v>
      </c>
      <c r="FA27" s="129">
        <v>0</v>
      </c>
      <c r="FB27" s="129">
        <v>1</v>
      </c>
      <c r="FC27" s="129">
        <v>0</v>
      </c>
      <c r="FD27" s="129">
        <v>0</v>
      </c>
      <c r="FE27" s="129">
        <v>0</v>
      </c>
      <c r="FF27" s="129">
        <v>0</v>
      </c>
      <c r="FG27" s="129">
        <v>0</v>
      </c>
      <c r="FH27" s="129">
        <v>0</v>
      </c>
      <c r="FI27" s="129">
        <v>0</v>
      </c>
      <c r="FJ27" s="129">
        <v>0</v>
      </c>
      <c r="FK27" s="129">
        <v>0</v>
      </c>
      <c r="FL27" s="129"/>
      <c r="FM27" s="129"/>
      <c r="FN27" s="129"/>
      <c r="FO27" s="129"/>
      <c r="FP27" s="129"/>
      <c r="FQ27" s="129"/>
      <c r="FR27" s="129"/>
      <c r="FS27" s="129"/>
      <c r="FT27" s="129"/>
      <c r="FU27" s="129"/>
      <c r="FV27" s="129"/>
      <c r="FW27" s="129"/>
      <c r="FX27" s="129"/>
      <c r="FY27" s="129"/>
      <c r="FZ27" s="129"/>
      <c r="GA27" s="129"/>
      <c r="GB27" s="129"/>
      <c r="GC27" s="129"/>
      <c r="GD27" s="129"/>
      <c r="GE27" s="129"/>
      <c r="GF27" s="129"/>
      <c r="GG27" s="129"/>
      <c r="GH27" s="129"/>
      <c r="GI27" s="129"/>
      <c r="GJ27" s="129"/>
      <c r="GK27" s="129"/>
      <c r="GL27" s="129"/>
      <c r="GM27" s="129"/>
      <c r="GN27" s="129"/>
      <c r="GO27" s="129"/>
      <c r="GP27" s="129"/>
      <c r="GQ27" s="129"/>
      <c r="GR27" s="129"/>
      <c r="GS27" s="129">
        <v>3</v>
      </c>
      <c r="GT27" s="129">
        <v>1</v>
      </c>
      <c r="GU27" s="129">
        <v>3</v>
      </c>
      <c r="GV27" s="129">
        <v>0</v>
      </c>
      <c r="GW27" s="129"/>
      <c r="GX27" s="129"/>
      <c r="GY27" s="129"/>
      <c r="GZ27" s="129"/>
      <c r="HA27" s="129"/>
      <c r="HB27" s="129"/>
      <c r="HC27" s="129"/>
      <c r="HD27" s="186"/>
      <c r="HE27" s="129"/>
      <c r="HF27" s="140"/>
      <c r="HG27" s="129"/>
      <c r="HH27" s="129"/>
      <c r="HI27" s="129"/>
      <c r="HJ27" s="129"/>
      <c r="HK27" s="129"/>
      <c r="HL27" s="129"/>
      <c r="HM27" s="129">
        <v>9.5449999999999999</v>
      </c>
      <c r="HN27" s="129" t="s">
        <v>1054</v>
      </c>
      <c r="HO27" s="140" t="s">
        <v>1055</v>
      </c>
      <c r="HP27" s="129">
        <v>0</v>
      </c>
      <c r="HQ27" s="129"/>
      <c r="HR27" s="129"/>
      <c r="HS27" s="129"/>
      <c r="HT27" s="129"/>
      <c r="HU27" s="129"/>
      <c r="HV27" s="129"/>
      <c r="HW27" s="129"/>
      <c r="HX27" s="129"/>
      <c r="HY27" s="129"/>
      <c r="HZ27" s="129"/>
      <c r="IA27" s="129"/>
      <c r="IB27" s="129"/>
      <c r="IC27" s="129"/>
      <c r="ID27" s="129"/>
      <c r="IE27" s="129"/>
      <c r="IF27" s="129"/>
      <c r="IG27" s="129"/>
      <c r="IH27" s="129"/>
      <c r="II27" s="129"/>
      <c r="IJ27" s="129"/>
      <c r="IK27" s="129"/>
      <c r="IL27" s="176" t="s">
        <v>828</v>
      </c>
      <c r="IM27" s="129"/>
      <c r="IN27" s="167"/>
      <c r="IO27" s="129"/>
      <c r="IP27" s="129"/>
      <c r="IQ27" s="129" t="s">
        <v>1056</v>
      </c>
      <c r="IR27" s="265">
        <v>45643.404050925899</v>
      </c>
      <c r="IS27" s="265">
        <v>45644.418245243098</v>
      </c>
      <c r="IT27" s="265">
        <v>45643</v>
      </c>
      <c r="IU27" s="142"/>
      <c r="IV27" s="142" t="s">
        <v>322</v>
      </c>
      <c r="IW27" s="142"/>
      <c r="IX27" s="142" t="s">
        <v>322</v>
      </c>
      <c r="IY27" s="142"/>
      <c r="IZ27" s="142" t="s">
        <v>323</v>
      </c>
      <c r="JA27" s="142"/>
      <c r="JB27" s="142" t="s">
        <v>727</v>
      </c>
      <c r="JC27" s="154" t="s">
        <v>828</v>
      </c>
      <c r="JD27" s="154" t="s">
        <v>428</v>
      </c>
      <c r="JE27" s="142" t="s">
        <v>331</v>
      </c>
      <c r="JF27" s="142">
        <v>1</v>
      </c>
      <c r="JG27" s="142">
        <v>0</v>
      </c>
      <c r="JH27" s="142">
        <v>0</v>
      </c>
      <c r="JI27" s="142">
        <v>0</v>
      </c>
      <c r="JJ27" s="142">
        <v>0</v>
      </c>
      <c r="JK27" s="142">
        <v>0</v>
      </c>
      <c r="JL27" s="142"/>
      <c r="JM27" s="142" t="s">
        <v>329</v>
      </c>
      <c r="JN27" s="142">
        <v>0</v>
      </c>
      <c r="JO27" s="142">
        <v>1</v>
      </c>
      <c r="JP27" s="142">
        <v>0</v>
      </c>
      <c r="JQ27" s="142">
        <v>0</v>
      </c>
      <c r="JR27" s="142">
        <v>0</v>
      </c>
      <c r="JS27" s="142">
        <v>0</v>
      </c>
      <c r="JT27" s="142">
        <v>0</v>
      </c>
      <c r="JU27" s="142">
        <v>0</v>
      </c>
      <c r="JV27" s="142">
        <v>0</v>
      </c>
      <c r="JW27" s="142">
        <v>0</v>
      </c>
      <c r="JX27" s="142">
        <v>0</v>
      </c>
      <c r="JY27" s="142"/>
      <c r="JZ27" s="142"/>
      <c r="KA27" s="142"/>
      <c r="KB27" s="142"/>
      <c r="KC27" s="142"/>
      <c r="KD27" s="142"/>
      <c r="KE27" s="142"/>
      <c r="KF27" s="142"/>
      <c r="KG27" s="142"/>
      <c r="KH27" s="142"/>
      <c r="KI27" s="142"/>
      <c r="KJ27" s="142"/>
      <c r="KK27" s="142"/>
      <c r="KL27" s="142"/>
      <c r="KM27" s="142"/>
      <c r="KN27" s="142"/>
      <c r="KO27" s="142"/>
      <c r="KP27" s="142"/>
      <c r="KQ27" s="142"/>
      <c r="KR27" s="142"/>
      <c r="KS27" s="142"/>
      <c r="KT27" s="142"/>
      <c r="KU27" s="142"/>
      <c r="KV27" s="142"/>
      <c r="KW27" s="142"/>
      <c r="KX27" s="142"/>
      <c r="KY27" s="142"/>
      <c r="KZ27" s="142"/>
      <c r="LA27" s="142"/>
      <c r="LB27" s="142"/>
      <c r="LC27" s="142"/>
      <c r="LD27" s="142"/>
      <c r="LE27" s="142"/>
      <c r="LF27" s="142">
        <v>3</v>
      </c>
      <c r="LG27" s="142">
        <v>1</v>
      </c>
      <c r="LH27" s="142">
        <v>3</v>
      </c>
      <c r="LI27" s="142">
        <v>0</v>
      </c>
      <c r="LJ27" s="142"/>
      <c r="LK27" s="142"/>
      <c r="LL27" s="142"/>
      <c r="LM27" s="142"/>
      <c r="LN27" s="142"/>
      <c r="LO27" s="142"/>
      <c r="LP27" s="142"/>
      <c r="LQ27" s="194"/>
      <c r="LR27" s="142"/>
      <c r="LS27" s="144"/>
      <c r="LT27" s="142"/>
      <c r="LU27" s="142"/>
      <c r="LV27" s="142"/>
      <c r="LW27" s="142"/>
      <c r="LX27" s="142"/>
      <c r="LY27" s="142"/>
      <c r="LZ27" s="142">
        <v>6.9749999999999996</v>
      </c>
      <c r="MA27" s="142" t="s">
        <v>1057</v>
      </c>
      <c r="MB27" s="144" t="s">
        <v>1058</v>
      </c>
      <c r="MC27" s="142">
        <v>0</v>
      </c>
      <c r="MD27" s="142"/>
      <c r="ME27" s="142"/>
      <c r="MF27" s="142"/>
      <c r="MG27" s="142"/>
      <c r="MH27" s="142"/>
      <c r="MI27" s="142"/>
      <c r="MJ27" s="142"/>
      <c r="MK27" s="142"/>
      <c r="ML27" s="142"/>
      <c r="MM27" s="142"/>
      <c r="MN27" s="142"/>
      <c r="MO27" s="142"/>
      <c r="MP27" s="142"/>
      <c r="MQ27" s="142"/>
      <c r="MR27" s="142"/>
      <c r="MS27" s="142"/>
      <c r="MT27" s="142"/>
      <c r="MU27" s="142"/>
      <c r="MV27" s="142"/>
      <c r="MW27" s="142"/>
      <c r="MX27" s="142"/>
      <c r="MY27" s="168"/>
      <c r="MZ27" s="142"/>
      <c r="NA27" s="180" t="s">
        <v>832</v>
      </c>
      <c r="NB27" s="142"/>
      <c r="NC27" s="142"/>
      <c r="ND27" s="142" t="s">
        <v>1059</v>
      </c>
      <c r="NE27" s="270">
        <v>45644.399470798598</v>
      </c>
      <c r="NF27" s="270">
        <v>45644.406459108803</v>
      </c>
      <c r="NG27" s="270">
        <v>45644</v>
      </c>
      <c r="NH27" s="128"/>
      <c r="NI27" s="128" t="s">
        <v>322</v>
      </c>
      <c r="NJ27" s="128"/>
      <c r="NK27" s="128" t="s">
        <v>322</v>
      </c>
      <c r="NL27" s="128"/>
      <c r="NM27" s="128" t="s">
        <v>323</v>
      </c>
      <c r="NN27" s="128"/>
      <c r="NO27" s="128" t="s">
        <v>727</v>
      </c>
      <c r="NP27" s="136" t="s">
        <v>832</v>
      </c>
      <c r="NQ27" s="136" t="s">
        <v>428</v>
      </c>
      <c r="NR27" s="128" t="s">
        <v>331</v>
      </c>
      <c r="NS27" s="128">
        <v>1</v>
      </c>
      <c r="NT27" s="128">
        <v>0</v>
      </c>
      <c r="NU27" s="128">
        <v>0</v>
      </c>
      <c r="NV27" s="128">
        <v>0</v>
      </c>
      <c r="NW27" s="128">
        <v>0</v>
      </c>
      <c r="NX27" s="128">
        <v>0</v>
      </c>
      <c r="NY27" s="128"/>
      <c r="NZ27" s="128" t="s">
        <v>329</v>
      </c>
      <c r="OA27" s="128">
        <v>0</v>
      </c>
      <c r="OB27" s="128">
        <v>1</v>
      </c>
      <c r="OC27" s="128">
        <v>0</v>
      </c>
      <c r="OD27" s="128">
        <v>0</v>
      </c>
      <c r="OE27" s="128">
        <v>0</v>
      </c>
      <c r="OF27" s="128">
        <v>0</v>
      </c>
      <c r="OG27" s="128">
        <v>0</v>
      </c>
      <c r="OH27" s="128">
        <v>0</v>
      </c>
      <c r="OI27" s="128">
        <v>0</v>
      </c>
      <c r="OJ27" s="128">
        <v>0</v>
      </c>
      <c r="OK27" s="128">
        <v>0</v>
      </c>
      <c r="OL27" s="128"/>
      <c r="OM27" s="128"/>
      <c r="ON27" s="128"/>
      <c r="OO27" s="128"/>
      <c r="OP27" s="128"/>
      <c r="OQ27" s="128"/>
      <c r="OR27" s="128"/>
      <c r="OS27" s="128"/>
      <c r="OT27" s="128"/>
      <c r="OU27" s="128"/>
      <c r="OV27" s="128"/>
      <c r="OW27" s="128"/>
      <c r="OX27" s="128"/>
      <c r="OY27" s="128"/>
      <c r="OZ27" s="128"/>
      <c r="PA27" s="128"/>
      <c r="PB27" s="128"/>
      <c r="PC27" s="128"/>
      <c r="PD27" s="128"/>
      <c r="PE27" s="128"/>
      <c r="PF27" s="128"/>
      <c r="PG27" s="128"/>
      <c r="PH27" s="128"/>
      <c r="PI27" s="128"/>
      <c r="PJ27" s="128"/>
      <c r="PK27" s="128"/>
      <c r="PL27" s="128"/>
      <c r="PM27" s="128"/>
      <c r="PN27" s="128"/>
      <c r="PO27" s="128"/>
      <c r="PP27" s="128"/>
      <c r="PQ27" s="128"/>
      <c r="PR27" s="128"/>
      <c r="PS27" s="128">
        <v>3</v>
      </c>
      <c r="PT27" s="128">
        <v>1</v>
      </c>
      <c r="PU27" s="128">
        <v>3</v>
      </c>
      <c r="PV27" s="128">
        <v>0</v>
      </c>
      <c r="PW27" s="128"/>
      <c r="PX27" s="128"/>
      <c r="PY27" s="128"/>
      <c r="PZ27" s="128"/>
      <c r="QA27" s="128"/>
      <c r="QB27" s="128"/>
      <c r="QC27" s="128"/>
      <c r="QD27" s="198"/>
      <c r="QE27" s="128"/>
      <c r="QF27" s="163"/>
      <c r="QG27" s="128"/>
      <c r="QH27" s="128"/>
      <c r="QI27" s="128"/>
      <c r="QJ27" s="128"/>
      <c r="QK27" s="128"/>
      <c r="QL27" s="128"/>
      <c r="QM27" s="128">
        <v>4.47</v>
      </c>
      <c r="QN27" s="128" t="s">
        <v>1060</v>
      </c>
      <c r="QO27" s="163" t="s">
        <v>1061</v>
      </c>
      <c r="QP27" s="128">
        <v>0</v>
      </c>
      <c r="QQ27" s="128"/>
      <c r="QR27" s="128"/>
      <c r="QS27" s="128"/>
      <c r="QT27" s="128"/>
      <c r="QU27" s="128"/>
      <c r="QV27" s="128"/>
      <c r="QW27" s="128"/>
      <c r="QX27" s="128"/>
      <c r="QY27" s="128"/>
      <c r="QZ27" s="128"/>
      <c r="RA27" s="128"/>
      <c r="RB27" s="128"/>
      <c r="RC27" s="128"/>
      <c r="RD27" s="128"/>
      <c r="RE27" s="128"/>
      <c r="RF27" s="128"/>
      <c r="RG27" s="128"/>
      <c r="RH27" s="128"/>
      <c r="RI27" s="128"/>
      <c r="RJ27" s="128"/>
      <c r="RK27" s="128"/>
      <c r="RL27" s="128"/>
      <c r="RM27" s="169"/>
      <c r="RN27" s="128"/>
      <c r="RO27" s="169"/>
      <c r="RP27" s="128"/>
      <c r="RQ27" s="128" t="s">
        <v>1062</v>
      </c>
      <c r="RR27" s="105">
        <f t="shared" si="0"/>
        <v>2.5850000000000009</v>
      </c>
      <c r="RS27" s="113">
        <f t="shared" si="1"/>
        <v>2.5700000000000003</v>
      </c>
      <c r="RT27" s="105">
        <f t="shared" si="2"/>
        <v>2.5049999999999999</v>
      </c>
      <c r="RU27" s="105">
        <f t="shared" si="3"/>
        <v>0</v>
      </c>
      <c r="RV27" s="105">
        <f t="shared" si="4"/>
        <v>0</v>
      </c>
      <c r="RW27" s="105">
        <f t="shared" si="5"/>
        <v>0</v>
      </c>
      <c r="RX27" s="105">
        <f t="shared" si="6"/>
        <v>0</v>
      </c>
      <c r="RY27" s="105">
        <f t="shared" si="7"/>
        <v>0</v>
      </c>
      <c r="RZ27" s="105">
        <f t="shared" si="8"/>
        <v>0</v>
      </c>
      <c r="SA27" s="105">
        <f t="shared" si="9"/>
        <v>0</v>
      </c>
      <c r="SB27" s="105">
        <f t="shared" si="10"/>
        <v>0</v>
      </c>
      <c r="SC27" s="105">
        <f t="shared" si="11"/>
        <v>0</v>
      </c>
      <c r="SD27" s="106">
        <f t="shared" si="18"/>
        <v>2.5533333333333337</v>
      </c>
      <c r="SE27" s="106">
        <f t="shared" si="19"/>
        <v>0</v>
      </c>
      <c r="SF27" s="106">
        <f t="shared" si="20"/>
        <v>0</v>
      </c>
      <c r="SG27" s="106">
        <f t="shared" si="12"/>
        <v>0</v>
      </c>
      <c r="SH27" s="107">
        <f>(SD27/1000)*Parameters!$H$2</f>
        <v>7.5323333333333345E-5</v>
      </c>
      <c r="SI27" s="107">
        <f>(SE27/1000)*Parameters!$H$4</f>
        <v>0</v>
      </c>
      <c r="SJ27" s="107">
        <f>(SF27/1000)*Parameters!$H$3</f>
        <v>0</v>
      </c>
      <c r="SK27" s="107">
        <f>(SG27/1000)*Parameters!$H$5</f>
        <v>0</v>
      </c>
      <c r="SL27" s="108">
        <f t="shared" si="21"/>
        <v>7.5323333333333345E-5</v>
      </c>
      <c r="SM27" s="109">
        <f t="shared" si="13"/>
        <v>1</v>
      </c>
      <c r="SN27" s="109">
        <f t="shared" si="31"/>
        <v>0</v>
      </c>
      <c r="SO27" s="109">
        <f t="shared" si="32"/>
        <v>0</v>
      </c>
      <c r="SP27" s="109">
        <f t="shared" si="33"/>
        <v>0</v>
      </c>
      <c r="SQ27" s="110">
        <f>SUM(GS27*Parameters!$L$2,GT27*Parameters!$L$3,GU27*Parameters!$L$4,GV27*Parameters!$L$5)</f>
        <v>5.3</v>
      </c>
      <c r="SR27" s="110">
        <f>SUM(LF27*Parameters!$L$2,LG27*Parameters!$L$3,LH27*Parameters!$L$4,LI27*Parameters!$L$5)</f>
        <v>5.3</v>
      </c>
      <c r="SS27" s="110">
        <f>SUM(PS27*Parameters!$L$2,PT27*Parameters!$L$3,PU27*Parameters!$L$4,PV27*Parameters!$L$5)</f>
        <v>5.3</v>
      </c>
      <c r="ST27" s="110">
        <f t="shared" si="25"/>
        <v>5.3</v>
      </c>
      <c r="SU27" s="111">
        <f t="shared" si="26"/>
        <v>0.48176100628930824</v>
      </c>
      <c r="SV27" s="111">
        <f t="shared" si="27"/>
        <v>0</v>
      </c>
      <c r="SW27" s="111">
        <f t="shared" si="28"/>
        <v>0</v>
      </c>
      <c r="SX27" s="111">
        <f t="shared" si="29"/>
        <v>0</v>
      </c>
      <c r="SY27" s="162">
        <f t="shared" si="17"/>
        <v>45641</v>
      </c>
      <c r="SZ27" s="162">
        <f t="shared" si="30"/>
        <v>45641</v>
      </c>
    </row>
    <row r="28" spans="1:520">
      <c r="A28" s="276">
        <v>45654.444159213002</v>
      </c>
      <c r="B28" s="276">
        <v>45657.603505034698</v>
      </c>
      <c r="C28" s="276">
        <v>45654</v>
      </c>
      <c r="D28" s="121"/>
      <c r="E28" s="121" t="s">
        <v>322</v>
      </c>
      <c r="F28" s="121"/>
      <c r="G28" s="121" t="s">
        <v>322</v>
      </c>
      <c r="H28" s="121"/>
      <c r="I28" s="121" t="s">
        <v>323</v>
      </c>
      <c r="J28" s="121"/>
      <c r="K28" s="121" t="s">
        <v>727</v>
      </c>
      <c r="L28" s="151" t="s">
        <v>728</v>
      </c>
      <c r="M28" s="245" t="s">
        <v>429</v>
      </c>
      <c r="N28" s="121" t="s">
        <v>331</v>
      </c>
      <c r="O28" s="121">
        <v>1</v>
      </c>
      <c r="P28" s="121">
        <v>0</v>
      </c>
      <c r="Q28" s="121">
        <v>0</v>
      </c>
      <c r="R28" s="121">
        <v>0</v>
      </c>
      <c r="S28" s="121">
        <v>0</v>
      </c>
      <c r="T28" s="121">
        <v>0</v>
      </c>
      <c r="U28" s="121"/>
      <c r="V28" s="121" t="s">
        <v>329</v>
      </c>
      <c r="W28" s="121">
        <v>0</v>
      </c>
      <c r="X28" s="121">
        <v>1</v>
      </c>
      <c r="Y28" s="117">
        <v>0</v>
      </c>
      <c r="Z28" s="117">
        <v>0</v>
      </c>
      <c r="AA28" s="117">
        <v>0</v>
      </c>
      <c r="AB28" s="117">
        <v>0</v>
      </c>
      <c r="AC28" s="117">
        <v>0</v>
      </c>
      <c r="AD28" s="117">
        <v>0</v>
      </c>
      <c r="AE28" s="117">
        <v>0</v>
      </c>
      <c r="AF28" s="117">
        <v>0</v>
      </c>
      <c r="AG28" s="117">
        <v>0</v>
      </c>
      <c r="AH28" s="117"/>
      <c r="AI28" s="117"/>
      <c r="AJ28" s="117"/>
      <c r="AK28" s="117"/>
      <c r="AL28" s="117"/>
      <c r="AM28" s="117"/>
      <c r="AN28" s="117"/>
      <c r="AO28" s="117"/>
      <c r="AP28" s="117"/>
      <c r="AQ28" s="117"/>
      <c r="AR28" s="117"/>
      <c r="AS28" s="117"/>
      <c r="AT28" s="117"/>
      <c r="AU28" s="117"/>
      <c r="AV28" s="117"/>
      <c r="AW28" s="117"/>
      <c r="AX28" s="117"/>
      <c r="AY28" s="117"/>
      <c r="AZ28" s="117"/>
      <c r="BA28" s="117"/>
      <c r="BB28" s="117"/>
      <c r="BC28" s="117"/>
      <c r="BD28" s="117"/>
      <c r="BE28" s="117"/>
      <c r="BF28" s="190"/>
      <c r="BG28" s="121"/>
      <c r="BH28" s="122"/>
      <c r="BI28" s="121"/>
      <c r="BJ28" s="121"/>
      <c r="BK28" s="121"/>
      <c r="BL28" s="117"/>
      <c r="BM28" s="117"/>
      <c r="BN28" s="117"/>
      <c r="BO28" s="117">
        <v>14.29</v>
      </c>
      <c r="BP28" s="117" t="s">
        <v>1063</v>
      </c>
      <c r="BQ28" s="122" t="s">
        <v>1064</v>
      </c>
      <c r="BR28" s="117"/>
      <c r="BS28" s="117"/>
      <c r="BT28" s="117"/>
      <c r="BU28" s="117"/>
      <c r="BV28" s="117"/>
      <c r="BW28" s="117"/>
      <c r="BX28" s="117"/>
      <c r="BY28" s="117"/>
      <c r="BZ28" s="117"/>
      <c r="CA28" s="117"/>
      <c r="CB28" s="117"/>
      <c r="CC28" s="117"/>
      <c r="CD28" s="117"/>
      <c r="CE28" s="117"/>
      <c r="CF28" s="117"/>
      <c r="CG28" s="117"/>
      <c r="CH28" s="117"/>
      <c r="CI28" s="117"/>
      <c r="CJ28" s="117"/>
      <c r="CK28" s="117"/>
      <c r="CL28" s="117"/>
      <c r="CM28" s="117"/>
      <c r="CN28" s="117"/>
      <c r="CO28" s="117"/>
      <c r="CP28" s="117"/>
      <c r="CQ28" s="117"/>
      <c r="CR28" s="117"/>
      <c r="CS28" s="117"/>
      <c r="CT28" s="117"/>
      <c r="CU28" s="117"/>
      <c r="CV28" s="117"/>
      <c r="CW28" s="117"/>
      <c r="CX28" s="117"/>
      <c r="CY28" s="117"/>
      <c r="CZ28" s="117"/>
      <c r="DA28" s="117"/>
      <c r="DB28" s="117"/>
      <c r="DC28" s="117"/>
      <c r="DD28" s="117"/>
      <c r="DE28" s="117"/>
      <c r="DF28" s="117"/>
      <c r="DG28" s="117"/>
      <c r="DH28" s="117"/>
      <c r="DI28" s="117"/>
      <c r="DJ28" s="117"/>
      <c r="DK28" s="117"/>
      <c r="DL28" s="117"/>
      <c r="DM28" s="117"/>
      <c r="DN28" s="171"/>
      <c r="DO28" s="117"/>
      <c r="DP28" s="166"/>
      <c r="DQ28" s="117"/>
      <c r="DR28" s="166"/>
      <c r="DS28" s="117"/>
      <c r="DT28" s="117"/>
      <c r="DU28" s="117"/>
      <c r="DV28" s="117"/>
      <c r="DW28" s="248" t="s">
        <v>731</v>
      </c>
      <c r="DX28" s="117"/>
      <c r="DY28" s="117"/>
      <c r="DZ28" s="117"/>
      <c r="EA28" s="117"/>
      <c r="EB28" s="117"/>
      <c r="EC28" s="117"/>
      <c r="ED28" s="117" t="s">
        <v>1065</v>
      </c>
      <c r="EE28" s="252">
        <v>45655.4440313542</v>
      </c>
      <c r="EF28" s="261">
        <v>45655.457017233799</v>
      </c>
      <c r="EG28" s="252">
        <v>45655</v>
      </c>
      <c r="EH28" s="129"/>
      <c r="EI28" s="129" t="s">
        <v>322</v>
      </c>
      <c r="EJ28" s="129"/>
      <c r="EK28" s="129" t="s">
        <v>322</v>
      </c>
      <c r="EL28" s="129"/>
      <c r="EM28" s="129" t="s">
        <v>323</v>
      </c>
      <c r="EN28" s="129"/>
      <c r="EO28" s="129" t="s">
        <v>727</v>
      </c>
      <c r="EP28" s="153" t="s">
        <v>731</v>
      </c>
      <c r="EQ28" s="153" t="s">
        <v>429</v>
      </c>
      <c r="ER28" s="129" t="s">
        <v>331</v>
      </c>
      <c r="ES28" s="129">
        <v>1</v>
      </c>
      <c r="ET28" s="129">
        <v>0</v>
      </c>
      <c r="EU28" s="129">
        <v>0</v>
      </c>
      <c r="EV28" s="129">
        <v>0</v>
      </c>
      <c r="EW28" s="129">
        <v>0</v>
      </c>
      <c r="EX28" s="129">
        <v>0</v>
      </c>
      <c r="EY28" s="129"/>
      <c r="EZ28" s="129" t="s">
        <v>329</v>
      </c>
      <c r="FA28" s="129">
        <v>0</v>
      </c>
      <c r="FB28" s="129">
        <v>1</v>
      </c>
      <c r="FC28" s="129">
        <v>0</v>
      </c>
      <c r="FD28" s="129">
        <v>0</v>
      </c>
      <c r="FE28" s="129">
        <v>0</v>
      </c>
      <c r="FF28" s="129">
        <v>0</v>
      </c>
      <c r="FG28" s="129">
        <v>0</v>
      </c>
      <c r="FH28" s="129">
        <v>0</v>
      </c>
      <c r="FI28" s="129">
        <v>0</v>
      </c>
      <c r="FJ28" s="129">
        <v>0</v>
      </c>
      <c r="FK28" s="129">
        <v>0</v>
      </c>
      <c r="FL28" s="129"/>
      <c r="FM28" s="129"/>
      <c r="FN28" s="129"/>
      <c r="FO28" s="129"/>
      <c r="FP28" s="129"/>
      <c r="FQ28" s="129"/>
      <c r="FR28" s="129"/>
      <c r="FS28" s="129"/>
      <c r="FT28" s="129"/>
      <c r="FU28" s="129"/>
      <c r="FV28" s="129"/>
      <c r="FW28" s="129"/>
      <c r="FX28" s="129"/>
      <c r="FY28" s="129"/>
      <c r="FZ28" s="129"/>
      <c r="GA28" s="129"/>
      <c r="GB28" s="129"/>
      <c r="GC28" s="129"/>
      <c r="GD28" s="129"/>
      <c r="GE28" s="129"/>
      <c r="GF28" s="129"/>
      <c r="GG28" s="129"/>
      <c r="GH28" s="129"/>
      <c r="GI28" s="129"/>
      <c r="GJ28" s="129"/>
      <c r="GK28" s="129"/>
      <c r="GL28" s="129"/>
      <c r="GM28" s="129"/>
      <c r="GN28" s="129"/>
      <c r="GO28" s="129"/>
      <c r="GP28" s="129"/>
      <c r="GQ28" s="129"/>
      <c r="GR28" s="129"/>
      <c r="GS28" s="129">
        <v>5</v>
      </c>
      <c r="GT28" s="129">
        <v>3</v>
      </c>
      <c r="GU28" s="129">
        <v>0</v>
      </c>
      <c r="GV28" s="129">
        <v>0</v>
      </c>
      <c r="GW28" s="129"/>
      <c r="GX28" s="129"/>
      <c r="GY28" s="129"/>
      <c r="GZ28" s="129"/>
      <c r="HA28" s="129"/>
      <c r="HB28" s="129"/>
      <c r="HC28" s="129"/>
      <c r="HD28" s="186"/>
      <c r="HE28" s="129"/>
      <c r="HF28" s="140"/>
      <c r="HG28" s="129"/>
      <c r="HH28" s="129"/>
      <c r="HI28" s="129"/>
      <c r="HJ28" s="129"/>
      <c r="HK28" s="129"/>
      <c r="HL28" s="129"/>
      <c r="HM28" s="129">
        <v>11.4</v>
      </c>
      <c r="HN28" s="129" t="s">
        <v>1066</v>
      </c>
      <c r="HO28" s="140" t="s">
        <v>1067</v>
      </c>
      <c r="HP28" s="129">
        <v>0</v>
      </c>
      <c r="HQ28" s="129"/>
      <c r="HR28" s="129"/>
      <c r="HS28" s="129"/>
      <c r="HT28" s="129"/>
      <c r="HU28" s="129"/>
      <c r="HV28" s="129"/>
      <c r="HW28" s="129"/>
      <c r="HX28" s="129"/>
      <c r="HY28" s="129"/>
      <c r="HZ28" s="129"/>
      <c r="IA28" s="129"/>
      <c r="IB28" s="129"/>
      <c r="IC28" s="129"/>
      <c r="ID28" s="129"/>
      <c r="IE28" s="129"/>
      <c r="IF28" s="129"/>
      <c r="IG28" s="129"/>
      <c r="IH28" s="129"/>
      <c r="II28" s="129"/>
      <c r="IJ28" s="129"/>
      <c r="IK28" s="129"/>
      <c r="IL28" s="176" t="s">
        <v>735</v>
      </c>
      <c r="IM28" s="129"/>
      <c r="IN28" s="167"/>
      <c r="IO28" s="129"/>
      <c r="IP28" s="129"/>
      <c r="IQ28" s="129" t="s">
        <v>1068</v>
      </c>
      <c r="IR28" s="265">
        <v>45656.442779062498</v>
      </c>
      <c r="IS28" s="265">
        <v>45656.456978205999</v>
      </c>
      <c r="IT28" s="265">
        <v>45656</v>
      </c>
      <c r="IU28" s="142"/>
      <c r="IV28" s="142" t="s">
        <v>322</v>
      </c>
      <c r="IW28" s="142"/>
      <c r="IX28" s="142" t="s">
        <v>322</v>
      </c>
      <c r="IY28" s="142"/>
      <c r="IZ28" s="142" t="s">
        <v>323</v>
      </c>
      <c r="JA28" s="142"/>
      <c r="JB28" s="142" t="s">
        <v>727</v>
      </c>
      <c r="JC28" s="154" t="s">
        <v>735</v>
      </c>
      <c r="JD28" s="154" t="s">
        <v>429</v>
      </c>
      <c r="JE28" s="142" t="s">
        <v>331</v>
      </c>
      <c r="JF28" s="142">
        <v>1</v>
      </c>
      <c r="JG28" s="142">
        <v>0</v>
      </c>
      <c r="JH28" s="142">
        <v>0</v>
      </c>
      <c r="JI28" s="142">
        <v>0</v>
      </c>
      <c r="JJ28" s="142">
        <v>0</v>
      </c>
      <c r="JK28" s="142">
        <v>0</v>
      </c>
      <c r="JL28" s="142"/>
      <c r="JM28" s="142" t="s">
        <v>329</v>
      </c>
      <c r="JN28" s="142">
        <v>0</v>
      </c>
      <c r="JO28" s="142">
        <v>1</v>
      </c>
      <c r="JP28" s="142">
        <v>0</v>
      </c>
      <c r="JQ28" s="142">
        <v>0</v>
      </c>
      <c r="JR28" s="142">
        <v>0</v>
      </c>
      <c r="JS28" s="142">
        <v>0</v>
      </c>
      <c r="JT28" s="142">
        <v>0</v>
      </c>
      <c r="JU28" s="142">
        <v>0</v>
      </c>
      <c r="JV28" s="142">
        <v>0</v>
      </c>
      <c r="JW28" s="142">
        <v>0</v>
      </c>
      <c r="JX28" s="142">
        <v>0</v>
      </c>
      <c r="JY28" s="142"/>
      <c r="JZ28" s="142"/>
      <c r="KA28" s="142"/>
      <c r="KB28" s="142"/>
      <c r="KC28" s="142"/>
      <c r="KD28" s="142"/>
      <c r="KE28" s="142"/>
      <c r="KF28" s="142"/>
      <c r="KG28" s="142"/>
      <c r="KH28" s="142"/>
      <c r="KI28" s="142"/>
      <c r="KJ28" s="142"/>
      <c r="KK28" s="142"/>
      <c r="KL28" s="142"/>
      <c r="KM28" s="142"/>
      <c r="KN28" s="142"/>
      <c r="KO28" s="142"/>
      <c r="KP28" s="142"/>
      <c r="KQ28" s="142"/>
      <c r="KR28" s="142"/>
      <c r="KS28" s="142"/>
      <c r="KT28" s="142"/>
      <c r="KU28" s="142"/>
      <c r="KV28" s="142"/>
      <c r="KW28" s="142"/>
      <c r="KX28" s="142"/>
      <c r="KY28" s="142"/>
      <c r="KZ28" s="142"/>
      <c r="LA28" s="142"/>
      <c r="LB28" s="142"/>
      <c r="LC28" s="142"/>
      <c r="LD28" s="142"/>
      <c r="LE28" s="142"/>
      <c r="LF28" s="142">
        <v>5</v>
      </c>
      <c r="LG28" s="142">
        <v>3</v>
      </c>
      <c r="LH28" s="142">
        <v>0</v>
      </c>
      <c r="LI28" s="142">
        <v>0</v>
      </c>
      <c r="LJ28" s="142"/>
      <c r="LK28" s="142"/>
      <c r="LL28" s="142"/>
      <c r="LM28" s="142"/>
      <c r="LN28" s="142"/>
      <c r="LO28" s="142"/>
      <c r="LP28" s="142"/>
      <c r="LQ28" s="194"/>
      <c r="LR28" s="142"/>
      <c r="LS28" s="144"/>
      <c r="LT28" s="142"/>
      <c r="LU28" s="142"/>
      <c r="LV28" s="142"/>
      <c r="LW28" s="142"/>
      <c r="LX28" s="142"/>
      <c r="LY28" s="142"/>
      <c r="LZ28" s="142">
        <v>8.52</v>
      </c>
      <c r="MA28" s="142" t="s">
        <v>1069</v>
      </c>
      <c r="MB28" s="144" t="s">
        <v>1070</v>
      </c>
      <c r="MC28" s="142">
        <v>0</v>
      </c>
      <c r="MD28" s="142"/>
      <c r="ME28" s="142"/>
      <c r="MF28" s="142"/>
      <c r="MG28" s="142"/>
      <c r="MH28" s="142"/>
      <c r="MI28" s="142"/>
      <c r="MJ28" s="142"/>
      <c r="MK28" s="142"/>
      <c r="ML28" s="142"/>
      <c r="MM28" s="142"/>
      <c r="MN28" s="142"/>
      <c r="MO28" s="142"/>
      <c r="MP28" s="142"/>
      <c r="MQ28" s="142"/>
      <c r="MR28" s="142"/>
      <c r="MS28" s="142"/>
      <c r="MT28" s="142"/>
      <c r="MU28" s="142"/>
      <c r="MV28" s="142"/>
      <c r="MW28" s="142"/>
      <c r="MX28" s="142"/>
      <c r="MY28" s="168"/>
      <c r="MZ28" s="142"/>
      <c r="NA28" s="180" t="s">
        <v>739</v>
      </c>
      <c r="NB28" s="142"/>
      <c r="NC28" s="142"/>
      <c r="ND28" s="142" t="s">
        <v>1071</v>
      </c>
      <c r="NE28" s="270">
        <v>45657.4411421759</v>
      </c>
      <c r="NF28" s="270">
        <v>45657.457189687499</v>
      </c>
      <c r="NG28" s="270">
        <v>45657</v>
      </c>
      <c r="NH28" s="128"/>
      <c r="NI28" s="128" t="s">
        <v>322</v>
      </c>
      <c r="NJ28" s="128"/>
      <c r="NK28" s="128" t="s">
        <v>322</v>
      </c>
      <c r="NL28" s="128"/>
      <c r="NM28" s="128" t="s">
        <v>323</v>
      </c>
      <c r="NN28" s="128"/>
      <c r="NO28" s="128" t="s">
        <v>727</v>
      </c>
      <c r="NP28" s="136" t="s">
        <v>739</v>
      </c>
      <c r="NQ28" s="136" t="s">
        <v>429</v>
      </c>
      <c r="NR28" s="128" t="s">
        <v>331</v>
      </c>
      <c r="NS28" s="128">
        <v>1</v>
      </c>
      <c r="NT28" s="128">
        <v>0</v>
      </c>
      <c r="NU28" s="128">
        <v>0</v>
      </c>
      <c r="NV28" s="128">
        <v>0</v>
      </c>
      <c r="NW28" s="128">
        <v>0</v>
      </c>
      <c r="NX28" s="128">
        <v>0</v>
      </c>
      <c r="NY28" s="128"/>
      <c r="NZ28" s="128" t="s">
        <v>329</v>
      </c>
      <c r="OA28" s="128">
        <v>0</v>
      </c>
      <c r="OB28" s="128">
        <v>1</v>
      </c>
      <c r="OC28" s="128">
        <v>0</v>
      </c>
      <c r="OD28" s="128">
        <v>0</v>
      </c>
      <c r="OE28" s="128">
        <v>0</v>
      </c>
      <c r="OF28" s="128">
        <v>0</v>
      </c>
      <c r="OG28" s="128">
        <v>0</v>
      </c>
      <c r="OH28" s="128">
        <v>0</v>
      </c>
      <c r="OI28" s="128">
        <v>0</v>
      </c>
      <c r="OJ28" s="128">
        <v>0</v>
      </c>
      <c r="OK28" s="128">
        <v>0</v>
      </c>
      <c r="OL28" s="128"/>
      <c r="OM28" s="128"/>
      <c r="ON28" s="128"/>
      <c r="OO28" s="128"/>
      <c r="OP28" s="128"/>
      <c r="OQ28" s="128"/>
      <c r="OR28" s="128"/>
      <c r="OS28" s="128"/>
      <c r="OT28" s="128"/>
      <c r="OU28" s="128"/>
      <c r="OV28" s="128"/>
      <c r="OW28" s="128"/>
      <c r="OX28" s="128"/>
      <c r="OY28" s="128"/>
      <c r="OZ28" s="128"/>
      <c r="PA28" s="128"/>
      <c r="PB28" s="128"/>
      <c r="PC28" s="128"/>
      <c r="PD28" s="128"/>
      <c r="PE28" s="128"/>
      <c r="PF28" s="128"/>
      <c r="PG28" s="128"/>
      <c r="PH28" s="128"/>
      <c r="PI28" s="128"/>
      <c r="PJ28" s="128"/>
      <c r="PK28" s="128"/>
      <c r="PL28" s="128"/>
      <c r="PM28" s="128"/>
      <c r="PN28" s="128"/>
      <c r="PO28" s="128"/>
      <c r="PP28" s="128"/>
      <c r="PQ28" s="128"/>
      <c r="PR28" s="128"/>
      <c r="PS28" s="128">
        <v>5</v>
      </c>
      <c r="PT28" s="128">
        <v>3</v>
      </c>
      <c r="PU28" s="128">
        <v>0</v>
      </c>
      <c r="PV28" s="128">
        <v>0</v>
      </c>
      <c r="PW28" s="128"/>
      <c r="PX28" s="128"/>
      <c r="PY28" s="128"/>
      <c r="PZ28" s="128"/>
      <c r="QA28" s="128"/>
      <c r="QB28" s="128"/>
      <c r="QC28" s="128"/>
      <c r="QD28" s="198"/>
      <c r="QE28" s="128"/>
      <c r="QF28" s="163"/>
      <c r="QG28" s="128"/>
      <c r="QH28" s="128"/>
      <c r="QI28" s="128"/>
      <c r="QJ28" s="128"/>
      <c r="QK28" s="128"/>
      <c r="QL28" s="128"/>
      <c r="QM28" s="128">
        <v>5.63</v>
      </c>
      <c r="QN28" s="128" t="s">
        <v>1072</v>
      </c>
      <c r="QO28" s="163" t="s">
        <v>1073</v>
      </c>
      <c r="QP28" s="128">
        <v>0</v>
      </c>
      <c r="QQ28" s="128"/>
      <c r="QR28" s="128"/>
      <c r="QS28" s="128"/>
      <c r="QT28" s="128"/>
      <c r="QU28" s="128"/>
      <c r="QV28" s="128"/>
      <c r="QW28" s="128"/>
      <c r="QX28" s="128"/>
      <c r="QY28" s="128"/>
      <c r="QZ28" s="128"/>
      <c r="RA28" s="128"/>
      <c r="RB28" s="128"/>
      <c r="RC28" s="128"/>
      <c r="RD28" s="128"/>
      <c r="RE28" s="128"/>
      <c r="RF28" s="128"/>
      <c r="RG28" s="128"/>
      <c r="RH28" s="128"/>
      <c r="RI28" s="128"/>
      <c r="RJ28" s="128"/>
      <c r="RK28" s="128"/>
      <c r="RL28" s="128"/>
      <c r="RM28" s="169"/>
      <c r="RN28" s="128"/>
      <c r="RO28" s="169"/>
      <c r="RP28" s="128"/>
      <c r="RQ28" s="128" t="s">
        <v>1074</v>
      </c>
      <c r="RR28" s="105">
        <f t="shared" si="0"/>
        <v>2.8899999999999988</v>
      </c>
      <c r="RS28" s="113">
        <f t="shared" si="1"/>
        <v>2.8800000000000008</v>
      </c>
      <c r="RT28" s="105">
        <f t="shared" si="2"/>
        <v>2.8899999999999997</v>
      </c>
      <c r="RU28" s="105">
        <f t="shared" si="3"/>
        <v>0</v>
      </c>
      <c r="RV28" s="105">
        <f t="shared" si="4"/>
        <v>0</v>
      </c>
      <c r="RW28" s="105">
        <f t="shared" si="5"/>
        <v>0</v>
      </c>
      <c r="RX28" s="105">
        <f t="shared" si="6"/>
        <v>0</v>
      </c>
      <c r="RY28" s="105">
        <f t="shared" si="7"/>
        <v>0</v>
      </c>
      <c r="RZ28" s="105">
        <f t="shared" si="8"/>
        <v>0</v>
      </c>
      <c r="SA28" s="105">
        <f t="shared" si="9"/>
        <v>0</v>
      </c>
      <c r="SB28" s="105">
        <f t="shared" si="10"/>
        <v>0</v>
      </c>
      <c r="SC28" s="105">
        <f t="shared" si="11"/>
        <v>0</v>
      </c>
      <c r="SD28" s="106">
        <f t="shared" si="18"/>
        <v>2.8866666666666667</v>
      </c>
      <c r="SE28" s="106">
        <f t="shared" si="19"/>
        <v>0</v>
      </c>
      <c r="SF28" s="106">
        <f t="shared" si="20"/>
        <v>0</v>
      </c>
      <c r="SG28" s="106">
        <f t="shared" si="12"/>
        <v>0</v>
      </c>
      <c r="SH28" s="107">
        <f>(SD28/1000)*Parameters!$H$2</f>
        <v>8.5156666666666664E-5</v>
      </c>
      <c r="SI28" s="107">
        <f>(SE28/1000)*Parameters!$H$4</f>
        <v>0</v>
      </c>
      <c r="SJ28" s="107">
        <f>(SF28/1000)*Parameters!$H$3</f>
        <v>0</v>
      </c>
      <c r="SK28" s="107">
        <f>(SG28/1000)*Parameters!$H$5</f>
        <v>0</v>
      </c>
      <c r="SL28" s="108">
        <f t="shared" si="21"/>
        <v>8.5156666666666664E-5</v>
      </c>
      <c r="SM28" s="109">
        <f t="shared" si="13"/>
        <v>1</v>
      </c>
      <c r="SN28" s="109">
        <f t="shared" si="31"/>
        <v>0</v>
      </c>
      <c r="SO28" s="109">
        <f t="shared" si="32"/>
        <v>0</v>
      </c>
      <c r="SP28" s="109">
        <f t="shared" si="33"/>
        <v>0</v>
      </c>
      <c r="SQ28" s="110">
        <f>SUM(GS28*Parameters!$L$2,GT28*Parameters!$L$3,GU28*Parameters!$L$4,GV28*Parameters!$L$5)</f>
        <v>4.9000000000000004</v>
      </c>
      <c r="SR28" s="110">
        <f>SUM(LF28*Parameters!$L$2,LG28*Parameters!$L$3,LH28*Parameters!$L$4,LI28*Parameters!$L$5)</f>
        <v>4.9000000000000004</v>
      </c>
      <c r="SS28" s="110">
        <f>SUM(PS28*Parameters!$L$2,PT28*Parameters!$L$3,PU28*Parameters!$L$4,PV28*Parameters!$L$5)</f>
        <v>4.9000000000000004</v>
      </c>
      <c r="ST28" s="110">
        <f t="shared" si="25"/>
        <v>4.9000000000000004</v>
      </c>
      <c r="SU28" s="111">
        <f t="shared" si="26"/>
        <v>0.58911564625850332</v>
      </c>
      <c r="SV28" s="111">
        <f t="shared" si="27"/>
        <v>0</v>
      </c>
      <c r="SW28" s="111">
        <f t="shared" si="28"/>
        <v>0</v>
      </c>
      <c r="SX28" s="111">
        <f t="shared" si="29"/>
        <v>0</v>
      </c>
      <c r="SY28" s="162">
        <f t="shared" si="17"/>
        <v>45654</v>
      </c>
      <c r="SZ28" s="162">
        <f t="shared" si="30"/>
        <v>45655</v>
      </c>
    </row>
    <row r="29" spans="1:520">
      <c r="A29" s="276">
        <v>45662.464260092602</v>
      </c>
      <c r="B29" s="276">
        <v>45662.467643368102</v>
      </c>
      <c r="C29" s="276">
        <v>45662</v>
      </c>
      <c r="D29" s="121"/>
      <c r="E29" s="121" t="s">
        <v>322</v>
      </c>
      <c r="F29" s="121"/>
      <c r="G29" s="121" t="s">
        <v>322</v>
      </c>
      <c r="H29" s="121"/>
      <c r="I29" s="121" t="s">
        <v>323</v>
      </c>
      <c r="J29" s="121"/>
      <c r="K29" s="121" t="s">
        <v>727</v>
      </c>
      <c r="L29" s="151" t="s">
        <v>943</v>
      </c>
      <c r="M29" s="245" t="s">
        <v>430</v>
      </c>
      <c r="N29" s="121" t="s">
        <v>331</v>
      </c>
      <c r="O29" s="121">
        <v>1</v>
      </c>
      <c r="P29" s="121">
        <v>0</v>
      </c>
      <c r="Q29" s="121">
        <v>0</v>
      </c>
      <c r="R29" s="121">
        <v>0</v>
      </c>
      <c r="S29" s="121">
        <v>0</v>
      </c>
      <c r="T29" s="121">
        <v>0</v>
      </c>
      <c r="U29" s="121"/>
      <c r="V29" s="121" t="s">
        <v>329</v>
      </c>
      <c r="W29" s="121">
        <v>0</v>
      </c>
      <c r="X29" s="121">
        <v>1</v>
      </c>
      <c r="Y29" s="117">
        <v>0</v>
      </c>
      <c r="Z29" s="117">
        <v>0</v>
      </c>
      <c r="AA29" s="117">
        <v>0</v>
      </c>
      <c r="AB29" s="117">
        <v>0</v>
      </c>
      <c r="AC29" s="117">
        <v>0</v>
      </c>
      <c r="AD29" s="117">
        <v>0</v>
      </c>
      <c r="AE29" s="117">
        <v>0</v>
      </c>
      <c r="AF29" s="117">
        <v>0</v>
      </c>
      <c r="AG29" s="117">
        <v>0</v>
      </c>
      <c r="AH29" s="117"/>
      <c r="AI29" s="117"/>
      <c r="AJ29" s="117"/>
      <c r="AK29" s="117"/>
      <c r="AL29" s="117"/>
      <c r="AM29" s="117"/>
      <c r="AN29" s="117"/>
      <c r="AO29" s="117"/>
      <c r="AP29" s="117"/>
      <c r="AQ29" s="117"/>
      <c r="AR29" s="117"/>
      <c r="AS29" s="117"/>
      <c r="AT29" s="117"/>
      <c r="AU29" s="117"/>
      <c r="AV29" s="117"/>
      <c r="AW29" s="117"/>
      <c r="AX29" s="117"/>
      <c r="AY29" s="117"/>
      <c r="AZ29" s="117"/>
      <c r="BA29" s="117"/>
      <c r="BB29" s="117"/>
      <c r="BC29" s="117"/>
      <c r="BD29" s="117"/>
      <c r="BE29" s="117"/>
      <c r="BF29" s="190"/>
      <c r="BG29" s="121"/>
      <c r="BH29" s="122"/>
      <c r="BI29" s="117"/>
      <c r="BJ29" s="117"/>
      <c r="BK29" s="117"/>
      <c r="BL29" s="117"/>
      <c r="BM29" s="117"/>
      <c r="BN29" s="117"/>
      <c r="BO29" s="117">
        <v>15.44</v>
      </c>
      <c r="BP29" s="117" t="s">
        <v>1075</v>
      </c>
      <c r="BQ29" s="122" t="s">
        <v>1076</v>
      </c>
      <c r="BR29" s="117"/>
      <c r="BS29" s="117"/>
      <c r="BT29" s="117"/>
      <c r="BU29" s="117"/>
      <c r="BV29" s="117"/>
      <c r="BW29" s="117"/>
      <c r="BX29" s="117"/>
      <c r="BY29" s="117"/>
      <c r="BZ29" s="117"/>
      <c r="CA29" s="117"/>
      <c r="CB29" s="117"/>
      <c r="CC29" s="117"/>
      <c r="CD29" s="117"/>
      <c r="CE29" s="117"/>
      <c r="CF29" s="117"/>
      <c r="CG29" s="117"/>
      <c r="CH29" s="117"/>
      <c r="CI29" s="117"/>
      <c r="CJ29" s="117"/>
      <c r="CK29" s="117"/>
      <c r="CL29" s="117"/>
      <c r="CM29" s="117"/>
      <c r="CN29" s="117"/>
      <c r="CO29" s="117"/>
      <c r="CP29" s="117"/>
      <c r="CQ29" s="117"/>
      <c r="CR29" s="117"/>
      <c r="CS29" s="117"/>
      <c r="CT29" s="117"/>
      <c r="CU29" s="117"/>
      <c r="CV29" s="117"/>
      <c r="CW29" s="117"/>
      <c r="CX29" s="117"/>
      <c r="CY29" s="117"/>
      <c r="CZ29" s="117"/>
      <c r="DA29" s="117"/>
      <c r="DB29" s="117"/>
      <c r="DC29" s="117"/>
      <c r="DD29" s="117"/>
      <c r="DE29" s="117"/>
      <c r="DF29" s="117"/>
      <c r="DG29" s="117"/>
      <c r="DH29" s="117"/>
      <c r="DI29" s="117"/>
      <c r="DJ29" s="117"/>
      <c r="DK29" s="117"/>
      <c r="DL29" s="117"/>
      <c r="DM29" s="117"/>
      <c r="DN29" s="171"/>
      <c r="DO29" s="117"/>
      <c r="DP29" s="166"/>
      <c r="DQ29" s="117"/>
      <c r="DR29" s="166"/>
      <c r="DS29" s="117"/>
      <c r="DT29" s="117"/>
      <c r="DU29" s="117"/>
      <c r="DV29" s="117"/>
      <c r="DW29" s="248" t="s">
        <v>946</v>
      </c>
      <c r="DX29" s="117"/>
      <c r="DY29" s="117"/>
      <c r="DZ29" s="117"/>
      <c r="EA29" s="117"/>
      <c r="EB29" s="117"/>
      <c r="EC29" s="117"/>
      <c r="ED29" s="117" t="s">
        <v>1077</v>
      </c>
      <c r="EE29" s="252">
        <v>45663.451770347201</v>
      </c>
      <c r="EF29" s="261">
        <v>45663.5919434838</v>
      </c>
      <c r="EG29" s="252">
        <v>45663</v>
      </c>
      <c r="EH29" s="129"/>
      <c r="EI29" s="129" t="s">
        <v>322</v>
      </c>
      <c r="EJ29" s="129"/>
      <c r="EK29" s="129" t="s">
        <v>322</v>
      </c>
      <c r="EL29" s="129"/>
      <c r="EM29" s="129" t="s">
        <v>323</v>
      </c>
      <c r="EN29" s="129"/>
      <c r="EO29" s="129" t="s">
        <v>727</v>
      </c>
      <c r="EP29" s="153" t="s">
        <v>946</v>
      </c>
      <c r="EQ29" s="153" t="s">
        <v>430</v>
      </c>
      <c r="ER29" s="129" t="s">
        <v>331</v>
      </c>
      <c r="ES29" s="129">
        <v>1</v>
      </c>
      <c r="ET29" s="129">
        <v>0</v>
      </c>
      <c r="EU29" s="129">
        <v>0</v>
      </c>
      <c r="EV29" s="129">
        <v>0</v>
      </c>
      <c r="EW29" s="129">
        <v>0</v>
      </c>
      <c r="EX29" s="129">
        <v>0</v>
      </c>
      <c r="EY29" s="129"/>
      <c r="EZ29" s="129" t="s">
        <v>329</v>
      </c>
      <c r="FA29" s="129">
        <v>0</v>
      </c>
      <c r="FB29" s="129">
        <v>1</v>
      </c>
      <c r="FC29" s="129">
        <v>0</v>
      </c>
      <c r="FD29" s="129">
        <v>0</v>
      </c>
      <c r="FE29" s="129">
        <v>0</v>
      </c>
      <c r="FF29" s="129">
        <v>0</v>
      </c>
      <c r="FG29" s="129">
        <v>0</v>
      </c>
      <c r="FH29" s="129">
        <v>0</v>
      </c>
      <c r="FI29" s="129">
        <v>0</v>
      </c>
      <c r="FJ29" s="129">
        <v>0</v>
      </c>
      <c r="FK29" s="129">
        <v>0</v>
      </c>
      <c r="FL29" s="129"/>
      <c r="FM29" s="129"/>
      <c r="FN29" s="129"/>
      <c r="FO29" s="129"/>
      <c r="FP29" s="129"/>
      <c r="FQ29" s="129"/>
      <c r="FR29" s="129"/>
      <c r="FS29" s="129"/>
      <c r="FT29" s="129"/>
      <c r="FU29" s="129"/>
      <c r="FV29" s="129"/>
      <c r="FW29" s="129"/>
      <c r="FX29" s="129"/>
      <c r="FY29" s="129"/>
      <c r="FZ29" s="129"/>
      <c r="GA29" s="129"/>
      <c r="GB29" s="129"/>
      <c r="GC29" s="129"/>
      <c r="GD29" s="129"/>
      <c r="GE29" s="129"/>
      <c r="GF29" s="129"/>
      <c r="GG29" s="129"/>
      <c r="GH29" s="129"/>
      <c r="GI29" s="129"/>
      <c r="GJ29" s="129"/>
      <c r="GK29" s="129"/>
      <c r="GL29" s="129"/>
      <c r="GM29" s="129"/>
      <c r="GN29" s="129"/>
      <c r="GO29" s="129"/>
      <c r="GP29" s="129"/>
      <c r="GQ29" s="129"/>
      <c r="GR29" s="129"/>
      <c r="GS29" s="129">
        <v>2</v>
      </c>
      <c r="GT29" s="129">
        <v>1</v>
      </c>
      <c r="GU29" s="129">
        <v>3</v>
      </c>
      <c r="GV29" s="129">
        <v>0</v>
      </c>
      <c r="GW29" s="129"/>
      <c r="GX29" s="129"/>
      <c r="GY29" s="129"/>
      <c r="GZ29" s="129"/>
      <c r="HA29" s="129"/>
      <c r="HB29" s="129"/>
      <c r="HC29" s="129"/>
      <c r="HD29" s="186"/>
      <c r="HE29" s="129"/>
      <c r="HF29" s="140"/>
      <c r="HG29" s="129"/>
      <c r="HH29" s="129"/>
      <c r="HI29" s="129"/>
      <c r="HJ29" s="129"/>
      <c r="HK29" s="129"/>
      <c r="HL29" s="129"/>
      <c r="HM29" s="129">
        <v>12.6</v>
      </c>
      <c r="HN29" s="129" t="s">
        <v>1078</v>
      </c>
      <c r="HO29" s="140" t="s">
        <v>1079</v>
      </c>
      <c r="HP29" s="129">
        <v>0</v>
      </c>
      <c r="HQ29" s="129"/>
      <c r="HR29" s="129"/>
      <c r="HS29" s="129"/>
      <c r="HT29" s="129"/>
      <c r="HU29" s="129"/>
      <c r="HV29" s="129"/>
      <c r="HW29" s="129"/>
      <c r="HX29" s="129"/>
      <c r="HY29" s="129"/>
      <c r="HZ29" s="129"/>
      <c r="IA29" s="129"/>
      <c r="IB29" s="129"/>
      <c r="IC29" s="129"/>
      <c r="ID29" s="129"/>
      <c r="IE29" s="129"/>
      <c r="IF29" s="129"/>
      <c r="IG29" s="129"/>
      <c r="IH29" s="129"/>
      <c r="II29" s="129"/>
      <c r="IJ29" s="129"/>
      <c r="IK29" s="129"/>
      <c r="IL29" s="176" t="s">
        <v>950</v>
      </c>
      <c r="IM29" s="129"/>
      <c r="IN29" s="167"/>
      <c r="IO29" s="129"/>
      <c r="IP29" s="129"/>
      <c r="IQ29" s="129" t="s">
        <v>1080</v>
      </c>
      <c r="IR29" s="265">
        <v>45664.452116111097</v>
      </c>
      <c r="IS29" s="265">
        <v>45664.460898761601</v>
      </c>
      <c r="IT29" s="265">
        <v>45664</v>
      </c>
      <c r="IU29" s="142"/>
      <c r="IV29" s="142" t="s">
        <v>322</v>
      </c>
      <c r="IW29" s="142"/>
      <c r="IX29" s="142" t="s">
        <v>322</v>
      </c>
      <c r="IY29" s="142"/>
      <c r="IZ29" s="142" t="s">
        <v>323</v>
      </c>
      <c r="JA29" s="142"/>
      <c r="JB29" s="142" t="s">
        <v>727</v>
      </c>
      <c r="JC29" s="154" t="s">
        <v>950</v>
      </c>
      <c r="JD29" s="154" t="s">
        <v>430</v>
      </c>
      <c r="JE29" s="142" t="s">
        <v>331</v>
      </c>
      <c r="JF29" s="142">
        <v>1</v>
      </c>
      <c r="JG29" s="142">
        <v>0</v>
      </c>
      <c r="JH29" s="142">
        <v>0</v>
      </c>
      <c r="JI29" s="142">
        <v>0</v>
      </c>
      <c r="JJ29" s="142">
        <v>0</v>
      </c>
      <c r="JK29" s="142">
        <v>0</v>
      </c>
      <c r="JL29" s="142"/>
      <c r="JM29" s="142" t="s">
        <v>329</v>
      </c>
      <c r="JN29" s="142">
        <v>0</v>
      </c>
      <c r="JO29" s="142">
        <v>1</v>
      </c>
      <c r="JP29" s="142">
        <v>0</v>
      </c>
      <c r="JQ29" s="142">
        <v>0</v>
      </c>
      <c r="JR29" s="142">
        <v>0</v>
      </c>
      <c r="JS29" s="142">
        <v>0</v>
      </c>
      <c r="JT29" s="142">
        <v>0</v>
      </c>
      <c r="JU29" s="142">
        <v>0</v>
      </c>
      <c r="JV29" s="142">
        <v>0</v>
      </c>
      <c r="JW29" s="142">
        <v>0</v>
      </c>
      <c r="JX29" s="142">
        <v>0</v>
      </c>
      <c r="JY29" s="142"/>
      <c r="JZ29" s="142"/>
      <c r="KA29" s="142"/>
      <c r="KB29" s="142"/>
      <c r="KC29" s="142"/>
      <c r="KD29" s="142"/>
      <c r="KE29" s="142"/>
      <c r="KF29" s="142"/>
      <c r="KG29" s="142"/>
      <c r="KH29" s="142"/>
      <c r="KI29" s="142"/>
      <c r="KJ29" s="142"/>
      <c r="KK29" s="142"/>
      <c r="KL29" s="142"/>
      <c r="KM29" s="142"/>
      <c r="KN29" s="142"/>
      <c r="KO29" s="142"/>
      <c r="KP29" s="142"/>
      <c r="KQ29" s="142"/>
      <c r="KR29" s="142"/>
      <c r="KS29" s="142"/>
      <c r="KT29" s="142"/>
      <c r="KU29" s="142"/>
      <c r="KV29" s="142"/>
      <c r="KW29" s="142"/>
      <c r="KX29" s="142"/>
      <c r="KY29" s="142"/>
      <c r="KZ29" s="142"/>
      <c r="LA29" s="142"/>
      <c r="LB29" s="142"/>
      <c r="LC29" s="142"/>
      <c r="LD29" s="142"/>
      <c r="LE29" s="142"/>
      <c r="LF29" s="142">
        <v>2</v>
      </c>
      <c r="LG29" s="142">
        <v>3</v>
      </c>
      <c r="LH29" s="142">
        <v>4</v>
      </c>
      <c r="LI29" s="142">
        <v>0</v>
      </c>
      <c r="LJ29" s="142"/>
      <c r="LK29" s="142"/>
      <c r="LL29" s="142"/>
      <c r="LM29" s="142"/>
      <c r="LN29" s="142"/>
      <c r="LO29" s="142"/>
      <c r="LP29" s="142"/>
      <c r="LQ29" s="194"/>
      <c r="LR29" s="142"/>
      <c r="LS29" s="144"/>
      <c r="LT29" s="142"/>
      <c r="LU29" s="142"/>
      <c r="LV29" s="142"/>
      <c r="LW29" s="142"/>
      <c r="LX29" s="142"/>
      <c r="LY29" s="142"/>
      <c r="LZ29" s="142">
        <v>9.7799999999999994</v>
      </c>
      <c r="MA29" s="142" t="s">
        <v>1081</v>
      </c>
      <c r="MB29" s="144" t="s">
        <v>1082</v>
      </c>
      <c r="MC29" s="142">
        <v>0</v>
      </c>
      <c r="MD29" s="142"/>
      <c r="ME29" s="142"/>
      <c r="MF29" s="142"/>
      <c r="MG29" s="142"/>
      <c r="MH29" s="142"/>
      <c r="MI29" s="142"/>
      <c r="MJ29" s="142"/>
      <c r="MK29" s="142"/>
      <c r="ML29" s="142"/>
      <c r="MM29" s="142"/>
      <c r="MN29" s="142"/>
      <c r="MO29" s="142"/>
      <c r="MP29" s="142"/>
      <c r="MQ29" s="142"/>
      <c r="MR29" s="142"/>
      <c r="MS29" s="142"/>
      <c r="MT29" s="142"/>
      <c r="MU29" s="142"/>
      <c r="MV29" s="142"/>
      <c r="MW29" s="142"/>
      <c r="MX29" s="142"/>
      <c r="MY29" s="168"/>
      <c r="MZ29" s="142"/>
      <c r="NA29" s="180" t="s">
        <v>954</v>
      </c>
      <c r="NB29" s="142"/>
      <c r="NC29" s="142"/>
      <c r="ND29" s="142" t="s">
        <v>1083</v>
      </c>
      <c r="NE29" s="270">
        <v>45665.458169259298</v>
      </c>
      <c r="NF29" s="270">
        <v>45665.464377523203</v>
      </c>
      <c r="NG29" s="270">
        <v>45665</v>
      </c>
      <c r="NH29" s="128"/>
      <c r="NI29" s="128" t="s">
        <v>322</v>
      </c>
      <c r="NJ29" s="128"/>
      <c r="NK29" s="128" t="s">
        <v>322</v>
      </c>
      <c r="NL29" s="128"/>
      <c r="NM29" s="128" t="s">
        <v>323</v>
      </c>
      <c r="NN29" s="128"/>
      <c r="NO29" s="128" t="s">
        <v>727</v>
      </c>
      <c r="NP29" s="136" t="s">
        <v>954</v>
      </c>
      <c r="NQ29" s="136" t="s">
        <v>430</v>
      </c>
      <c r="NR29" s="128" t="s">
        <v>331</v>
      </c>
      <c r="NS29" s="128">
        <v>1</v>
      </c>
      <c r="NT29" s="128">
        <v>0</v>
      </c>
      <c r="NU29" s="128">
        <v>0</v>
      </c>
      <c r="NV29" s="128">
        <v>0</v>
      </c>
      <c r="NW29" s="128">
        <v>0</v>
      </c>
      <c r="NX29" s="128">
        <v>0</v>
      </c>
      <c r="NY29" s="128"/>
      <c r="NZ29" s="128" t="s">
        <v>329</v>
      </c>
      <c r="OA29" s="128">
        <v>0</v>
      </c>
      <c r="OB29" s="128">
        <v>1</v>
      </c>
      <c r="OC29" s="128">
        <v>0</v>
      </c>
      <c r="OD29" s="128">
        <v>0</v>
      </c>
      <c r="OE29" s="128">
        <v>0</v>
      </c>
      <c r="OF29" s="128">
        <v>0</v>
      </c>
      <c r="OG29" s="128">
        <v>0</v>
      </c>
      <c r="OH29" s="128">
        <v>0</v>
      </c>
      <c r="OI29" s="128">
        <v>0</v>
      </c>
      <c r="OJ29" s="128">
        <v>0</v>
      </c>
      <c r="OK29" s="128">
        <v>0</v>
      </c>
      <c r="OL29" s="128"/>
      <c r="OM29" s="128"/>
      <c r="ON29" s="128"/>
      <c r="OO29" s="128"/>
      <c r="OP29" s="128"/>
      <c r="OQ29" s="128"/>
      <c r="OR29" s="128"/>
      <c r="OS29" s="128"/>
      <c r="OT29" s="128"/>
      <c r="OU29" s="128"/>
      <c r="OV29" s="128"/>
      <c r="OW29" s="128"/>
      <c r="OX29" s="128"/>
      <c r="OY29" s="128"/>
      <c r="OZ29" s="128"/>
      <c r="PA29" s="128"/>
      <c r="PB29" s="128"/>
      <c r="PC29" s="128"/>
      <c r="PD29" s="128"/>
      <c r="PE29" s="128"/>
      <c r="PF29" s="128"/>
      <c r="PG29" s="128"/>
      <c r="PH29" s="128"/>
      <c r="PI29" s="128"/>
      <c r="PJ29" s="128"/>
      <c r="PK29" s="128"/>
      <c r="PL29" s="128"/>
      <c r="PM29" s="128"/>
      <c r="PN29" s="128"/>
      <c r="PO29" s="128"/>
      <c r="PP29" s="128"/>
      <c r="PQ29" s="128"/>
      <c r="PR29" s="128"/>
      <c r="PS29" s="128">
        <v>2</v>
      </c>
      <c r="PT29" s="128">
        <v>3</v>
      </c>
      <c r="PU29" s="128">
        <v>3</v>
      </c>
      <c r="PV29" s="128">
        <v>0</v>
      </c>
      <c r="PW29" s="128"/>
      <c r="PX29" s="128"/>
      <c r="PY29" s="128"/>
      <c r="PZ29" s="128"/>
      <c r="QA29" s="128"/>
      <c r="QB29" s="128"/>
      <c r="QC29" s="128"/>
      <c r="QD29" s="198"/>
      <c r="QE29" s="128"/>
      <c r="QF29" s="163"/>
      <c r="QG29" s="128"/>
      <c r="QH29" s="128"/>
      <c r="QI29" s="128"/>
      <c r="QJ29" s="128"/>
      <c r="QK29" s="128"/>
      <c r="QL29" s="128"/>
      <c r="QM29" s="128">
        <v>6.94</v>
      </c>
      <c r="QN29" s="128" t="s">
        <v>1084</v>
      </c>
      <c r="QO29" s="163" t="s">
        <v>1085</v>
      </c>
      <c r="QP29" s="128">
        <v>0</v>
      </c>
      <c r="QQ29" s="128"/>
      <c r="QR29" s="128"/>
      <c r="QS29" s="128"/>
      <c r="QT29" s="128"/>
      <c r="QU29" s="128"/>
      <c r="QV29" s="128"/>
      <c r="QW29" s="128"/>
      <c r="QX29" s="128"/>
      <c r="QY29" s="128"/>
      <c r="QZ29" s="128"/>
      <c r="RA29" s="128"/>
      <c r="RB29" s="128"/>
      <c r="RC29" s="128"/>
      <c r="RD29" s="128"/>
      <c r="RE29" s="128"/>
      <c r="RF29" s="128"/>
      <c r="RG29" s="128"/>
      <c r="RH29" s="128"/>
      <c r="RI29" s="128"/>
      <c r="RJ29" s="128"/>
      <c r="RK29" s="128"/>
      <c r="RL29" s="128"/>
      <c r="RM29" s="169"/>
      <c r="RN29" s="128"/>
      <c r="RO29" s="169"/>
      <c r="RP29" s="128"/>
      <c r="RQ29" s="128" t="s">
        <v>1086</v>
      </c>
      <c r="RR29" s="105">
        <f t="shared" si="0"/>
        <v>2.84</v>
      </c>
      <c r="RS29" s="113">
        <f t="shared" si="1"/>
        <v>2.8200000000000003</v>
      </c>
      <c r="RT29" s="105">
        <f t="shared" si="2"/>
        <v>2.839999999999999</v>
      </c>
      <c r="RU29" s="105">
        <f t="shared" si="3"/>
        <v>0</v>
      </c>
      <c r="RV29" s="105">
        <f t="shared" si="4"/>
        <v>0</v>
      </c>
      <c r="RW29" s="105">
        <f t="shared" si="5"/>
        <v>0</v>
      </c>
      <c r="RX29" s="105">
        <f t="shared" si="6"/>
        <v>0</v>
      </c>
      <c r="RY29" s="105">
        <f t="shared" si="7"/>
        <v>0</v>
      </c>
      <c r="RZ29" s="105">
        <f t="shared" si="8"/>
        <v>0</v>
      </c>
      <c r="SA29" s="105">
        <f t="shared" si="9"/>
        <v>0</v>
      </c>
      <c r="SB29" s="105">
        <f t="shared" si="10"/>
        <v>0</v>
      </c>
      <c r="SC29" s="105">
        <f t="shared" si="11"/>
        <v>0</v>
      </c>
      <c r="SD29" s="106">
        <f t="shared" si="18"/>
        <v>2.8333333333333335</v>
      </c>
      <c r="SE29" s="106">
        <f t="shared" si="19"/>
        <v>0</v>
      </c>
      <c r="SF29" s="106">
        <f t="shared" si="20"/>
        <v>0</v>
      </c>
      <c r="SG29" s="106">
        <f t="shared" si="12"/>
        <v>0</v>
      </c>
      <c r="SH29" s="107">
        <f>(SD29/1000)*Parameters!$H$2</f>
        <v>8.3583333333333337E-5</v>
      </c>
      <c r="SI29" s="107">
        <f>(SE29/1000)*Parameters!$H$4</f>
        <v>0</v>
      </c>
      <c r="SJ29" s="107">
        <f>(SF29/1000)*Parameters!$H$3</f>
        <v>0</v>
      </c>
      <c r="SK29" s="107">
        <f>(SG29/1000)*Parameters!$H$5</f>
        <v>0</v>
      </c>
      <c r="SL29" s="108">
        <f t="shared" si="21"/>
        <v>8.3583333333333337E-5</v>
      </c>
      <c r="SM29" s="109">
        <f t="shared" si="13"/>
        <v>1</v>
      </c>
      <c r="SN29" s="109">
        <f t="shared" si="31"/>
        <v>0</v>
      </c>
      <c r="SO29" s="109">
        <f t="shared" si="32"/>
        <v>0</v>
      </c>
      <c r="SP29" s="109">
        <f t="shared" si="33"/>
        <v>0</v>
      </c>
      <c r="SQ29" s="110">
        <f>SUM(GS29*Parameters!$L$2,GT29*Parameters!$L$3,GU29*Parameters!$L$4,GV29*Parameters!$L$5)</f>
        <v>4.8</v>
      </c>
      <c r="SR29" s="110">
        <f>SUM(LF29*Parameters!$L$2,LG29*Parameters!$L$3,LH29*Parameters!$L$4,LI29*Parameters!$L$5)</f>
        <v>7.4</v>
      </c>
      <c r="SS29" s="110">
        <f>SUM(PS29*Parameters!$L$2,PT29*Parameters!$L$3,PU29*Parameters!$L$4,PV29*Parameters!$L$5)</f>
        <v>6.4</v>
      </c>
      <c r="ST29" s="110">
        <f t="shared" si="25"/>
        <v>6.2</v>
      </c>
      <c r="SU29" s="111">
        <f t="shared" si="26"/>
        <v>0.47216591591591589</v>
      </c>
      <c r="SV29" s="111">
        <f t="shared" si="27"/>
        <v>0</v>
      </c>
      <c r="SW29" s="111">
        <f t="shared" si="28"/>
        <v>0</v>
      </c>
      <c r="SX29" s="111">
        <f t="shared" si="29"/>
        <v>0</v>
      </c>
      <c r="SY29" s="162">
        <f t="shared" si="17"/>
        <v>45662</v>
      </c>
      <c r="SZ29" s="162">
        <f t="shared" si="30"/>
        <v>45662</v>
      </c>
    </row>
    <row r="30" spans="1:520">
      <c r="A30" s="276">
        <v>45649.441420000003</v>
      </c>
      <c r="B30" s="276">
        <v>45651.513977499999</v>
      </c>
      <c r="C30" s="276">
        <v>45649</v>
      </c>
      <c r="D30" s="121"/>
      <c r="E30" s="121" t="s">
        <v>322</v>
      </c>
      <c r="F30" s="121"/>
      <c r="G30" s="121" t="s">
        <v>322</v>
      </c>
      <c r="H30" s="121"/>
      <c r="I30" s="121" t="s">
        <v>323</v>
      </c>
      <c r="J30" s="121"/>
      <c r="K30" s="121" t="s">
        <v>727</v>
      </c>
      <c r="L30" s="151" t="s">
        <v>756</v>
      </c>
      <c r="M30" s="245" t="s">
        <v>431</v>
      </c>
      <c r="N30" s="121" t="s">
        <v>331</v>
      </c>
      <c r="O30" s="121">
        <v>1</v>
      </c>
      <c r="P30" s="121">
        <v>0</v>
      </c>
      <c r="Q30" s="121">
        <v>0</v>
      </c>
      <c r="R30" s="121">
        <v>0</v>
      </c>
      <c r="S30" s="121">
        <v>0</v>
      </c>
      <c r="T30" s="121">
        <v>0</v>
      </c>
      <c r="U30" s="121"/>
      <c r="V30" s="121" t="s">
        <v>329</v>
      </c>
      <c r="W30" s="121">
        <v>0</v>
      </c>
      <c r="X30" s="121">
        <v>1</v>
      </c>
      <c r="Y30" s="117">
        <v>0</v>
      </c>
      <c r="Z30" s="117">
        <v>0</v>
      </c>
      <c r="AA30" s="117">
        <v>0</v>
      </c>
      <c r="AB30" s="117">
        <v>0</v>
      </c>
      <c r="AC30" s="117">
        <v>0</v>
      </c>
      <c r="AD30" s="117">
        <v>0</v>
      </c>
      <c r="AE30" s="117">
        <v>0</v>
      </c>
      <c r="AF30" s="117">
        <v>0</v>
      </c>
      <c r="AG30" s="117">
        <v>0</v>
      </c>
      <c r="AH30" s="117"/>
      <c r="AI30" s="117"/>
      <c r="AJ30" s="117"/>
      <c r="AK30" s="117"/>
      <c r="AL30" s="117"/>
      <c r="AM30" s="117"/>
      <c r="AN30" s="117"/>
      <c r="AO30" s="117"/>
      <c r="AP30" s="117"/>
      <c r="AQ30" s="117"/>
      <c r="AR30" s="117"/>
      <c r="AS30" s="117"/>
      <c r="AT30" s="117"/>
      <c r="AU30" s="117"/>
      <c r="AV30" s="117"/>
      <c r="AW30" s="117"/>
      <c r="AX30" s="117"/>
      <c r="AY30" s="117"/>
      <c r="AZ30" s="117"/>
      <c r="BA30" s="117"/>
      <c r="BB30" s="117"/>
      <c r="BC30" s="117"/>
      <c r="BD30" s="117"/>
      <c r="BE30" s="117"/>
      <c r="BF30" s="190"/>
      <c r="BG30" s="121"/>
      <c r="BH30" s="122"/>
      <c r="BI30" s="117"/>
      <c r="BJ30" s="117"/>
      <c r="BK30" s="117"/>
      <c r="BL30" s="117"/>
      <c r="BM30" s="117"/>
      <c r="BN30" s="117"/>
      <c r="BO30" s="117">
        <v>14.11</v>
      </c>
      <c r="BP30" s="117" t="s">
        <v>1087</v>
      </c>
      <c r="BQ30" s="122" t="s">
        <v>1088</v>
      </c>
      <c r="BR30" s="117"/>
      <c r="BS30" s="117"/>
      <c r="BT30" s="117"/>
      <c r="BU30" s="117"/>
      <c r="BV30" s="117"/>
      <c r="BW30" s="117"/>
      <c r="BX30" s="117"/>
      <c r="BY30" s="117"/>
      <c r="BZ30" s="117"/>
      <c r="CA30" s="117"/>
      <c r="CB30" s="117"/>
      <c r="CC30" s="117"/>
      <c r="CD30" s="117"/>
      <c r="CE30" s="117"/>
      <c r="CF30" s="117"/>
      <c r="CG30" s="117"/>
      <c r="CH30" s="117"/>
      <c r="CI30" s="117"/>
      <c r="CJ30" s="117"/>
      <c r="CK30" s="117"/>
      <c r="CL30" s="117"/>
      <c r="CM30" s="117"/>
      <c r="CN30" s="117"/>
      <c r="CO30" s="117"/>
      <c r="CP30" s="117"/>
      <c r="CQ30" s="117"/>
      <c r="CR30" s="117"/>
      <c r="CS30" s="117"/>
      <c r="CT30" s="117"/>
      <c r="CU30" s="117"/>
      <c r="CV30" s="117"/>
      <c r="CW30" s="117"/>
      <c r="CX30" s="117"/>
      <c r="CY30" s="117"/>
      <c r="CZ30" s="117"/>
      <c r="DA30" s="117"/>
      <c r="DB30" s="117"/>
      <c r="DC30" s="117"/>
      <c r="DD30" s="117"/>
      <c r="DE30" s="117"/>
      <c r="DF30" s="117"/>
      <c r="DG30" s="117"/>
      <c r="DH30" s="117"/>
      <c r="DI30" s="117"/>
      <c r="DJ30" s="117"/>
      <c r="DK30" s="117"/>
      <c r="DL30" s="117"/>
      <c r="DM30" s="117"/>
      <c r="DN30" s="171"/>
      <c r="DO30" s="117"/>
      <c r="DP30" s="166"/>
      <c r="DQ30" s="117"/>
      <c r="DR30" s="166"/>
      <c r="DS30" s="117"/>
      <c r="DT30" s="117"/>
      <c r="DU30" s="117"/>
      <c r="DV30" s="117"/>
      <c r="DW30" s="248" t="s">
        <v>759</v>
      </c>
      <c r="DX30" s="117"/>
      <c r="DY30" s="117"/>
      <c r="DZ30" s="117"/>
      <c r="EA30" s="117"/>
      <c r="EB30" s="117"/>
      <c r="EC30" s="117"/>
      <c r="ED30" s="117" t="s">
        <v>1089</v>
      </c>
      <c r="EE30" s="252">
        <v>45650.433073043998</v>
      </c>
      <c r="EF30" s="261">
        <v>45651.7415060532</v>
      </c>
      <c r="EG30" s="252">
        <v>45650</v>
      </c>
      <c r="EH30" s="129"/>
      <c r="EI30" s="129" t="s">
        <v>322</v>
      </c>
      <c r="EJ30" s="129"/>
      <c r="EK30" s="129" t="s">
        <v>322</v>
      </c>
      <c r="EL30" s="129"/>
      <c r="EM30" s="129" t="s">
        <v>323</v>
      </c>
      <c r="EN30" s="129"/>
      <c r="EO30" s="129" t="s">
        <v>727</v>
      </c>
      <c r="EP30" s="153" t="s">
        <v>759</v>
      </c>
      <c r="EQ30" s="153" t="s">
        <v>431</v>
      </c>
      <c r="ER30" s="129" t="s">
        <v>331</v>
      </c>
      <c r="ES30" s="129">
        <v>1</v>
      </c>
      <c r="ET30" s="129">
        <v>0</v>
      </c>
      <c r="EU30" s="129">
        <v>0</v>
      </c>
      <c r="EV30" s="129">
        <v>0</v>
      </c>
      <c r="EW30" s="129">
        <v>0</v>
      </c>
      <c r="EX30" s="129">
        <v>0</v>
      </c>
      <c r="EY30" s="129"/>
      <c r="EZ30" s="129" t="s">
        <v>329</v>
      </c>
      <c r="FA30" s="129">
        <v>0</v>
      </c>
      <c r="FB30" s="129">
        <v>1</v>
      </c>
      <c r="FC30" s="129">
        <v>0</v>
      </c>
      <c r="FD30" s="129">
        <v>0</v>
      </c>
      <c r="FE30" s="129">
        <v>0</v>
      </c>
      <c r="FF30" s="129">
        <v>0</v>
      </c>
      <c r="FG30" s="129">
        <v>0</v>
      </c>
      <c r="FH30" s="129">
        <v>0</v>
      </c>
      <c r="FI30" s="129">
        <v>0</v>
      </c>
      <c r="FJ30" s="129">
        <v>0</v>
      </c>
      <c r="FK30" s="129">
        <v>0</v>
      </c>
      <c r="FL30" s="129"/>
      <c r="FM30" s="129"/>
      <c r="FN30" s="129"/>
      <c r="FO30" s="129"/>
      <c r="FP30" s="129"/>
      <c r="FQ30" s="129"/>
      <c r="FR30" s="129"/>
      <c r="FS30" s="129"/>
      <c r="FT30" s="129"/>
      <c r="FU30" s="129"/>
      <c r="FV30" s="129"/>
      <c r="FW30" s="129"/>
      <c r="FX30" s="129"/>
      <c r="FY30" s="129"/>
      <c r="FZ30" s="129"/>
      <c r="GA30" s="129"/>
      <c r="GB30" s="129"/>
      <c r="GC30" s="129"/>
      <c r="GD30" s="129"/>
      <c r="GE30" s="129"/>
      <c r="GF30" s="129"/>
      <c r="GG30" s="129"/>
      <c r="GH30" s="129"/>
      <c r="GI30" s="129"/>
      <c r="GJ30" s="129"/>
      <c r="GK30" s="129"/>
      <c r="GL30" s="129"/>
      <c r="GM30" s="129"/>
      <c r="GN30" s="129"/>
      <c r="GO30" s="129"/>
      <c r="GP30" s="129"/>
      <c r="GQ30" s="129"/>
      <c r="GR30" s="129"/>
      <c r="GS30" s="129">
        <v>3</v>
      </c>
      <c r="GT30" s="129">
        <v>8</v>
      </c>
      <c r="GU30" s="129">
        <v>3</v>
      </c>
      <c r="GV30" s="129">
        <v>0</v>
      </c>
      <c r="GW30" s="129"/>
      <c r="GX30" s="129"/>
      <c r="GY30" s="129"/>
      <c r="GZ30" s="129"/>
      <c r="HA30" s="129"/>
      <c r="HB30" s="129"/>
      <c r="HC30" s="129"/>
      <c r="HD30" s="186"/>
      <c r="HE30" s="129"/>
      <c r="HF30" s="140"/>
      <c r="HG30" s="129"/>
      <c r="HH30" s="129"/>
      <c r="HI30" s="129"/>
      <c r="HJ30" s="129"/>
      <c r="HK30" s="129"/>
      <c r="HL30" s="129"/>
      <c r="HM30" s="129">
        <v>11.22</v>
      </c>
      <c r="HN30" s="129" t="s">
        <v>1090</v>
      </c>
      <c r="HO30" s="140" t="s">
        <v>1091</v>
      </c>
      <c r="HP30" s="129">
        <v>0</v>
      </c>
      <c r="HQ30" s="129"/>
      <c r="HR30" s="129"/>
      <c r="HS30" s="129"/>
      <c r="HT30" s="129"/>
      <c r="HU30" s="129"/>
      <c r="HV30" s="129"/>
      <c r="HW30" s="129"/>
      <c r="HX30" s="129"/>
      <c r="HY30" s="129"/>
      <c r="HZ30" s="129"/>
      <c r="IA30" s="129"/>
      <c r="IB30" s="129"/>
      <c r="IC30" s="129"/>
      <c r="ID30" s="129"/>
      <c r="IE30" s="129"/>
      <c r="IF30" s="129"/>
      <c r="IG30" s="129"/>
      <c r="IH30" s="129"/>
      <c r="II30" s="129"/>
      <c r="IJ30" s="129"/>
      <c r="IK30" s="129"/>
      <c r="IL30" s="176" t="s">
        <v>763</v>
      </c>
      <c r="IM30" s="129"/>
      <c r="IN30" s="167"/>
      <c r="IO30" s="129"/>
      <c r="IP30" s="129"/>
      <c r="IQ30" s="129" t="s">
        <v>1092</v>
      </c>
      <c r="IR30" s="265">
        <v>45651.452240648097</v>
      </c>
      <c r="IS30" s="265">
        <v>45651.741618587999</v>
      </c>
      <c r="IT30" s="265">
        <v>45651</v>
      </c>
      <c r="IU30" s="142"/>
      <c r="IV30" s="142" t="s">
        <v>322</v>
      </c>
      <c r="IW30" s="142"/>
      <c r="IX30" s="142" t="s">
        <v>322</v>
      </c>
      <c r="IY30" s="142"/>
      <c r="IZ30" s="142" t="s">
        <v>323</v>
      </c>
      <c r="JA30" s="142"/>
      <c r="JB30" s="142" t="s">
        <v>727</v>
      </c>
      <c r="JC30" s="154" t="s">
        <v>763</v>
      </c>
      <c r="JD30" s="154" t="s">
        <v>431</v>
      </c>
      <c r="JE30" s="142" t="s">
        <v>331</v>
      </c>
      <c r="JF30" s="142">
        <v>1</v>
      </c>
      <c r="JG30" s="142">
        <v>0</v>
      </c>
      <c r="JH30" s="142">
        <v>0</v>
      </c>
      <c r="JI30" s="142">
        <v>0</v>
      </c>
      <c r="JJ30" s="142">
        <v>0</v>
      </c>
      <c r="JK30" s="142">
        <v>0</v>
      </c>
      <c r="JL30" s="142"/>
      <c r="JM30" s="142" t="s">
        <v>329</v>
      </c>
      <c r="JN30" s="142">
        <v>0</v>
      </c>
      <c r="JO30" s="142">
        <v>1</v>
      </c>
      <c r="JP30" s="142">
        <v>0</v>
      </c>
      <c r="JQ30" s="142">
        <v>0</v>
      </c>
      <c r="JR30" s="142">
        <v>0</v>
      </c>
      <c r="JS30" s="142">
        <v>0</v>
      </c>
      <c r="JT30" s="142">
        <v>0</v>
      </c>
      <c r="JU30" s="142">
        <v>0</v>
      </c>
      <c r="JV30" s="142">
        <v>0</v>
      </c>
      <c r="JW30" s="142">
        <v>0</v>
      </c>
      <c r="JX30" s="142">
        <v>0</v>
      </c>
      <c r="JY30" s="142"/>
      <c r="JZ30" s="142"/>
      <c r="KA30" s="142"/>
      <c r="KB30" s="142"/>
      <c r="KC30" s="142"/>
      <c r="KD30" s="142"/>
      <c r="KE30" s="142"/>
      <c r="KF30" s="142"/>
      <c r="KG30" s="142"/>
      <c r="KH30" s="142"/>
      <c r="KI30" s="142"/>
      <c r="KJ30" s="142"/>
      <c r="KK30" s="142"/>
      <c r="KL30" s="142"/>
      <c r="KM30" s="142"/>
      <c r="KN30" s="142"/>
      <c r="KO30" s="142"/>
      <c r="KP30" s="142"/>
      <c r="KQ30" s="142"/>
      <c r="KR30" s="142"/>
      <c r="KS30" s="142"/>
      <c r="KT30" s="142"/>
      <c r="KU30" s="142"/>
      <c r="KV30" s="142"/>
      <c r="KW30" s="142"/>
      <c r="KX30" s="142"/>
      <c r="KY30" s="142"/>
      <c r="KZ30" s="142"/>
      <c r="LA30" s="142"/>
      <c r="LB30" s="142"/>
      <c r="LC30" s="142"/>
      <c r="LD30" s="142"/>
      <c r="LE30" s="142"/>
      <c r="LF30" s="142">
        <v>3</v>
      </c>
      <c r="LG30" s="142">
        <v>8</v>
      </c>
      <c r="LH30" s="142">
        <v>3</v>
      </c>
      <c r="LI30" s="142">
        <v>1</v>
      </c>
      <c r="LJ30" s="142"/>
      <c r="LK30" s="142"/>
      <c r="LL30" s="142"/>
      <c r="LM30" s="142"/>
      <c r="LN30" s="142"/>
      <c r="LO30" s="142"/>
      <c r="LP30" s="142"/>
      <c r="LQ30" s="194"/>
      <c r="LR30" s="142"/>
      <c r="LS30" s="144"/>
      <c r="LT30" s="142"/>
      <c r="LU30" s="142"/>
      <c r="LV30" s="142"/>
      <c r="LW30" s="142"/>
      <c r="LX30" s="142"/>
      <c r="LY30" s="142"/>
      <c r="LZ30" s="142">
        <v>8.5850000000000009</v>
      </c>
      <c r="MA30" s="142" t="s">
        <v>1093</v>
      </c>
      <c r="MB30" s="144" t="s">
        <v>1094</v>
      </c>
      <c r="MC30" s="142">
        <v>0</v>
      </c>
      <c r="MD30" s="142"/>
      <c r="ME30" s="142"/>
      <c r="MF30" s="142"/>
      <c r="MG30" s="142"/>
      <c r="MH30" s="142"/>
      <c r="MI30" s="142"/>
      <c r="MJ30" s="142"/>
      <c r="MK30" s="142"/>
      <c r="ML30" s="142"/>
      <c r="MM30" s="142"/>
      <c r="MN30" s="142"/>
      <c r="MO30" s="142"/>
      <c r="MP30" s="142"/>
      <c r="MQ30" s="142"/>
      <c r="MR30" s="142"/>
      <c r="MS30" s="142"/>
      <c r="MT30" s="142"/>
      <c r="MU30" s="142"/>
      <c r="MV30" s="142"/>
      <c r="MW30" s="142"/>
      <c r="MX30" s="142"/>
      <c r="MY30" s="168"/>
      <c r="MZ30" s="142"/>
      <c r="NA30" s="180" t="s">
        <v>767</v>
      </c>
      <c r="NB30" s="142"/>
      <c r="NC30" s="142"/>
      <c r="ND30" s="142" t="s">
        <v>1095</v>
      </c>
      <c r="NE30" s="270">
        <v>45652.438504189799</v>
      </c>
      <c r="NF30" s="270">
        <v>45652.440127881899</v>
      </c>
      <c r="NG30" s="270">
        <v>45652</v>
      </c>
      <c r="NH30" s="128"/>
      <c r="NI30" s="128" t="s">
        <v>322</v>
      </c>
      <c r="NJ30" s="128"/>
      <c r="NK30" s="128" t="s">
        <v>322</v>
      </c>
      <c r="NL30" s="128"/>
      <c r="NM30" s="128" t="s">
        <v>323</v>
      </c>
      <c r="NN30" s="128"/>
      <c r="NO30" s="128" t="s">
        <v>727</v>
      </c>
      <c r="NP30" s="136" t="s">
        <v>767</v>
      </c>
      <c r="NQ30" s="136" t="s">
        <v>431</v>
      </c>
      <c r="NR30" s="128" t="s">
        <v>331</v>
      </c>
      <c r="NS30" s="128">
        <v>1</v>
      </c>
      <c r="NT30" s="128">
        <v>0</v>
      </c>
      <c r="NU30" s="128">
        <v>0</v>
      </c>
      <c r="NV30" s="128">
        <v>0</v>
      </c>
      <c r="NW30" s="128">
        <v>0</v>
      </c>
      <c r="NX30" s="128">
        <v>0</v>
      </c>
      <c r="NY30" s="128"/>
      <c r="NZ30" s="128" t="s">
        <v>329</v>
      </c>
      <c r="OA30" s="128">
        <v>0</v>
      </c>
      <c r="OB30" s="128">
        <v>1</v>
      </c>
      <c r="OC30" s="128">
        <v>0</v>
      </c>
      <c r="OD30" s="128">
        <v>0</v>
      </c>
      <c r="OE30" s="128">
        <v>0</v>
      </c>
      <c r="OF30" s="128">
        <v>0</v>
      </c>
      <c r="OG30" s="128">
        <v>0</v>
      </c>
      <c r="OH30" s="128">
        <v>0</v>
      </c>
      <c r="OI30" s="128">
        <v>0</v>
      </c>
      <c r="OJ30" s="128">
        <v>0</v>
      </c>
      <c r="OK30" s="128">
        <v>0</v>
      </c>
      <c r="OL30" s="128"/>
      <c r="OM30" s="128"/>
      <c r="ON30" s="128"/>
      <c r="OO30" s="128"/>
      <c r="OP30" s="128"/>
      <c r="OQ30" s="128"/>
      <c r="OR30" s="128"/>
      <c r="OS30" s="128"/>
      <c r="OT30" s="128"/>
      <c r="OU30" s="128"/>
      <c r="OV30" s="128"/>
      <c r="OW30" s="128"/>
      <c r="OX30" s="128"/>
      <c r="OY30" s="128"/>
      <c r="OZ30" s="128"/>
      <c r="PA30" s="128"/>
      <c r="PB30" s="128"/>
      <c r="PC30" s="128"/>
      <c r="PD30" s="128"/>
      <c r="PE30" s="128"/>
      <c r="PF30" s="128"/>
      <c r="PG30" s="128"/>
      <c r="PH30" s="128"/>
      <c r="PI30" s="128"/>
      <c r="PJ30" s="128"/>
      <c r="PK30" s="128"/>
      <c r="PL30" s="128"/>
      <c r="PM30" s="128"/>
      <c r="PN30" s="128"/>
      <c r="PO30" s="128"/>
      <c r="PP30" s="128"/>
      <c r="PQ30" s="128"/>
      <c r="PR30" s="128"/>
      <c r="PS30" s="128">
        <v>3</v>
      </c>
      <c r="PT30" s="128">
        <v>8</v>
      </c>
      <c r="PU30" s="128">
        <v>3</v>
      </c>
      <c r="PV30" s="128">
        <v>0</v>
      </c>
      <c r="PW30" s="128"/>
      <c r="PX30" s="128"/>
      <c r="PY30" s="128"/>
      <c r="PZ30" s="128"/>
      <c r="QA30" s="128"/>
      <c r="QB30" s="128"/>
      <c r="QC30" s="128"/>
      <c r="QD30" s="198"/>
      <c r="QE30" s="128"/>
      <c r="QF30" s="163"/>
      <c r="QG30" s="128"/>
      <c r="QH30" s="128"/>
      <c r="QI30" s="128"/>
      <c r="QJ30" s="128"/>
      <c r="QK30" s="128"/>
      <c r="QL30" s="128"/>
      <c r="QM30" s="128">
        <v>5.7850000000000001</v>
      </c>
      <c r="QN30" s="128" t="s">
        <v>1096</v>
      </c>
      <c r="QO30" s="163" t="s">
        <v>1097</v>
      </c>
      <c r="QP30" s="128">
        <v>0</v>
      </c>
      <c r="QQ30" s="128"/>
      <c r="QR30" s="128"/>
      <c r="QS30" s="128"/>
      <c r="QT30" s="128"/>
      <c r="QU30" s="128"/>
      <c r="QV30" s="128"/>
      <c r="QW30" s="128"/>
      <c r="QX30" s="128"/>
      <c r="QY30" s="128"/>
      <c r="QZ30" s="128"/>
      <c r="RA30" s="128"/>
      <c r="RB30" s="128"/>
      <c r="RC30" s="128"/>
      <c r="RD30" s="128"/>
      <c r="RE30" s="128"/>
      <c r="RF30" s="128"/>
      <c r="RG30" s="128"/>
      <c r="RH30" s="128"/>
      <c r="RI30" s="128"/>
      <c r="RJ30" s="128"/>
      <c r="RK30" s="128"/>
      <c r="RL30" s="128"/>
      <c r="RM30" s="169"/>
      <c r="RN30" s="128"/>
      <c r="RO30" s="169"/>
      <c r="RP30" s="128"/>
      <c r="RQ30" s="128" t="s">
        <v>1098</v>
      </c>
      <c r="RR30" s="105">
        <f t="shared" si="0"/>
        <v>2.8899999999999988</v>
      </c>
      <c r="RS30" s="113">
        <f t="shared" si="1"/>
        <v>2.6349999999999998</v>
      </c>
      <c r="RT30" s="105">
        <f t="shared" si="2"/>
        <v>2.8000000000000007</v>
      </c>
      <c r="RU30" s="105">
        <f t="shared" si="3"/>
        <v>0</v>
      </c>
      <c r="RV30" s="105">
        <f t="shared" si="4"/>
        <v>0</v>
      </c>
      <c r="RW30" s="105">
        <f t="shared" si="5"/>
        <v>0</v>
      </c>
      <c r="RX30" s="105">
        <f t="shared" si="6"/>
        <v>0</v>
      </c>
      <c r="RY30" s="105">
        <f t="shared" si="7"/>
        <v>0</v>
      </c>
      <c r="RZ30" s="105">
        <f t="shared" si="8"/>
        <v>0</v>
      </c>
      <c r="SA30" s="105">
        <f t="shared" si="9"/>
        <v>0</v>
      </c>
      <c r="SB30" s="105">
        <f t="shared" si="10"/>
        <v>0</v>
      </c>
      <c r="SC30" s="105">
        <f t="shared" si="11"/>
        <v>0</v>
      </c>
      <c r="SD30" s="106">
        <f t="shared" si="18"/>
        <v>2.7749999999999999</v>
      </c>
      <c r="SE30" s="106">
        <f t="shared" si="19"/>
        <v>0</v>
      </c>
      <c r="SF30" s="106">
        <f t="shared" si="20"/>
        <v>0</v>
      </c>
      <c r="SG30" s="106">
        <f t="shared" si="12"/>
        <v>0</v>
      </c>
      <c r="SH30" s="107">
        <f>(SD30/1000)*Parameters!$H$2</f>
        <v>8.1862500000000004E-5</v>
      </c>
      <c r="SI30" s="107">
        <f>(SE30/1000)*Parameters!$H$4</f>
        <v>0</v>
      </c>
      <c r="SJ30" s="107">
        <f>(SF30/1000)*Parameters!$H$3</f>
        <v>0</v>
      </c>
      <c r="SK30" s="107">
        <f>(SG30/1000)*Parameters!$H$5</f>
        <v>0</v>
      </c>
      <c r="SL30" s="108">
        <f t="shared" si="21"/>
        <v>8.1862500000000004E-5</v>
      </c>
      <c r="SM30" s="109">
        <f t="shared" si="13"/>
        <v>1</v>
      </c>
      <c r="SN30" s="109">
        <f t="shared" si="31"/>
        <v>0</v>
      </c>
      <c r="SO30" s="109">
        <f t="shared" si="32"/>
        <v>0</v>
      </c>
      <c r="SP30" s="109">
        <f t="shared" si="33"/>
        <v>0</v>
      </c>
      <c r="SQ30" s="110">
        <f>SUM(GS30*Parameters!$L$2,GT30*Parameters!$L$3,GU30*Parameters!$L$4,GV30*Parameters!$L$5)</f>
        <v>10.9</v>
      </c>
      <c r="SR30" s="110">
        <f>SUM(LF30*Parameters!$L$2,LG30*Parameters!$L$3,LH30*Parameters!$L$4,LI30*Parameters!$L$5)</f>
        <v>11.700000000000001</v>
      </c>
      <c r="SS30" s="110">
        <f>SUM(PS30*Parameters!$L$2,PT30*Parameters!$L$3,PU30*Parameters!$L$4,PV30*Parameters!$L$5)</f>
        <v>10.9</v>
      </c>
      <c r="ST30" s="110">
        <f t="shared" si="25"/>
        <v>11.166666666666666</v>
      </c>
      <c r="SU30" s="111">
        <f t="shared" si="26"/>
        <v>0.24907734127917611</v>
      </c>
      <c r="SV30" s="111">
        <f t="shared" si="27"/>
        <v>0</v>
      </c>
      <c r="SW30" s="111">
        <f t="shared" si="28"/>
        <v>0</v>
      </c>
      <c r="SX30" s="111">
        <f t="shared" si="29"/>
        <v>0</v>
      </c>
      <c r="SY30" s="162">
        <f t="shared" si="17"/>
        <v>45649</v>
      </c>
      <c r="SZ30" s="162">
        <f t="shared" si="30"/>
        <v>45655</v>
      </c>
    </row>
    <row r="31" spans="1:520">
      <c r="A31" s="276">
        <v>45654.533515486102</v>
      </c>
      <c r="B31" s="276">
        <v>45654.537152418998</v>
      </c>
      <c r="C31" s="276">
        <v>45654</v>
      </c>
      <c r="D31" s="121"/>
      <c r="E31" s="121" t="s">
        <v>322</v>
      </c>
      <c r="F31" s="121"/>
      <c r="G31" s="121" t="s">
        <v>322</v>
      </c>
      <c r="H31" s="121"/>
      <c r="I31" s="121" t="s">
        <v>323</v>
      </c>
      <c r="J31" s="121"/>
      <c r="K31" s="121" t="s">
        <v>727</v>
      </c>
      <c r="L31" s="151" t="s">
        <v>728</v>
      </c>
      <c r="M31" s="245" t="s">
        <v>433</v>
      </c>
      <c r="N31" s="121" t="s">
        <v>331</v>
      </c>
      <c r="O31" s="121">
        <v>1</v>
      </c>
      <c r="P31" s="121">
        <v>0</v>
      </c>
      <c r="Q31" s="121">
        <v>0</v>
      </c>
      <c r="R31" s="121">
        <v>0</v>
      </c>
      <c r="S31" s="121">
        <v>0</v>
      </c>
      <c r="T31" s="121">
        <v>0</v>
      </c>
      <c r="U31" s="121"/>
      <c r="V31" s="121" t="s">
        <v>329</v>
      </c>
      <c r="W31" s="121">
        <v>0</v>
      </c>
      <c r="X31" s="121">
        <v>1</v>
      </c>
      <c r="Y31" s="117">
        <v>0</v>
      </c>
      <c r="Z31" s="117">
        <v>0</v>
      </c>
      <c r="AA31" s="117">
        <v>0</v>
      </c>
      <c r="AB31" s="117">
        <v>0</v>
      </c>
      <c r="AC31" s="117">
        <v>0</v>
      </c>
      <c r="AD31" s="117">
        <v>0</v>
      </c>
      <c r="AE31" s="117">
        <v>0</v>
      </c>
      <c r="AF31" s="117">
        <v>0</v>
      </c>
      <c r="AG31" s="117">
        <v>0</v>
      </c>
      <c r="AH31" s="117"/>
      <c r="AI31" s="117"/>
      <c r="AJ31" s="117"/>
      <c r="AK31" s="117"/>
      <c r="AL31" s="117"/>
      <c r="AM31" s="117"/>
      <c r="AN31" s="117"/>
      <c r="AO31" s="117"/>
      <c r="AP31" s="117"/>
      <c r="AQ31" s="117"/>
      <c r="AR31" s="117"/>
      <c r="AS31" s="117"/>
      <c r="AT31" s="117"/>
      <c r="AU31" s="117"/>
      <c r="AV31" s="117"/>
      <c r="AW31" s="117"/>
      <c r="AX31" s="117"/>
      <c r="AY31" s="117"/>
      <c r="AZ31" s="117"/>
      <c r="BA31" s="117"/>
      <c r="BB31" s="117"/>
      <c r="BC31" s="117"/>
      <c r="BD31" s="117"/>
      <c r="BE31" s="117"/>
      <c r="BF31" s="190"/>
      <c r="BG31" s="121"/>
      <c r="BH31" s="122"/>
      <c r="BI31" s="121"/>
      <c r="BJ31" s="121"/>
      <c r="BK31" s="121"/>
      <c r="BL31" s="117"/>
      <c r="BM31" s="117"/>
      <c r="BN31" s="117"/>
      <c r="BO31" s="117">
        <v>15.42</v>
      </c>
      <c r="BP31" s="117" t="s">
        <v>1099</v>
      </c>
      <c r="BQ31" s="122" t="s">
        <v>1100</v>
      </c>
      <c r="BR31" s="117"/>
      <c r="BS31" s="117"/>
      <c r="BT31" s="117"/>
      <c r="BU31" s="117"/>
      <c r="BV31" s="117"/>
      <c r="BW31" s="117"/>
      <c r="BX31" s="117"/>
      <c r="BY31" s="117"/>
      <c r="BZ31" s="117"/>
      <c r="CA31" s="117"/>
      <c r="CB31" s="117"/>
      <c r="CC31" s="117"/>
      <c r="CD31" s="117"/>
      <c r="CE31" s="117"/>
      <c r="CF31" s="117"/>
      <c r="CG31" s="117"/>
      <c r="CH31" s="117"/>
      <c r="CI31" s="117"/>
      <c r="CJ31" s="117"/>
      <c r="CK31" s="117"/>
      <c r="CL31" s="117"/>
      <c r="CM31" s="117"/>
      <c r="CN31" s="117"/>
      <c r="CO31" s="117"/>
      <c r="CP31" s="117"/>
      <c r="CQ31" s="117"/>
      <c r="CR31" s="117"/>
      <c r="CS31" s="117"/>
      <c r="CT31" s="117"/>
      <c r="CU31" s="117"/>
      <c r="CV31" s="117"/>
      <c r="CW31" s="117"/>
      <c r="CX31" s="117"/>
      <c r="CY31" s="117"/>
      <c r="CZ31" s="117"/>
      <c r="DA31" s="117"/>
      <c r="DB31" s="117"/>
      <c r="DC31" s="117"/>
      <c r="DD31" s="117"/>
      <c r="DE31" s="117"/>
      <c r="DF31" s="117"/>
      <c r="DG31" s="117"/>
      <c r="DH31" s="117"/>
      <c r="DI31" s="117"/>
      <c r="DJ31" s="117"/>
      <c r="DK31" s="117"/>
      <c r="DL31" s="117"/>
      <c r="DM31" s="117"/>
      <c r="DN31" s="171"/>
      <c r="DO31" s="117"/>
      <c r="DP31" s="166"/>
      <c r="DQ31" s="117"/>
      <c r="DR31" s="166"/>
      <c r="DS31" s="117"/>
      <c r="DT31" s="117"/>
      <c r="DU31" s="117"/>
      <c r="DV31" s="117"/>
      <c r="DW31" s="248" t="s">
        <v>731</v>
      </c>
      <c r="DX31" s="117"/>
      <c r="DY31" s="117"/>
      <c r="DZ31" s="117"/>
      <c r="EA31" s="117"/>
      <c r="EB31" s="117"/>
      <c r="EC31" s="117"/>
      <c r="ED31" s="117" t="s">
        <v>1101</v>
      </c>
      <c r="EE31" s="252">
        <v>45655.519281157402</v>
      </c>
      <c r="EF31" s="261">
        <v>45655.523679074096</v>
      </c>
      <c r="EG31" s="252">
        <v>45655</v>
      </c>
      <c r="EH31" s="129"/>
      <c r="EI31" s="129" t="s">
        <v>322</v>
      </c>
      <c r="EJ31" s="129"/>
      <c r="EK31" s="129" t="s">
        <v>322</v>
      </c>
      <c r="EL31" s="129"/>
      <c r="EM31" s="129" t="s">
        <v>323</v>
      </c>
      <c r="EN31" s="129"/>
      <c r="EO31" s="129" t="s">
        <v>727</v>
      </c>
      <c r="EP31" s="153" t="s">
        <v>731</v>
      </c>
      <c r="EQ31" s="153" t="s">
        <v>433</v>
      </c>
      <c r="ER31" s="129" t="s">
        <v>331</v>
      </c>
      <c r="ES31" s="129">
        <v>1</v>
      </c>
      <c r="ET31" s="129">
        <v>0</v>
      </c>
      <c r="EU31" s="129">
        <v>0</v>
      </c>
      <c r="EV31" s="129">
        <v>0</v>
      </c>
      <c r="EW31" s="129">
        <v>0</v>
      </c>
      <c r="EX31" s="129">
        <v>0</v>
      </c>
      <c r="EY31" s="129"/>
      <c r="EZ31" s="129" t="s">
        <v>329</v>
      </c>
      <c r="FA31" s="129">
        <v>0</v>
      </c>
      <c r="FB31" s="129">
        <v>1</v>
      </c>
      <c r="FC31" s="129">
        <v>0</v>
      </c>
      <c r="FD31" s="129">
        <v>0</v>
      </c>
      <c r="FE31" s="129">
        <v>0</v>
      </c>
      <c r="FF31" s="129">
        <v>0</v>
      </c>
      <c r="FG31" s="129">
        <v>0</v>
      </c>
      <c r="FH31" s="129">
        <v>0</v>
      </c>
      <c r="FI31" s="129">
        <v>0</v>
      </c>
      <c r="FJ31" s="129">
        <v>0</v>
      </c>
      <c r="FK31" s="129">
        <v>0</v>
      </c>
      <c r="FL31" s="129"/>
      <c r="FM31" s="129"/>
      <c r="FN31" s="129"/>
      <c r="FO31" s="129"/>
      <c r="FP31" s="129"/>
      <c r="FQ31" s="129"/>
      <c r="FR31" s="129"/>
      <c r="FS31" s="129"/>
      <c r="FT31" s="129"/>
      <c r="FU31" s="129"/>
      <c r="FV31" s="129"/>
      <c r="FW31" s="129"/>
      <c r="FX31" s="129"/>
      <c r="FY31" s="129"/>
      <c r="FZ31" s="129"/>
      <c r="GA31" s="129"/>
      <c r="GB31" s="129"/>
      <c r="GC31" s="129"/>
      <c r="GD31" s="129"/>
      <c r="GE31" s="129"/>
      <c r="GF31" s="129"/>
      <c r="GG31" s="129"/>
      <c r="GH31" s="129"/>
      <c r="GI31" s="129"/>
      <c r="GJ31" s="129"/>
      <c r="GK31" s="129"/>
      <c r="GL31" s="129"/>
      <c r="GM31" s="129"/>
      <c r="GN31" s="129"/>
      <c r="GO31" s="129"/>
      <c r="GP31" s="129"/>
      <c r="GQ31" s="129"/>
      <c r="GR31" s="129"/>
      <c r="GS31" s="129">
        <v>6</v>
      </c>
      <c r="GT31" s="129">
        <v>1</v>
      </c>
      <c r="GU31" s="129">
        <v>1</v>
      </c>
      <c r="GV31" s="129">
        <v>0</v>
      </c>
      <c r="GW31" s="129"/>
      <c r="GX31" s="129"/>
      <c r="GY31" s="129"/>
      <c r="GZ31" s="129"/>
      <c r="HA31" s="129"/>
      <c r="HB31" s="129"/>
      <c r="HC31" s="129"/>
      <c r="HD31" s="186"/>
      <c r="HE31" s="129"/>
      <c r="HF31" s="140"/>
      <c r="HG31" s="129"/>
      <c r="HH31" s="129"/>
      <c r="HI31" s="129"/>
      <c r="HJ31" s="129"/>
      <c r="HK31" s="129"/>
      <c r="HL31" s="129"/>
      <c r="HM31" s="129">
        <v>12.55</v>
      </c>
      <c r="HN31" s="129" t="s">
        <v>1102</v>
      </c>
      <c r="HO31" s="140" t="s">
        <v>1103</v>
      </c>
      <c r="HP31" s="129">
        <v>0</v>
      </c>
      <c r="HQ31" s="129"/>
      <c r="HR31" s="129"/>
      <c r="HS31" s="129"/>
      <c r="HT31" s="129"/>
      <c r="HU31" s="129"/>
      <c r="HV31" s="129"/>
      <c r="HW31" s="129"/>
      <c r="HX31" s="129"/>
      <c r="HY31" s="129"/>
      <c r="HZ31" s="129"/>
      <c r="IA31" s="129"/>
      <c r="IB31" s="129"/>
      <c r="IC31" s="129"/>
      <c r="ID31" s="129"/>
      <c r="IE31" s="129"/>
      <c r="IF31" s="129"/>
      <c r="IG31" s="129"/>
      <c r="IH31" s="129"/>
      <c r="II31" s="129"/>
      <c r="IJ31" s="129"/>
      <c r="IK31" s="129"/>
      <c r="IL31" s="176" t="s">
        <v>735</v>
      </c>
      <c r="IM31" s="129"/>
      <c r="IN31" s="167"/>
      <c r="IO31" s="129"/>
      <c r="IP31" s="129"/>
      <c r="IQ31" s="129" t="s">
        <v>1104</v>
      </c>
      <c r="IR31" s="265">
        <v>45656.532074398099</v>
      </c>
      <c r="IS31" s="265">
        <v>45656.537438969899</v>
      </c>
      <c r="IT31" s="265">
        <v>45656</v>
      </c>
      <c r="IU31" s="142"/>
      <c r="IV31" s="142" t="s">
        <v>322</v>
      </c>
      <c r="IW31" s="142"/>
      <c r="IX31" s="142" t="s">
        <v>322</v>
      </c>
      <c r="IY31" s="142"/>
      <c r="IZ31" s="142" t="s">
        <v>323</v>
      </c>
      <c r="JA31" s="142"/>
      <c r="JB31" s="142" t="s">
        <v>727</v>
      </c>
      <c r="JC31" s="154" t="s">
        <v>735</v>
      </c>
      <c r="JD31" s="154" t="s">
        <v>433</v>
      </c>
      <c r="JE31" s="142" t="s">
        <v>331</v>
      </c>
      <c r="JF31" s="142">
        <v>1</v>
      </c>
      <c r="JG31" s="142">
        <v>0</v>
      </c>
      <c r="JH31" s="142">
        <v>0</v>
      </c>
      <c r="JI31" s="142">
        <v>0</v>
      </c>
      <c r="JJ31" s="142">
        <v>0</v>
      </c>
      <c r="JK31" s="142">
        <v>0</v>
      </c>
      <c r="JL31" s="142"/>
      <c r="JM31" s="142" t="s">
        <v>329</v>
      </c>
      <c r="JN31" s="142">
        <v>0</v>
      </c>
      <c r="JO31" s="142">
        <v>1</v>
      </c>
      <c r="JP31" s="142">
        <v>0</v>
      </c>
      <c r="JQ31" s="142">
        <v>0</v>
      </c>
      <c r="JR31" s="142">
        <v>0</v>
      </c>
      <c r="JS31" s="142">
        <v>0</v>
      </c>
      <c r="JT31" s="142">
        <v>0</v>
      </c>
      <c r="JU31" s="142">
        <v>0</v>
      </c>
      <c r="JV31" s="142">
        <v>0</v>
      </c>
      <c r="JW31" s="142">
        <v>0</v>
      </c>
      <c r="JX31" s="142">
        <v>0</v>
      </c>
      <c r="JY31" s="142"/>
      <c r="JZ31" s="142"/>
      <c r="KA31" s="142"/>
      <c r="KB31" s="142"/>
      <c r="KC31" s="142"/>
      <c r="KD31" s="142"/>
      <c r="KE31" s="142"/>
      <c r="KF31" s="142"/>
      <c r="KG31" s="142"/>
      <c r="KH31" s="142"/>
      <c r="KI31" s="142"/>
      <c r="KJ31" s="142"/>
      <c r="KK31" s="142"/>
      <c r="KL31" s="142"/>
      <c r="KM31" s="142"/>
      <c r="KN31" s="142"/>
      <c r="KO31" s="142"/>
      <c r="KP31" s="142"/>
      <c r="KQ31" s="142"/>
      <c r="KR31" s="142"/>
      <c r="KS31" s="142"/>
      <c r="KT31" s="142"/>
      <c r="KU31" s="142"/>
      <c r="KV31" s="142"/>
      <c r="KW31" s="142"/>
      <c r="KX31" s="142"/>
      <c r="KY31" s="142"/>
      <c r="KZ31" s="142"/>
      <c r="LA31" s="142"/>
      <c r="LB31" s="142"/>
      <c r="LC31" s="142"/>
      <c r="LD31" s="142"/>
      <c r="LE31" s="142"/>
      <c r="LF31" s="142">
        <v>5</v>
      </c>
      <c r="LG31" s="142">
        <v>1</v>
      </c>
      <c r="LH31" s="142">
        <v>2</v>
      </c>
      <c r="LI31" s="142">
        <v>0</v>
      </c>
      <c r="LJ31" s="142"/>
      <c r="LK31" s="142"/>
      <c r="LL31" s="142"/>
      <c r="LM31" s="142"/>
      <c r="LN31" s="142"/>
      <c r="LO31" s="142"/>
      <c r="LP31" s="142"/>
      <c r="LQ31" s="194"/>
      <c r="LR31" s="142"/>
      <c r="LS31" s="144"/>
      <c r="LT31" s="142"/>
      <c r="LU31" s="142"/>
      <c r="LV31" s="142"/>
      <c r="LW31" s="142"/>
      <c r="LX31" s="142"/>
      <c r="LY31" s="142"/>
      <c r="LZ31" s="142">
        <v>9.68</v>
      </c>
      <c r="MA31" s="142" t="s">
        <v>1105</v>
      </c>
      <c r="MB31" s="144" t="s">
        <v>1106</v>
      </c>
      <c r="MC31" s="142">
        <v>0</v>
      </c>
      <c r="MD31" s="142"/>
      <c r="ME31" s="142"/>
      <c r="MF31" s="142"/>
      <c r="MG31" s="142"/>
      <c r="MH31" s="142"/>
      <c r="MI31" s="142"/>
      <c r="MJ31" s="142"/>
      <c r="MK31" s="142"/>
      <c r="ML31" s="142"/>
      <c r="MM31" s="142"/>
      <c r="MN31" s="142"/>
      <c r="MO31" s="142"/>
      <c r="MP31" s="142"/>
      <c r="MQ31" s="142"/>
      <c r="MR31" s="142"/>
      <c r="MS31" s="142"/>
      <c r="MT31" s="142"/>
      <c r="MU31" s="142"/>
      <c r="MV31" s="142"/>
      <c r="MW31" s="142"/>
      <c r="MX31" s="142"/>
      <c r="MY31" s="168"/>
      <c r="MZ31" s="142"/>
      <c r="NA31" s="180" t="s">
        <v>739</v>
      </c>
      <c r="NB31" s="142"/>
      <c r="NC31" s="142"/>
      <c r="ND31" s="142" t="s">
        <v>1107</v>
      </c>
      <c r="NE31" s="270">
        <v>45657.531344270799</v>
      </c>
      <c r="NF31" s="270">
        <v>45657.537423657399</v>
      </c>
      <c r="NG31" s="270">
        <v>45657</v>
      </c>
      <c r="NH31" s="128"/>
      <c r="NI31" s="128" t="s">
        <v>322</v>
      </c>
      <c r="NJ31" s="128"/>
      <c r="NK31" s="128" t="s">
        <v>322</v>
      </c>
      <c r="NL31" s="128"/>
      <c r="NM31" s="128" t="s">
        <v>323</v>
      </c>
      <c r="NN31" s="128"/>
      <c r="NO31" s="128" t="s">
        <v>727</v>
      </c>
      <c r="NP31" s="136" t="s">
        <v>739</v>
      </c>
      <c r="NQ31" s="136" t="s">
        <v>433</v>
      </c>
      <c r="NR31" s="128" t="s">
        <v>331</v>
      </c>
      <c r="NS31" s="128">
        <v>1</v>
      </c>
      <c r="NT31" s="128">
        <v>0</v>
      </c>
      <c r="NU31" s="128">
        <v>0</v>
      </c>
      <c r="NV31" s="128">
        <v>0</v>
      </c>
      <c r="NW31" s="128">
        <v>0</v>
      </c>
      <c r="NX31" s="128">
        <v>0</v>
      </c>
      <c r="NY31" s="128"/>
      <c r="NZ31" s="128" t="s">
        <v>329</v>
      </c>
      <c r="OA31" s="128">
        <v>0</v>
      </c>
      <c r="OB31" s="128">
        <v>1</v>
      </c>
      <c r="OC31" s="128">
        <v>0</v>
      </c>
      <c r="OD31" s="128">
        <v>0</v>
      </c>
      <c r="OE31" s="128">
        <v>0</v>
      </c>
      <c r="OF31" s="128">
        <v>0</v>
      </c>
      <c r="OG31" s="128">
        <v>0</v>
      </c>
      <c r="OH31" s="128">
        <v>0</v>
      </c>
      <c r="OI31" s="128">
        <v>0</v>
      </c>
      <c r="OJ31" s="128">
        <v>0</v>
      </c>
      <c r="OK31" s="128">
        <v>0</v>
      </c>
      <c r="OL31" s="128"/>
      <c r="OM31" s="128"/>
      <c r="ON31" s="128"/>
      <c r="OO31" s="128"/>
      <c r="OP31" s="128"/>
      <c r="OQ31" s="128"/>
      <c r="OR31" s="128"/>
      <c r="OS31" s="128"/>
      <c r="OT31" s="128"/>
      <c r="OU31" s="128"/>
      <c r="OV31" s="128"/>
      <c r="OW31" s="128"/>
      <c r="OX31" s="128"/>
      <c r="OY31" s="128"/>
      <c r="OZ31" s="128"/>
      <c r="PA31" s="128"/>
      <c r="PB31" s="128"/>
      <c r="PC31" s="128"/>
      <c r="PD31" s="128"/>
      <c r="PE31" s="128"/>
      <c r="PF31" s="128"/>
      <c r="PG31" s="128"/>
      <c r="PH31" s="128"/>
      <c r="PI31" s="128"/>
      <c r="PJ31" s="128"/>
      <c r="PK31" s="128"/>
      <c r="PL31" s="128"/>
      <c r="PM31" s="128"/>
      <c r="PN31" s="128"/>
      <c r="PO31" s="128"/>
      <c r="PP31" s="128"/>
      <c r="PQ31" s="128"/>
      <c r="PR31" s="128"/>
      <c r="PS31" s="128">
        <v>5</v>
      </c>
      <c r="PT31" s="128">
        <v>1</v>
      </c>
      <c r="PU31" s="128">
        <v>2</v>
      </c>
      <c r="PV31" s="128">
        <v>0</v>
      </c>
      <c r="PW31" s="128"/>
      <c r="PX31" s="128"/>
      <c r="PY31" s="128"/>
      <c r="PZ31" s="128"/>
      <c r="QA31" s="128"/>
      <c r="QB31" s="128"/>
      <c r="QC31" s="128"/>
      <c r="QD31" s="198"/>
      <c r="QE31" s="128"/>
      <c r="QF31" s="163"/>
      <c r="QG31" s="128"/>
      <c r="QH31" s="128"/>
      <c r="QI31" s="128"/>
      <c r="QJ31" s="128"/>
      <c r="QK31" s="128"/>
      <c r="QL31" s="128"/>
      <c r="QM31" s="128">
        <v>6.8</v>
      </c>
      <c r="QN31" s="128" t="s">
        <v>1108</v>
      </c>
      <c r="QO31" s="163" t="s">
        <v>1109</v>
      </c>
      <c r="QP31" s="128">
        <v>0</v>
      </c>
      <c r="QQ31" s="128"/>
      <c r="QR31" s="128"/>
      <c r="QS31" s="128"/>
      <c r="QT31" s="128"/>
      <c r="QU31" s="128"/>
      <c r="QV31" s="128"/>
      <c r="QW31" s="128"/>
      <c r="QX31" s="128"/>
      <c r="QY31" s="128"/>
      <c r="QZ31" s="128"/>
      <c r="RA31" s="128"/>
      <c r="RB31" s="128"/>
      <c r="RC31" s="128"/>
      <c r="RD31" s="128"/>
      <c r="RE31" s="128"/>
      <c r="RF31" s="128"/>
      <c r="RG31" s="128"/>
      <c r="RH31" s="128"/>
      <c r="RI31" s="128"/>
      <c r="RJ31" s="128"/>
      <c r="RK31" s="128"/>
      <c r="RL31" s="128"/>
      <c r="RM31" s="169"/>
      <c r="RN31" s="128"/>
      <c r="RO31" s="169"/>
      <c r="RP31" s="128"/>
      <c r="RQ31" s="128" t="s">
        <v>1110</v>
      </c>
      <c r="RR31" s="105">
        <f t="shared" si="0"/>
        <v>2.8699999999999992</v>
      </c>
      <c r="RS31" s="113">
        <f t="shared" si="1"/>
        <v>2.870000000000001</v>
      </c>
      <c r="RT31" s="105">
        <f t="shared" si="2"/>
        <v>2.88</v>
      </c>
      <c r="RU31" s="105">
        <f t="shared" si="3"/>
        <v>0</v>
      </c>
      <c r="RV31" s="105">
        <f t="shared" si="4"/>
        <v>0</v>
      </c>
      <c r="RW31" s="105">
        <f t="shared" si="5"/>
        <v>0</v>
      </c>
      <c r="RX31" s="105">
        <f t="shared" si="6"/>
        <v>0</v>
      </c>
      <c r="RY31" s="105">
        <f t="shared" si="7"/>
        <v>0</v>
      </c>
      <c r="RZ31" s="105">
        <f t="shared" si="8"/>
        <v>0</v>
      </c>
      <c r="SA31" s="105">
        <f t="shared" si="9"/>
        <v>0</v>
      </c>
      <c r="SB31" s="105">
        <f t="shared" si="10"/>
        <v>0</v>
      </c>
      <c r="SC31" s="105">
        <f t="shared" si="11"/>
        <v>0</v>
      </c>
      <c r="SD31" s="106">
        <f t="shared" si="18"/>
        <v>2.8733333333333335</v>
      </c>
      <c r="SE31" s="106">
        <f t="shared" si="19"/>
        <v>0</v>
      </c>
      <c r="SF31" s="106">
        <f t="shared" si="20"/>
        <v>0</v>
      </c>
      <c r="SG31" s="106">
        <f t="shared" si="12"/>
        <v>0</v>
      </c>
      <c r="SH31" s="107">
        <f>(SD31/1000)*Parameters!$H$2</f>
        <v>8.4763333333333335E-5</v>
      </c>
      <c r="SI31" s="107">
        <f>(SE31/1000)*Parameters!$H$4</f>
        <v>0</v>
      </c>
      <c r="SJ31" s="107">
        <f>(SF31/1000)*Parameters!$H$3</f>
        <v>0</v>
      </c>
      <c r="SK31" s="107">
        <f>(SG31/1000)*Parameters!$H$5</f>
        <v>0</v>
      </c>
      <c r="SL31" s="108">
        <f t="shared" si="21"/>
        <v>8.4763333333333335E-5</v>
      </c>
      <c r="SM31" s="109">
        <f t="shared" si="13"/>
        <v>1</v>
      </c>
      <c r="SN31" s="109">
        <f t="shared" si="31"/>
        <v>0</v>
      </c>
      <c r="SO31" s="109">
        <f t="shared" si="32"/>
        <v>0</v>
      </c>
      <c r="SP31" s="109">
        <f t="shared" si="33"/>
        <v>0</v>
      </c>
      <c r="SQ31" s="110">
        <f>SUM(GS31*Parameters!$L$2,GT31*Parameters!$L$3,GU31*Parameters!$L$4,GV31*Parameters!$L$5)</f>
        <v>4.8</v>
      </c>
      <c r="SR31" s="110">
        <f>SUM(LF31*Parameters!$L$2,LG31*Parameters!$L$3,LH31*Parameters!$L$4,LI31*Parameters!$L$5)</f>
        <v>5.3</v>
      </c>
      <c r="SS31" s="110">
        <f>SUM(PS31*Parameters!$L$2,PT31*Parameters!$L$3,PU31*Parameters!$L$4,PV31*Parameters!$L$5)</f>
        <v>5.3</v>
      </c>
      <c r="ST31" s="110">
        <f t="shared" si="25"/>
        <v>5.1333333333333329</v>
      </c>
      <c r="SU31" s="111">
        <f t="shared" si="26"/>
        <v>0.56094077568134171</v>
      </c>
      <c r="SV31" s="111">
        <f t="shared" si="27"/>
        <v>0</v>
      </c>
      <c r="SW31" s="111">
        <f t="shared" si="28"/>
        <v>0</v>
      </c>
      <c r="SX31" s="111">
        <f t="shared" si="29"/>
        <v>0</v>
      </c>
      <c r="SY31" s="162">
        <f t="shared" si="17"/>
        <v>45654</v>
      </c>
      <c r="SZ31" s="162">
        <f t="shared" si="30"/>
        <v>45655</v>
      </c>
    </row>
    <row r="32" spans="1:520">
      <c r="A32" s="276">
        <v>45649.500530034697</v>
      </c>
      <c r="B32" s="276">
        <v>45651.731843530099</v>
      </c>
      <c r="C32" s="276">
        <v>45649</v>
      </c>
      <c r="D32" s="121"/>
      <c r="E32" s="121" t="s">
        <v>322</v>
      </c>
      <c r="F32" s="121"/>
      <c r="G32" s="121" t="s">
        <v>322</v>
      </c>
      <c r="H32" s="121"/>
      <c r="I32" s="121" t="s">
        <v>323</v>
      </c>
      <c r="J32" s="121"/>
      <c r="K32" s="121" t="s">
        <v>727</v>
      </c>
      <c r="L32" s="151" t="s">
        <v>756</v>
      </c>
      <c r="M32" s="245" t="s">
        <v>434</v>
      </c>
      <c r="N32" s="121" t="s">
        <v>331</v>
      </c>
      <c r="O32" s="121">
        <v>1</v>
      </c>
      <c r="P32" s="121">
        <v>0</v>
      </c>
      <c r="Q32" s="121">
        <v>0</v>
      </c>
      <c r="R32" s="121">
        <v>0</v>
      </c>
      <c r="S32" s="121">
        <v>0</v>
      </c>
      <c r="T32" s="121">
        <v>0</v>
      </c>
      <c r="U32" s="121"/>
      <c r="V32" s="121" t="s">
        <v>329</v>
      </c>
      <c r="W32" s="121">
        <v>0</v>
      </c>
      <c r="X32" s="121">
        <v>1</v>
      </c>
      <c r="Y32" s="117">
        <v>0</v>
      </c>
      <c r="Z32" s="117">
        <v>0</v>
      </c>
      <c r="AA32" s="117">
        <v>0</v>
      </c>
      <c r="AB32" s="117">
        <v>0</v>
      </c>
      <c r="AC32" s="117">
        <v>0</v>
      </c>
      <c r="AD32" s="117">
        <v>0</v>
      </c>
      <c r="AE32" s="117">
        <v>0</v>
      </c>
      <c r="AF32" s="117">
        <v>0</v>
      </c>
      <c r="AG32" s="117">
        <v>0</v>
      </c>
      <c r="AH32" s="117"/>
      <c r="AI32" s="117"/>
      <c r="AJ32" s="117"/>
      <c r="AK32" s="117"/>
      <c r="AL32" s="117"/>
      <c r="AM32" s="117"/>
      <c r="AN32" s="117"/>
      <c r="AO32" s="117"/>
      <c r="AP32" s="117"/>
      <c r="AQ32" s="117"/>
      <c r="AR32" s="117"/>
      <c r="AS32" s="117"/>
      <c r="AT32" s="117"/>
      <c r="AU32" s="117"/>
      <c r="AV32" s="117"/>
      <c r="AW32" s="117"/>
      <c r="AX32" s="117"/>
      <c r="AY32" s="117"/>
      <c r="AZ32" s="117"/>
      <c r="BA32" s="117"/>
      <c r="BB32" s="117"/>
      <c r="BC32" s="117"/>
      <c r="BD32" s="117"/>
      <c r="BE32" s="117"/>
      <c r="BF32" s="190"/>
      <c r="BG32" s="121"/>
      <c r="BH32" s="122"/>
      <c r="BI32" s="121"/>
      <c r="BJ32" s="121"/>
      <c r="BK32" s="121"/>
      <c r="BL32" s="117"/>
      <c r="BM32" s="117"/>
      <c r="BN32" s="117"/>
      <c r="BO32" s="117">
        <v>14.65</v>
      </c>
      <c r="BP32" s="117" t="s">
        <v>1111</v>
      </c>
      <c r="BQ32" s="122" t="s">
        <v>1112</v>
      </c>
      <c r="BR32" s="117"/>
      <c r="BS32" s="117"/>
      <c r="BT32" s="117"/>
      <c r="BU32" s="117"/>
      <c r="BV32" s="117"/>
      <c r="BW32" s="117"/>
      <c r="BX32" s="117"/>
      <c r="BY32" s="117"/>
      <c r="BZ32" s="117"/>
      <c r="CA32" s="117"/>
      <c r="CB32" s="117"/>
      <c r="CC32" s="117"/>
      <c r="CD32" s="117"/>
      <c r="CE32" s="117"/>
      <c r="CF32" s="117"/>
      <c r="CG32" s="117"/>
      <c r="CH32" s="117"/>
      <c r="CI32" s="117"/>
      <c r="CJ32" s="117"/>
      <c r="CK32" s="117"/>
      <c r="CL32" s="117"/>
      <c r="CM32" s="117"/>
      <c r="CN32" s="117"/>
      <c r="CO32" s="117"/>
      <c r="CP32" s="117"/>
      <c r="CQ32" s="117"/>
      <c r="CR32" s="117"/>
      <c r="CS32" s="117"/>
      <c r="CT32" s="117"/>
      <c r="CU32" s="117"/>
      <c r="CV32" s="117"/>
      <c r="CW32" s="117"/>
      <c r="CX32" s="117"/>
      <c r="CY32" s="117"/>
      <c r="CZ32" s="117"/>
      <c r="DA32" s="117"/>
      <c r="DB32" s="117"/>
      <c r="DC32" s="117"/>
      <c r="DD32" s="117"/>
      <c r="DE32" s="117"/>
      <c r="DF32" s="117"/>
      <c r="DG32" s="117"/>
      <c r="DH32" s="117"/>
      <c r="DI32" s="117"/>
      <c r="DJ32" s="117"/>
      <c r="DK32" s="117"/>
      <c r="DL32" s="117"/>
      <c r="DM32" s="117"/>
      <c r="DN32" s="171"/>
      <c r="DO32" s="117"/>
      <c r="DP32" s="166"/>
      <c r="DQ32" s="117"/>
      <c r="DR32" s="166"/>
      <c r="DS32" s="117"/>
      <c r="DT32" s="117"/>
      <c r="DU32" s="117"/>
      <c r="DV32" s="117"/>
      <c r="DW32" s="248" t="s">
        <v>759</v>
      </c>
      <c r="DX32" s="117"/>
      <c r="DY32" s="117"/>
      <c r="DZ32" s="117"/>
      <c r="EA32" s="117"/>
      <c r="EB32" s="117"/>
      <c r="EC32" s="117"/>
      <c r="ED32" s="117" t="s">
        <v>1113</v>
      </c>
      <c r="EE32" s="252">
        <v>45650.497383055597</v>
      </c>
      <c r="EF32" s="261">
        <v>45650.502364490698</v>
      </c>
      <c r="EG32" s="252">
        <v>45650</v>
      </c>
      <c r="EH32" s="129"/>
      <c r="EI32" s="129" t="s">
        <v>322</v>
      </c>
      <c r="EJ32" s="129"/>
      <c r="EK32" s="129" t="s">
        <v>322</v>
      </c>
      <c r="EL32" s="129"/>
      <c r="EM32" s="129" t="s">
        <v>323</v>
      </c>
      <c r="EN32" s="129"/>
      <c r="EO32" s="129" t="s">
        <v>727</v>
      </c>
      <c r="EP32" s="153" t="s">
        <v>759</v>
      </c>
      <c r="EQ32" s="153" t="s">
        <v>434</v>
      </c>
      <c r="ER32" s="129" t="s">
        <v>331</v>
      </c>
      <c r="ES32" s="129">
        <v>1</v>
      </c>
      <c r="ET32" s="129">
        <v>0</v>
      </c>
      <c r="EU32" s="129">
        <v>0</v>
      </c>
      <c r="EV32" s="129">
        <v>0</v>
      </c>
      <c r="EW32" s="129">
        <v>0</v>
      </c>
      <c r="EX32" s="129">
        <v>0</v>
      </c>
      <c r="EY32" s="129"/>
      <c r="EZ32" s="129" t="s">
        <v>329</v>
      </c>
      <c r="FA32" s="129">
        <v>0</v>
      </c>
      <c r="FB32" s="129">
        <v>1</v>
      </c>
      <c r="FC32" s="129">
        <v>0</v>
      </c>
      <c r="FD32" s="129">
        <v>0</v>
      </c>
      <c r="FE32" s="129">
        <v>0</v>
      </c>
      <c r="FF32" s="129">
        <v>0</v>
      </c>
      <c r="FG32" s="129">
        <v>0</v>
      </c>
      <c r="FH32" s="129">
        <v>0</v>
      </c>
      <c r="FI32" s="129">
        <v>0</v>
      </c>
      <c r="FJ32" s="129">
        <v>0</v>
      </c>
      <c r="FK32" s="129">
        <v>0</v>
      </c>
      <c r="FL32" s="129"/>
      <c r="FM32" s="129"/>
      <c r="FN32" s="129"/>
      <c r="FO32" s="129"/>
      <c r="FP32" s="129"/>
      <c r="FQ32" s="129"/>
      <c r="FR32" s="129"/>
      <c r="FS32" s="129"/>
      <c r="FT32" s="129"/>
      <c r="FU32" s="129"/>
      <c r="FV32" s="129"/>
      <c r="FW32" s="129"/>
      <c r="FX32" s="129"/>
      <c r="FY32" s="129"/>
      <c r="FZ32" s="129"/>
      <c r="GA32" s="129"/>
      <c r="GB32" s="129"/>
      <c r="GC32" s="129"/>
      <c r="GD32" s="129"/>
      <c r="GE32" s="129"/>
      <c r="GF32" s="129"/>
      <c r="GG32" s="129"/>
      <c r="GH32" s="129"/>
      <c r="GI32" s="129"/>
      <c r="GJ32" s="129"/>
      <c r="GK32" s="129"/>
      <c r="GL32" s="129"/>
      <c r="GM32" s="129"/>
      <c r="GN32" s="129"/>
      <c r="GO32" s="129"/>
      <c r="GP32" s="129"/>
      <c r="GQ32" s="129"/>
      <c r="GR32" s="129"/>
      <c r="GS32" s="129">
        <v>3</v>
      </c>
      <c r="GT32" s="129">
        <v>3</v>
      </c>
      <c r="GU32" s="129">
        <v>0</v>
      </c>
      <c r="GV32" s="129">
        <v>0</v>
      </c>
      <c r="GW32" s="129"/>
      <c r="GX32" s="129"/>
      <c r="GY32" s="129"/>
      <c r="GZ32" s="129"/>
      <c r="HA32" s="129"/>
      <c r="HB32" s="129"/>
      <c r="HC32" s="129"/>
      <c r="HD32" s="186"/>
      <c r="HE32" s="129"/>
      <c r="HF32" s="140"/>
      <c r="HG32" s="129"/>
      <c r="HH32" s="129"/>
      <c r="HI32" s="129"/>
      <c r="HJ32" s="129"/>
      <c r="HK32" s="129"/>
      <c r="HL32" s="129"/>
      <c r="HM32" s="129">
        <v>11.8</v>
      </c>
      <c r="HN32" s="129" t="s">
        <v>1114</v>
      </c>
      <c r="HO32" s="140" t="s">
        <v>1115</v>
      </c>
      <c r="HP32" s="129">
        <v>0</v>
      </c>
      <c r="HQ32" s="129"/>
      <c r="HR32" s="129"/>
      <c r="HS32" s="129"/>
      <c r="HT32" s="129"/>
      <c r="HU32" s="129"/>
      <c r="HV32" s="129"/>
      <c r="HW32" s="129"/>
      <c r="HX32" s="129"/>
      <c r="HY32" s="129"/>
      <c r="HZ32" s="129"/>
      <c r="IA32" s="129"/>
      <c r="IB32" s="129"/>
      <c r="IC32" s="129"/>
      <c r="ID32" s="129"/>
      <c r="IE32" s="129"/>
      <c r="IF32" s="129"/>
      <c r="IG32" s="129"/>
      <c r="IH32" s="129"/>
      <c r="II32" s="129"/>
      <c r="IJ32" s="129"/>
      <c r="IK32" s="129"/>
      <c r="IL32" s="176" t="s">
        <v>763</v>
      </c>
      <c r="IM32" s="129"/>
      <c r="IN32" s="167"/>
      <c r="IO32" s="129"/>
      <c r="IP32" s="129"/>
      <c r="IQ32" s="129" t="s">
        <v>1116</v>
      </c>
      <c r="IR32" s="265">
        <v>45651.498068796303</v>
      </c>
      <c r="IS32" s="265">
        <v>45651.5023560185</v>
      </c>
      <c r="IT32" s="265">
        <v>45651</v>
      </c>
      <c r="IU32" s="142"/>
      <c r="IV32" s="142" t="s">
        <v>322</v>
      </c>
      <c r="IW32" s="142"/>
      <c r="IX32" s="142" t="s">
        <v>322</v>
      </c>
      <c r="IY32" s="142"/>
      <c r="IZ32" s="142" t="s">
        <v>323</v>
      </c>
      <c r="JA32" s="142"/>
      <c r="JB32" s="142" t="s">
        <v>727</v>
      </c>
      <c r="JC32" s="154" t="s">
        <v>763</v>
      </c>
      <c r="JD32" s="154" t="s">
        <v>434</v>
      </c>
      <c r="JE32" s="142" t="s">
        <v>331</v>
      </c>
      <c r="JF32" s="142">
        <v>1</v>
      </c>
      <c r="JG32" s="142">
        <v>0</v>
      </c>
      <c r="JH32" s="142">
        <v>0</v>
      </c>
      <c r="JI32" s="142">
        <v>0</v>
      </c>
      <c r="JJ32" s="142">
        <v>0</v>
      </c>
      <c r="JK32" s="142">
        <v>0</v>
      </c>
      <c r="JL32" s="142"/>
      <c r="JM32" s="142" t="s">
        <v>329</v>
      </c>
      <c r="JN32" s="142">
        <v>0</v>
      </c>
      <c r="JO32" s="142">
        <v>1</v>
      </c>
      <c r="JP32" s="142">
        <v>0</v>
      </c>
      <c r="JQ32" s="142">
        <v>0</v>
      </c>
      <c r="JR32" s="142">
        <v>0</v>
      </c>
      <c r="JS32" s="142">
        <v>0</v>
      </c>
      <c r="JT32" s="142">
        <v>0</v>
      </c>
      <c r="JU32" s="142">
        <v>0</v>
      </c>
      <c r="JV32" s="142">
        <v>0</v>
      </c>
      <c r="JW32" s="142">
        <v>0</v>
      </c>
      <c r="JX32" s="142">
        <v>0</v>
      </c>
      <c r="JY32" s="142"/>
      <c r="JZ32" s="142"/>
      <c r="KA32" s="142"/>
      <c r="KB32" s="142"/>
      <c r="KC32" s="142"/>
      <c r="KD32" s="142"/>
      <c r="KE32" s="142"/>
      <c r="KF32" s="142"/>
      <c r="KG32" s="142"/>
      <c r="KH32" s="142"/>
      <c r="KI32" s="142"/>
      <c r="KJ32" s="142"/>
      <c r="KK32" s="142"/>
      <c r="KL32" s="142"/>
      <c r="KM32" s="142"/>
      <c r="KN32" s="142"/>
      <c r="KO32" s="142"/>
      <c r="KP32" s="142"/>
      <c r="KQ32" s="142"/>
      <c r="KR32" s="142"/>
      <c r="KS32" s="142"/>
      <c r="KT32" s="142"/>
      <c r="KU32" s="142"/>
      <c r="KV32" s="142"/>
      <c r="KW32" s="142"/>
      <c r="KX32" s="142"/>
      <c r="KY32" s="142"/>
      <c r="KZ32" s="142"/>
      <c r="LA32" s="142"/>
      <c r="LB32" s="142"/>
      <c r="LC32" s="142"/>
      <c r="LD32" s="142"/>
      <c r="LE32" s="142"/>
      <c r="LF32" s="142">
        <v>3</v>
      </c>
      <c r="LG32" s="142">
        <v>1</v>
      </c>
      <c r="LH32" s="142">
        <v>3</v>
      </c>
      <c r="LI32" s="142">
        <v>0</v>
      </c>
      <c r="LJ32" s="142"/>
      <c r="LK32" s="142"/>
      <c r="LL32" s="142"/>
      <c r="LM32" s="142"/>
      <c r="LN32" s="142"/>
      <c r="LO32" s="142"/>
      <c r="LP32" s="142"/>
      <c r="LQ32" s="194"/>
      <c r="LR32" s="142"/>
      <c r="LS32" s="144"/>
      <c r="LT32" s="142"/>
      <c r="LU32" s="142"/>
      <c r="LV32" s="142"/>
      <c r="LW32" s="142"/>
      <c r="LX32" s="142"/>
      <c r="LY32" s="142"/>
      <c r="LZ32" s="142">
        <v>8.93</v>
      </c>
      <c r="MA32" s="142" t="s">
        <v>1117</v>
      </c>
      <c r="MB32" s="144" t="s">
        <v>1118</v>
      </c>
      <c r="MC32" s="142">
        <v>0</v>
      </c>
      <c r="MD32" s="142"/>
      <c r="ME32" s="142"/>
      <c r="MF32" s="142"/>
      <c r="MG32" s="142"/>
      <c r="MH32" s="142"/>
      <c r="MI32" s="142"/>
      <c r="MJ32" s="142"/>
      <c r="MK32" s="142"/>
      <c r="ML32" s="142"/>
      <c r="MM32" s="142"/>
      <c r="MN32" s="142"/>
      <c r="MO32" s="142"/>
      <c r="MP32" s="142"/>
      <c r="MQ32" s="142"/>
      <c r="MR32" s="142"/>
      <c r="MS32" s="142"/>
      <c r="MT32" s="142"/>
      <c r="MU32" s="142"/>
      <c r="MV32" s="142"/>
      <c r="MW32" s="142"/>
      <c r="MX32" s="142"/>
      <c r="MY32" s="168"/>
      <c r="MZ32" s="142"/>
      <c r="NA32" s="180" t="s">
        <v>767</v>
      </c>
      <c r="NB32" s="142"/>
      <c r="NC32" s="142"/>
      <c r="ND32" s="142" t="s">
        <v>1119</v>
      </c>
      <c r="NE32" s="270">
        <v>45652.497576319402</v>
      </c>
      <c r="NF32" s="270">
        <v>45652.502107395798</v>
      </c>
      <c r="NG32" s="270">
        <v>45652</v>
      </c>
      <c r="NH32" s="128"/>
      <c r="NI32" s="128" t="s">
        <v>322</v>
      </c>
      <c r="NJ32" s="128"/>
      <c r="NK32" s="128" t="s">
        <v>322</v>
      </c>
      <c r="NL32" s="128"/>
      <c r="NM32" s="128" t="s">
        <v>323</v>
      </c>
      <c r="NN32" s="128"/>
      <c r="NO32" s="128" t="s">
        <v>727</v>
      </c>
      <c r="NP32" s="136" t="s">
        <v>767</v>
      </c>
      <c r="NQ32" s="136" t="s">
        <v>434</v>
      </c>
      <c r="NR32" s="128" t="s">
        <v>331</v>
      </c>
      <c r="NS32" s="128">
        <v>1</v>
      </c>
      <c r="NT32" s="128">
        <v>0</v>
      </c>
      <c r="NU32" s="128">
        <v>0</v>
      </c>
      <c r="NV32" s="128">
        <v>0</v>
      </c>
      <c r="NW32" s="128">
        <v>0</v>
      </c>
      <c r="NX32" s="128">
        <v>0</v>
      </c>
      <c r="NY32" s="128"/>
      <c r="NZ32" s="128" t="s">
        <v>329</v>
      </c>
      <c r="OA32" s="128">
        <v>0</v>
      </c>
      <c r="OB32" s="128">
        <v>1</v>
      </c>
      <c r="OC32" s="128">
        <v>0</v>
      </c>
      <c r="OD32" s="128">
        <v>0</v>
      </c>
      <c r="OE32" s="128">
        <v>0</v>
      </c>
      <c r="OF32" s="128">
        <v>0</v>
      </c>
      <c r="OG32" s="128">
        <v>0</v>
      </c>
      <c r="OH32" s="128">
        <v>0</v>
      </c>
      <c r="OI32" s="128">
        <v>0</v>
      </c>
      <c r="OJ32" s="128">
        <v>0</v>
      </c>
      <c r="OK32" s="128">
        <v>0</v>
      </c>
      <c r="OL32" s="128"/>
      <c r="OM32" s="128"/>
      <c r="ON32" s="128"/>
      <c r="OO32" s="128"/>
      <c r="OP32" s="128"/>
      <c r="OQ32" s="128"/>
      <c r="OR32" s="128"/>
      <c r="OS32" s="128"/>
      <c r="OT32" s="128"/>
      <c r="OU32" s="128"/>
      <c r="OV32" s="128"/>
      <c r="OW32" s="128"/>
      <c r="OX32" s="128"/>
      <c r="OY32" s="128"/>
      <c r="OZ32" s="128"/>
      <c r="PA32" s="128"/>
      <c r="PB32" s="128"/>
      <c r="PC32" s="128"/>
      <c r="PD32" s="128"/>
      <c r="PE32" s="128"/>
      <c r="PF32" s="128"/>
      <c r="PG32" s="128"/>
      <c r="PH32" s="128"/>
      <c r="PI32" s="128"/>
      <c r="PJ32" s="128"/>
      <c r="PK32" s="128"/>
      <c r="PL32" s="128"/>
      <c r="PM32" s="128"/>
      <c r="PN32" s="128"/>
      <c r="PO32" s="128"/>
      <c r="PP32" s="128"/>
      <c r="PQ32" s="128"/>
      <c r="PR32" s="128"/>
      <c r="PS32" s="128">
        <v>3</v>
      </c>
      <c r="PT32" s="128">
        <v>1</v>
      </c>
      <c r="PU32" s="128">
        <v>3</v>
      </c>
      <c r="PV32" s="128">
        <v>0</v>
      </c>
      <c r="PW32" s="128"/>
      <c r="PX32" s="128"/>
      <c r="PY32" s="128"/>
      <c r="PZ32" s="128"/>
      <c r="QA32" s="128"/>
      <c r="QB32" s="128"/>
      <c r="QC32" s="128"/>
      <c r="QD32" s="198"/>
      <c r="QE32" s="128"/>
      <c r="QF32" s="163"/>
      <c r="QG32" s="128"/>
      <c r="QH32" s="128"/>
      <c r="QI32" s="128"/>
      <c r="QJ32" s="128"/>
      <c r="QK32" s="128"/>
      <c r="QL32" s="128"/>
      <c r="QM32" s="128">
        <v>6.11</v>
      </c>
      <c r="QN32" s="128" t="s">
        <v>1120</v>
      </c>
      <c r="QO32" s="163" t="s">
        <v>1121</v>
      </c>
      <c r="QP32" s="128">
        <v>0</v>
      </c>
      <c r="QQ32" s="128"/>
      <c r="QR32" s="128"/>
      <c r="QS32" s="128"/>
      <c r="QT32" s="128"/>
      <c r="QU32" s="128"/>
      <c r="QV32" s="128"/>
      <c r="QW32" s="128"/>
      <c r="QX32" s="128"/>
      <c r="QY32" s="128"/>
      <c r="QZ32" s="128"/>
      <c r="RA32" s="128"/>
      <c r="RB32" s="128"/>
      <c r="RC32" s="128"/>
      <c r="RD32" s="128"/>
      <c r="RE32" s="128"/>
      <c r="RF32" s="128"/>
      <c r="RG32" s="128"/>
      <c r="RH32" s="128"/>
      <c r="RI32" s="128"/>
      <c r="RJ32" s="128"/>
      <c r="RK32" s="128"/>
      <c r="RL32" s="128"/>
      <c r="RM32" s="169"/>
      <c r="RN32" s="128"/>
      <c r="RO32" s="169"/>
      <c r="RP32" s="128"/>
      <c r="RQ32" s="128" t="s">
        <v>1122</v>
      </c>
      <c r="RR32" s="105">
        <f t="shared" si="0"/>
        <v>2.8499999999999996</v>
      </c>
      <c r="RS32" s="113">
        <f t="shared" si="1"/>
        <v>2.870000000000001</v>
      </c>
      <c r="RT32" s="105">
        <f t="shared" si="2"/>
        <v>2.8199999999999994</v>
      </c>
      <c r="RU32" s="105">
        <f t="shared" si="3"/>
        <v>0</v>
      </c>
      <c r="RV32" s="105">
        <f t="shared" si="4"/>
        <v>0</v>
      </c>
      <c r="RW32" s="105">
        <f t="shared" si="5"/>
        <v>0</v>
      </c>
      <c r="RX32" s="105">
        <f t="shared" si="6"/>
        <v>0</v>
      </c>
      <c r="RY32" s="105">
        <f t="shared" si="7"/>
        <v>0</v>
      </c>
      <c r="RZ32" s="105">
        <f t="shared" si="8"/>
        <v>0</v>
      </c>
      <c r="SA32" s="105">
        <f t="shared" si="9"/>
        <v>0</v>
      </c>
      <c r="SB32" s="105">
        <f t="shared" si="10"/>
        <v>0</v>
      </c>
      <c r="SC32" s="105">
        <f t="shared" si="11"/>
        <v>0</v>
      </c>
      <c r="SD32" s="106">
        <f t="shared" si="18"/>
        <v>2.8466666666666662</v>
      </c>
      <c r="SE32" s="106">
        <f t="shared" si="19"/>
        <v>0</v>
      </c>
      <c r="SF32" s="106">
        <f t="shared" si="20"/>
        <v>0</v>
      </c>
      <c r="SG32" s="106">
        <f t="shared" si="12"/>
        <v>0</v>
      </c>
      <c r="SH32" s="107">
        <f>(SD32/1000)*Parameters!$H$2</f>
        <v>8.3976666666666652E-5</v>
      </c>
      <c r="SI32" s="107">
        <f>(SE32/1000)*Parameters!$H$4</f>
        <v>0</v>
      </c>
      <c r="SJ32" s="107">
        <f>(SF32/1000)*Parameters!$H$3</f>
        <v>0</v>
      </c>
      <c r="SK32" s="107">
        <f>(SG32/1000)*Parameters!$H$5</f>
        <v>0</v>
      </c>
      <c r="SL32" s="108">
        <f t="shared" si="21"/>
        <v>8.3976666666666652E-5</v>
      </c>
      <c r="SM32" s="109">
        <f t="shared" si="13"/>
        <v>1</v>
      </c>
      <c r="SN32" s="109">
        <f t="shared" si="31"/>
        <v>0</v>
      </c>
      <c r="SO32" s="109">
        <f t="shared" si="32"/>
        <v>0</v>
      </c>
      <c r="SP32" s="109">
        <f t="shared" si="33"/>
        <v>0</v>
      </c>
      <c r="SQ32" s="110">
        <f>SUM(GS32*Parameters!$L$2,GT32*Parameters!$L$3,GU32*Parameters!$L$4,GV32*Parameters!$L$5)</f>
        <v>3.9000000000000004</v>
      </c>
      <c r="SR32" s="110">
        <f>SUM(LF32*Parameters!$L$2,LG32*Parameters!$L$3,LH32*Parameters!$L$4,LI32*Parameters!$L$5)</f>
        <v>5.3</v>
      </c>
      <c r="SS32" s="110">
        <f>SUM(PS32*Parameters!$L$2,PT32*Parameters!$L$3,PU32*Parameters!$L$4,PV32*Parameters!$L$5)</f>
        <v>5.3</v>
      </c>
      <c r="ST32" s="110">
        <f t="shared" si="25"/>
        <v>4.833333333333333</v>
      </c>
      <c r="SU32" s="111">
        <f t="shared" si="26"/>
        <v>0.60145137880986932</v>
      </c>
      <c r="SV32" s="111">
        <f t="shared" si="27"/>
        <v>0</v>
      </c>
      <c r="SW32" s="111">
        <f t="shared" si="28"/>
        <v>0</v>
      </c>
      <c r="SX32" s="111">
        <f t="shared" si="29"/>
        <v>0</v>
      </c>
      <c r="SY32" s="162">
        <f t="shared" si="17"/>
        <v>45649</v>
      </c>
      <c r="SZ32" s="162">
        <f t="shared" si="30"/>
        <v>45655</v>
      </c>
    </row>
    <row r="33" spans="1:520">
      <c r="A33" s="276">
        <v>45641.5110181829</v>
      </c>
      <c r="B33" s="276">
        <v>45641.514431423602</v>
      </c>
      <c r="C33" s="276">
        <v>45641</v>
      </c>
      <c r="D33" s="121"/>
      <c r="E33" s="121" t="s">
        <v>322</v>
      </c>
      <c r="F33" s="121"/>
      <c r="G33" s="121" t="s">
        <v>322</v>
      </c>
      <c r="H33" s="121"/>
      <c r="I33" s="121" t="s">
        <v>323</v>
      </c>
      <c r="J33" s="121"/>
      <c r="K33" s="121" t="s">
        <v>727</v>
      </c>
      <c r="L33" s="151" t="s">
        <v>821</v>
      </c>
      <c r="M33" s="245" t="s">
        <v>436</v>
      </c>
      <c r="N33" s="121" t="s">
        <v>331</v>
      </c>
      <c r="O33" s="121">
        <v>1</v>
      </c>
      <c r="P33" s="121">
        <v>0</v>
      </c>
      <c r="Q33" s="121">
        <v>0</v>
      </c>
      <c r="R33" s="121">
        <v>0</v>
      </c>
      <c r="S33" s="121">
        <v>0</v>
      </c>
      <c r="T33" s="121">
        <v>0</v>
      </c>
      <c r="U33" s="121"/>
      <c r="V33" s="121" t="s">
        <v>329</v>
      </c>
      <c r="W33" s="121">
        <v>0</v>
      </c>
      <c r="X33" s="121">
        <v>1</v>
      </c>
      <c r="Y33" s="117">
        <v>0</v>
      </c>
      <c r="Z33" s="117">
        <v>0</v>
      </c>
      <c r="AA33" s="117">
        <v>0</v>
      </c>
      <c r="AB33" s="117">
        <v>0</v>
      </c>
      <c r="AC33" s="117">
        <v>0</v>
      </c>
      <c r="AD33" s="117">
        <v>0</v>
      </c>
      <c r="AE33" s="117">
        <v>0</v>
      </c>
      <c r="AF33" s="117">
        <v>0</v>
      </c>
      <c r="AG33" s="117">
        <v>0</v>
      </c>
      <c r="AH33" s="117"/>
      <c r="AI33" s="117"/>
      <c r="AJ33" s="117"/>
      <c r="AK33" s="117"/>
      <c r="AL33" s="117"/>
      <c r="AM33" s="117"/>
      <c r="AN33" s="117"/>
      <c r="AO33" s="117"/>
      <c r="AP33" s="117"/>
      <c r="AQ33" s="117"/>
      <c r="AR33" s="117"/>
      <c r="AS33" s="117"/>
      <c r="AT33" s="117"/>
      <c r="AU33" s="117"/>
      <c r="AV33" s="117"/>
      <c r="AW33" s="117"/>
      <c r="AX33" s="117"/>
      <c r="AY33" s="117"/>
      <c r="AZ33" s="117"/>
      <c r="BA33" s="117"/>
      <c r="BB33" s="117"/>
      <c r="BC33" s="117"/>
      <c r="BD33" s="117"/>
      <c r="BE33" s="117"/>
      <c r="BF33" s="190"/>
      <c r="BG33" s="121"/>
      <c r="BH33" s="122"/>
      <c r="BI33" s="117"/>
      <c r="BJ33" s="117"/>
      <c r="BK33" s="117"/>
      <c r="BL33" s="117"/>
      <c r="BM33" s="117"/>
      <c r="BN33" s="117"/>
      <c r="BO33" s="117">
        <v>11.63</v>
      </c>
      <c r="BP33" s="117" t="s">
        <v>1123</v>
      </c>
      <c r="BQ33" s="122" t="s">
        <v>1124</v>
      </c>
      <c r="BR33" s="117"/>
      <c r="BS33" s="117"/>
      <c r="BT33" s="117"/>
      <c r="BU33" s="117"/>
      <c r="BV33" s="117"/>
      <c r="BW33" s="117"/>
      <c r="BX33" s="117"/>
      <c r="BY33" s="117"/>
      <c r="BZ33" s="117"/>
      <c r="CA33" s="117"/>
      <c r="CB33" s="117"/>
      <c r="CC33" s="117"/>
      <c r="CD33" s="117"/>
      <c r="CE33" s="117"/>
      <c r="CF33" s="117"/>
      <c r="CG33" s="117"/>
      <c r="CH33" s="117"/>
      <c r="CI33" s="117"/>
      <c r="CJ33" s="117"/>
      <c r="CK33" s="117"/>
      <c r="CL33" s="117"/>
      <c r="CM33" s="117"/>
      <c r="CN33" s="117"/>
      <c r="CO33" s="117"/>
      <c r="CP33" s="117"/>
      <c r="CQ33" s="117"/>
      <c r="CR33" s="117"/>
      <c r="CS33" s="117"/>
      <c r="CT33" s="117"/>
      <c r="CU33" s="117"/>
      <c r="CV33" s="117"/>
      <c r="CW33" s="117"/>
      <c r="CX33" s="117"/>
      <c r="CY33" s="117"/>
      <c r="CZ33" s="117"/>
      <c r="DA33" s="117"/>
      <c r="DB33" s="117"/>
      <c r="DC33" s="117"/>
      <c r="DD33" s="117"/>
      <c r="DE33" s="117"/>
      <c r="DF33" s="117"/>
      <c r="DG33" s="117"/>
      <c r="DH33" s="117"/>
      <c r="DI33" s="117"/>
      <c r="DJ33" s="117"/>
      <c r="DK33" s="117"/>
      <c r="DL33" s="117"/>
      <c r="DM33" s="117"/>
      <c r="DN33" s="171"/>
      <c r="DO33" s="117"/>
      <c r="DP33" s="166"/>
      <c r="DQ33" s="117"/>
      <c r="DR33" s="166"/>
      <c r="DS33" s="117"/>
      <c r="DT33" s="117"/>
      <c r="DU33" s="117"/>
      <c r="DV33" s="117"/>
      <c r="DW33" s="248" t="s">
        <v>825</v>
      </c>
      <c r="DX33" s="117"/>
      <c r="DY33" s="117"/>
      <c r="DZ33" s="117"/>
      <c r="EA33" s="117"/>
      <c r="EB33" s="117"/>
      <c r="EC33" s="117"/>
      <c r="ED33" s="117" t="s">
        <v>1125</v>
      </c>
      <c r="EE33" s="252">
        <v>45642.512625532399</v>
      </c>
      <c r="EF33" s="261">
        <v>45670.348635544004</v>
      </c>
      <c r="EG33" s="252">
        <v>45642</v>
      </c>
      <c r="EH33" s="129"/>
      <c r="EI33" s="129" t="s">
        <v>322</v>
      </c>
      <c r="EJ33" s="129"/>
      <c r="EK33" s="129" t="s">
        <v>322</v>
      </c>
      <c r="EL33" s="129"/>
      <c r="EM33" s="129" t="s">
        <v>323</v>
      </c>
      <c r="EN33" s="129"/>
      <c r="EO33" s="129" t="s">
        <v>727</v>
      </c>
      <c r="EP33" s="153" t="s">
        <v>825</v>
      </c>
      <c r="EQ33" s="153" t="s">
        <v>436</v>
      </c>
      <c r="ER33" s="129" t="s">
        <v>331</v>
      </c>
      <c r="ES33" s="129">
        <v>1</v>
      </c>
      <c r="ET33" s="129">
        <v>0</v>
      </c>
      <c r="EU33" s="129">
        <v>0</v>
      </c>
      <c r="EV33" s="129">
        <v>0</v>
      </c>
      <c r="EW33" s="129">
        <v>0</v>
      </c>
      <c r="EX33" s="129">
        <v>0</v>
      </c>
      <c r="EY33" s="129"/>
      <c r="EZ33" s="129" t="s">
        <v>329</v>
      </c>
      <c r="FA33" s="129">
        <v>0</v>
      </c>
      <c r="FB33" s="129">
        <v>1</v>
      </c>
      <c r="FC33" s="129">
        <v>0</v>
      </c>
      <c r="FD33" s="129">
        <v>0</v>
      </c>
      <c r="FE33" s="129">
        <v>0</v>
      </c>
      <c r="FF33" s="129">
        <v>0</v>
      </c>
      <c r="FG33" s="129">
        <v>0</v>
      </c>
      <c r="FH33" s="129">
        <v>0</v>
      </c>
      <c r="FI33" s="129">
        <v>0</v>
      </c>
      <c r="FJ33" s="129">
        <v>0</v>
      </c>
      <c r="FK33" s="129">
        <v>0</v>
      </c>
      <c r="FL33" s="129"/>
      <c r="FM33" s="129"/>
      <c r="FN33" s="129"/>
      <c r="FO33" s="129"/>
      <c r="FP33" s="129"/>
      <c r="FQ33" s="129"/>
      <c r="FR33" s="129"/>
      <c r="FS33" s="129"/>
      <c r="FT33" s="129"/>
      <c r="FU33" s="129"/>
      <c r="FV33" s="129"/>
      <c r="FW33" s="129"/>
      <c r="FX33" s="129"/>
      <c r="FY33" s="129"/>
      <c r="FZ33" s="129"/>
      <c r="GA33" s="129"/>
      <c r="GB33" s="129"/>
      <c r="GC33" s="129"/>
      <c r="GD33" s="129"/>
      <c r="GE33" s="129"/>
      <c r="GF33" s="129"/>
      <c r="GG33" s="129"/>
      <c r="GH33" s="129"/>
      <c r="GI33" s="129"/>
      <c r="GJ33" s="129"/>
      <c r="GK33" s="129"/>
      <c r="GL33" s="129"/>
      <c r="GM33" s="129"/>
      <c r="GN33" s="129"/>
      <c r="GO33" s="129"/>
      <c r="GP33" s="129"/>
      <c r="GQ33" s="129"/>
      <c r="GR33" s="129"/>
      <c r="GS33" s="129">
        <v>4</v>
      </c>
      <c r="GT33" s="129">
        <v>2</v>
      </c>
      <c r="GU33" s="129">
        <v>2</v>
      </c>
      <c r="GV33" s="129">
        <v>2</v>
      </c>
      <c r="GW33" s="129"/>
      <c r="GX33" s="129"/>
      <c r="GY33" s="129"/>
      <c r="GZ33" s="129"/>
      <c r="HA33" s="129"/>
      <c r="HB33" s="129"/>
      <c r="HC33" s="129"/>
      <c r="HD33" s="186"/>
      <c r="HE33" s="129"/>
      <c r="HF33" s="140"/>
      <c r="HG33" s="129"/>
      <c r="HH33" s="129"/>
      <c r="HI33" s="129"/>
      <c r="HJ33" s="129"/>
      <c r="HK33" s="129"/>
      <c r="HL33" s="129"/>
      <c r="HM33" s="129">
        <v>9.83</v>
      </c>
      <c r="HN33" s="129" t="s">
        <v>1126</v>
      </c>
      <c r="HO33" s="140" t="s">
        <v>1127</v>
      </c>
      <c r="HP33" s="129">
        <v>0</v>
      </c>
      <c r="HQ33" s="129"/>
      <c r="HR33" s="129"/>
      <c r="HS33" s="129"/>
      <c r="HT33" s="129"/>
      <c r="HU33" s="129"/>
      <c r="HV33" s="129"/>
      <c r="HW33" s="129"/>
      <c r="HX33" s="129"/>
      <c r="HY33" s="129"/>
      <c r="HZ33" s="129"/>
      <c r="IA33" s="129"/>
      <c r="IB33" s="129"/>
      <c r="IC33" s="129"/>
      <c r="ID33" s="129"/>
      <c r="IE33" s="129"/>
      <c r="IF33" s="129"/>
      <c r="IG33" s="129"/>
      <c r="IH33" s="129"/>
      <c r="II33" s="129"/>
      <c r="IJ33" s="129"/>
      <c r="IK33" s="129"/>
      <c r="IL33" s="176" t="s">
        <v>828</v>
      </c>
      <c r="IM33" s="129"/>
      <c r="IN33" s="167"/>
      <c r="IO33" s="129"/>
      <c r="IP33" s="129"/>
      <c r="IQ33" s="129" t="s">
        <v>1128</v>
      </c>
      <c r="IR33" s="265">
        <v>45643.509748981502</v>
      </c>
      <c r="IS33" s="265">
        <v>45670.349046446798</v>
      </c>
      <c r="IT33" s="265">
        <v>45643</v>
      </c>
      <c r="IU33" s="142"/>
      <c r="IV33" s="142" t="s">
        <v>322</v>
      </c>
      <c r="IW33" s="142"/>
      <c r="IX33" s="142" t="s">
        <v>322</v>
      </c>
      <c r="IY33" s="142"/>
      <c r="IZ33" s="142" t="s">
        <v>323</v>
      </c>
      <c r="JA33" s="142"/>
      <c r="JB33" s="142" t="s">
        <v>727</v>
      </c>
      <c r="JC33" s="154" t="s">
        <v>828</v>
      </c>
      <c r="JD33" s="154" t="s">
        <v>436</v>
      </c>
      <c r="JE33" s="142" t="s">
        <v>331</v>
      </c>
      <c r="JF33" s="142">
        <v>1</v>
      </c>
      <c r="JG33" s="142">
        <v>0</v>
      </c>
      <c r="JH33" s="142">
        <v>0</v>
      </c>
      <c r="JI33" s="142">
        <v>0</v>
      </c>
      <c r="JJ33" s="142">
        <v>0</v>
      </c>
      <c r="JK33" s="142">
        <v>0</v>
      </c>
      <c r="JL33" s="142"/>
      <c r="JM33" s="142" t="s">
        <v>329</v>
      </c>
      <c r="JN33" s="142">
        <v>0</v>
      </c>
      <c r="JO33" s="142">
        <v>1</v>
      </c>
      <c r="JP33" s="142">
        <v>0</v>
      </c>
      <c r="JQ33" s="142">
        <v>0</v>
      </c>
      <c r="JR33" s="142">
        <v>0</v>
      </c>
      <c r="JS33" s="142">
        <v>0</v>
      </c>
      <c r="JT33" s="142">
        <v>0</v>
      </c>
      <c r="JU33" s="142">
        <v>0</v>
      </c>
      <c r="JV33" s="142">
        <v>0</v>
      </c>
      <c r="JW33" s="142">
        <v>0</v>
      </c>
      <c r="JX33" s="142">
        <v>0</v>
      </c>
      <c r="JY33" s="142"/>
      <c r="JZ33" s="142"/>
      <c r="KA33" s="142"/>
      <c r="KB33" s="142"/>
      <c r="KC33" s="142"/>
      <c r="KD33" s="142"/>
      <c r="KE33" s="142"/>
      <c r="KF33" s="142"/>
      <c r="KG33" s="142"/>
      <c r="KH33" s="142"/>
      <c r="KI33" s="142"/>
      <c r="KJ33" s="142"/>
      <c r="KK33" s="142"/>
      <c r="KL33" s="142"/>
      <c r="KM33" s="142"/>
      <c r="KN33" s="142"/>
      <c r="KO33" s="142"/>
      <c r="KP33" s="142"/>
      <c r="KQ33" s="142"/>
      <c r="KR33" s="142"/>
      <c r="KS33" s="142"/>
      <c r="KT33" s="142"/>
      <c r="KU33" s="142"/>
      <c r="KV33" s="142"/>
      <c r="KW33" s="142"/>
      <c r="KX33" s="142"/>
      <c r="KY33" s="142"/>
      <c r="KZ33" s="142"/>
      <c r="LA33" s="142"/>
      <c r="LB33" s="142"/>
      <c r="LC33" s="142"/>
      <c r="LD33" s="142"/>
      <c r="LE33" s="142"/>
      <c r="LF33" s="142">
        <v>4</v>
      </c>
      <c r="LG33" s="142">
        <v>2</v>
      </c>
      <c r="LH33" s="142">
        <v>1</v>
      </c>
      <c r="LI33" s="142">
        <v>0</v>
      </c>
      <c r="LJ33" s="142"/>
      <c r="LK33" s="142"/>
      <c r="LL33" s="142"/>
      <c r="LM33" s="142"/>
      <c r="LN33" s="142"/>
      <c r="LO33" s="142"/>
      <c r="LP33" s="142"/>
      <c r="LQ33" s="194"/>
      <c r="LR33" s="142"/>
      <c r="LS33" s="144"/>
      <c r="LT33" s="142"/>
      <c r="LU33" s="142"/>
      <c r="LV33" s="142"/>
      <c r="LW33" s="142"/>
      <c r="LX33" s="142"/>
      <c r="LY33" s="142"/>
      <c r="LZ33" s="142">
        <v>7.07</v>
      </c>
      <c r="MA33" s="142" t="s">
        <v>1129</v>
      </c>
      <c r="MB33" s="144" t="s">
        <v>1130</v>
      </c>
      <c r="MC33" s="142">
        <v>0</v>
      </c>
      <c r="MD33" s="142"/>
      <c r="ME33" s="142"/>
      <c r="MF33" s="142"/>
      <c r="MG33" s="142"/>
      <c r="MH33" s="142"/>
      <c r="MI33" s="142"/>
      <c r="MJ33" s="142"/>
      <c r="MK33" s="142"/>
      <c r="ML33" s="142"/>
      <c r="MM33" s="142"/>
      <c r="MN33" s="142"/>
      <c r="MO33" s="142"/>
      <c r="MP33" s="142"/>
      <c r="MQ33" s="142"/>
      <c r="MR33" s="142"/>
      <c r="MS33" s="142"/>
      <c r="MT33" s="142"/>
      <c r="MU33" s="142"/>
      <c r="MV33" s="142"/>
      <c r="MW33" s="142"/>
      <c r="MX33" s="142"/>
      <c r="MY33" s="168"/>
      <c r="MZ33" s="142"/>
      <c r="NA33" s="180" t="s">
        <v>832</v>
      </c>
      <c r="NB33" s="142"/>
      <c r="NC33" s="142"/>
      <c r="ND33" s="142" t="s">
        <v>1131</v>
      </c>
      <c r="NE33" s="270">
        <v>45644.506652685202</v>
      </c>
      <c r="NF33" s="270">
        <v>45670.349395532401</v>
      </c>
      <c r="NG33" s="270">
        <v>45644</v>
      </c>
      <c r="NH33" s="128"/>
      <c r="NI33" s="128" t="s">
        <v>322</v>
      </c>
      <c r="NJ33" s="128"/>
      <c r="NK33" s="128" t="s">
        <v>322</v>
      </c>
      <c r="NL33" s="128"/>
      <c r="NM33" s="128" t="s">
        <v>323</v>
      </c>
      <c r="NN33" s="128"/>
      <c r="NO33" s="128" t="s">
        <v>727</v>
      </c>
      <c r="NP33" s="136" t="s">
        <v>832</v>
      </c>
      <c r="NQ33" s="136" t="s">
        <v>436</v>
      </c>
      <c r="NR33" s="128" t="s">
        <v>331</v>
      </c>
      <c r="NS33" s="128">
        <v>1</v>
      </c>
      <c r="NT33" s="128">
        <v>0</v>
      </c>
      <c r="NU33" s="128">
        <v>0</v>
      </c>
      <c r="NV33" s="128">
        <v>0</v>
      </c>
      <c r="NW33" s="128">
        <v>0</v>
      </c>
      <c r="NX33" s="128">
        <v>0</v>
      </c>
      <c r="NY33" s="128"/>
      <c r="NZ33" s="128" t="s">
        <v>329</v>
      </c>
      <c r="OA33" s="128">
        <v>0</v>
      </c>
      <c r="OB33" s="128">
        <v>1</v>
      </c>
      <c r="OC33" s="128">
        <v>0</v>
      </c>
      <c r="OD33" s="128">
        <v>0</v>
      </c>
      <c r="OE33" s="128">
        <v>0</v>
      </c>
      <c r="OF33" s="128">
        <v>0</v>
      </c>
      <c r="OG33" s="128">
        <v>0</v>
      </c>
      <c r="OH33" s="128">
        <v>0</v>
      </c>
      <c r="OI33" s="128">
        <v>0</v>
      </c>
      <c r="OJ33" s="128">
        <v>0</v>
      </c>
      <c r="OK33" s="128">
        <v>0</v>
      </c>
      <c r="OL33" s="128"/>
      <c r="OM33" s="128"/>
      <c r="ON33" s="128"/>
      <c r="OO33" s="128"/>
      <c r="OP33" s="128"/>
      <c r="OQ33" s="128"/>
      <c r="OR33" s="128"/>
      <c r="OS33" s="128"/>
      <c r="OT33" s="128"/>
      <c r="OU33" s="128"/>
      <c r="OV33" s="128"/>
      <c r="OW33" s="128"/>
      <c r="OX33" s="128"/>
      <c r="OY33" s="128"/>
      <c r="OZ33" s="128"/>
      <c r="PA33" s="128"/>
      <c r="PB33" s="128"/>
      <c r="PC33" s="128"/>
      <c r="PD33" s="128"/>
      <c r="PE33" s="128"/>
      <c r="PF33" s="128"/>
      <c r="PG33" s="128"/>
      <c r="PH33" s="128"/>
      <c r="PI33" s="128"/>
      <c r="PJ33" s="128"/>
      <c r="PK33" s="128"/>
      <c r="PL33" s="128"/>
      <c r="PM33" s="128"/>
      <c r="PN33" s="128"/>
      <c r="PO33" s="128"/>
      <c r="PP33" s="128"/>
      <c r="PQ33" s="128"/>
      <c r="PR33" s="128"/>
      <c r="PS33" s="128">
        <v>2</v>
      </c>
      <c r="PT33" s="128">
        <v>2</v>
      </c>
      <c r="PU33" s="128">
        <v>2</v>
      </c>
      <c r="PV33" s="128">
        <v>0</v>
      </c>
      <c r="PW33" s="128"/>
      <c r="PX33" s="128"/>
      <c r="PY33" s="128"/>
      <c r="PZ33" s="128"/>
      <c r="QA33" s="128"/>
      <c r="QB33" s="128"/>
      <c r="QC33" s="128"/>
      <c r="QD33" s="198"/>
      <c r="QE33" s="128"/>
      <c r="QF33" s="163"/>
      <c r="QG33" s="128"/>
      <c r="QH33" s="128"/>
      <c r="QI33" s="128"/>
      <c r="QJ33" s="128"/>
      <c r="QK33" s="128"/>
      <c r="QL33" s="128"/>
      <c r="QM33" s="128">
        <v>5.0250000000000004</v>
      </c>
      <c r="QN33" s="128" t="s">
        <v>1132</v>
      </c>
      <c r="QO33" s="163" t="s">
        <v>1133</v>
      </c>
      <c r="QP33" s="128">
        <v>0</v>
      </c>
      <c r="QQ33" s="128"/>
      <c r="QR33" s="128"/>
      <c r="QS33" s="128"/>
      <c r="QT33" s="128"/>
      <c r="QU33" s="128"/>
      <c r="QV33" s="128"/>
      <c r="QW33" s="128"/>
      <c r="QX33" s="128"/>
      <c r="QY33" s="128"/>
      <c r="QZ33" s="128"/>
      <c r="RA33" s="128"/>
      <c r="RB33" s="128"/>
      <c r="RC33" s="128"/>
      <c r="RD33" s="128"/>
      <c r="RE33" s="128"/>
      <c r="RF33" s="128"/>
      <c r="RG33" s="128"/>
      <c r="RH33" s="128"/>
      <c r="RI33" s="128"/>
      <c r="RJ33" s="128"/>
      <c r="RK33" s="128"/>
      <c r="RL33" s="128"/>
      <c r="RM33" s="169"/>
      <c r="RN33" s="128"/>
      <c r="RO33" s="169"/>
      <c r="RP33" s="128"/>
      <c r="RQ33" s="128" t="s">
        <v>1134</v>
      </c>
      <c r="RR33" s="105">
        <f t="shared" si="0"/>
        <v>1.8000000000000007</v>
      </c>
      <c r="RS33" s="113">
        <f t="shared" si="1"/>
        <v>2.76</v>
      </c>
      <c r="RT33" s="105">
        <f t="shared" si="2"/>
        <v>2.0449999999999999</v>
      </c>
      <c r="RU33" s="105">
        <f t="shared" si="3"/>
        <v>0</v>
      </c>
      <c r="RV33" s="105">
        <f t="shared" si="4"/>
        <v>0</v>
      </c>
      <c r="RW33" s="105">
        <f t="shared" si="5"/>
        <v>0</v>
      </c>
      <c r="RX33" s="105">
        <f t="shared" si="6"/>
        <v>0</v>
      </c>
      <c r="RY33" s="105">
        <f t="shared" si="7"/>
        <v>0</v>
      </c>
      <c r="RZ33" s="105">
        <f t="shared" si="8"/>
        <v>0</v>
      </c>
      <c r="SA33" s="105">
        <f t="shared" si="9"/>
        <v>0</v>
      </c>
      <c r="SB33" s="105">
        <f t="shared" si="10"/>
        <v>0</v>
      </c>
      <c r="SC33" s="105">
        <f t="shared" si="11"/>
        <v>0</v>
      </c>
      <c r="SD33" s="106">
        <f t="shared" si="18"/>
        <v>2.2016666666666667</v>
      </c>
      <c r="SE33" s="106">
        <f t="shared" si="19"/>
        <v>0</v>
      </c>
      <c r="SF33" s="106">
        <f t="shared" si="20"/>
        <v>0</v>
      </c>
      <c r="SG33" s="106">
        <f t="shared" si="12"/>
        <v>0</v>
      </c>
      <c r="SH33" s="107">
        <f>(SD33/1000)*Parameters!$H$2</f>
        <v>6.4949166666666665E-5</v>
      </c>
      <c r="SI33" s="107">
        <f>(SE33/1000)*Parameters!$H$4</f>
        <v>0</v>
      </c>
      <c r="SJ33" s="107">
        <f>(SF33/1000)*Parameters!$H$3</f>
        <v>0</v>
      </c>
      <c r="SK33" s="107">
        <f>(SG33/1000)*Parameters!$H$5</f>
        <v>0</v>
      </c>
      <c r="SL33" s="108">
        <f t="shared" si="21"/>
        <v>6.4949166666666665E-5</v>
      </c>
      <c r="SM33" s="109">
        <f t="shared" si="13"/>
        <v>1</v>
      </c>
      <c r="SN33" s="109">
        <f t="shared" si="31"/>
        <v>0</v>
      </c>
      <c r="SO33" s="109">
        <f t="shared" si="32"/>
        <v>0</v>
      </c>
      <c r="SP33" s="109">
        <f t="shared" si="33"/>
        <v>0</v>
      </c>
      <c r="SQ33" s="110">
        <f>SUM(GS33*Parameters!$L$2,GT33*Parameters!$L$3,GU33*Parameters!$L$4,GV33*Parameters!$L$5)</f>
        <v>7.1999999999999993</v>
      </c>
      <c r="SR33" s="110">
        <f>SUM(LF33*Parameters!$L$2,LG33*Parameters!$L$3,LH33*Parameters!$L$4,LI33*Parameters!$L$5)</f>
        <v>4.5999999999999996</v>
      </c>
      <c r="SS33" s="110">
        <f>SUM(PS33*Parameters!$L$2,PT33*Parameters!$L$3,PU33*Parameters!$L$4,PV33*Parameters!$L$5)</f>
        <v>4.5999999999999996</v>
      </c>
      <c r="ST33" s="110">
        <f t="shared" si="25"/>
        <v>5.4666666666666659</v>
      </c>
      <c r="SU33" s="111">
        <f t="shared" si="26"/>
        <v>0.43152173913043484</v>
      </c>
      <c r="SV33" s="111">
        <f t="shared" si="27"/>
        <v>0</v>
      </c>
      <c r="SW33" s="111">
        <f t="shared" si="28"/>
        <v>0</v>
      </c>
      <c r="SX33" s="111">
        <f t="shared" si="29"/>
        <v>0</v>
      </c>
      <c r="SY33" s="162">
        <f t="shared" si="17"/>
        <v>45641</v>
      </c>
      <c r="SZ33" s="162">
        <f t="shared" si="30"/>
        <v>45641</v>
      </c>
    </row>
    <row r="34" spans="1:520">
      <c r="A34" s="276">
        <v>45641.609769942101</v>
      </c>
      <c r="B34" s="276">
        <v>45670.357979976798</v>
      </c>
      <c r="C34" s="276">
        <v>45641</v>
      </c>
      <c r="D34" s="121"/>
      <c r="E34" s="121" t="s">
        <v>322</v>
      </c>
      <c r="F34" s="121"/>
      <c r="G34" s="121" t="s">
        <v>322</v>
      </c>
      <c r="H34" s="121"/>
      <c r="I34" s="121" t="s">
        <v>323</v>
      </c>
      <c r="J34" s="121"/>
      <c r="K34" s="121" t="s">
        <v>727</v>
      </c>
      <c r="L34" s="151" t="s">
        <v>821</v>
      </c>
      <c r="M34" s="245" t="s">
        <v>437</v>
      </c>
      <c r="N34" s="121" t="s">
        <v>331</v>
      </c>
      <c r="O34" s="121">
        <v>1</v>
      </c>
      <c r="P34" s="121">
        <v>0</v>
      </c>
      <c r="Q34" s="121">
        <v>0</v>
      </c>
      <c r="R34" s="121">
        <v>0</v>
      </c>
      <c r="S34" s="121">
        <v>0</v>
      </c>
      <c r="T34" s="121">
        <v>0</v>
      </c>
      <c r="U34" s="121"/>
      <c r="V34" s="121" t="s">
        <v>329</v>
      </c>
      <c r="W34" s="121">
        <v>0</v>
      </c>
      <c r="X34" s="121">
        <v>1</v>
      </c>
      <c r="Y34" s="117">
        <v>0</v>
      </c>
      <c r="Z34" s="117">
        <v>0</v>
      </c>
      <c r="AA34" s="117">
        <v>0</v>
      </c>
      <c r="AB34" s="117">
        <v>0</v>
      </c>
      <c r="AC34" s="117">
        <v>0</v>
      </c>
      <c r="AD34" s="117">
        <v>0</v>
      </c>
      <c r="AE34" s="117">
        <v>0</v>
      </c>
      <c r="AF34" s="117">
        <v>0</v>
      </c>
      <c r="AG34" s="117">
        <v>0</v>
      </c>
      <c r="AH34" s="117"/>
      <c r="AI34" s="117"/>
      <c r="AJ34" s="117"/>
      <c r="AK34" s="117"/>
      <c r="AL34" s="117"/>
      <c r="AM34" s="117"/>
      <c r="AN34" s="117"/>
      <c r="AO34" s="117"/>
      <c r="AP34" s="117"/>
      <c r="AQ34" s="117"/>
      <c r="AR34" s="117"/>
      <c r="AS34" s="117"/>
      <c r="AT34" s="117"/>
      <c r="AU34" s="117"/>
      <c r="AV34" s="117"/>
      <c r="AW34" s="117"/>
      <c r="AX34" s="117"/>
      <c r="AY34" s="117"/>
      <c r="AZ34" s="117"/>
      <c r="BA34" s="117"/>
      <c r="BB34" s="117"/>
      <c r="BC34" s="117"/>
      <c r="BD34" s="117"/>
      <c r="BE34" s="117"/>
      <c r="BF34" s="190"/>
      <c r="BG34" s="121"/>
      <c r="BH34" s="122"/>
      <c r="BI34" s="117"/>
      <c r="BJ34" s="117"/>
      <c r="BK34" s="117"/>
      <c r="BL34" s="117"/>
      <c r="BM34" s="117"/>
      <c r="BN34" s="117"/>
      <c r="BO34" s="117">
        <v>12.5</v>
      </c>
      <c r="BP34" s="117" t="s">
        <v>1135</v>
      </c>
      <c r="BQ34" s="122" t="s">
        <v>1136</v>
      </c>
      <c r="BR34" s="117"/>
      <c r="BS34" s="117"/>
      <c r="BT34" s="117"/>
      <c r="BU34" s="117"/>
      <c r="BV34" s="117"/>
      <c r="BW34" s="117"/>
      <c r="BX34" s="117"/>
      <c r="BY34" s="117"/>
      <c r="BZ34" s="117"/>
      <c r="CA34" s="117"/>
      <c r="CB34" s="117"/>
      <c r="CC34" s="117"/>
      <c r="CD34" s="117"/>
      <c r="CE34" s="117"/>
      <c r="CF34" s="117"/>
      <c r="CG34" s="117"/>
      <c r="CH34" s="117"/>
      <c r="CI34" s="117"/>
      <c r="CJ34" s="117"/>
      <c r="CK34" s="117"/>
      <c r="CL34" s="117"/>
      <c r="CM34" s="117"/>
      <c r="CN34" s="117"/>
      <c r="CO34" s="117"/>
      <c r="CP34" s="117"/>
      <c r="CQ34" s="117"/>
      <c r="CR34" s="117"/>
      <c r="CS34" s="117"/>
      <c r="CT34" s="117"/>
      <c r="CU34" s="117"/>
      <c r="CV34" s="117"/>
      <c r="CW34" s="117"/>
      <c r="CX34" s="117"/>
      <c r="CY34" s="117"/>
      <c r="CZ34" s="117"/>
      <c r="DA34" s="117"/>
      <c r="DB34" s="117"/>
      <c r="DC34" s="117"/>
      <c r="DD34" s="117"/>
      <c r="DE34" s="117"/>
      <c r="DF34" s="117"/>
      <c r="DG34" s="117"/>
      <c r="DH34" s="117"/>
      <c r="DI34" s="117"/>
      <c r="DJ34" s="117"/>
      <c r="DK34" s="117"/>
      <c r="DL34" s="117"/>
      <c r="DM34" s="117"/>
      <c r="DN34" s="171"/>
      <c r="DO34" s="117"/>
      <c r="DP34" s="166"/>
      <c r="DQ34" s="117"/>
      <c r="DR34" s="166"/>
      <c r="DS34" s="117"/>
      <c r="DT34" s="117"/>
      <c r="DU34" s="117"/>
      <c r="DV34" s="117"/>
      <c r="DW34" s="248" t="s">
        <v>825</v>
      </c>
      <c r="DX34" s="117"/>
      <c r="DY34" s="117"/>
      <c r="DZ34" s="117"/>
      <c r="EA34" s="117"/>
      <c r="EB34" s="117"/>
      <c r="EC34" s="117"/>
      <c r="ED34" s="117" t="s">
        <v>1137</v>
      </c>
      <c r="EE34" s="252">
        <v>45642.602233252299</v>
      </c>
      <c r="EF34" s="261">
        <v>45670.358298634303</v>
      </c>
      <c r="EG34" s="252">
        <v>45642</v>
      </c>
      <c r="EH34" s="129"/>
      <c r="EI34" s="129" t="s">
        <v>322</v>
      </c>
      <c r="EJ34" s="129"/>
      <c r="EK34" s="129" t="s">
        <v>322</v>
      </c>
      <c r="EL34" s="129"/>
      <c r="EM34" s="129" t="s">
        <v>323</v>
      </c>
      <c r="EN34" s="129"/>
      <c r="EO34" s="129" t="s">
        <v>727</v>
      </c>
      <c r="EP34" s="153" t="s">
        <v>825</v>
      </c>
      <c r="EQ34" s="153" t="s">
        <v>437</v>
      </c>
      <c r="ER34" s="129" t="s">
        <v>331</v>
      </c>
      <c r="ES34" s="129">
        <v>1</v>
      </c>
      <c r="ET34" s="129">
        <v>0</v>
      </c>
      <c r="EU34" s="129">
        <v>0</v>
      </c>
      <c r="EV34" s="129">
        <v>0</v>
      </c>
      <c r="EW34" s="129">
        <v>0</v>
      </c>
      <c r="EX34" s="129">
        <v>0</v>
      </c>
      <c r="EY34" s="129"/>
      <c r="EZ34" s="129" t="s">
        <v>329</v>
      </c>
      <c r="FA34" s="129">
        <v>0</v>
      </c>
      <c r="FB34" s="129">
        <v>1</v>
      </c>
      <c r="FC34" s="129">
        <v>0</v>
      </c>
      <c r="FD34" s="129">
        <v>0</v>
      </c>
      <c r="FE34" s="129">
        <v>0</v>
      </c>
      <c r="FF34" s="129">
        <v>0</v>
      </c>
      <c r="FG34" s="129">
        <v>0</v>
      </c>
      <c r="FH34" s="129">
        <v>0</v>
      </c>
      <c r="FI34" s="129">
        <v>0</v>
      </c>
      <c r="FJ34" s="129">
        <v>0</v>
      </c>
      <c r="FK34" s="129">
        <v>0</v>
      </c>
      <c r="FL34" s="129"/>
      <c r="FM34" s="129"/>
      <c r="FN34" s="129"/>
      <c r="FO34" s="129"/>
      <c r="FP34" s="129"/>
      <c r="FQ34" s="129"/>
      <c r="FR34" s="129"/>
      <c r="FS34" s="129"/>
      <c r="FT34" s="129"/>
      <c r="FU34" s="129"/>
      <c r="FV34" s="129"/>
      <c r="FW34" s="129"/>
      <c r="FX34" s="129"/>
      <c r="FY34" s="129"/>
      <c r="FZ34" s="129"/>
      <c r="GA34" s="129"/>
      <c r="GB34" s="129"/>
      <c r="GC34" s="129"/>
      <c r="GD34" s="129"/>
      <c r="GE34" s="129"/>
      <c r="GF34" s="129"/>
      <c r="GG34" s="129"/>
      <c r="GH34" s="129"/>
      <c r="GI34" s="129"/>
      <c r="GJ34" s="129"/>
      <c r="GK34" s="129"/>
      <c r="GL34" s="129"/>
      <c r="GM34" s="129"/>
      <c r="GN34" s="129"/>
      <c r="GO34" s="129"/>
      <c r="GP34" s="129"/>
      <c r="GQ34" s="129"/>
      <c r="GR34" s="129"/>
      <c r="GS34" s="129">
        <v>3</v>
      </c>
      <c r="GT34" s="129">
        <v>2</v>
      </c>
      <c r="GU34" s="129">
        <v>0</v>
      </c>
      <c r="GV34" s="129">
        <v>0</v>
      </c>
      <c r="GW34" s="129"/>
      <c r="GX34" s="129"/>
      <c r="GY34" s="129"/>
      <c r="GZ34" s="129"/>
      <c r="HA34" s="129"/>
      <c r="HB34" s="129"/>
      <c r="HC34" s="129"/>
      <c r="HD34" s="186"/>
      <c r="HE34" s="129"/>
      <c r="HF34" s="140"/>
      <c r="HG34" s="129"/>
      <c r="HH34" s="129"/>
      <c r="HI34" s="129"/>
      <c r="HJ34" s="129"/>
      <c r="HK34" s="129"/>
      <c r="HL34" s="129"/>
      <c r="HM34" s="129">
        <v>9.8049999999999997</v>
      </c>
      <c r="HN34" s="129" t="s">
        <v>1138</v>
      </c>
      <c r="HO34" s="140" t="s">
        <v>1139</v>
      </c>
      <c r="HP34" s="129">
        <v>0</v>
      </c>
      <c r="HQ34" s="129"/>
      <c r="HR34" s="129"/>
      <c r="HS34" s="129"/>
      <c r="HT34" s="129"/>
      <c r="HU34" s="129"/>
      <c r="HV34" s="129"/>
      <c r="HW34" s="129"/>
      <c r="HX34" s="129"/>
      <c r="HY34" s="129"/>
      <c r="HZ34" s="129"/>
      <c r="IA34" s="129"/>
      <c r="IB34" s="129"/>
      <c r="IC34" s="129"/>
      <c r="ID34" s="129"/>
      <c r="IE34" s="129"/>
      <c r="IF34" s="129"/>
      <c r="IG34" s="129"/>
      <c r="IH34" s="129"/>
      <c r="II34" s="129"/>
      <c r="IJ34" s="129"/>
      <c r="IK34" s="129"/>
      <c r="IL34" s="176" t="s">
        <v>828</v>
      </c>
      <c r="IM34" s="129"/>
      <c r="IN34" s="167"/>
      <c r="IO34" s="129"/>
      <c r="IP34" s="129"/>
      <c r="IQ34" s="129" t="s">
        <v>1140</v>
      </c>
      <c r="IR34" s="265">
        <v>45643.597058402796</v>
      </c>
      <c r="IS34" s="265">
        <v>45670.358589895797</v>
      </c>
      <c r="IT34" s="265">
        <v>45643</v>
      </c>
      <c r="IU34" s="142"/>
      <c r="IV34" s="142" t="s">
        <v>322</v>
      </c>
      <c r="IW34" s="142"/>
      <c r="IX34" s="142" t="s">
        <v>322</v>
      </c>
      <c r="IY34" s="142"/>
      <c r="IZ34" s="142" t="s">
        <v>323</v>
      </c>
      <c r="JA34" s="142"/>
      <c r="JB34" s="142" t="s">
        <v>727</v>
      </c>
      <c r="JC34" s="154" t="s">
        <v>828</v>
      </c>
      <c r="JD34" s="154" t="s">
        <v>437</v>
      </c>
      <c r="JE34" s="142" t="s">
        <v>331</v>
      </c>
      <c r="JF34" s="142">
        <v>1</v>
      </c>
      <c r="JG34" s="142">
        <v>0</v>
      </c>
      <c r="JH34" s="142">
        <v>0</v>
      </c>
      <c r="JI34" s="142">
        <v>0</v>
      </c>
      <c r="JJ34" s="142">
        <v>0</v>
      </c>
      <c r="JK34" s="142">
        <v>0</v>
      </c>
      <c r="JL34" s="142"/>
      <c r="JM34" s="142" t="s">
        <v>329</v>
      </c>
      <c r="JN34" s="142">
        <v>0</v>
      </c>
      <c r="JO34" s="142">
        <v>1</v>
      </c>
      <c r="JP34" s="142">
        <v>0</v>
      </c>
      <c r="JQ34" s="142">
        <v>0</v>
      </c>
      <c r="JR34" s="142">
        <v>0</v>
      </c>
      <c r="JS34" s="142">
        <v>0</v>
      </c>
      <c r="JT34" s="142">
        <v>0</v>
      </c>
      <c r="JU34" s="142">
        <v>0</v>
      </c>
      <c r="JV34" s="142">
        <v>0</v>
      </c>
      <c r="JW34" s="142">
        <v>0</v>
      </c>
      <c r="JX34" s="142">
        <v>0</v>
      </c>
      <c r="JY34" s="142"/>
      <c r="JZ34" s="142"/>
      <c r="KA34" s="142"/>
      <c r="KB34" s="142"/>
      <c r="KC34" s="142"/>
      <c r="KD34" s="142"/>
      <c r="KE34" s="142"/>
      <c r="KF34" s="142"/>
      <c r="KG34" s="142"/>
      <c r="KH34" s="142"/>
      <c r="KI34" s="142"/>
      <c r="KJ34" s="142"/>
      <c r="KK34" s="142"/>
      <c r="KL34" s="142"/>
      <c r="KM34" s="142"/>
      <c r="KN34" s="142"/>
      <c r="KO34" s="142"/>
      <c r="KP34" s="142"/>
      <c r="KQ34" s="142"/>
      <c r="KR34" s="142"/>
      <c r="KS34" s="142"/>
      <c r="KT34" s="142"/>
      <c r="KU34" s="142"/>
      <c r="KV34" s="142"/>
      <c r="KW34" s="142"/>
      <c r="KX34" s="142"/>
      <c r="KY34" s="142"/>
      <c r="KZ34" s="142"/>
      <c r="LA34" s="142"/>
      <c r="LB34" s="142"/>
      <c r="LC34" s="142"/>
      <c r="LD34" s="142"/>
      <c r="LE34" s="142"/>
      <c r="LF34" s="142">
        <v>3</v>
      </c>
      <c r="LG34" s="142">
        <v>2</v>
      </c>
      <c r="LH34" s="142">
        <v>1</v>
      </c>
      <c r="LI34" s="142">
        <v>0</v>
      </c>
      <c r="LJ34" s="142"/>
      <c r="LK34" s="142"/>
      <c r="LL34" s="142"/>
      <c r="LM34" s="142"/>
      <c r="LN34" s="142"/>
      <c r="LO34" s="142"/>
      <c r="LP34" s="142"/>
      <c r="LQ34" s="194"/>
      <c r="LR34" s="142"/>
      <c r="LS34" s="144"/>
      <c r="LT34" s="142"/>
      <c r="LU34" s="142"/>
      <c r="LV34" s="142"/>
      <c r="LW34" s="142"/>
      <c r="LX34" s="142"/>
      <c r="LY34" s="142"/>
      <c r="LZ34" s="142">
        <v>7.1050000000000004</v>
      </c>
      <c r="MA34" s="142" t="s">
        <v>1141</v>
      </c>
      <c r="MB34" s="144" t="s">
        <v>1142</v>
      </c>
      <c r="MC34" s="142">
        <v>0</v>
      </c>
      <c r="MD34" s="142"/>
      <c r="ME34" s="142"/>
      <c r="MF34" s="142"/>
      <c r="MG34" s="142"/>
      <c r="MH34" s="142"/>
      <c r="MI34" s="142"/>
      <c r="MJ34" s="142"/>
      <c r="MK34" s="142"/>
      <c r="ML34" s="142"/>
      <c r="MM34" s="142"/>
      <c r="MN34" s="142"/>
      <c r="MO34" s="142"/>
      <c r="MP34" s="142"/>
      <c r="MQ34" s="142"/>
      <c r="MR34" s="142"/>
      <c r="MS34" s="142"/>
      <c r="MT34" s="142"/>
      <c r="MU34" s="142"/>
      <c r="MV34" s="142"/>
      <c r="MW34" s="142"/>
      <c r="MX34" s="142"/>
      <c r="MY34" s="168"/>
      <c r="MZ34" s="142"/>
      <c r="NA34" s="180" t="s">
        <v>832</v>
      </c>
      <c r="NB34" s="142"/>
      <c r="NC34" s="142"/>
      <c r="ND34" s="142" t="s">
        <v>1143</v>
      </c>
      <c r="NE34" s="270">
        <v>45644.604696342598</v>
      </c>
      <c r="NF34" s="270">
        <v>45670.3588673958</v>
      </c>
      <c r="NG34" s="270">
        <v>45644</v>
      </c>
      <c r="NH34" s="128"/>
      <c r="NI34" s="128" t="s">
        <v>322</v>
      </c>
      <c r="NJ34" s="128"/>
      <c r="NK34" s="128" t="s">
        <v>322</v>
      </c>
      <c r="NL34" s="128"/>
      <c r="NM34" s="128" t="s">
        <v>323</v>
      </c>
      <c r="NN34" s="128"/>
      <c r="NO34" s="128" t="s">
        <v>727</v>
      </c>
      <c r="NP34" s="136" t="s">
        <v>832</v>
      </c>
      <c r="NQ34" s="136" t="s">
        <v>437</v>
      </c>
      <c r="NR34" s="128" t="s">
        <v>331</v>
      </c>
      <c r="NS34" s="128">
        <v>1</v>
      </c>
      <c r="NT34" s="128">
        <v>0</v>
      </c>
      <c r="NU34" s="128">
        <v>0</v>
      </c>
      <c r="NV34" s="128">
        <v>0</v>
      </c>
      <c r="NW34" s="128">
        <v>0</v>
      </c>
      <c r="NX34" s="128">
        <v>0</v>
      </c>
      <c r="NY34" s="128"/>
      <c r="NZ34" s="128" t="s">
        <v>329</v>
      </c>
      <c r="OA34" s="128">
        <v>0</v>
      </c>
      <c r="OB34" s="128">
        <v>1</v>
      </c>
      <c r="OC34" s="128">
        <v>0</v>
      </c>
      <c r="OD34" s="128">
        <v>0</v>
      </c>
      <c r="OE34" s="128">
        <v>0</v>
      </c>
      <c r="OF34" s="128">
        <v>0</v>
      </c>
      <c r="OG34" s="128">
        <v>0</v>
      </c>
      <c r="OH34" s="128">
        <v>0</v>
      </c>
      <c r="OI34" s="128">
        <v>0</v>
      </c>
      <c r="OJ34" s="128">
        <v>0</v>
      </c>
      <c r="OK34" s="128">
        <v>0</v>
      </c>
      <c r="OL34" s="128"/>
      <c r="OM34" s="128"/>
      <c r="ON34" s="128"/>
      <c r="OO34" s="128"/>
      <c r="OP34" s="128"/>
      <c r="OQ34" s="128"/>
      <c r="OR34" s="128"/>
      <c r="OS34" s="128"/>
      <c r="OT34" s="128"/>
      <c r="OU34" s="128"/>
      <c r="OV34" s="128"/>
      <c r="OW34" s="128"/>
      <c r="OX34" s="128"/>
      <c r="OY34" s="128"/>
      <c r="OZ34" s="128"/>
      <c r="PA34" s="128"/>
      <c r="PB34" s="128"/>
      <c r="PC34" s="128"/>
      <c r="PD34" s="128"/>
      <c r="PE34" s="128"/>
      <c r="PF34" s="128"/>
      <c r="PG34" s="128"/>
      <c r="PH34" s="128"/>
      <c r="PI34" s="128"/>
      <c r="PJ34" s="128"/>
      <c r="PK34" s="128"/>
      <c r="PL34" s="128"/>
      <c r="PM34" s="128"/>
      <c r="PN34" s="128"/>
      <c r="PO34" s="128"/>
      <c r="PP34" s="128"/>
      <c r="PQ34" s="128"/>
      <c r="PR34" s="128"/>
      <c r="PS34" s="128">
        <v>3</v>
      </c>
      <c r="PT34" s="128">
        <v>2</v>
      </c>
      <c r="PU34" s="128">
        <v>1</v>
      </c>
      <c r="PV34" s="128">
        <v>0</v>
      </c>
      <c r="PW34" s="128"/>
      <c r="PX34" s="128"/>
      <c r="PY34" s="128"/>
      <c r="PZ34" s="128"/>
      <c r="QA34" s="128"/>
      <c r="QB34" s="128"/>
      <c r="QC34" s="128"/>
      <c r="QD34" s="198"/>
      <c r="QE34" s="128"/>
      <c r="QF34" s="163"/>
      <c r="QG34" s="128"/>
      <c r="QH34" s="128"/>
      <c r="QI34" s="128"/>
      <c r="QJ34" s="128"/>
      <c r="QK34" s="128"/>
      <c r="QL34" s="128"/>
      <c r="QM34" s="128">
        <v>3.61</v>
      </c>
      <c r="QN34" s="128" t="s">
        <v>1144</v>
      </c>
      <c r="QO34" s="163" t="s">
        <v>1145</v>
      </c>
      <c r="QP34" s="128">
        <v>0</v>
      </c>
      <c r="QQ34" s="128"/>
      <c r="QR34" s="128"/>
      <c r="QS34" s="128"/>
      <c r="QT34" s="128"/>
      <c r="QU34" s="128"/>
      <c r="QV34" s="128"/>
      <c r="QW34" s="128"/>
      <c r="QX34" s="128"/>
      <c r="QY34" s="128"/>
      <c r="QZ34" s="128"/>
      <c r="RA34" s="128"/>
      <c r="RB34" s="128"/>
      <c r="RC34" s="128"/>
      <c r="RD34" s="128"/>
      <c r="RE34" s="128"/>
      <c r="RF34" s="128"/>
      <c r="RG34" s="128"/>
      <c r="RH34" s="128"/>
      <c r="RI34" s="128"/>
      <c r="RJ34" s="128"/>
      <c r="RK34" s="128"/>
      <c r="RL34" s="128"/>
      <c r="RM34" s="169"/>
      <c r="RN34" s="128"/>
      <c r="RO34" s="169"/>
      <c r="RP34" s="128"/>
      <c r="RQ34" s="128" t="s">
        <v>1146</v>
      </c>
      <c r="RR34" s="105">
        <f t="shared" si="0"/>
        <v>2.6950000000000003</v>
      </c>
      <c r="RS34" s="113">
        <f t="shared" si="1"/>
        <v>2.6999999999999993</v>
      </c>
      <c r="RT34" s="105">
        <f t="shared" si="2"/>
        <v>3.4950000000000006</v>
      </c>
      <c r="RU34" s="105">
        <f t="shared" si="3"/>
        <v>0</v>
      </c>
      <c r="RV34" s="105">
        <f t="shared" si="4"/>
        <v>0</v>
      </c>
      <c r="RW34" s="105">
        <f t="shared" si="5"/>
        <v>0</v>
      </c>
      <c r="RX34" s="105">
        <f t="shared" si="6"/>
        <v>0</v>
      </c>
      <c r="RY34" s="105">
        <f t="shared" si="7"/>
        <v>0</v>
      </c>
      <c r="RZ34" s="105">
        <f t="shared" si="8"/>
        <v>0</v>
      </c>
      <c r="SA34" s="105">
        <f t="shared" si="9"/>
        <v>0</v>
      </c>
      <c r="SB34" s="105">
        <f t="shared" si="10"/>
        <v>0</v>
      </c>
      <c r="SC34" s="105">
        <f t="shared" si="11"/>
        <v>0</v>
      </c>
      <c r="SD34" s="106">
        <f t="shared" si="18"/>
        <v>2.9633333333333334</v>
      </c>
      <c r="SE34" s="106">
        <f t="shared" si="19"/>
        <v>0</v>
      </c>
      <c r="SF34" s="106">
        <f t="shared" si="20"/>
        <v>0</v>
      </c>
      <c r="SG34" s="106">
        <f t="shared" si="12"/>
        <v>0</v>
      </c>
      <c r="SH34" s="107">
        <f>(SD34/1000)*Parameters!$H$2</f>
        <v>8.741833333333333E-5</v>
      </c>
      <c r="SI34" s="107">
        <f>(SE34/1000)*Parameters!$H$4</f>
        <v>0</v>
      </c>
      <c r="SJ34" s="107">
        <f>(SF34/1000)*Parameters!$H$3</f>
        <v>0</v>
      </c>
      <c r="SK34" s="107">
        <f>(SG34/1000)*Parameters!$H$5</f>
        <v>0</v>
      </c>
      <c r="SL34" s="108">
        <f t="shared" si="21"/>
        <v>8.741833333333333E-5</v>
      </c>
      <c r="SM34" s="109">
        <f t="shared" si="13"/>
        <v>1</v>
      </c>
      <c r="SN34" s="109">
        <f t="shared" si="31"/>
        <v>0</v>
      </c>
      <c r="SO34" s="109">
        <f t="shared" si="32"/>
        <v>0</v>
      </c>
      <c r="SP34" s="109">
        <f t="shared" si="33"/>
        <v>0</v>
      </c>
      <c r="SQ34" s="110">
        <f>SUM(GS34*Parameters!$L$2,GT34*Parameters!$L$3,GU34*Parameters!$L$4,GV34*Parameters!$L$5)</f>
        <v>3.1</v>
      </c>
      <c r="SR34" s="110">
        <f>SUM(LF34*Parameters!$L$2,LG34*Parameters!$L$3,LH34*Parameters!$L$4,LI34*Parameters!$L$5)</f>
        <v>4.0999999999999996</v>
      </c>
      <c r="SS34" s="110">
        <f>SUM(PS34*Parameters!$L$2,PT34*Parameters!$L$3,PU34*Parameters!$L$4,PV34*Parameters!$L$5)</f>
        <v>4.0999999999999996</v>
      </c>
      <c r="ST34" s="110">
        <f t="shared" si="25"/>
        <v>3.7666666666666662</v>
      </c>
      <c r="SU34" s="111">
        <f t="shared" si="26"/>
        <v>0.79344348282192501</v>
      </c>
      <c r="SV34" s="111">
        <f t="shared" si="27"/>
        <v>0</v>
      </c>
      <c r="SW34" s="111">
        <f t="shared" si="28"/>
        <v>0</v>
      </c>
      <c r="SX34" s="111">
        <f t="shared" si="29"/>
        <v>0</v>
      </c>
      <c r="SY34" s="162">
        <f t="shared" si="17"/>
        <v>45641</v>
      </c>
      <c r="SZ34" s="162">
        <f t="shared" si="30"/>
        <v>45641</v>
      </c>
    </row>
    <row r="35" spans="1:520">
      <c r="A35" s="276">
        <v>45649.400937175902</v>
      </c>
      <c r="B35" s="276">
        <v>45663.656816030103</v>
      </c>
      <c r="C35" s="276">
        <v>45649</v>
      </c>
      <c r="D35" s="121"/>
      <c r="E35" s="121" t="s">
        <v>322</v>
      </c>
      <c r="F35" s="121"/>
      <c r="G35" s="121" t="s">
        <v>322</v>
      </c>
      <c r="H35" s="121"/>
      <c r="I35" s="121" t="s">
        <v>323</v>
      </c>
      <c r="J35" s="121"/>
      <c r="K35" s="121" t="s">
        <v>727</v>
      </c>
      <c r="L35" s="151" t="s">
        <v>756</v>
      </c>
      <c r="M35" s="245" t="s">
        <v>438</v>
      </c>
      <c r="N35" s="121" t="s">
        <v>331</v>
      </c>
      <c r="O35" s="121">
        <v>1</v>
      </c>
      <c r="P35" s="121">
        <v>0</v>
      </c>
      <c r="Q35" s="121">
        <v>0</v>
      </c>
      <c r="R35" s="121">
        <v>0</v>
      </c>
      <c r="S35" s="121">
        <v>0</v>
      </c>
      <c r="T35" s="121">
        <v>0</v>
      </c>
      <c r="U35" s="121"/>
      <c r="V35" s="121" t="s">
        <v>329</v>
      </c>
      <c r="W35" s="121">
        <v>0</v>
      </c>
      <c r="X35" s="121">
        <v>1</v>
      </c>
      <c r="Y35" s="117">
        <v>0</v>
      </c>
      <c r="Z35" s="117">
        <v>0</v>
      </c>
      <c r="AA35" s="117">
        <v>0</v>
      </c>
      <c r="AB35" s="117">
        <v>0</v>
      </c>
      <c r="AC35" s="117">
        <v>0</v>
      </c>
      <c r="AD35" s="117">
        <v>0</v>
      </c>
      <c r="AE35" s="117">
        <v>0</v>
      </c>
      <c r="AF35" s="117">
        <v>0</v>
      </c>
      <c r="AG35" s="117">
        <v>0</v>
      </c>
      <c r="AH35" s="117"/>
      <c r="AI35" s="117"/>
      <c r="AJ35" s="117"/>
      <c r="AK35" s="117"/>
      <c r="AL35" s="117"/>
      <c r="AM35" s="117"/>
      <c r="AN35" s="117"/>
      <c r="AO35" s="117"/>
      <c r="AP35" s="117"/>
      <c r="AQ35" s="117"/>
      <c r="AR35" s="117"/>
      <c r="AS35" s="117"/>
      <c r="AT35" s="117"/>
      <c r="AU35" s="117"/>
      <c r="AV35" s="117"/>
      <c r="AW35" s="117"/>
      <c r="AX35" s="117"/>
      <c r="AY35" s="117"/>
      <c r="AZ35" s="117"/>
      <c r="BA35" s="117"/>
      <c r="BB35" s="117"/>
      <c r="BC35" s="117"/>
      <c r="BD35" s="117"/>
      <c r="BE35" s="117"/>
      <c r="BF35" s="190"/>
      <c r="BG35" s="121"/>
      <c r="BH35" s="122"/>
      <c r="BI35" s="117"/>
      <c r="BJ35" s="117"/>
      <c r="BK35" s="117"/>
      <c r="BL35" s="117"/>
      <c r="BM35" s="117"/>
      <c r="BN35" s="117"/>
      <c r="BO35" s="117">
        <v>14.48</v>
      </c>
      <c r="BP35" s="117" t="s">
        <v>1147</v>
      </c>
      <c r="BQ35" s="122" t="s">
        <v>1148</v>
      </c>
      <c r="BR35" s="117"/>
      <c r="BS35" s="117"/>
      <c r="BT35" s="117"/>
      <c r="BU35" s="117"/>
      <c r="BV35" s="117"/>
      <c r="BW35" s="117"/>
      <c r="BX35" s="117"/>
      <c r="BY35" s="117"/>
      <c r="BZ35" s="117"/>
      <c r="CA35" s="117"/>
      <c r="CB35" s="117"/>
      <c r="CC35" s="117"/>
      <c r="CD35" s="117"/>
      <c r="CE35" s="117"/>
      <c r="CF35" s="117"/>
      <c r="CG35" s="117"/>
      <c r="CH35" s="117"/>
      <c r="CI35" s="117"/>
      <c r="CJ35" s="117"/>
      <c r="CK35" s="117"/>
      <c r="CL35" s="117"/>
      <c r="CM35" s="117"/>
      <c r="CN35" s="117"/>
      <c r="CO35" s="117"/>
      <c r="CP35" s="117"/>
      <c r="CQ35" s="117"/>
      <c r="CR35" s="117"/>
      <c r="CS35" s="117"/>
      <c r="CT35" s="117"/>
      <c r="CU35" s="117"/>
      <c r="CV35" s="117"/>
      <c r="CW35" s="117"/>
      <c r="CX35" s="117"/>
      <c r="CY35" s="117"/>
      <c r="CZ35" s="117"/>
      <c r="DA35" s="117"/>
      <c r="DB35" s="117"/>
      <c r="DC35" s="117"/>
      <c r="DD35" s="117"/>
      <c r="DE35" s="117"/>
      <c r="DF35" s="117"/>
      <c r="DG35" s="117"/>
      <c r="DH35" s="117"/>
      <c r="DI35" s="117"/>
      <c r="DJ35" s="117"/>
      <c r="DK35" s="117"/>
      <c r="DL35" s="117"/>
      <c r="DM35" s="117"/>
      <c r="DN35" s="171"/>
      <c r="DO35" s="117"/>
      <c r="DP35" s="166"/>
      <c r="DQ35" s="117"/>
      <c r="DR35" s="166"/>
      <c r="DS35" s="117"/>
      <c r="DT35" s="117"/>
      <c r="DU35" s="117"/>
      <c r="DV35" s="117"/>
      <c r="DW35" s="248" t="s">
        <v>759</v>
      </c>
      <c r="DX35" s="117"/>
      <c r="DY35" s="117"/>
      <c r="DZ35" s="117"/>
      <c r="EA35" s="117"/>
      <c r="EB35" s="117"/>
      <c r="EC35" s="117"/>
      <c r="ED35" s="117" t="s">
        <v>1149</v>
      </c>
      <c r="EE35" s="252">
        <v>45650.394373622701</v>
      </c>
      <c r="EF35" s="261">
        <v>45663.657233831</v>
      </c>
      <c r="EG35" s="252">
        <v>45650</v>
      </c>
      <c r="EH35" s="129"/>
      <c r="EI35" s="129" t="s">
        <v>322</v>
      </c>
      <c r="EJ35" s="129"/>
      <c r="EK35" s="129" t="s">
        <v>322</v>
      </c>
      <c r="EL35" s="129"/>
      <c r="EM35" s="129" t="s">
        <v>323</v>
      </c>
      <c r="EN35" s="129"/>
      <c r="EO35" s="129" t="s">
        <v>727</v>
      </c>
      <c r="EP35" s="153" t="s">
        <v>759</v>
      </c>
      <c r="EQ35" s="153" t="s">
        <v>438</v>
      </c>
      <c r="ER35" s="129" t="s">
        <v>331</v>
      </c>
      <c r="ES35" s="129">
        <v>1</v>
      </c>
      <c r="ET35" s="129">
        <v>0</v>
      </c>
      <c r="EU35" s="129">
        <v>0</v>
      </c>
      <c r="EV35" s="129">
        <v>0</v>
      </c>
      <c r="EW35" s="129">
        <v>0</v>
      </c>
      <c r="EX35" s="129">
        <v>0</v>
      </c>
      <c r="EY35" s="129"/>
      <c r="EZ35" s="129" t="s">
        <v>329</v>
      </c>
      <c r="FA35" s="129">
        <v>0</v>
      </c>
      <c r="FB35" s="129">
        <v>1</v>
      </c>
      <c r="FC35" s="129">
        <v>0</v>
      </c>
      <c r="FD35" s="129">
        <v>0</v>
      </c>
      <c r="FE35" s="129">
        <v>0</v>
      </c>
      <c r="FF35" s="129">
        <v>0</v>
      </c>
      <c r="FG35" s="129">
        <v>0</v>
      </c>
      <c r="FH35" s="129">
        <v>0</v>
      </c>
      <c r="FI35" s="129">
        <v>0</v>
      </c>
      <c r="FJ35" s="129">
        <v>0</v>
      </c>
      <c r="FK35" s="129">
        <v>0</v>
      </c>
      <c r="FL35" s="129"/>
      <c r="FM35" s="129"/>
      <c r="FN35" s="129"/>
      <c r="FO35" s="129"/>
      <c r="FP35" s="129"/>
      <c r="FQ35" s="129"/>
      <c r="FR35" s="129"/>
      <c r="FS35" s="129"/>
      <c r="FT35" s="129"/>
      <c r="FU35" s="129"/>
      <c r="FV35" s="129"/>
      <c r="FW35" s="129"/>
      <c r="FX35" s="129"/>
      <c r="FY35" s="129"/>
      <c r="FZ35" s="129"/>
      <c r="GA35" s="129"/>
      <c r="GB35" s="129"/>
      <c r="GC35" s="129"/>
      <c r="GD35" s="129"/>
      <c r="GE35" s="129"/>
      <c r="GF35" s="129"/>
      <c r="GG35" s="129"/>
      <c r="GH35" s="129"/>
      <c r="GI35" s="129"/>
      <c r="GJ35" s="129"/>
      <c r="GK35" s="129"/>
      <c r="GL35" s="129"/>
      <c r="GM35" s="129"/>
      <c r="GN35" s="129"/>
      <c r="GO35" s="129"/>
      <c r="GP35" s="129"/>
      <c r="GQ35" s="129"/>
      <c r="GR35" s="129"/>
      <c r="GS35" s="129">
        <v>6</v>
      </c>
      <c r="GT35" s="129">
        <v>6</v>
      </c>
      <c r="GU35" s="129">
        <v>0</v>
      </c>
      <c r="GV35" s="129">
        <v>0</v>
      </c>
      <c r="GW35" s="129"/>
      <c r="GX35" s="129"/>
      <c r="GY35" s="129"/>
      <c r="GZ35" s="129"/>
      <c r="HA35" s="129"/>
      <c r="HB35" s="129"/>
      <c r="HC35" s="129"/>
      <c r="HD35" s="186"/>
      <c r="HE35" s="129"/>
      <c r="HF35" s="140"/>
      <c r="HG35" s="129"/>
      <c r="HH35" s="129"/>
      <c r="HI35" s="129"/>
      <c r="HJ35" s="129"/>
      <c r="HK35" s="129"/>
      <c r="HL35" s="129"/>
      <c r="HM35" s="129">
        <v>11.16</v>
      </c>
      <c r="HN35" s="129" t="s">
        <v>1150</v>
      </c>
      <c r="HO35" s="140" t="s">
        <v>1151</v>
      </c>
      <c r="HP35" s="129">
        <v>0</v>
      </c>
      <c r="HQ35" s="129"/>
      <c r="HR35" s="129"/>
      <c r="HS35" s="129"/>
      <c r="HT35" s="129"/>
      <c r="HU35" s="129"/>
      <c r="HV35" s="129"/>
      <c r="HW35" s="129"/>
      <c r="HX35" s="129"/>
      <c r="HY35" s="129"/>
      <c r="HZ35" s="129"/>
      <c r="IA35" s="129"/>
      <c r="IB35" s="129"/>
      <c r="IC35" s="129"/>
      <c r="ID35" s="129"/>
      <c r="IE35" s="129"/>
      <c r="IF35" s="129"/>
      <c r="IG35" s="129"/>
      <c r="IH35" s="129"/>
      <c r="II35" s="129"/>
      <c r="IJ35" s="129"/>
      <c r="IK35" s="129"/>
      <c r="IL35" s="176" t="s">
        <v>763</v>
      </c>
      <c r="IM35" s="129"/>
      <c r="IN35" s="167"/>
      <c r="IO35" s="129"/>
      <c r="IP35" s="129"/>
      <c r="IQ35" s="129" t="s">
        <v>1152</v>
      </c>
      <c r="IR35" s="265">
        <v>45651.4002480208</v>
      </c>
      <c r="IS35" s="265">
        <v>45663.658221562502</v>
      </c>
      <c r="IT35" s="265">
        <v>45651</v>
      </c>
      <c r="IU35" s="142"/>
      <c r="IV35" s="142" t="s">
        <v>322</v>
      </c>
      <c r="IW35" s="142"/>
      <c r="IX35" s="142" t="s">
        <v>322</v>
      </c>
      <c r="IY35" s="142"/>
      <c r="IZ35" s="142" t="s">
        <v>323</v>
      </c>
      <c r="JA35" s="142"/>
      <c r="JB35" s="142" t="s">
        <v>727</v>
      </c>
      <c r="JC35" s="154" t="s">
        <v>763</v>
      </c>
      <c r="JD35" s="154" t="s">
        <v>438</v>
      </c>
      <c r="JE35" s="142" t="s">
        <v>331</v>
      </c>
      <c r="JF35" s="142">
        <v>1</v>
      </c>
      <c r="JG35" s="142">
        <v>0</v>
      </c>
      <c r="JH35" s="142">
        <v>0</v>
      </c>
      <c r="JI35" s="142">
        <v>0</v>
      </c>
      <c r="JJ35" s="142">
        <v>0</v>
      </c>
      <c r="JK35" s="142">
        <v>0</v>
      </c>
      <c r="JL35" s="142"/>
      <c r="JM35" s="142" t="s">
        <v>329</v>
      </c>
      <c r="JN35" s="142">
        <v>0</v>
      </c>
      <c r="JO35" s="142">
        <v>1</v>
      </c>
      <c r="JP35" s="142">
        <v>0</v>
      </c>
      <c r="JQ35" s="142">
        <v>0</v>
      </c>
      <c r="JR35" s="142">
        <v>0</v>
      </c>
      <c r="JS35" s="142">
        <v>0</v>
      </c>
      <c r="JT35" s="142">
        <v>0</v>
      </c>
      <c r="JU35" s="142">
        <v>0</v>
      </c>
      <c r="JV35" s="142">
        <v>0</v>
      </c>
      <c r="JW35" s="142">
        <v>0</v>
      </c>
      <c r="JX35" s="142">
        <v>0</v>
      </c>
      <c r="JY35" s="142"/>
      <c r="JZ35" s="142"/>
      <c r="KA35" s="142"/>
      <c r="KB35" s="142"/>
      <c r="KC35" s="142"/>
      <c r="KD35" s="142"/>
      <c r="KE35" s="142"/>
      <c r="KF35" s="142"/>
      <c r="KG35" s="142"/>
      <c r="KH35" s="142"/>
      <c r="KI35" s="142"/>
      <c r="KJ35" s="142"/>
      <c r="KK35" s="142"/>
      <c r="KL35" s="142"/>
      <c r="KM35" s="142"/>
      <c r="KN35" s="142"/>
      <c r="KO35" s="142"/>
      <c r="KP35" s="142"/>
      <c r="KQ35" s="142"/>
      <c r="KR35" s="142"/>
      <c r="KS35" s="142"/>
      <c r="KT35" s="142"/>
      <c r="KU35" s="142"/>
      <c r="KV35" s="142"/>
      <c r="KW35" s="142"/>
      <c r="KX35" s="142"/>
      <c r="KY35" s="142"/>
      <c r="KZ35" s="142"/>
      <c r="LA35" s="142"/>
      <c r="LB35" s="142"/>
      <c r="LC35" s="142"/>
      <c r="LD35" s="142"/>
      <c r="LE35" s="142"/>
      <c r="LF35" s="142">
        <v>6</v>
      </c>
      <c r="LG35" s="142">
        <v>8</v>
      </c>
      <c r="LH35" s="142">
        <v>0</v>
      </c>
      <c r="LI35" s="142">
        <v>0</v>
      </c>
      <c r="LJ35" s="142"/>
      <c r="LK35" s="142"/>
      <c r="LL35" s="142"/>
      <c r="LM35" s="142"/>
      <c r="LN35" s="142"/>
      <c r="LO35" s="142"/>
      <c r="LP35" s="142"/>
      <c r="LQ35" s="194"/>
      <c r="LR35" s="142"/>
      <c r="LS35" s="144"/>
      <c r="LT35" s="142"/>
      <c r="LU35" s="142"/>
      <c r="LV35" s="142"/>
      <c r="LW35" s="142"/>
      <c r="LX35" s="142"/>
      <c r="LY35" s="142"/>
      <c r="LZ35" s="142">
        <v>9.31</v>
      </c>
      <c r="MA35" s="142" t="s">
        <v>1153</v>
      </c>
      <c r="MB35" s="144" t="s">
        <v>1154</v>
      </c>
      <c r="MC35" s="142">
        <v>0</v>
      </c>
      <c r="MD35" s="142"/>
      <c r="ME35" s="142"/>
      <c r="MF35" s="142"/>
      <c r="MG35" s="142"/>
      <c r="MH35" s="142"/>
      <c r="MI35" s="142"/>
      <c r="MJ35" s="142"/>
      <c r="MK35" s="142"/>
      <c r="ML35" s="142"/>
      <c r="MM35" s="142"/>
      <c r="MN35" s="142"/>
      <c r="MO35" s="142"/>
      <c r="MP35" s="142"/>
      <c r="MQ35" s="142"/>
      <c r="MR35" s="142"/>
      <c r="MS35" s="142"/>
      <c r="MT35" s="142"/>
      <c r="MU35" s="142"/>
      <c r="MV35" s="142"/>
      <c r="MW35" s="142"/>
      <c r="MX35" s="142"/>
      <c r="MY35" s="168"/>
      <c r="MZ35" s="142"/>
      <c r="NA35" s="180" t="s">
        <v>767</v>
      </c>
      <c r="NB35" s="142"/>
      <c r="NC35" s="142"/>
      <c r="ND35" s="142" t="s">
        <v>1155</v>
      </c>
      <c r="NE35" s="270">
        <v>45652.4007190509</v>
      </c>
      <c r="NF35" s="270">
        <v>45663.658671493104</v>
      </c>
      <c r="NG35" s="270">
        <v>45652</v>
      </c>
      <c r="NH35" s="128"/>
      <c r="NI35" s="128" t="s">
        <v>322</v>
      </c>
      <c r="NJ35" s="128"/>
      <c r="NK35" s="128" t="s">
        <v>322</v>
      </c>
      <c r="NL35" s="128"/>
      <c r="NM35" s="128" t="s">
        <v>323</v>
      </c>
      <c r="NN35" s="128"/>
      <c r="NO35" s="128" t="s">
        <v>727</v>
      </c>
      <c r="NP35" s="136" t="s">
        <v>767</v>
      </c>
      <c r="NQ35" s="136" t="s">
        <v>438</v>
      </c>
      <c r="NR35" s="128" t="s">
        <v>331</v>
      </c>
      <c r="NS35" s="128">
        <v>1</v>
      </c>
      <c r="NT35" s="128">
        <v>0</v>
      </c>
      <c r="NU35" s="128">
        <v>0</v>
      </c>
      <c r="NV35" s="128">
        <v>0</v>
      </c>
      <c r="NW35" s="128">
        <v>0</v>
      </c>
      <c r="NX35" s="128">
        <v>0</v>
      </c>
      <c r="NY35" s="128"/>
      <c r="NZ35" s="128" t="s">
        <v>329</v>
      </c>
      <c r="OA35" s="128">
        <v>0</v>
      </c>
      <c r="OB35" s="128">
        <v>1</v>
      </c>
      <c r="OC35" s="128">
        <v>0</v>
      </c>
      <c r="OD35" s="128">
        <v>0</v>
      </c>
      <c r="OE35" s="128">
        <v>0</v>
      </c>
      <c r="OF35" s="128">
        <v>0</v>
      </c>
      <c r="OG35" s="128">
        <v>0</v>
      </c>
      <c r="OH35" s="128">
        <v>0</v>
      </c>
      <c r="OI35" s="128">
        <v>0</v>
      </c>
      <c r="OJ35" s="128">
        <v>0</v>
      </c>
      <c r="OK35" s="128">
        <v>0</v>
      </c>
      <c r="OL35" s="128"/>
      <c r="OM35" s="128"/>
      <c r="ON35" s="128"/>
      <c r="OO35" s="128"/>
      <c r="OP35" s="128"/>
      <c r="OQ35" s="128"/>
      <c r="OR35" s="128"/>
      <c r="OS35" s="128"/>
      <c r="OT35" s="128"/>
      <c r="OU35" s="128"/>
      <c r="OV35" s="128"/>
      <c r="OW35" s="128"/>
      <c r="OX35" s="128"/>
      <c r="OY35" s="128"/>
      <c r="OZ35" s="128"/>
      <c r="PA35" s="128"/>
      <c r="PB35" s="128"/>
      <c r="PC35" s="128"/>
      <c r="PD35" s="128"/>
      <c r="PE35" s="128"/>
      <c r="PF35" s="128"/>
      <c r="PG35" s="128"/>
      <c r="PH35" s="128"/>
      <c r="PI35" s="128"/>
      <c r="PJ35" s="128"/>
      <c r="PK35" s="128"/>
      <c r="PL35" s="128"/>
      <c r="PM35" s="128"/>
      <c r="PN35" s="128"/>
      <c r="PO35" s="128"/>
      <c r="PP35" s="128"/>
      <c r="PQ35" s="128"/>
      <c r="PR35" s="128"/>
      <c r="PS35" s="128">
        <v>6</v>
      </c>
      <c r="PT35" s="128">
        <v>7</v>
      </c>
      <c r="PU35" s="128">
        <v>0</v>
      </c>
      <c r="PV35" s="128">
        <v>0</v>
      </c>
      <c r="PW35" s="128"/>
      <c r="PX35" s="128"/>
      <c r="PY35" s="128"/>
      <c r="PZ35" s="128"/>
      <c r="QA35" s="128"/>
      <c r="QB35" s="128"/>
      <c r="QC35" s="128"/>
      <c r="QD35" s="198"/>
      <c r="QE35" s="128"/>
      <c r="QF35" s="163"/>
      <c r="QG35" s="128"/>
      <c r="QH35" s="128"/>
      <c r="QI35" s="128"/>
      <c r="QJ35" s="128"/>
      <c r="QK35" s="128"/>
      <c r="QL35" s="128"/>
      <c r="QM35" s="128">
        <v>6.5</v>
      </c>
      <c r="QN35" s="128" t="s">
        <v>1156</v>
      </c>
      <c r="QO35" s="163" t="s">
        <v>1157</v>
      </c>
      <c r="QP35" s="128">
        <v>0</v>
      </c>
      <c r="QQ35" s="128"/>
      <c r="QR35" s="128"/>
      <c r="QS35" s="128"/>
      <c r="QT35" s="128"/>
      <c r="QU35" s="128"/>
      <c r="QV35" s="128"/>
      <c r="QW35" s="128"/>
      <c r="QX35" s="128"/>
      <c r="QY35" s="128"/>
      <c r="QZ35" s="128"/>
      <c r="RA35" s="128"/>
      <c r="RB35" s="128"/>
      <c r="RC35" s="128"/>
      <c r="RD35" s="128"/>
      <c r="RE35" s="128"/>
      <c r="RF35" s="128"/>
      <c r="RG35" s="128"/>
      <c r="RH35" s="128"/>
      <c r="RI35" s="128"/>
      <c r="RJ35" s="128"/>
      <c r="RK35" s="128"/>
      <c r="RL35" s="128"/>
      <c r="RM35" s="169"/>
      <c r="RN35" s="128"/>
      <c r="RO35" s="169"/>
      <c r="RP35" s="128"/>
      <c r="RQ35" s="128" t="s">
        <v>1158</v>
      </c>
      <c r="RR35" s="105">
        <f t="shared" ref="RR35:RR66" si="34">BO35-HM35</f>
        <v>3.3200000000000003</v>
      </c>
      <c r="RS35" s="113">
        <f t="shared" ref="RS35:RS66" si="35">HM35+HP35-LZ35</f>
        <v>1.8499999999999996</v>
      </c>
      <c r="RT35" s="105">
        <f t="shared" ref="RT35:RT66" si="36">LZ35+MC35-QM35</f>
        <v>2.8100000000000005</v>
      </c>
      <c r="RU35" s="105">
        <f t="shared" ref="RU35:RU66" si="37">AJ35-GW35</f>
        <v>0</v>
      </c>
      <c r="RV35" s="105">
        <f t="shared" ref="RV35:RV66" si="38">GW35+GZ35-LJ35</f>
        <v>0</v>
      </c>
      <c r="RW35" s="105">
        <f t="shared" ref="RW35:RW66" si="39">LJ35+LM35-PW35</f>
        <v>0</v>
      </c>
      <c r="RX35" s="105">
        <f t="shared" ref="RX35:RX66" si="40">BR35-HS35</f>
        <v>0</v>
      </c>
      <c r="RY35" s="105">
        <f t="shared" ref="RY35:RY66" si="41">HS35+HV35-MF35</f>
        <v>0</v>
      </c>
      <c r="RZ35" s="105">
        <f t="shared" ref="RZ35:RZ66" si="42">MF35+MI35-QS35</f>
        <v>0</v>
      </c>
      <c r="SA35" s="105">
        <f t="shared" ref="SA35:SA66" si="43">BU35-HY35</f>
        <v>0</v>
      </c>
      <c r="SB35" s="105">
        <f t="shared" ref="SB35:SB66" si="44">HY35+IB35-ML35</f>
        <v>0</v>
      </c>
      <c r="SC35" s="105">
        <f t="shared" ref="SC35:SC66" si="45">ML35+MO35-QY35</f>
        <v>0</v>
      </c>
      <c r="SD35" s="106">
        <f t="shared" si="18"/>
        <v>2.66</v>
      </c>
      <c r="SE35" s="106">
        <f t="shared" si="19"/>
        <v>0</v>
      </c>
      <c r="SF35" s="106">
        <f t="shared" si="20"/>
        <v>0</v>
      </c>
      <c r="SG35" s="106">
        <f t="shared" si="12"/>
        <v>0</v>
      </c>
      <c r="SH35" s="107">
        <f>(SD35/1000)*Parameters!$H$2</f>
        <v>7.8469999999999999E-5</v>
      </c>
      <c r="SI35" s="107">
        <f>(SE35/1000)*Parameters!$H$4</f>
        <v>0</v>
      </c>
      <c r="SJ35" s="107">
        <f>(SF35/1000)*Parameters!$H$3</f>
        <v>0</v>
      </c>
      <c r="SK35" s="107">
        <f>(SG35/1000)*Parameters!$H$5</f>
        <v>0</v>
      </c>
      <c r="SL35" s="108">
        <f t="shared" si="21"/>
        <v>7.8469999999999999E-5</v>
      </c>
      <c r="SM35" s="109">
        <f t="shared" si="13"/>
        <v>1</v>
      </c>
      <c r="SN35" s="109">
        <f t="shared" si="31"/>
        <v>0</v>
      </c>
      <c r="SO35" s="109">
        <f t="shared" si="32"/>
        <v>0</v>
      </c>
      <c r="SP35" s="109">
        <f t="shared" si="33"/>
        <v>0</v>
      </c>
      <c r="SQ35" s="110">
        <f>SUM(GS35*Parameters!$L$2,GT35*Parameters!$L$3,GU35*Parameters!$L$4,GV35*Parameters!$L$5)</f>
        <v>7.8000000000000007</v>
      </c>
      <c r="SR35" s="110">
        <f>SUM(LF35*Parameters!$L$2,LG35*Parameters!$L$3,LH35*Parameters!$L$4,LI35*Parameters!$L$5)</f>
        <v>9.4</v>
      </c>
      <c r="SS35" s="110">
        <f>SUM(PS35*Parameters!$L$2,PT35*Parameters!$L$3,PU35*Parameters!$L$4,PV35*Parameters!$L$5)</f>
        <v>8.6000000000000014</v>
      </c>
      <c r="ST35" s="110">
        <f t="shared" si="25"/>
        <v>8.6000000000000014</v>
      </c>
      <c r="SU35" s="111">
        <f t="shared" si="26"/>
        <v>0.31639790744194501</v>
      </c>
      <c r="SV35" s="111">
        <f t="shared" si="27"/>
        <v>0</v>
      </c>
      <c r="SW35" s="111">
        <f t="shared" si="28"/>
        <v>0</v>
      </c>
      <c r="SX35" s="111">
        <f t="shared" si="29"/>
        <v>0</v>
      </c>
      <c r="SY35" s="162">
        <f t="shared" ref="SY35:SY66" si="46">INT(A35)</f>
        <v>45649</v>
      </c>
      <c r="SZ35" s="162">
        <f t="shared" si="30"/>
        <v>45655</v>
      </c>
    </row>
    <row r="36" spans="1:520">
      <c r="A36" s="276">
        <v>45648.343491481501</v>
      </c>
      <c r="B36" s="276">
        <v>45648.346477500003</v>
      </c>
      <c r="C36" s="276">
        <v>45648</v>
      </c>
      <c r="D36" s="121"/>
      <c r="E36" s="121" t="s">
        <v>322</v>
      </c>
      <c r="F36" s="121"/>
      <c r="G36" s="121" t="s">
        <v>322</v>
      </c>
      <c r="H36" s="121"/>
      <c r="I36" s="121" t="s">
        <v>323</v>
      </c>
      <c r="J36" s="121"/>
      <c r="K36" s="121" t="s">
        <v>727</v>
      </c>
      <c r="L36" s="151" t="s">
        <v>808</v>
      </c>
      <c r="M36" s="245" t="s">
        <v>439</v>
      </c>
      <c r="N36" s="121" t="s">
        <v>331</v>
      </c>
      <c r="O36" s="121">
        <v>1</v>
      </c>
      <c r="P36" s="121">
        <v>0</v>
      </c>
      <c r="Q36" s="121">
        <v>0</v>
      </c>
      <c r="R36" s="121">
        <v>0</v>
      </c>
      <c r="S36" s="121">
        <v>0</v>
      </c>
      <c r="T36" s="121">
        <v>0</v>
      </c>
      <c r="U36" s="121"/>
      <c r="V36" s="121" t="s">
        <v>329</v>
      </c>
      <c r="W36" s="121">
        <v>0</v>
      </c>
      <c r="X36" s="121">
        <v>1</v>
      </c>
      <c r="Y36" s="117">
        <v>0</v>
      </c>
      <c r="Z36" s="117">
        <v>0</v>
      </c>
      <c r="AA36" s="117">
        <v>0</v>
      </c>
      <c r="AB36" s="117">
        <v>0</v>
      </c>
      <c r="AC36" s="117">
        <v>0</v>
      </c>
      <c r="AD36" s="117">
        <v>0</v>
      </c>
      <c r="AE36" s="117">
        <v>0</v>
      </c>
      <c r="AF36" s="117">
        <v>0</v>
      </c>
      <c r="AG36" s="117">
        <v>0</v>
      </c>
      <c r="AH36" s="117"/>
      <c r="AI36" s="117"/>
      <c r="AJ36" s="117"/>
      <c r="AK36" s="117"/>
      <c r="AL36" s="117"/>
      <c r="AM36" s="117"/>
      <c r="AN36" s="117"/>
      <c r="AO36" s="117"/>
      <c r="AP36" s="117"/>
      <c r="AQ36" s="117"/>
      <c r="AR36" s="117"/>
      <c r="AS36" s="117"/>
      <c r="AT36" s="117"/>
      <c r="AU36" s="117"/>
      <c r="AV36" s="117"/>
      <c r="AW36" s="117"/>
      <c r="AX36" s="117"/>
      <c r="AY36" s="117"/>
      <c r="AZ36" s="117"/>
      <c r="BA36" s="117"/>
      <c r="BB36" s="117"/>
      <c r="BC36" s="117"/>
      <c r="BD36" s="117"/>
      <c r="BE36" s="117"/>
      <c r="BF36" s="190"/>
      <c r="BG36" s="121"/>
      <c r="BH36" s="122"/>
      <c r="BI36" s="117"/>
      <c r="BJ36" s="117"/>
      <c r="BK36" s="117"/>
      <c r="BL36" s="117"/>
      <c r="BM36" s="117"/>
      <c r="BN36" s="117"/>
      <c r="BO36" s="117">
        <v>13.5</v>
      </c>
      <c r="BP36" s="117" t="s">
        <v>1159</v>
      </c>
      <c r="BQ36" s="122" t="s">
        <v>1160</v>
      </c>
      <c r="BR36" s="117"/>
      <c r="BS36" s="117"/>
      <c r="BT36" s="117"/>
      <c r="BU36" s="117"/>
      <c r="BV36" s="117"/>
      <c r="BW36" s="117"/>
      <c r="BX36" s="117"/>
      <c r="BY36" s="117"/>
      <c r="BZ36" s="117"/>
      <c r="CA36" s="117"/>
      <c r="CB36" s="117"/>
      <c r="CC36" s="117"/>
      <c r="CD36" s="117"/>
      <c r="CE36" s="117"/>
      <c r="CF36" s="117"/>
      <c r="CG36" s="117"/>
      <c r="CH36" s="117"/>
      <c r="CI36" s="117"/>
      <c r="CJ36" s="117"/>
      <c r="CK36" s="117"/>
      <c r="CL36" s="117"/>
      <c r="CM36" s="117"/>
      <c r="CN36" s="117"/>
      <c r="CO36" s="117"/>
      <c r="CP36" s="117"/>
      <c r="CQ36" s="117"/>
      <c r="CR36" s="117"/>
      <c r="CS36" s="117"/>
      <c r="CT36" s="117"/>
      <c r="CU36" s="117"/>
      <c r="CV36" s="117"/>
      <c r="CW36" s="117"/>
      <c r="CX36" s="117"/>
      <c r="CY36" s="117"/>
      <c r="CZ36" s="117"/>
      <c r="DA36" s="117"/>
      <c r="DB36" s="117"/>
      <c r="DC36" s="117"/>
      <c r="DD36" s="117"/>
      <c r="DE36" s="117"/>
      <c r="DF36" s="117"/>
      <c r="DG36" s="117"/>
      <c r="DH36" s="117"/>
      <c r="DI36" s="117"/>
      <c r="DJ36" s="117"/>
      <c r="DK36" s="117"/>
      <c r="DL36" s="117"/>
      <c r="DM36" s="117"/>
      <c r="DN36" s="171"/>
      <c r="DO36" s="117"/>
      <c r="DP36" s="166"/>
      <c r="DQ36" s="117"/>
      <c r="DR36" s="166"/>
      <c r="DS36" s="117"/>
      <c r="DT36" s="117"/>
      <c r="DU36" s="117"/>
      <c r="DV36" s="117"/>
      <c r="DW36" s="248" t="s">
        <v>756</v>
      </c>
      <c r="DX36" s="117"/>
      <c r="DY36" s="117"/>
      <c r="DZ36" s="117"/>
      <c r="EA36" s="117"/>
      <c r="EB36" s="117"/>
      <c r="EC36" s="117"/>
      <c r="ED36" s="117" t="s">
        <v>1161</v>
      </c>
      <c r="EE36" s="252">
        <v>45649.337129178202</v>
      </c>
      <c r="EF36" s="261">
        <v>45649.349266169003</v>
      </c>
      <c r="EG36" s="252">
        <v>45649</v>
      </c>
      <c r="EH36" s="129"/>
      <c r="EI36" s="129" t="s">
        <v>322</v>
      </c>
      <c r="EJ36" s="129"/>
      <c r="EK36" s="129" t="s">
        <v>322</v>
      </c>
      <c r="EL36" s="129"/>
      <c r="EM36" s="129" t="s">
        <v>323</v>
      </c>
      <c r="EN36" s="129"/>
      <c r="EO36" s="129" t="s">
        <v>727</v>
      </c>
      <c r="EP36" s="153" t="s">
        <v>756</v>
      </c>
      <c r="EQ36" s="153" t="s">
        <v>439</v>
      </c>
      <c r="ER36" s="129" t="s">
        <v>331</v>
      </c>
      <c r="ES36" s="129">
        <v>1</v>
      </c>
      <c r="ET36" s="129">
        <v>0</v>
      </c>
      <c r="EU36" s="129">
        <v>0</v>
      </c>
      <c r="EV36" s="129">
        <v>0</v>
      </c>
      <c r="EW36" s="129">
        <v>0</v>
      </c>
      <c r="EX36" s="129">
        <v>0</v>
      </c>
      <c r="EY36" s="129"/>
      <c r="EZ36" s="129" t="s">
        <v>329</v>
      </c>
      <c r="FA36" s="129">
        <v>0</v>
      </c>
      <c r="FB36" s="129">
        <v>1</v>
      </c>
      <c r="FC36" s="129">
        <v>0</v>
      </c>
      <c r="FD36" s="129">
        <v>0</v>
      </c>
      <c r="FE36" s="129">
        <v>0</v>
      </c>
      <c r="FF36" s="129">
        <v>0</v>
      </c>
      <c r="FG36" s="129">
        <v>0</v>
      </c>
      <c r="FH36" s="129">
        <v>0</v>
      </c>
      <c r="FI36" s="129">
        <v>0</v>
      </c>
      <c r="FJ36" s="129">
        <v>0</v>
      </c>
      <c r="FK36" s="129">
        <v>0</v>
      </c>
      <c r="FL36" s="129"/>
      <c r="FM36" s="129"/>
      <c r="FN36" s="129"/>
      <c r="FO36" s="129"/>
      <c r="FP36" s="129"/>
      <c r="FQ36" s="129"/>
      <c r="FR36" s="129"/>
      <c r="FS36" s="129"/>
      <c r="FT36" s="129"/>
      <c r="FU36" s="129"/>
      <c r="FV36" s="129"/>
      <c r="FW36" s="129"/>
      <c r="FX36" s="129"/>
      <c r="FY36" s="129"/>
      <c r="FZ36" s="129"/>
      <c r="GA36" s="129"/>
      <c r="GB36" s="129"/>
      <c r="GC36" s="129"/>
      <c r="GD36" s="129"/>
      <c r="GE36" s="129"/>
      <c r="GF36" s="129"/>
      <c r="GG36" s="129"/>
      <c r="GH36" s="129"/>
      <c r="GI36" s="129"/>
      <c r="GJ36" s="129"/>
      <c r="GK36" s="129"/>
      <c r="GL36" s="129"/>
      <c r="GM36" s="129"/>
      <c r="GN36" s="129"/>
      <c r="GO36" s="129"/>
      <c r="GP36" s="129"/>
      <c r="GQ36" s="129"/>
      <c r="GR36" s="129"/>
      <c r="GS36" s="129">
        <v>0</v>
      </c>
      <c r="GT36" s="129">
        <v>3</v>
      </c>
      <c r="GU36" s="129">
        <v>3</v>
      </c>
      <c r="GV36" s="129">
        <v>0</v>
      </c>
      <c r="GW36" s="129"/>
      <c r="GX36" s="129"/>
      <c r="GY36" s="129"/>
      <c r="GZ36" s="129"/>
      <c r="HA36" s="129"/>
      <c r="HB36" s="129"/>
      <c r="HC36" s="129"/>
      <c r="HD36" s="186"/>
      <c r="HE36" s="129"/>
      <c r="HF36" s="140"/>
      <c r="HG36" s="129"/>
      <c r="HH36" s="129"/>
      <c r="HI36" s="129"/>
      <c r="HJ36" s="129"/>
      <c r="HK36" s="129"/>
      <c r="HL36" s="129"/>
      <c r="HM36" s="129">
        <v>10.81</v>
      </c>
      <c r="HN36" s="129" t="s">
        <v>1162</v>
      </c>
      <c r="HO36" s="140" t="s">
        <v>1163</v>
      </c>
      <c r="HP36" s="129">
        <v>0</v>
      </c>
      <c r="HQ36" s="129"/>
      <c r="HR36" s="129"/>
      <c r="HS36" s="129"/>
      <c r="HT36" s="129"/>
      <c r="HU36" s="129"/>
      <c r="HV36" s="129"/>
      <c r="HW36" s="129"/>
      <c r="HX36" s="129"/>
      <c r="HY36" s="129"/>
      <c r="HZ36" s="129"/>
      <c r="IA36" s="129"/>
      <c r="IB36" s="129"/>
      <c r="IC36" s="129"/>
      <c r="ID36" s="129"/>
      <c r="IE36" s="129"/>
      <c r="IF36" s="129"/>
      <c r="IG36" s="129"/>
      <c r="IH36" s="129"/>
      <c r="II36" s="129"/>
      <c r="IJ36" s="129"/>
      <c r="IK36" s="129"/>
      <c r="IL36" s="176" t="s">
        <v>759</v>
      </c>
      <c r="IM36" s="129"/>
      <c r="IN36" s="167"/>
      <c r="IO36" s="129"/>
      <c r="IP36" s="129"/>
      <c r="IQ36" s="129" t="s">
        <v>1164</v>
      </c>
      <c r="IR36" s="265">
        <v>45650.344875601797</v>
      </c>
      <c r="IS36" s="265">
        <v>45650.359389814803</v>
      </c>
      <c r="IT36" s="265">
        <v>45650</v>
      </c>
      <c r="IU36" s="142"/>
      <c r="IV36" s="142" t="s">
        <v>322</v>
      </c>
      <c r="IW36" s="142"/>
      <c r="IX36" s="142" t="s">
        <v>322</v>
      </c>
      <c r="IY36" s="142"/>
      <c r="IZ36" s="142" t="s">
        <v>323</v>
      </c>
      <c r="JA36" s="142"/>
      <c r="JB36" s="142" t="s">
        <v>727</v>
      </c>
      <c r="JC36" s="154" t="s">
        <v>759</v>
      </c>
      <c r="JD36" s="154" t="s">
        <v>439</v>
      </c>
      <c r="JE36" s="142" t="s">
        <v>331</v>
      </c>
      <c r="JF36" s="142">
        <v>1</v>
      </c>
      <c r="JG36" s="142">
        <v>0</v>
      </c>
      <c r="JH36" s="142">
        <v>0</v>
      </c>
      <c r="JI36" s="142">
        <v>0</v>
      </c>
      <c r="JJ36" s="142">
        <v>0</v>
      </c>
      <c r="JK36" s="142">
        <v>0</v>
      </c>
      <c r="JL36" s="142"/>
      <c r="JM36" s="142" t="s">
        <v>329</v>
      </c>
      <c r="JN36" s="142">
        <v>0</v>
      </c>
      <c r="JO36" s="142">
        <v>1</v>
      </c>
      <c r="JP36" s="142">
        <v>0</v>
      </c>
      <c r="JQ36" s="142">
        <v>0</v>
      </c>
      <c r="JR36" s="142">
        <v>0</v>
      </c>
      <c r="JS36" s="142">
        <v>0</v>
      </c>
      <c r="JT36" s="142">
        <v>0</v>
      </c>
      <c r="JU36" s="142">
        <v>0</v>
      </c>
      <c r="JV36" s="142">
        <v>0</v>
      </c>
      <c r="JW36" s="142">
        <v>0</v>
      </c>
      <c r="JX36" s="142">
        <v>0</v>
      </c>
      <c r="JY36" s="142"/>
      <c r="JZ36" s="142"/>
      <c r="KA36" s="142"/>
      <c r="KB36" s="142"/>
      <c r="KC36" s="142"/>
      <c r="KD36" s="142"/>
      <c r="KE36" s="142"/>
      <c r="KF36" s="142"/>
      <c r="KG36" s="142"/>
      <c r="KH36" s="142"/>
      <c r="KI36" s="142"/>
      <c r="KJ36" s="142"/>
      <c r="KK36" s="142"/>
      <c r="KL36" s="142"/>
      <c r="KM36" s="142"/>
      <c r="KN36" s="142"/>
      <c r="KO36" s="142"/>
      <c r="KP36" s="142"/>
      <c r="KQ36" s="142"/>
      <c r="KR36" s="142"/>
      <c r="KS36" s="142"/>
      <c r="KT36" s="142"/>
      <c r="KU36" s="142"/>
      <c r="KV36" s="142"/>
      <c r="KW36" s="142"/>
      <c r="KX36" s="142"/>
      <c r="KY36" s="142"/>
      <c r="KZ36" s="142"/>
      <c r="LA36" s="142"/>
      <c r="LB36" s="142"/>
      <c r="LC36" s="142"/>
      <c r="LD36" s="142"/>
      <c r="LE36" s="142"/>
      <c r="LF36" s="142">
        <v>0</v>
      </c>
      <c r="LG36" s="142">
        <v>3</v>
      </c>
      <c r="LH36" s="142">
        <v>3</v>
      </c>
      <c r="LI36" s="142">
        <v>0</v>
      </c>
      <c r="LJ36" s="142"/>
      <c r="LK36" s="142"/>
      <c r="LL36" s="142"/>
      <c r="LM36" s="142"/>
      <c r="LN36" s="142"/>
      <c r="LO36" s="142"/>
      <c r="LP36" s="142"/>
      <c r="LQ36" s="194"/>
      <c r="LR36" s="142"/>
      <c r="LS36" s="144"/>
      <c r="LT36" s="142"/>
      <c r="LU36" s="142"/>
      <c r="LV36" s="142"/>
      <c r="LW36" s="142"/>
      <c r="LX36" s="142"/>
      <c r="LY36" s="142"/>
      <c r="LZ36" s="142">
        <v>8.15</v>
      </c>
      <c r="MA36" s="142" t="s">
        <v>1165</v>
      </c>
      <c r="MB36" s="144" t="s">
        <v>1166</v>
      </c>
      <c r="MC36" s="142">
        <v>0</v>
      </c>
      <c r="MD36" s="142"/>
      <c r="ME36" s="142"/>
      <c r="MF36" s="142"/>
      <c r="MG36" s="142"/>
      <c r="MH36" s="142"/>
      <c r="MI36" s="142"/>
      <c r="MJ36" s="142"/>
      <c r="MK36" s="142"/>
      <c r="ML36" s="142"/>
      <c r="MM36" s="142"/>
      <c r="MN36" s="142"/>
      <c r="MO36" s="142"/>
      <c r="MP36" s="142"/>
      <c r="MQ36" s="142"/>
      <c r="MR36" s="142"/>
      <c r="MS36" s="142"/>
      <c r="MT36" s="142"/>
      <c r="MU36" s="142"/>
      <c r="MV36" s="142"/>
      <c r="MW36" s="142"/>
      <c r="MX36" s="142"/>
      <c r="MY36" s="168"/>
      <c r="MZ36" s="142"/>
      <c r="NA36" s="180" t="s">
        <v>763</v>
      </c>
      <c r="NB36" s="142"/>
      <c r="NC36" s="142"/>
      <c r="ND36" s="142" t="s">
        <v>1167</v>
      </c>
      <c r="NE36" s="270">
        <v>45651.336726006899</v>
      </c>
      <c r="NF36" s="270">
        <v>45651.349735717602</v>
      </c>
      <c r="NG36" s="270">
        <v>45651</v>
      </c>
      <c r="NH36" s="128"/>
      <c r="NI36" s="128" t="s">
        <v>322</v>
      </c>
      <c r="NJ36" s="128"/>
      <c r="NK36" s="128" t="s">
        <v>322</v>
      </c>
      <c r="NL36" s="128"/>
      <c r="NM36" s="128" t="s">
        <v>323</v>
      </c>
      <c r="NN36" s="128"/>
      <c r="NO36" s="128" t="s">
        <v>727</v>
      </c>
      <c r="NP36" s="136" t="s">
        <v>763</v>
      </c>
      <c r="NQ36" s="136" t="s">
        <v>439</v>
      </c>
      <c r="NR36" s="128" t="s">
        <v>331</v>
      </c>
      <c r="NS36" s="128">
        <v>1</v>
      </c>
      <c r="NT36" s="128">
        <v>0</v>
      </c>
      <c r="NU36" s="128">
        <v>0</v>
      </c>
      <c r="NV36" s="128">
        <v>0</v>
      </c>
      <c r="NW36" s="128">
        <v>0</v>
      </c>
      <c r="NX36" s="128">
        <v>0</v>
      </c>
      <c r="NY36" s="128"/>
      <c r="NZ36" s="128" t="s">
        <v>329</v>
      </c>
      <c r="OA36" s="128">
        <v>0</v>
      </c>
      <c r="OB36" s="128">
        <v>1</v>
      </c>
      <c r="OC36" s="128">
        <v>0</v>
      </c>
      <c r="OD36" s="128">
        <v>0</v>
      </c>
      <c r="OE36" s="128">
        <v>0</v>
      </c>
      <c r="OF36" s="128">
        <v>0</v>
      </c>
      <c r="OG36" s="128">
        <v>0</v>
      </c>
      <c r="OH36" s="128">
        <v>0</v>
      </c>
      <c r="OI36" s="128">
        <v>0</v>
      </c>
      <c r="OJ36" s="128">
        <v>0</v>
      </c>
      <c r="OK36" s="128">
        <v>0</v>
      </c>
      <c r="OL36" s="128"/>
      <c r="OM36" s="128"/>
      <c r="ON36" s="128"/>
      <c r="OO36" s="128"/>
      <c r="OP36" s="128"/>
      <c r="OQ36" s="128"/>
      <c r="OR36" s="128"/>
      <c r="OS36" s="128"/>
      <c r="OT36" s="128"/>
      <c r="OU36" s="128"/>
      <c r="OV36" s="128"/>
      <c r="OW36" s="128"/>
      <c r="OX36" s="128"/>
      <c r="OY36" s="128"/>
      <c r="OZ36" s="128"/>
      <c r="PA36" s="128"/>
      <c r="PB36" s="128"/>
      <c r="PC36" s="128"/>
      <c r="PD36" s="128"/>
      <c r="PE36" s="128"/>
      <c r="PF36" s="128"/>
      <c r="PG36" s="128"/>
      <c r="PH36" s="128"/>
      <c r="PI36" s="128"/>
      <c r="PJ36" s="128"/>
      <c r="PK36" s="128"/>
      <c r="PL36" s="128"/>
      <c r="PM36" s="128"/>
      <c r="PN36" s="128"/>
      <c r="PO36" s="128"/>
      <c r="PP36" s="128"/>
      <c r="PQ36" s="128"/>
      <c r="PR36" s="128"/>
      <c r="PS36" s="128">
        <v>0</v>
      </c>
      <c r="PT36" s="128">
        <v>3</v>
      </c>
      <c r="PU36" s="128">
        <v>3</v>
      </c>
      <c r="PV36" s="128">
        <v>0</v>
      </c>
      <c r="PW36" s="128"/>
      <c r="PX36" s="128"/>
      <c r="PY36" s="128"/>
      <c r="PZ36" s="128"/>
      <c r="QA36" s="128"/>
      <c r="QB36" s="128"/>
      <c r="QC36" s="128"/>
      <c r="QD36" s="198"/>
      <c r="QE36" s="128"/>
      <c r="QF36" s="163"/>
      <c r="QG36" s="128"/>
      <c r="QH36" s="128"/>
      <c r="QI36" s="128"/>
      <c r="QJ36" s="128"/>
      <c r="QK36" s="128"/>
      <c r="QL36" s="128"/>
      <c r="QM36" s="128">
        <v>5.36</v>
      </c>
      <c r="QN36" s="128" t="s">
        <v>1168</v>
      </c>
      <c r="QO36" s="163" t="s">
        <v>1169</v>
      </c>
      <c r="QP36" s="128">
        <v>0</v>
      </c>
      <c r="QQ36" s="128"/>
      <c r="QR36" s="128"/>
      <c r="QS36" s="128"/>
      <c r="QT36" s="128"/>
      <c r="QU36" s="128"/>
      <c r="QV36" s="128"/>
      <c r="QW36" s="128"/>
      <c r="QX36" s="128"/>
      <c r="QY36" s="128"/>
      <c r="QZ36" s="128"/>
      <c r="RA36" s="128"/>
      <c r="RB36" s="128"/>
      <c r="RC36" s="128"/>
      <c r="RD36" s="128"/>
      <c r="RE36" s="128"/>
      <c r="RF36" s="128"/>
      <c r="RG36" s="128"/>
      <c r="RH36" s="128"/>
      <c r="RI36" s="128"/>
      <c r="RJ36" s="128"/>
      <c r="RK36" s="128"/>
      <c r="RL36" s="128"/>
      <c r="RM36" s="169"/>
      <c r="RN36" s="128"/>
      <c r="RO36" s="169"/>
      <c r="RP36" s="128"/>
      <c r="RQ36" s="128" t="s">
        <v>1170</v>
      </c>
      <c r="RR36" s="105">
        <f t="shared" si="34"/>
        <v>2.6899999999999995</v>
      </c>
      <c r="RS36" s="113">
        <f t="shared" si="35"/>
        <v>2.66</v>
      </c>
      <c r="RT36" s="105">
        <f t="shared" si="36"/>
        <v>2.79</v>
      </c>
      <c r="RU36" s="105">
        <f t="shared" si="37"/>
        <v>0</v>
      </c>
      <c r="RV36" s="105">
        <f t="shared" si="38"/>
        <v>0</v>
      </c>
      <c r="RW36" s="105">
        <f t="shared" si="39"/>
        <v>0</v>
      </c>
      <c r="RX36" s="105">
        <f t="shared" si="40"/>
        <v>0</v>
      </c>
      <c r="RY36" s="105">
        <f t="shared" si="41"/>
        <v>0</v>
      </c>
      <c r="RZ36" s="105">
        <f t="shared" si="42"/>
        <v>0</v>
      </c>
      <c r="SA36" s="105">
        <f t="shared" si="43"/>
        <v>0</v>
      </c>
      <c r="SB36" s="105">
        <f t="shared" si="44"/>
        <v>0</v>
      </c>
      <c r="SC36" s="105">
        <f t="shared" si="45"/>
        <v>0</v>
      </c>
      <c r="SD36" s="106">
        <f t="shared" si="18"/>
        <v>2.7133333333333334</v>
      </c>
      <c r="SE36" s="106">
        <f t="shared" si="19"/>
        <v>0</v>
      </c>
      <c r="SF36" s="106">
        <f t="shared" si="20"/>
        <v>0</v>
      </c>
      <c r="SG36" s="106">
        <f t="shared" si="12"/>
        <v>0</v>
      </c>
      <c r="SH36" s="107">
        <f>(SD36/1000)*Parameters!$H$2</f>
        <v>8.0043333333333326E-5</v>
      </c>
      <c r="SI36" s="107">
        <f>(SE36/1000)*Parameters!$H$4</f>
        <v>0</v>
      </c>
      <c r="SJ36" s="107">
        <f>(SF36/1000)*Parameters!$H$3</f>
        <v>0</v>
      </c>
      <c r="SK36" s="107">
        <f>(SG36/1000)*Parameters!$H$5</f>
        <v>0</v>
      </c>
      <c r="SL36" s="108">
        <f t="shared" si="21"/>
        <v>8.0043333333333326E-5</v>
      </c>
      <c r="SM36" s="109">
        <f t="shared" si="13"/>
        <v>1</v>
      </c>
      <c r="SN36" s="109">
        <f t="shared" si="31"/>
        <v>0</v>
      </c>
      <c r="SO36" s="109">
        <f t="shared" si="32"/>
        <v>0</v>
      </c>
      <c r="SP36" s="109">
        <f t="shared" si="33"/>
        <v>0</v>
      </c>
      <c r="SQ36" s="110">
        <f>SUM(GS36*Parameters!$L$2,GT36*Parameters!$L$3,GU36*Parameters!$L$4,GV36*Parameters!$L$5)</f>
        <v>5.4</v>
      </c>
      <c r="SR36" s="110">
        <f>SUM(LF36*Parameters!$L$2,LG36*Parameters!$L$3,LH36*Parameters!$L$4,LI36*Parameters!$L$5)</f>
        <v>5.4</v>
      </c>
      <c r="SS36" s="110">
        <f>SUM(PS36*Parameters!$L$2,PT36*Parameters!$L$3,PU36*Parameters!$L$4,PV36*Parameters!$L$5)</f>
        <v>5.4</v>
      </c>
      <c r="ST36" s="110">
        <f t="shared" si="25"/>
        <v>5.4000000000000012</v>
      </c>
      <c r="SU36" s="111">
        <f t="shared" si="26"/>
        <v>0.50246913580246899</v>
      </c>
      <c r="SV36" s="111">
        <f t="shared" si="27"/>
        <v>0</v>
      </c>
      <c r="SW36" s="111">
        <f t="shared" si="28"/>
        <v>0</v>
      </c>
      <c r="SX36" s="111">
        <f t="shared" si="29"/>
        <v>0</v>
      </c>
      <c r="SY36" s="162">
        <f t="shared" si="46"/>
        <v>45648</v>
      </c>
      <c r="SZ36" s="162">
        <f t="shared" si="30"/>
        <v>45648</v>
      </c>
    </row>
    <row r="37" spans="1:520">
      <c r="A37" s="276">
        <v>45641.373270335702</v>
      </c>
      <c r="B37" s="276">
        <v>45654.569409247699</v>
      </c>
      <c r="C37" s="276">
        <v>45641</v>
      </c>
      <c r="D37" s="121"/>
      <c r="E37" s="121" t="s">
        <v>322</v>
      </c>
      <c r="F37" s="121"/>
      <c r="G37" s="121" t="s">
        <v>322</v>
      </c>
      <c r="H37" s="121"/>
      <c r="I37" s="121" t="s">
        <v>323</v>
      </c>
      <c r="J37" s="121"/>
      <c r="K37" s="121" t="s">
        <v>727</v>
      </c>
      <c r="L37" s="151" t="s">
        <v>821</v>
      </c>
      <c r="M37" s="245" t="s">
        <v>441</v>
      </c>
      <c r="N37" s="121" t="s">
        <v>331</v>
      </c>
      <c r="O37" s="121">
        <v>1</v>
      </c>
      <c r="P37" s="121">
        <v>0</v>
      </c>
      <c r="Q37" s="121">
        <v>0</v>
      </c>
      <c r="R37" s="121">
        <v>0</v>
      </c>
      <c r="S37" s="121">
        <v>0</v>
      </c>
      <c r="T37" s="121">
        <v>0</v>
      </c>
      <c r="U37" s="121"/>
      <c r="V37" s="121" t="s">
        <v>329</v>
      </c>
      <c r="W37" s="121">
        <v>0</v>
      </c>
      <c r="X37" s="121">
        <v>1</v>
      </c>
      <c r="Y37" s="117">
        <v>0</v>
      </c>
      <c r="Z37" s="117">
        <v>0</v>
      </c>
      <c r="AA37" s="117">
        <v>0</v>
      </c>
      <c r="AB37" s="117">
        <v>0</v>
      </c>
      <c r="AC37" s="117">
        <v>0</v>
      </c>
      <c r="AD37" s="117">
        <v>0</v>
      </c>
      <c r="AE37" s="117">
        <v>0</v>
      </c>
      <c r="AF37" s="117">
        <v>0</v>
      </c>
      <c r="AG37" s="117">
        <v>0</v>
      </c>
      <c r="AH37" s="117"/>
      <c r="AI37" s="117"/>
      <c r="AJ37" s="117"/>
      <c r="AK37" s="117"/>
      <c r="AL37" s="117"/>
      <c r="AM37" s="117"/>
      <c r="AN37" s="117"/>
      <c r="AO37" s="117"/>
      <c r="AP37" s="117"/>
      <c r="AQ37" s="117"/>
      <c r="AR37" s="117"/>
      <c r="AS37" s="117"/>
      <c r="AT37" s="117"/>
      <c r="AU37" s="117"/>
      <c r="AV37" s="117"/>
      <c r="AW37" s="117"/>
      <c r="AX37" s="117"/>
      <c r="AY37" s="117"/>
      <c r="AZ37" s="117"/>
      <c r="BA37" s="117"/>
      <c r="BB37" s="117"/>
      <c r="BC37" s="117"/>
      <c r="BD37" s="117"/>
      <c r="BE37" s="117"/>
      <c r="BF37" s="190"/>
      <c r="BG37" s="121"/>
      <c r="BH37" s="122"/>
      <c r="BI37" s="117"/>
      <c r="BJ37" s="117"/>
      <c r="BK37" s="117"/>
      <c r="BL37" s="117"/>
      <c r="BM37" s="117"/>
      <c r="BN37" s="117"/>
      <c r="BO37" s="117">
        <v>14.5</v>
      </c>
      <c r="BP37" s="117" t="s">
        <v>1171</v>
      </c>
      <c r="BQ37" s="122" t="s">
        <v>1172</v>
      </c>
      <c r="BR37" s="117"/>
      <c r="BS37" s="117"/>
      <c r="BT37" s="117"/>
      <c r="BU37" s="117"/>
      <c r="BV37" s="117"/>
      <c r="BW37" s="117"/>
      <c r="BX37" s="117"/>
      <c r="BY37" s="117"/>
      <c r="BZ37" s="117"/>
      <c r="CA37" s="117"/>
      <c r="CB37" s="117"/>
      <c r="CC37" s="117"/>
      <c r="CD37" s="117"/>
      <c r="CE37" s="117"/>
      <c r="CF37" s="117"/>
      <c r="CG37" s="117"/>
      <c r="CH37" s="117"/>
      <c r="CI37" s="117"/>
      <c r="CJ37" s="117"/>
      <c r="CK37" s="117"/>
      <c r="CL37" s="117"/>
      <c r="CM37" s="117"/>
      <c r="CN37" s="117"/>
      <c r="CO37" s="117"/>
      <c r="CP37" s="117"/>
      <c r="CQ37" s="117"/>
      <c r="CR37" s="117"/>
      <c r="CS37" s="117"/>
      <c r="CT37" s="117"/>
      <c r="CU37" s="117"/>
      <c r="CV37" s="117"/>
      <c r="CW37" s="117"/>
      <c r="CX37" s="117"/>
      <c r="CY37" s="117"/>
      <c r="CZ37" s="117"/>
      <c r="DA37" s="117"/>
      <c r="DB37" s="117"/>
      <c r="DC37" s="117"/>
      <c r="DD37" s="117"/>
      <c r="DE37" s="117"/>
      <c r="DF37" s="117"/>
      <c r="DG37" s="117"/>
      <c r="DH37" s="117"/>
      <c r="DI37" s="117"/>
      <c r="DJ37" s="117"/>
      <c r="DK37" s="117"/>
      <c r="DL37" s="117"/>
      <c r="DM37" s="117"/>
      <c r="DN37" s="171"/>
      <c r="DO37" s="117"/>
      <c r="DP37" s="166"/>
      <c r="DQ37" s="117"/>
      <c r="DR37" s="166"/>
      <c r="DS37" s="117"/>
      <c r="DT37" s="117"/>
      <c r="DU37" s="117"/>
      <c r="DV37" s="117"/>
      <c r="DW37" s="248" t="s">
        <v>825</v>
      </c>
      <c r="DX37" s="117"/>
      <c r="DY37" s="117"/>
      <c r="DZ37" s="117"/>
      <c r="EA37" s="117"/>
      <c r="EB37" s="117"/>
      <c r="EC37" s="117"/>
      <c r="ED37" s="117" t="s">
        <v>1173</v>
      </c>
      <c r="EE37" s="252">
        <v>45642.3703596181</v>
      </c>
      <c r="EF37" s="261">
        <v>45654.569472777803</v>
      </c>
      <c r="EG37" s="252">
        <v>45642</v>
      </c>
      <c r="EH37" s="129"/>
      <c r="EI37" s="129" t="s">
        <v>322</v>
      </c>
      <c r="EJ37" s="129"/>
      <c r="EK37" s="129" t="s">
        <v>322</v>
      </c>
      <c r="EL37" s="129"/>
      <c r="EM37" s="129" t="s">
        <v>323</v>
      </c>
      <c r="EN37" s="129"/>
      <c r="EO37" s="129" t="s">
        <v>727</v>
      </c>
      <c r="EP37" s="153" t="s">
        <v>825</v>
      </c>
      <c r="EQ37" s="153" t="s">
        <v>441</v>
      </c>
      <c r="ER37" s="129" t="s">
        <v>331</v>
      </c>
      <c r="ES37" s="129">
        <v>1</v>
      </c>
      <c r="ET37" s="129">
        <v>0</v>
      </c>
      <c r="EU37" s="129">
        <v>0</v>
      </c>
      <c r="EV37" s="129">
        <v>0</v>
      </c>
      <c r="EW37" s="129">
        <v>0</v>
      </c>
      <c r="EX37" s="129">
        <v>0</v>
      </c>
      <c r="EY37" s="129"/>
      <c r="EZ37" s="129" t="s">
        <v>329</v>
      </c>
      <c r="FA37" s="129">
        <v>0</v>
      </c>
      <c r="FB37" s="129">
        <v>1</v>
      </c>
      <c r="FC37" s="129">
        <v>0</v>
      </c>
      <c r="FD37" s="129">
        <v>0</v>
      </c>
      <c r="FE37" s="129">
        <v>0</v>
      </c>
      <c r="FF37" s="129">
        <v>0</v>
      </c>
      <c r="FG37" s="129">
        <v>0</v>
      </c>
      <c r="FH37" s="129">
        <v>0</v>
      </c>
      <c r="FI37" s="129">
        <v>0</v>
      </c>
      <c r="FJ37" s="129">
        <v>0</v>
      </c>
      <c r="FK37" s="129">
        <v>0</v>
      </c>
      <c r="FL37" s="129"/>
      <c r="FM37" s="129"/>
      <c r="FN37" s="129"/>
      <c r="FO37" s="129"/>
      <c r="FP37" s="129"/>
      <c r="FQ37" s="129"/>
      <c r="FR37" s="129"/>
      <c r="FS37" s="129"/>
      <c r="FT37" s="129"/>
      <c r="FU37" s="129"/>
      <c r="FV37" s="129"/>
      <c r="FW37" s="129"/>
      <c r="FX37" s="129"/>
      <c r="FY37" s="129"/>
      <c r="FZ37" s="129"/>
      <c r="GA37" s="129"/>
      <c r="GB37" s="129"/>
      <c r="GC37" s="129"/>
      <c r="GD37" s="129"/>
      <c r="GE37" s="129"/>
      <c r="GF37" s="129"/>
      <c r="GG37" s="129"/>
      <c r="GH37" s="129"/>
      <c r="GI37" s="129"/>
      <c r="GJ37" s="129"/>
      <c r="GK37" s="129"/>
      <c r="GL37" s="129"/>
      <c r="GM37" s="129"/>
      <c r="GN37" s="129"/>
      <c r="GO37" s="129"/>
      <c r="GP37" s="129"/>
      <c r="GQ37" s="129"/>
      <c r="GR37" s="129"/>
      <c r="GS37" s="129">
        <v>5</v>
      </c>
      <c r="GT37" s="129">
        <v>4</v>
      </c>
      <c r="GU37" s="129">
        <v>0</v>
      </c>
      <c r="GV37" s="129">
        <v>0</v>
      </c>
      <c r="GW37" s="129"/>
      <c r="GX37" s="129"/>
      <c r="GY37" s="129"/>
      <c r="GZ37" s="129"/>
      <c r="HA37" s="129"/>
      <c r="HB37" s="129"/>
      <c r="HC37" s="129"/>
      <c r="HD37" s="186"/>
      <c r="HE37" s="129"/>
      <c r="HF37" s="140"/>
      <c r="HG37" s="129"/>
      <c r="HH37" s="129"/>
      <c r="HI37" s="129"/>
      <c r="HJ37" s="129"/>
      <c r="HK37" s="129"/>
      <c r="HL37" s="129"/>
      <c r="HM37" s="129">
        <v>11.08</v>
      </c>
      <c r="HN37" s="129" t="s">
        <v>1174</v>
      </c>
      <c r="HO37" s="140" t="s">
        <v>1175</v>
      </c>
      <c r="HP37" s="129">
        <v>0</v>
      </c>
      <c r="HQ37" s="129"/>
      <c r="HR37" s="129"/>
      <c r="HS37" s="129"/>
      <c r="HT37" s="129"/>
      <c r="HU37" s="129"/>
      <c r="HV37" s="129"/>
      <c r="HW37" s="129"/>
      <c r="HX37" s="129"/>
      <c r="HY37" s="129"/>
      <c r="HZ37" s="129"/>
      <c r="IA37" s="129"/>
      <c r="IB37" s="129"/>
      <c r="IC37" s="129"/>
      <c r="ID37" s="129"/>
      <c r="IE37" s="129"/>
      <c r="IF37" s="129"/>
      <c r="IG37" s="129"/>
      <c r="IH37" s="129"/>
      <c r="II37" s="129"/>
      <c r="IJ37" s="129"/>
      <c r="IK37" s="129"/>
      <c r="IL37" s="176" t="s">
        <v>828</v>
      </c>
      <c r="IM37" s="129"/>
      <c r="IN37" s="167"/>
      <c r="IO37" s="129"/>
      <c r="IP37" s="129"/>
      <c r="IQ37" s="129" t="s">
        <v>1176</v>
      </c>
      <c r="IR37" s="265">
        <v>45643.362747152802</v>
      </c>
      <c r="IS37" s="265">
        <v>45654.569520810197</v>
      </c>
      <c r="IT37" s="265">
        <v>45643</v>
      </c>
      <c r="IU37" s="142"/>
      <c r="IV37" s="142" t="s">
        <v>322</v>
      </c>
      <c r="IW37" s="142"/>
      <c r="IX37" s="142" t="s">
        <v>322</v>
      </c>
      <c r="IY37" s="142"/>
      <c r="IZ37" s="142" t="s">
        <v>323</v>
      </c>
      <c r="JA37" s="142"/>
      <c r="JB37" s="142" t="s">
        <v>727</v>
      </c>
      <c r="JC37" s="154" t="s">
        <v>828</v>
      </c>
      <c r="JD37" s="154" t="s">
        <v>441</v>
      </c>
      <c r="JE37" s="142" t="s">
        <v>331</v>
      </c>
      <c r="JF37" s="142">
        <v>1</v>
      </c>
      <c r="JG37" s="142">
        <v>0</v>
      </c>
      <c r="JH37" s="142">
        <v>0</v>
      </c>
      <c r="JI37" s="142">
        <v>0</v>
      </c>
      <c r="JJ37" s="142">
        <v>0</v>
      </c>
      <c r="JK37" s="142">
        <v>0</v>
      </c>
      <c r="JL37" s="142"/>
      <c r="JM37" s="142" t="s">
        <v>329</v>
      </c>
      <c r="JN37" s="142">
        <v>0</v>
      </c>
      <c r="JO37" s="142">
        <v>1</v>
      </c>
      <c r="JP37" s="142">
        <v>0</v>
      </c>
      <c r="JQ37" s="142">
        <v>0</v>
      </c>
      <c r="JR37" s="142">
        <v>0</v>
      </c>
      <c r="JS37" s="142">
        <v>0</v>
      </c>
      <c r="JT37" s="142">
        <v>0</v>
      </c>
      <c r="JU37" s="142">
        <v>0</v>
      </c>
      <c r="JV37" s="142">
        <v>0</v>
      </c>
      <c r="JW37" s="142">
        <v>0</v>
      </c>
      <c r="JX37" s="142">
        <v>0</v>
      </c>
      <c r="JY37" s="142"/>
      <c r="JZ37" s="142"/>
      <c r="KA37" s="142"/>
      <c r="KB37" s="142"/>
      <c r="KC37" s="142"/>
      <c r="KD37" s="142"/>
      <c r="KE37" s="142"/>
      <c r="KF37" s="142"/>
      <c r="KG37" s="142"/>
      <c r="KH37" s="142"/>
      <c r="KI37" s="142"/>
      <c r="KJ37" s="142"/>
      <c r="KK37" s="142"/>
      <c r="KL37" s="142"/>
      <c r="KM37" s="142"/>
      <c r="KN37" s="142"/>
      <c r="KO37" s="142"/>
      <c r="KP37" s="142"/>
      <c r="KQ37" s="142"/>
      <c r="KR37" s="142"/>
      <c r="KS37" s="142"/>
      <c r="KT37" s="142"/>
      <c r="KU37" s="142"/>
      <c r="KV37" s="142"/>
      <c r="KW37" s="142"/>
      <c r="KX37" s="142"/>
      <c r="KY37" s="142"/>
      <c r="KZ37" s="142"/>
      <c r="LA37" s="142"/>
      <c r="LB37" s="142"/>
      <c r="LC37" s="142"/>
      <c r="LD37" s="142"/>
      <c r="LE37" s="142"/>
      <c r="LF37" s="142">
        <v>5</v>
      </c>
      <c r="LG37" s="142">
        <v>3</v>
      </c>
      <c r="LH37" s="142">
        <v>0</v>
      </c>
      <c r="LI37" s="142">
        <v>0</v>
      </c>
      <c r="LJ37" s="142"/>
      <c r="LK37" s="142"/>
      <c r="LL37" s="142"/>
      <c r="LM37" s="142"/>
      <c r="LN37" s="142"/>
      <c r="LO37" s="142"/>
      <c r="LP37" s="142"/>
      <c r="LQ37" s="194"/>
      <c r="LR37" s="142"/>
      <c r="LS37" s="144"/>
      <c r="LT37" s="142"/>
      <c r="LU37" s="142"/>
      <c r="LV37" s="142"/>
      <c r="LW37" s="142"/>
      <c r="LX37" s="142"/>
      <c r="LY37" s="142"/>
      <c r="LZ37" s="142">
        <v>8.5</v>
      </c>
      <c r="MA37" s="142" t="s">
        <v>1177</v>
      </c>
      <c r="MB37" s="144" t="s">
        <v>1178</v>
      </c>
      <c r="MC37" s="142">
        <v>0</v>
      </c>
      <c r="MD37" s="142"/>
      <c r="ME37" s="142"/>
      <c r="MF37" s="142"/>
      <c r="MG37" s="142"/>
      <c r="MH37" s="142"/>
      <c r="MI37" s="142"/>
      <c r="MJ37" s="142"/>
      <c r="MK37" s="142"/>
      <c r="ML37" s="142"/>
      <c r="MM37" s="142"/>
      <c r="MN37" s="142"/>
      <c r="MO37" s="142"/>
      <c r="MP37" s="142"/>
      <c r="MQ37" s="142"/>
      <c r="MR37" s="142"/>
      <c r="MS37" s="142"/>
      <c r="MT37" s="142"/>
      <c r="MU37" s="142"/>
      <c r="MV37" s="142"/>
      <c r="MW37" s="142"/>
      <c r="MX37" s="142"/>
      <c r="MY37" s="168"/>
      <c r="MZ37" s="142"/>
      <c r="NA37" s="180" t="s">
        <v>832</v>
      </c>
      <c r="NB37" s="142"/>
      <c r="NC37" s="142"/>
      <c r="ND37" s="142" t="s">
        <v>1179</v>
      </c>
      <c r="NE37" s="270">
        <v>45644.3702320718</v>
      </c>
      <c r="NF37" s="270">
        <v>45654.569564293997</v>
      </c>
      <c r="NG37" s="270">
        <v>45644</v>
      </c>
      <c r="NH37" s="128"/>
      <c r="NI37" s="128" t="s">
        <v>322</v>
      </c>
      <c r="NJ37" s="128"/>
      <c r="NK37" s="128" t="s">
        <v>322</v>
      </c>
      <c r="NL37" s="128"/>
      <c r="NM37" s="128" t="s">
        <v>323</v>
      </c>
      <c r="NN37" s="128"/>
      <c r="NO37" s="128" t="s">
        <v>727</v>
      </c>
      <c r="NP37" s="136" t="s">
        <v>832</v>
      </c>
      <c r="NQ37" s="136" t="s">
        <v>441</v>
      </c>
      <c r="NR37" s="128" t="s">
        <v>331</v>
      </c>
      <c r="NS37" s="128">
        <v>1</v>
      </c>
      <c r="NT37" s="128">
        <v>0</v>
      </c>
      <c r="NU37" s="128">
        <v>0</v>
      </c>
      <c r="NV37" s="128">
        <v>0</v>
      </c>
      <c r="NW37" s="128">
        <v>0</v>
      </c>
      <c r="NX37" s="128">
        <v>0</v>
      </c>
      <c r="NY37" s="128"/>
      <c r="NZ37" s="128" t="s">
        <v>329</v>
      </c>
      <c r="OA37" s="128">
        <v>0</v>
      </c>
      <c r="OB37" s="128">
        <v>1</v>
      </c>
      <c r="OC37" s="128">
        <v>0</v>
      </c>
      <c r="OD37" s="128">
        <v>0</v>
      </c>
      <c r="OE37" s="128">
        <v>0</v>
      </c>
      <c r="OF37" s="128">
        <v>0</v>
      </c>
      <c r="OG37" s="128">
        <v>0</v>
      </c>
      <c r="OH37" s="128">
        <v>0</v>
      </c>
      <c r="OI37" s="128">
        <v>0</v>
      </c>
      <c r="OJ37" s="128">
        <v>0</v>
      </c>
      <c r="OK37" s="128">
        <v>0</v>
      </c>
      <c r="OL37" s="128"/>
      <c r="OM37" s="128"/>
      <c r="ON37" s="128"/>
      <c r="OO37" s="128"/>
      <c r="OP37" s="128"/>
      <c r="OQ37" s="128"/>
      <c r="OR37" s="128"/>
      <c r="OS37" s="128"/>
      <c r="OT37" s="128"/>
      <c r="OU37" s="128"/>
      <c r="OV37" s="128"/>
      <c r="OW37" s="128"/>
      <c r="OX37" s="128"/>
      <c r="OY37" s="128"/>
      <c r="OZ37" s="128"/>
      <c r="PA37" s="128"/>
      <c r="PB37" s="128"/>
      <c r="PC37" s="128"/>
      <c r="PD37" s="128"/>
      <c r="PE37" s="128"/>
      <c r="PF37" s="128"/>
      <c r="PG37" s="128"/>
      <c r="PH37" s="128"/>
      <c r="PI37" s="128"/>
      <c r="PJ37" s="128"/>
      <c r="PK37" s="128"/>
      <c r="PL37" s="128"/>
      <c r="PM37" s="128"/>
      <c r="PN37" s="128"/>
      <c r="PO37" s="128"/>
      <c r="PP37" s="128"/>
      <c r="PQ37" s="128"/>
      <c r="PR37" s="128"/>
      <c r="PS37" s="128">
        <v>5</v>
      </c>
      <c r="PT37" s="128">
        <v>3</v>
      </c>
      <c r="PU37" s="128">
        <v>0</v>
      </c>
      <c r="PV37" s="128">
        <v>0</v>
      </c>
      <c r="PW37" s="128"/>
      <c r="PX37" s="128"/>
      <c r="PY37" s="128"/>
      <c r="PZ37" s="128"/>
      <c r="QA37" s="128"/>
      <c r="QB37" s="128"/>
      <c r="QC37" s="128"/>
      <c r="QD37" s="198"/>
      <c r="QE37" s="128"/>
      <c r="QF37" s="163"/>
      <c r="QG37" s="128"/>
      <c r="QH37" s="128"/>
      <c r="QI37" s="163"/>
      <c r="QJ37" s="128"/>
      <c r="QK37" s="128"/>
      <c r="QL37" s="128"/>
      <c r="QM37" s="128">
        <v>6</v>
      </c>
      <c r="QN37" s="128" t="s">
        <v>1180</v>
      </c>
      <c r="QO37" s="163" t="s">
        <v>1181</v>
      </c>
      <c r="QP37" s="128">
        <v>0</v>
      </c>
      <c r="QQ37" s="128"/>
      <c r="QR37" s="128"/>
      <c r="QS37" s="128"/>
      <c r="QT37" s="128"/>
      <c r="QU37" s="128"/>
      <c r="QV37" s="128"/>
      <c r="QW37" s="128"/>
      <c r="QX37" s="128"/>
      <c r="QY37" s="128"/>
      <c r="QZ37" s="128"/>
      <c r="RA37" s="128"/>
      <c r="RB37" s="128"/>
      <c r="RC37" s="128"/>
      <c r="RD37" s="128"/>
      <c r="RE37" s="128"/>
      <c r="RF37" s="128"/>
      <c r="RG37" s="128"/>
      <c r="RH37" s="128"/>
      <c r="RI37" s="128"/>
      <c r="RJ37" s="128"/>
      <c r="RK37" s="128"/>
      <c r="RL37" s="128"/>
      <c r="RM37" s="169"/>
      <c r="RN37" s="128"/>
      <c r="RO37" s="169"/>
      <c r="RP37" s="128"/>
      <c r="RQ37" s="128" t="s">
        <v>1182</v>
      </c>
      <c r="RR37" s="105">
        <f t="shared" si="34"/>
        <v>3.42</v>
      </c>
      <c r="RS37" s="113">
        <f t="shared" si="35"/>
        <v>2.58</v>
      </c>
      <c r="RT37" s="105">
        <f t="shared" si="36"/>
        <v>2.5</v>
      </c>
      <c r="RU37" s="105">
        <f t="shared" si="37"/>
        <v>0</v>
      </c>
      <c r="RV37" s="105">
        <f t="shared" si="38"/>
        <v>0</v>
      </c>
      <c r="RW37" s="105">
        <f t="shared" si="39"/>
        <v>0</v>
      </c>
      <c r="RX37" s="105">
        <f t="shared" si="40"/>
        <v>0</v>
      </c>
      <c r="RY37" s="105">
        <f t="shared" si="41"/>
        <v>0</v>
      </c>
      <c r="RZ37" s="105">
        <f t="shared" si="42"/>
        <v>0</v>
      </c>
      <c r="SA37" s="105">
        <f t="shared" si="43"/>
        <v>0</v>
      </c>
      <c r="SB37" s="105">
        <f t="shared" si="44"/>
        <v>0</v>
      </c>
      <c r="SC37" s="105">
        <f t="shared" si="45"/>
        <v>0</v>
      </c>
      <c r="SD37" s="106">
        <f t="shared" si="18"/>
        <v>2.8333333333333335</v>
      </c>
      <c r="SE37" s="106">
        <f t="shared" si="19"/>
        <v>0</v>
      </c>
      <c r="SF37" s="106">
        <f t="shared" si="20"/>
        <v>0</v>
      </c>
      <c r="SG37" s="106">
        <f t="shared" si="12"/>
        <v>0</v>
      </c>
      <c r="SH37" s="107">
        <f>(SD37/1000)*Parameters!$H$2</f>
        <v>8.3583333333333337E-5</v>
      </c>
      <c r="SI37" s="107">
        <f>(SE37/1000)*Parameters!$H$4</f>
        <v>0</v>
      </c>
      <c r="SJ37" s="107">
        <f>(SF37/1000)*Parameters!$H$3</f>
        <v>0</v>
      </c>
      <c r="SK37" s="107">
        <f>(SG37/1000)*Parameters!$H$5</f>
        <v>0</v>
      </c>
      <c r="SL37" s="108">
        <f t="shared" si="21"/>
        <v>8.3583333333333337E-5</v>
      </c>
      <c r="SM37" s="109">
        <f t="shared" si="13"/>
        <v>1</v>
      </c>
      <c r="SN37" s="109">
        <f t="shared" si="31"/>
        <v>0</v>
      </c>
      <c r="SO37" s="109">
        <f t="shared" si="32"/>
        <v>0</v>
      </c>
      <c r="SP37" s="109">
        <f t="shared" si="33"/>
        <v>0</v>
      </c>
      <c r="SQ37" s="110">
        <f>SUM(GS37*Parameters!$L$2,GT37*Parameters!$L$3,GU37*Parameters!$L$4,GV37*Parameters!$L$5)</f>
        <v>5.7</v>
      </c>
      <c r="SR37" s="110">
        <f>SUM(LF37*Parameters!$L$2,LG37*Parameters!$L$3,LH37*Parameters!$L$4,LI37*Parameters!$L$5)</f>
        <v>4.9000000000000004</v>
      </c>
      <c r="SS37" s="110">
        <f>SUM(PS37*Parameters!$L$2,PT37*Parameters!$L$3,PU37*Parameters!$L$4,PV37*Parameters!$L$5)</f>
        <v>4.9000000000000004</v>
      </c>
      <c r="ST37" s="110">
        <f t="shared" si="25"/>
        <v>5.166666666666667</v>
      </c>
      <c r="SU37" s="111">
        <f t="shared" si="26"/>
        <v>0.54557823129251704</v>
      </c>
      <c r="SV37" s="111">
        <f t="shared" si="27"/>
        <v>0</v>
      </c>
      <c r="SW37" s="111">
        <f t="shared" si="28"/>
        <v>0</v>
      </c>
      <c r="SX37" s="111">
        <f t="shared" si="29"/>
        <v>0</v>
      </c>
      <c r="SY37" s="162">
        <f t="shared" si="46"/>
        <v>45641</v>
      </c>
      <c r="SZ37" s="162">
        <f>SY37+(7-WEEKDAY(SY37,2))</f>
        <v>45641</v>
      </c>
    </row>
    <row r="38" spans="1:520">
      <c r="A38" s="276">
        <v>45649.494770243102</v>
      </c>
      <c r="B38" s="276">
        <v>45651.624851504603</v>
      </c>
      <c r="C38" s="276">
        <v>45649</v>
      </c>
      <c r="D38" s="121"/>
      <c r="E38" s="121" t="s">
        <v>322</v>
      </c>
      <c r="F38" s="121"/>
      <c r="G38" s="121" t="s">
        <v>322</v>
      </c>
      <c r="H38" s="121"/>
      <c r="I38" s="121" t="s">
        <v>323</v>
      </c>
      <c r="J38" s="121"/>
      <c r="K38" s="121" t="s">
        <v>727</v>
      </c>
      <c r="L38" s="151" t="s">
        <v>756</v>
      </c>
      <c r="M38" s="245" t="s">
        <v>443</v>
      </c>
      <c r="N38" s="121" t="s">
        <v>331</v>
      </c>
      <c r="O38" s="121">
        <v>1</v>
      </c>
      <c r="P38" s="121">
        <v>0</v>
      </c>
      <c r="Q38" s="121">
        <v>0</v>
      </c>
      <c r="R38" s="121">
        <v>0</v>
      </c>
      <c r="S38" s="121">
        <v>0</v>
      </c>
      <c r="T38" s="121">
        <v>0</v>
      </c>
      <c r="U38" s="121"/>
      <c r="V38" s="121" t="s">
        <v>329</v>
      </c>
      <c r="W38" s="121">
        <v>0</v>
      </c>
      <c r="X38" s="121">
        <v>1</v>
      </c>
      <c r="Y38" s="117">
        <v>0</v>
      </c>
      <c r="Z38" s="117">
        <v>0</v>
      </c>
      <c r="AA38" s="121">
        <v>0</v>
      </c>
      <c r="AB38" s="121">
        <v>0</v>
      </c>
      <c r="AC38" s="121">
        <v>0</v>
      </c>
      <c r="AD38" s="117">
        <v>0</v>
      </c>
      <c r="AE38" s="121">
        <v>0</v>
      </c>
      <c r="AF38" s="121">
        <v>0</v>
      </c>
      <c r="AG38" s="121">
        <v>0</v>
      </c>
      <c r="AH38" s="121"/>
      <c r="AI38" s="121"/>
      <c r="AJ38" s="121"/>
      <c r="AK38" s="121"/>
      <c r="AL38" s="121"/>
      <c r="AM38" s="121"/>
      <c r="AN38" s="121"/>
      <c r="AO38" s="121"/>
      <c r="AP38" s="121"/>
      <c r="AQ38" s="121"/>
      <c r="AR38" s="121"/>
      <c r="AS38" s="121"/>
      <c r="AT38" s="121"/>
      <c r="AU38" s="121"/>
      <c r="AV38" s="121"/>
      <c r="AW38" s="121"/>
      <c r="AX38" s="121"/>
      <c r="AY38" s="121"/>
      <c r="AZ38" s="121"/>
      <c r="BA38" s="121"/>
      <c r="BB38" s="121"/>
      <c r="BC38" s="121"/>
      <c r="BD38" s="121"/>
      <c r="BE38" s="121"/>
      <c r="BF38" s="190"/>
      <c r="BG38" s="121"/>
      <c r="BH38" s="122"/>
      <c r="BI38" s="117"/>
      <c r="BJ38" s="117"/>
      <c r="BK38" s="117"/>
      <c r="BL38" s="117"/>
      <c r="BM38" s="117"/>
      <c r="BN38" s="117"/>
      <c r="BO38" s="117">
        <v>14.28</v>
      </c>
      <c r="BP38" s="117" t="s">
        <v>1183</v>
      </c>
      <c r="BQ38" s="122" t="s">
        <v>1184</v>
      </c>
      <c r="BR38" s="117"/>
      <c r="BS38" s="117"/>
      <c r="BT38" s="117"/>
      <c r="BU38" s="117"/>
      <c r="BV38" s="117"/>
      <c r="BW38" s="117"/>
      <c r="BX38" s="117"/>
      <c r="BY38" s="117"/>
      <c r="BZ38" s="117"/>
      <c r="CA38" s="117"/>
      <c r="CB38" s="117"/>
      <c r="CC38" s="117"/>
      <c r="CD38" s="117"/>
      <c r="CE38" s="117"/>
      <c r="CF38" s="117"/>
      <c r="CG38" s="117"/>
      <c r="CH38" s="117"/>
      <c r="CI38" s="117"/>
      <c r="CJ38" s="117"/>
      <c r="CK38" s="117"/>
      <c r="CL38" s="117"/>
      <c r="CM38" s="117"/>
      <c r="CN38" s="117"/>
      <c r="CO38" s="117"/>
      <c r="CP38" s="117"/>
      <c r="CQ38" s="117"/>
      <c r="CR38" s="117"/>
      <c r="CS38" s="117"/>
      <c r="CT38" s="117"/>
      <c r="CU38" s="117"/>
      <c r="CV38" s="117"/>
      <c r="CW38" s="117"/>
      <c r="CX38" s="117"/>
      <c r="CY38" s="117"/>
      <c r="CZ38" s="117"/>
      <c r="DA38" s="117"/>
      <c r="DB38" s="117"/>
      <c r="DC38" s="117"/>
      <c r="DD38" s="117"/>
      <c r="DE38" s="117"/>
      <c r="DF38" s="117"/>
      <c r="DG38" s="117"/>
      <c r="DH38" s="117"/>
      <c r="DI38" s="117"/>
      <c r="DJ38" s="117"/>
      <c r="DK38" s="117"/>
      <c r="DL38" s="117"/>
      <c r="DM38" s="117"/>
      <c r="DN38" s="171"/>
      <c r="DO38" s="117"/>
      <c r="DP38" s="166"/>
      <c r="DQ38" s="117"/>
      <c r="DR38" s="166"/>
      <c r="DS38" s="117"/>
      <c r="DT38" s="117"/>
      <c r="DU38" s="117"/>
      <c r="DV38" s="117"/>
      <c r="DW38" s="248" t="s">
        <v>759</v>
      </c>
      <c r="DX38" s="117"/>
      <c r="DY38" s="117"/>
      <c r="DZ38" s="117"/>
      <c r="EA38" s="117"/>
      <c r="EB38" s="117"/>
      <c r="EC38" s="117"/>
      <c r="ED38" s="117" t="s">
        <v>1185</v>
      </c>
      <c r="EE38" s="252">
        <v>45650.488635243099</v>
      </c>
      <c r="EF38" s="261">
        <v>45650.495610370403</v>
      </c>
      <c r="EG38" s="252">
        <v>45650</v>
      </c>
      <c r="EH38" s="129"/>
      <c r="EI38" s="129" t="s">
        <v>322</v>
      </c>
      <c r="EJ38" s="129"/>
      <c r="EK38" s="129" t="s">
        <v>322</v>
      </c>
      <c r="EL38" s="129"/>
      <c r="EM38" s="129" t="s">
        <v>323</v>
      </c>
      <c r="EN38" s="129"/>
      <c r="EO38" s="129" t="s">
        <v>727</v>
      </c>
      <c r="EP38" s="153" t="s">
        <v>759</v>
      </c>
      <c r="EQ38" s="153" t="s">
        <v>443</v>
      </c>
      <c r="ER38" s="129" t="s">
        <v>331</v>
      </c>
      <c r="ES38" s="129">
        <v>1</v>
      </c>
      <c r="ET38" s="129">
        <v>0</v>
      </c>
      <c r="EU38" s="129">
        <v>0</v>
      </c>
      <c r="EV38" s="129">
        <v>0</v>
      </c>
      <c r="EW38" s="129">
        <v>0</v>
      </c>
      <c r="EX38" s="129">
        <v>0</v>
      </c>
      <c r="EY38" s="129"/>
      <c r="EZ38" s="129" t="s">
        <v>329</v>
      </c>
      <c r="FA38" s="129">
        <v>0</v>
      </c>
      <c r="FB38" s="129">
        <v>1</v>
      </c>
      <c r="FC38" s="129">
        <v>0</v>
      </c>
      <c r="FD38" s="129">
        <v>0</v>
      </c>
      <c r="FE38" s="129">
        <v>0</v>
      </c>
      <c r="FF38" s="129">
        <v>0</v>
      </c>
      <c r="FG38" s="129">
        <v>0</v>
      </c>
      <c r="FH38" s="129">
        <v>0</v>
      </c>
      <c r="FI38" s="129">
        <v>0</v>
      </c>
      <c r="FJ38" s="129">
        <v>0</v>
      </c>
      <c r="FK38" s="129">
        <v>0</v>
      </c>
      <c r="FL38" s="129"/>
      <c r="FM38" s="129"/>
      <c r="FN38" s="129"/>
      <c r="FO38" s="129"/>
      <c r="FP38" s="129"/>
      <c r="FQ38" s="129"/>
      <c r="FR38" s="129"/>
      <c r="FS38" s="129"/>
      <c r="FT38" s="129"/>
      <c r="FU38" s="129"/>
      <c r="FV38" s="129"/>
      <c r="FW38" s="129"/>
      <c r="FX38" s="129"/>
      <c r="FY38" s="129"/>
      <c r="FZ38" s="129"/>
      <c r="GA38" s="129"/>
      <c r="GB38" s="129"/>
      <c r="GC38" s="129"/>
      <c r="GD38" s="129"/>
      <c r="GE38" s="129"/>
      <c r="GF38" s="129"/>
      <c r="GG38" s="129"/>
      <c r="GH38" s="129"/>
      <c r="GI38" s="129"/>
      <c r="GJ38" s="129"/>
      <c r="GK38" s="129"/>
      <c r="GL38" s="129"/>
      <c r="GM38" s="129"/>
      <c r="GN38" s="129"/>
      <c r="GO38" s="129"/>
      <c r="GP38" s="129"/>
      <c r="GQ38" s="129"/>
      <c r="GR38" s="129"/>
      <c r="GS38" s="129">
        <v>8</v>
      </c>
      <c r="GT38" s="129">
        <v>3</v>
      </c>
      <c r="GU38" s="129">
        <v>2</v>
      </c>
      <c r="GV38" s="129">
        <v>0</v>
      </c>
      <c r="GW38" s="129"/>
      <c r="GX38" s="129"/>
      <c r="GY38" s="129"/>
      <c r="GZ38" s="129"/>
      <c r="HA38" s="129"/>
      <c r="HB38" s="129"/>
      <c r="HC38" s="129"/>
      <c r="HD38" s="186"/>
      <c r="HE38" s="129"/>
      <c r="HF38" s="140"/>
      <c r="HG38" s="129"/>
      <c r="HH38" s="129"/>
      <c r="HI38" s="129"/>
      <c r="HJ38" s="129"/>
      <c r="HK38" s="129"/>
      <c r="HL38" s="129"/>
      <c r="HM38" s="129">
        <v>11.48</v>
      </c>
      <c r="HN38" s="129" t="s">
        <v>1186</v>
      </c>
      <c r="HO38" s="140" t="s">
        <v>1187</v>
      </c>
      <c r="HP38" s="129">
        <v>0</v>
      </c>
      <c r="HQ38" s="129"/>
      <c r="HR38" s="129"/>
      <c r="HS38" s="129"/>
      <c r="HT38" s="129"/>
      <c r="HU38" s="129"/>
      <c r="HV38" s="129"/>
      <c r="HW38" s="129"/>
      <c r="HX38" s="129"/>
      <c r="HY38" s="129"/>
      <c r="HZ38" s="129"/>
      <c r="IA38" s="129"/>
      <c r="IB38" s="129"/>
      <c r="IC38" s="129"/>
      <c r="ID38" s="129"/>
      <c r="IE38" s="129"/>
      <c r="IF38" s="129"/>
      <c r="IG38" s="129"/>
      <c r="IH38" s="129"/>
      <c r="II38" s="129"/>
      <c r="IJ38" s="129"/>
      <c r="IK38" s="129"/>
      <c r="IL38" s="176" t="s">
        <v>763</v>
      </c>
      <c r="IM38" s="129"/>
      <c r="IN38" s="167"/>
      <c r="IO38" s="129"/>
      <c r="IP38" s="129"/>
      <c r="IQ38" s="129" t="s">
        <v>1188</v>
      </c>
      <c r="IR38" s="265">
        <v>45651.493590486098</v>
      </c>
      <c r="IS38" s="265">
        <v>45651.501332604203</v>
      </c>
      <c r="IT38" s="265">
        <v>45651</v>
      </c>
      <c r="IU38" s="142"/>
      <c r="IV38" s="142" t="s">
        <v>322</v>
      </c>
      <c r="IW38" s="142"/>
      <c r="IX38" s="142" t="s">
        <v>322</v>
      </c>
      <c r="IY38" s="142"/>
      <c r="IZ38" s="142" t="s">
        <v>323</v>
      </c>
      <c r="JA38" s="142"/>
      <c r="JB38" s="142" t="s">
        <v>727</v>
      </c>
      <c r="JC38" s="154" t="s">
        <v>763</v>
      </c>
      <c r="JD38" s="154" t="s">
        <v>443</v>
      </c>
      <c r="JE38" s="142" t="s">
        <v>331</v>
      </c>
      <c r="JF38" s="142">
        <v>1</v>
      </c>
      <c r="JG38" s="142">
        <v>0</v>
      </c>
      <c r="JH38" s="142">
        <v>0</v>
      </c>
      <c r="JI38" s="142">
        <v>0</v>
      </c>
      <c r="JJ38" s="142">
        <v>0</v>
      </c>
      <c r="JK38" s="142">
        <v>0</v>
      </c>
      <c r="JL38" s="142"/>
      <c r="JM38" s="142" t="s">
        <v>329</v>
      </c>
      <c r="JN38" s="142">
        <v>0</v>
      </c>
      <c r="JO38" s="142">
        <v>1</v>
      </c>
      <c r="JP38" s="142">
        <v>0</v>
      </c>
      <c r="JQ38" s="142">
        <v>0</v>
      </c>
      <c r="JR38" s="142">
        <v>0</v>
      </c>
      <c r="JS38" s="142">
        <v>0</v>
      </c>
      <c r="JT38" s="142">
        <v>0</v>
      </c>
      <c r="JU38" s="142">
        <v>0</v>
      </c>
      <c r="JV38" s="142">
        <v>0</v>
      </c>
      <c r="JW38" s="142">
        <v>0</v>
      </c>
      <c r="JX38" s="142">
        <v>0</v>
      </c>
      <c r="JY38" s="142"/>
      <c r="JZ38" s="142"/>
      <c r="KA38" s="142"/>
      <c r="KB38" s="142"/>
      <c r="KC38" s="142"/>
      <c r="KD38" s="142"/>
      <c r="KE38" s="142"/>
      <c r="KF38" s="142"/>
      <c r="KG38" s="142"/>
      <c r="KH38" s="142"/>
      <c r="KI38" s="142"/>
      <c r="KJ38" s="142"/>
      <c r="KK38" s="142"/>
      <c r="KL38" s="142"/>
      <c r="KM38" s="142"/>
      <c r="KN38" s="142"/>
      <c r="KO38" s="142"/>
      <c r="KP38" s="142"/>
      <c r="KQ38" s="142"/>
      <c r="KR38" s="142"/>
      <c r="KS38" s="142"/>
      <c r="KT38" s="142"/>
      <c r="KU38" s="142"/>
      <c r="KV38" s="142"/>
      <c r="KW38" s="142"/>
      <c r="KX38" s="142"/>
      <c r="KY38" s="142"/>
      <c r="KZ38" s="142"/>
      <c r="LA38" s="142"/>
      <c r="LB38" s="142"/>
      <c r="LC38" s="142"/>
      <c r="LD38" s="142"/>
      <c r="LE38" s="142"/>
      <c r="LF38" s="142">
        <v>8</v>
      </c>
      <c r="LG38" s="142">
        <v>3</v>
      </c>
      <c r="LH38" s="142">
        <v>2</v>
      </c>
      <c r="LI38" s="142">
        <v>0</v>
      </c>
      <c r="LJ38" s="142"/>
      <c r="LK38" s="142"/>
      <c r="LL38" s="142"/>
      <c r="LM38" s="142"/>
      <c r="LN38" s="142"/>
      <c r="LO38" s="142"/>
      <c r="LP38" s="142"/>
      <c r="LQ38" s="194"/>
      <c r="LR38" s="142"/>
      <c r="LS38" s="144"/>
      <c r="LT38" s="142"/>
      <c r="LU38" s="142"/>
      <c r="LV38" s="142"/>
      <c r="LW38" s="142"/>
      <c r="LX38" s="142"/>
      <c r="LY38" s="142"/>
      <c r="LZ38" s="142">
        <v>8.68</v>
      </c>
      <c r="MA38" s="142" t="s">
        <v>1189</v>
      </c>
      <c r="MB38" s="144" t="s">
        <v>1190</v>
      </c>
      <c r="MC38" s="142">
        <v>0</v>
      </c>
      <c r="MD38" s="142"/>
      <c r="ME38" s="144"/>
      <c r="MF38" s="142"/>
      <c r="MG38" s="142"/>
      <c r="MH38" s="142"/>
      <c r="MI38" s="142"/>
      <c r="MJ38" s="142"/>
      <c r="MK38" s="142"/>
      <c r="ML38" s="142"/>
      <c r="MM38" s="142"/>
      <c r="MN38" s="142"/>
      <c r="MO38" s="142"/>
      <c r="MP38" s="142"/>
      <c r="MQ38" s="142"/>
      <c r="MR38" s="142"/>
      <c r="MS38" s="142"/>
      <c r="MT38" s="142"/>
      <c r="MU38" s="142"/>
      <c r="MV38" s="144"/>
      <c r="MW38" s="142"/>
      <c r="MX38" s="142"/>
      <c r="MY38" s="168"/>
      <c r="MZ38" s="142"/>
      <c r="NA38" s="180" t="s">
        <v>767</v>
      </c>
      <c r="NB38" s="142"/>
      <c r="NC38" s="142"/>
      <c r="ND38" s="142" t="s">
        <v>1191</v>
      </c>
      <c r="NE38" s="270">
        <v>45652.493274363398</v>
      </c>
      <c r="NF38" s="270">
        <v>45652.501683483802</v>
      </c>
      <c r="NG38" s="270">
        <v>45652</v>
      </c>
      <c r="NH38" s="128"/>
      <c r="NI38" s="128" t="s">
        <v>322</v>
      </c>
      <c r="NJ38" s="128"/>
      <c r="NK38" s="128" t="s">
        <v>322</v>
      </c>
      <c r="NL38" s="128"/>
      <c r="NM38" s="128" t="s">
        <v>323</v>
      </c>
      <c r="NN38" s="128"/>
      <c r="NO38" s="128" t="s">
        <v>727</v>
      </c>
      <c r="NP38" s="136" t="s">
        <v>767</v>
      </c>
      <c r="NQ38" s="136" t="s">
        <v>443</v>
      </c>
      <c r="NR38" s="128" t="s">
        <v>331</v>
      </c>
      <c r="NS38" s="128">
        <v>1</v>
      </c>
      <c r="NT38" s="128">
        <v>0</v>
      </c>
      <c r="NU38" s="128">
        <v>0</v>
      </c>
      <c r="NV38" s="128">
        <v>0</v>
      </c>
      <c r="NW38" s="128">
        <v>0</v>
      </c>
      <c r="NX38" s="128">
        <v>0</v>
      </c>
      <c r="NY38" s="128"/>
      <c r="NZ38" s="128" t="s">
        <v>329</v>
      </c>
      <c r="OA38" s="128">
        <v>0</v>
      </c>
      <c r="OB38" s="128">
        <v>1</v>
      </c>
      <c r="OC38" s="128">
        <v>0</v>
      </c>
      <c r="OD38" s="128">
        <v>0</v>
      </c>
      <c r="OE38" s="128">
        <v>0</v>
      </c>
      <c r="OF38" s="128">
        <v>0</v>
      </c>
      <c r="OG38" s="128">
        <v>0</v>
      </c>
      <c r="OH38" s="128">
        <v>0</v>
      </c>
      <c r="OI38" s="128">
        <v>0</v>
      </c>
      <c r="OJ38" s="128">
        <v>0</v>
      </c>
      <c r="OK38" s="128">
        <v>0</v>
      </c>
      <c r="OL38" s="128"/>
      <c r="OM38" s="128"/>
      <c r="ON38" s="128"/>
      <c r="OO38" s="128"/>
      <c r="OP38" s="128"/>
      <c r="OQ38" s="128"/>
      <c r="OR38" s="128"/>
      <c r="OS38" s="128"/>
      <c r="OT38" s="128"/>
      <c r="OU38" s="128"/>
      <c r="OV38" s="128"/>
      <c r="OW38" s="128"/>
      <c r="OX38" s="128"/>
      <c r="OY38" s="128"/>
      <c r="OZ38" s="128"/>
      <c r="PA38" s="128"/>
      <c r="PB38" s="128"/>
      <c r="PC38" s="128"/>
      <c r="PD38" s="128"/>
      <c r="PE38" s="128"/>
      <c r="PF38" s="128"/>
      <c r="PG38" s="128"/>
      <c r="PH38" s="128"/>
      <c r="PI38" s="128"/>
      <c r="PJ38" s="128"/>
      <c r="PK38" s="128"/>
      <c r="PL38" s="128"/>
      <c r="PM38" s="128"/>
      <c r="PN38" s="128"/>
      <c r="PO38" s="128"/>
      <c r="PP38" s="128"/>
      <c r="PQ38" s="128"/>
      <c r="PR38" s="128"/>
      <c r="PS38" s="128">
        <v>8</v>
      </c>
      <c r="PT38" s="128">
        <v>3</v>
      </c>
      <c r="PU38" s="128">
        <v>2</v>
      </c>
      <c r="PV38" s="128">
        <v>0</v>
      </c>
      <c r="PW38" s="128"/>
      <c r="PX38" s="128"/>
      <c r="PY38" s="128"/>
      <c r="PZ38" s="128"/>
      <c r="QA38" s="128"/>
      <c r="QB38" s="128"/>
      <c r="QC38" s="128"/>
      <c r="QD38" s="198"/>
      <c r="QE38" s="128"/>
      <c r="QF38" s="163"/>
      <c r="QG38" s="128"/>
      <c r="QH38" s="128"/>
      <c r="QI38" s="128"/>
      <c r="QJ38" s="128"/>
      <c r="QK38" s="128"/>
      <c r="QL38" s="128"/>
      <c r="QM38" s="128">
        <v>5.8849999999999998</v>
      </c>
      <c r="QN38" s="128" t="s">
        <v>1192</v>
      </c>
      <c r="QO38" s="163" t="s">
        <v>1193</v>
      </c>
      <c r="QP38" s="128">
        <v>0</v>
      </c>
      <c r="QQ38" s="128"/>
      <c r="QR38" s="128"/>
      <c r="QS38" s="128"/>
      <c r="QT38" s="128"/>
      <c r="QU38" s="128"/>
      <c r="QV38" s="128"/>
      <c r="QW38" s="128"/>
      <c r="QX38" s="128"/>
      <c r="QY38" s="128"/>
      <c r="QZ38" s="128"/>
      <c r="RA38" s="128"/>
      <c r="RB38" s="128"/>
      <c r="RC38" s="128"/>
      <c r="RD38" s="128"/>
      <c r="RE38" s="128"/>
      <c r="RF38" s="128"/>
      <c r="RG38" s="128"/>
      <c r="RH38" s="128"/>
      <c r="RI38" s="128"/>
      <c r="RJ38" s="128"/>
      <c r="RK38" s="128"/>
      <c r="RL38" s="128"/>
      <c r="RM38" s="169"/>
      <c r="RN38" s="128"/>
      <c r="RO38" s="169"/>
      <c r="RP38" s="128"/>
      <c r="RQ38" s="128" t="s">
        <v>1194</v>
      </c>
      <c r="RR38" s="105">
        <f t="shared" si="34"/>
        <v>2.7999999999999989</v>
      </c>
      <c r="RS38" s="113">
        <f t="shared" si="35"/>
        <v>2.8000000000000007</v>
      </c>
      <c r="RT38" s="105">
        <f t="shared" si="36"/>
        <v>2.7949999999999999</v>
      </c>
      <c r="RU38" s="105">
        <f t="shared" si="37"/>
        <v>0</v>
      </c>
      <c r="RV38" s="105">
        <f t="shared" si="38"/>
        <v>0</v>
      </c>
      <c r="RW38" s="105">
        <f t="shared" si="39"/>
        <v>0</v>
      </c>
      <c r="RX38" s="105">
        <f t="shared" si="40"/>
        <v>0</v>
      </c>
      <c r="RY38" s="105">
        <f t="shared" si="41"/>
        <v>0</v>
      </c>
      <c r="RZ38" s="105">
        <f t="shared" si="42"/>
        <v>0</v>
      </c>
      <c r="SA38" s="105">
        <f t="shared" si="43"/>
        <v>0</v>
      </c>
      <c r="SB38" s="105">
        <f t="shared" si="44"/>
        <v>0</v>
      </c>
      <c r="SC38" s="105">
        <f t="shared" si="45"/>
        <v>0</v>
      </c>
      <c r="SD38" s="106">
        <f t="shared" si="18"/>
        <v>2.7983333333333333</v>
      </c>
      <c r="SE38" s="106">
        <f t="shared" si="19"/>
        <v>0</v>
      </c>
      <c r="SF38" s="106">
        <f t="shared" si="20"/>
        <v>0</v>
      </c>
      <c r="SG38" s="106">
        <f t="shared" si="12"/>
        <v>0</v>
      </c>
      <c r="SH38" s="107">
        <f>(SD38/1000)*Parameters!$H$2</f>
        <v>8.2550833333333329E-5</v>
      </c>
      <c r="SI38" s="107">
        <f>(SE38/1000)*Parameters!$H$4</f>
        <v>0</v>
      </c>
      <c r="SJ38" s="107">
        <f>(SF38/1000)*Parameters!$H$3</f>
        <v>0</v>
      </c>
      <c r="SK38" s="107">
        <f>(SG38/1000)*Parameters!$H$5</f>
        <v>0</v>
      </c>
      <c r="SL38" s="108">
        <f t="shared" si="21"/>
        <v>8.2550833333333329E-5</v>
      </c>
      <c r="SM38" s="109">
        <f t="shared" si="13"/>
        <v>1</v>
      </c>
      <c r="SN38" s="109">
        <f t="shared" si="31"/>
        <v>0</v>
      </c>
      <c r="SO38" s="109">
        <f t="shared" si="32"/>
        <v>0</v>
      </c>
      <c r="SP38" s="109">
        <f t="shared" si="33"/>
        <v>0</v>
      </c>
      <c r="SQ38" s="110">
        <f>SUM(GS38*Parameters!$L$2,GT38*Parameters!$L$3,GU38*Parameters!$L$4,GV38*Parameters!$L$5)</f>
        <v>8.4</v>
      </c>
      <c r="SR38" s="110">
        <f>SUM(LF38*Parameters!$L$2,LG38*Parameters!$L$3,LH38*Parameters!$L$4,LI38*Parameters!$L$5)</f>
        <v>8.4</v>
      </c>
      <c r="SS38" s="110">
        <f>SUM(PS38*Parameters!$L$2,PT38*Parameters!$L$3,PU38*Parameters!$L$4,PV38*Parameters!$L$5)</f>
        <v>8.4</v>
      </c>
      <c r="ST38" s="110">
        <f t="shared" si="25"/>
        <v>8.4</v>
      </c>
      <c r="SU38" s="111">
        <f t="shared" si="26"/>
        <v>0.33313492063492062</v>
      </c>
      <c r="SV38" s="111">
        <f t="shared" si="27"/>
        <v>0</v>
      </c>
      <c r="SW38" s="111">
        <f t="shared" si="28"/>
        <v>0</v>
      </c>
      <c r="SX38" s="111">
        <f t="shared" si="29"/>
        <v>0</v>
      </c>
      <c r="SY38" s="162">
        <f t="shared" si="46"/>
        <v>45649</v>
      </c>
      <c r="SZ38" s="162">
        <f t="shared" si="30"/>
        <v>45655</v>
      </c>
    </row>
    <row r="39" spans="1:520">
      <c r="A39" s="276">
        <v>45654.533982708301</v>
      </c>
      <c r="B39" s="276">
        <v>45654.540309201402</v>
      </c>
      <c r="C39" s="276">
        <v>45654</v>
      </c>
      <c r="D39" s="121"/>
      <c r="E39" s="121" t="s">
        <v>322</v>
      </c>
      <c r="F39" s="121"/>
      <c r="G39" s="121" t="s">
        <v>322</v>
      </c>
      <c r="H39" s="121"/>
      <c r="I39" s="121" t="s">
        <v>323</v>
      </c>
      <c r="J39" s="121"/>
      <c r="K39" s="121" t="s">
        <v>727</v>
      </c>
      <c r="L39" s="151" t="s">
        <v>728</v>
      </c>
      <c r="M39" s="245" t="s">
        <v>444</v>
      </c>
      <c r="N39" s="121" t="s">
        <v>331</v>
      </c>
      <c r="O39" s="121">
        <v>1</v>
      </c>
      <c r="P39" s="121">
        <v>0</v>
      </c>
      <c r="Q39" s="121">
        <v>0</v>
      </c>
      <c r="R39" s="121">
        <v>0</v>
      </c>
      <c r="S39" s="121">
        <v>0</v>
      </c>
      <c r="T39" s="121">
        <v>0</v>
      </c>
      <c r="U39" s="121"/>
      <c r="V39" s="121" t="s">
        <v>329</v>
      </c>
      <c r="W39" s="121">
        <v>0</v>
      </c>
      <c r="X39" s="121">
        <v>1</v>
      </c>
      <c r="Y39" s="117">
        <v>0</v>
      </c>
      <c r="Z39" s="117">
        <v>0</v>
      </c>
      <c r="AA39" s="121">
        <v>0</v>
      </c>
      <c r="AB39" s="121">
        <v>0</v>
      </c>
      <c r="AC39" s="121">
        <v>0</v>
      </c>
      <c r="AD39" s="117">
        <v>0</v>
      </c>
      <c r="AE39" s="121">
        <v>0</v>
      </c>
      <c r="AF39" s="121">
        <v>0</v>
      </c>
      <c r="AG39" s="121">
        <v>0</v>
      </c>
      <c r="AH39" s="121"/>
      <c r="AI39" s="121"/>
      <c r="AJ39" s="121"/>
      <c r="AK39" s="121"/>
      <c r="AL39" s="121"/>
      <c r="AM39" s="121"/>
      <c r="AN39" s="121"/>
      <c r="AO39" s="121"/>
      <c r="AP39" s="121"/>
      <c r="AQ39" s="121"/>
      <c r="AR39" s="121"/>
      <c r="AS39" s="121"/>
      <c r="AT39" s="121"/>
      <c r="AU39" s="121"/>
      <c r="AV39" s="121"/>
      <c r="AW39" s="121"/>
      <c r="AX39" s="121"/>
      <c r="AY39" s="121"/>
      <c r="AZ39" s="121"/>
      <c r="BA39" s="121"/>
      <c r="BB39" s="121"/>
      <c r="BC39" s="121"/>
      <c r="BD39" s="121"/>
      <c r="BE39" s="121"/>
      <c r="BF39" s="190"/>
      <c r="BG39" s="121"/>
      <c r="BH39" s="122"/>
      <c r="BI39" s="117"/>
      <c r="BJ39" s="117"/>
      <c r="BK39" s="117"/>
      <c r="BL39" s="117"/>
      <c r="BM39" s="117"/>
      <c r="BN39" s="117"/>
      <c r="BO39" s="117">
        <v>15.02</v>
      </c>
      <c r="BP39" s="117" t="s">
        <v>1195</v>
      </c>
      <c r="BQ39" s="122" t="s">
        <v>1196</v>
      </c>
      <c r="BR39" s="117"/>
      <c r="BS39" s="117"/>
      <c r="BT39" s="117"/>
      <c r="BU39" s="117"/>
      <c r="BV39" s="117"/>
      <c r="BW39" s="117"/>
      <c r="BX39" s="117"/>
      <c r="BY39" s="117"/>
      <c r="BZ39" s="117"/>
      <c r="CA39" s="117"/>
      <c r="CB39" s="117"/>
      <c r="CC39" s="117"/>
      <c r="CD39" s="117"/>
      <c r="CE39" s="117"/>
      <c r="CF39" s="117"/>
      <c r="CG39" s="117"/>
      <c r="CH39" s="117"/>
      <c r="CI39" s="117"/>
      <c r="CJ39" s="117"/>
      <c r="CK39" s="117"/>
      <c r="CL39" s="117"/>
      <c r="CM39" s="117"/>
      <c r="CN39" s="117"/>
      <c r="CO39" s="117"/>
      <c r="CP39" s="117"/>
      <c r="CQ39" s="117"/>
      <c r="CR39" s="117"/>
      <c r="CS39" s="117"/>
      <c r="CT39" s="117"/>
      <c r="CU39" s="117"/>
      <c r="CV39" s="117"/>
      <c r="CW39" s="117"/>
      <c r="CX39" s="117"/>
      <c r="CY39" s="117"/>
      <c r="CZ39" s="117"/>
      <c r="DA39" s="117"/>
      <c r="DB39" s="117"/>
      <c r="DC39" s="117"/>
      <c r="DD39" s="117"/>
      <c r="DE39" s="117"/>
      <c r="DF39" s="117"/>
      <c r="DG39" s="117"/>
      <c r="DH39" s="117"/>
      <c r="DI39" s="117"/>
      <c r="DJ39" s="117"/>
      <c r="DK39" s="117"/>
      <c r="DL39" s="117"/>
      <c r="DM39" s="117"/>
      <c r="DN39" s="171"/>
      <c r="DO39" s="117"/>
      <c r="DP39" s="166"/>
      <c r="DQ39" s="117"/>
      <c r="DR39" s="166"/>
      <c r="DS39" s="117"/>
      <c r="DT39" s="117"/>
      <c r="DU39" s="117"/>
      <c r="DV39" s="117"/>
      <c r="DW39" s="248" t="s">
        <v>731</v>
      </c>
      <c r="DX39" s="117"/>
      <c r="DY39" s="117"/>
      <c r="DZ39" s="117"/>
      <c r="EA39" s="117"/>
      <c r="EB39" s="117"/>
      <c r="EC39" s="117"/>
      <c r="ED39" s="117" t="s">
        <v>1197</v>
      </c>
      <c r="EE39" s="252">
        <v>45655.532538576401</v>
      </c>
      <c r="EF39" s="261">
        <v>45657.603953576399</v>
      </c>
      <c r="EG39" s="252">
        <v>45655</v>
      </c>
      <c r="EH39" s="129"/>
      <c r="EI39" s="129" t="s">
        <v>322</v>
      </c>
      <c r="EJ39" s="129"/>
      <c r="EK39" s="129" t="s">
        <v>322</v>
      </c>
      <c r="EL39" s="129"/>
      <c r="EM39" s="129" t="s">
        <v>323</v>
      </c>
      <c r="EN39" s="129"/>
      <c r="EO39" s="129" t="s">
        <v>727</v>
      </c>
      <c r="EP39" s="153" t="s">
        <v>731</v>
      </c>
      <c r="EQ39" s="153" t="s">
        <v>444</v>
      </c>
      <c r="ER39" s="129" t="s">
        <v>331</v>
      </c>
      <c r="ES39" s="129">
        <v>1</v>
      </c>
      <c r="ET39" s="129">
        <v>0</v>
      </c>
      <c r="EU39" s="129">
        <v>0</v>
      </c>
      <c r="EV39" s="129">
        <v>0</v>
      </c>
      <c r="EW39" s="129">
        <v>0</v>
      </c>
      <c r="EX39" s="129">
        <v>0</v>
      </c>
      <c r="EY39" s="129"/>
      <c r="EZ39" s="129" t="s">
        <v>329</v>
      </c>
      <c r="FA39" s="129">
        <v>0</v>
      </c>
      <c r="FB39" s="129">
        <v>1</v>
      </c>
      <c r="FC39" s="129">
        <v>0</v>
      </c>
      <c r="FD39" s="129">
        <v>0</v>
      </c>
      <c r="FE39" s="129">
        <v>0</v>
      </c>
      <c r="FF39" s="129">
        <v>0</v>
      </c>
      <c r="FG39" s="129">
        <v>0</v>
      </c>
      <c r="FH39" s="129">
        <v>0</v>
      </c>
      <c r="FI39" s="129">
        <v>0</v>
      </c>
      <c r="FJ39" s="129">
        <v>0</v>
      </c>
      <c r="FK39" s="129">
        <v>0</v>
      </c>
      <c r="FL39" s="129"/>
      <c r="FM39" s="129"/>
      <c r="FN39" s="129"/>
      <c r="FO39" s="129"/>
      <c r="FP39" s="129"/>
      <c r="FQ39" s="129"/>
      <c r="FR39" s="129"/>
      <c r="FS39" s="129"/>
      <c r="FT39" s="129"/>
      <c r="FU39" s="129"/>
      <c r="FV39" s="129"/>
      <c r="FW39" s="129"/>
      <c r="FX39" s="129"/>
      <c r="FY39" s="129"/>
      <c r="FZ39" s="129"/>
      <c r="GA39" s="129"/>
      <c r="GB39" s="129"/>
      <c r="GC39" s="129"/>
      <c r="GD39" s="129"/>
      <c r="GE39" s="129"/>
      <c r="GF39" s="129"/>
      <c r="GG39" s="129"/>
      <c r="GH39" s="129"/>
      <c r="GI39" s="129"/>
      <c r="GJ39" s="129"/>
      <c r="GK39" s="129"/>
      <c r="GL39" s="129"/>
      <c r="GM39" s="129"/>
      <c r="GN39" s="129"/>
      <c r="GO39" s="129"/>
      <c r="GP39" s="129"/>
      <c r="GQ39" s="129"/>
      <c r="GR39" s="129"/>
      <c r="GS39" s="129">
        <v>6</v>
      </c>
      <c r="GT39" s="129">
        <v>5</v>
      </c>
      <c r="GU39" s="129">
        <v>6</v>
      </c>
      <c r="GV39" s="129">
        <v>0</v>
      </c>
      <c r="GW39" s="129"/>
      <c r="GX39" s="129"/>
      <c r="GY39" s="129"/>
      <c r="GZ39" s="129"/>
      <c r="HA39" s="129"/>
      <c r="HB39" s="129"/>
      <c r="HC39" s="129"/>
      <c r="HD39" s="186"/>
      <c r="HE39" s="129"/>
      <c r="HF39" s="140"/>
      <c r="HG39" s="129"/>
      <c r="HH39" s="129"/>
      <c r="HI39" s="129"/>
      <c r="HJ39" s="129"/>
      <c r="HK39" s="129"/>
      <c r="HL39" s="129"/>
      <c r="HM39" s="129">
        <v>12.15</v>
      </c>
      <c r="HN39" s="129" t="s">
        <v>1198</v>
      </c>
      <c r="HO39" s="140" t="s">
        <v>1199</v>
      </c>
      <c r="HP39" s="129">
        <v>0</v>
      </c>
      <c r="HQ39" s="129"/>
      <c r="HR39" s="129"/>
      <c r="HS39" s="129"/>
      <c r="HT39" s="129"/>
      <c r="HU39" s="129"/>
      <c r="HV39" s="129"/>
      <c r="HW39" s="129"/>
      <c r="HX39" s="129"/>
      <c r="HY39" s="129"/>
      <c r="HZ39" s="129"/>
      <c r="IA39" s="129"/>
      <c r="IB39" s="129"/>
      <c r="IC39" s="129"/>
      <c r="ID39" s="129"/>
      <c r="IE39" s="129"/>
      <c r="IF39" s="129"/>
      <c r="IG39" s="129"/>
      <c r="IH39" s="129"/>
      <c r="II39" s="129"/>
      <c r="IJ39" s="129"/>
      <c r="IK39" s="129"/>
      <c r="IL39" s="176" t="s">
        <v>735</v>
      </c>
      <c r="IM39" s="129"/>
      <c r="IN39" s="167"/>
      <c r="IO39" s="129"/>
      <c r="IP39" s="129"/>
      <c r="IQ39" s="129" t="s">
        <v>1200</v>
      </c>
      <c r="IR39" s="265">
        <v>45656.533362604197</v>
      </c>
      <c r="IS39" s="265">
        <v>45656.536581481501</v>
      </c>
      <c r="IT39" s="265">
        <v>45656</v>
      </c>
      <c r="IU39" s="142"/>
      <c r="IV39" s="142" t="s">
        <v>322</v>
      </c>
      <c r="IW39" s="142"/>
      <c r="IX39" s="142" t="s">
        <v>322</v>
      </c>
      <c r="IY39" s="142"/>
      <c r="IZ39" s="142" t="s">
        <v>323</v>
      </c>
      <c r="JA39" s="142"/>
      <c r="JB39" s="142" t="s">
        <v>727</v>
      </c>
      <c r="JC39" s="154" t="s">
        <v>735</v>
      </c>
      <c r="JD39" s="154" t="s">
        <v>444</v>
      </c>
      <c r="JE39" s="142" t="s">
        <v>331</v>
      </c>
      <c r="JF39" s="142">
        <v>1</v>
      </c>
      <c r="JG39" s="142">
        <v>0</v>
      </c>
      <c r="JH39" s="142">
        <v>0</v>
      </c>
      <c r="JI39" s="142">
        <v>0</v>
      </c>
      <c r="JJ39" s="142">
        <v>0</v>
      </c>
      <c r="JK39" s="142">
        <v>0</v>
      </c>
      <c r="JL39" s="142"/>
      <c r="JM39" s="142" t="s">
        <v>329</v>
      </c>
      <c r="JN39" s="142">
        <v>0</v>
      </c>
      <c r="JO39" s="142">
        <v>1</v>
      </c>
      <c r="JP39" s="142">
        <v>0</v>
      </c>
      <c r="JQ39" s="142">
        <v>0</v>
      </c>
      <c r="JR39" s="142">
        <v>0</v>
      </c>
      <c r="JS39" s="142">
        <v>0</v>
      </c>
      <c r="JT39" s="142">
        <v>0</v>
      </c>
      <c r="JU39" s="142">
        <v>0</v>
      </c>
      <c r="JV39" s="142">
        <v>0</v>
      </c>
      <c r="JW39" s="142">
        <v>0</v>
      </c>
      <c r="JX39" s="142">
        <v>0</v>
      </c>
      <c r="JY39" s="142"/>
      <c r="JZ39" s="142"/>
      <c r="KA39" s="142"/>
      <c r="KB39" s="142"/>
      <c r="KC39" s="142"/>
      <c r="KD39" s="142"/>
      <c r="KE39" s="142"/>
      <c r="KF39" s="142"/>
      <c r="KG39" s="142"/>
      <c r="KH39" s="142"/>
      <c r="KI39" s="142"/>
      <c r="KJ39" s="142"/>
      <c r="KK39" s="142"/>
      <c r="KL39" s="142"/>
      <c r="KM39" s="142"/>
      <c r="KN39" s="142"/>
      <c r="KO39" s="142"/>
      <c r="KP39" s="142"/>
      <c r="KQ39" s="142"/>
      <c r="KR39" s="142"/>
      <c r="KS39" s="142"/>
      <c r="KT39" s="142"/>
      <c r="KU39" s="142"/>
      <c r="KV39" s="142"/>
      <c r="KW39" s="142"/>
      <c r="KX39" s="142"/>
      <c r="KY39" s="142"/>
      <c r="KZ39" s="142"/>
      <c r="LA39" s="142"/>
      <c r="LB39" s="142"/>
      <c r="LC39" s="142"/>
      <c r="LD39" s="142"/>
      <c r="LE39" s="142"/>
      <c r="LF39" s="142">
        <v>6</v>
      </c>
      <c r="LG39" s="142">
        <v>4</v>
      </c>
      <c r="LH39" s="142">
        <v>5</v>
      </c>
      <c r="LI39" s="142">
        <v>0</v>
      </c>
      <c r="LJ39" s="142"/>
      <c r="LK39" s="142"/>
      <c r="LL39" s="142"/>
      <c r="LM39" s="142"/>
      <c r="LN39" s="142"/>
      <c r="LO39" s="142"/>
      <c r="LP39" s="142"/>
      <c r="LQ39" s="194"/>
      <c r="LR39" s="142"/>
      <c r="LS39" s="144"/>
      <c r="LT39" s="142"/>
      <c r="LU39" s="142"/>
      <c r="LV39" s="142"/>
      <c r="LW39" s="142"/>
      <c r="LX39" s="142"/>
      <c r="LY39" s="142"/>
      <c r="LZ39" s="142">
        <v>9.1999999999999993</v>
      </c>
      <c r="MA39" s="142" t="s">
        <v>1201</v>
      </c>
      <c r="MB39" s="144" t="s">
        <v>1202</v>
      </c>
      <c r="MC39" s="142">
        <v>0</v>
      </c>
      <c r="MD39" s="142"/>
      <c r="ME39" s="142"/>
      <c r="MF39" s="142"/>
      <c r="MG39" s="142"/>
      <c r="MH39" s="142"/>
      <c r="MI39" s="142"/>
      <c r="MJ39" s="142"/>
      <c r="MK39" s="142"/>
      <c r="ML39" s="142"/>
      <c r="MM39" s="142"/>
      <c r="MN39" s="142"/>
      <c r="MO39" s="142"/>
      <c r="MP39" s="142"/>
      <c r="MQ39" s="142"/>
      <c r="MR39" s="142"/>
      <c r="MS39" s="142"/>
      <c r="MT39" s="142"/>
      <c r="MU39" s="142"/>
      <c r="MV39" s="142"/>
      <c r="MW39" s="142"/>
      <c r="MX39" s="142"/>
      <c r="MY39" s="168"/>
      <c r="MZ39" s="142"/>
      <c r="NA39" s="180" t="s">
        <v>739</v>
      </c>
      <c r="NB39" s="142"/>
      <c r="NC39" s="142"/>
      <c r="ND39" s="142" t="s">
        <v>1203</v>
      </c>
      <c r="NE39" s="270">
        <v>45657.533099062501</v>
      </c>
      <c r="NF39" s="270">
        <v>45657.535998043997</v>
      </c>
      <c r="NG39" s="270">
        <v>45657</v>
      </c>
      <c r="NH39" s="128"/>
      <c r="NI39" s="128" t="s">
        <v>322</v>
      </c>
      <c r="NJ39" s="128"/>
      <c r="NK39" s="128" t="s">
        <v>322</v>
      </c>
      <c r="NL39" s="128"/>
      <c r="NM39" s="128" t="s">
        <v>323</v>
      </c>
      <c r="NN39" s="128"/>
      <c r="NO39" s="128" t="s">
        <v>727</v>
      </c>
      <c r="NP39" s="136" t="s">
        <v>739</v>
      </c>
      <c r="NQ39" s="136" t="s">
        <v>444</v>
      </c>
      <c r="NR39" s="128" t="s">
        <v>331</v>
      </c>
      <c r="NS39" s="128">
        <v>1</v>
      </c>
      <c r="NT39" s="128">
        <v>0</v>
      </c>
      <c r="NU39" s="128">
        <v>0</v>
      </c>
      <c r="NV39" s="128">
        <v>0</v>
      </c>
      <c r="NW39" s="128">
        <v>0</v>
      </c>
      <c r="NX39" s="128">
        <v>0</v>
      </c>
      <c r="NY39" s="128"/>
      <c r="NZ39" s="128" t="s">
        <v>329</v>
      </c>
      <c r="OA39" s="128">
        <v>0</v>
      </c>
      <c r="OB39" s="128">
        <v>1</v>
      </c>
      <c r="OC39" s="128">
        <v>0</v>
      </c>
      <c r="OD39" s="128">
        <v>0</v>
      </c>
      <c r="OE39" s="128">
        <v>0</v>
      </c>
      <c r="OF39" s="128">
        <v>0</v>
      </c>
      <c r="OG39" s="128">
        <v>0</v>
      </c>
      <c r="OH39" s="128">
        <v>0</v>
      </c>
      <c r="OI39" s="128">
        <v>0</v>
      </c>
      <c r="OJ39" s="128">
        <v>0</v>
      </c>
      <c r="OK39" s="128">
        <v>0</v>
      </c>
      <c r="OL39" s="128"/>
      <c r="OM39" s="128"/>
      <c r="ON39" s="128"/>
      <c r="OO39" s="128"/>
      <c r="OP39" s="128"/>
      <c r="OQ39" s="128"/>
      <c r="OR39" s="128"/>
      <c r="OS39" s="128"/>
      <c r="OT39" s="128"/>
      <c r="OU39" s="128"/>
      <c r="OV39" s="128"/>
      <c r="OW39" s="128"/>
      <c r="OX39" s="128"/>
      <c r="OY39" s="128"/>
      <c r="OZ39" s="128"/>
      <c r="PA39" s="128"/>
      <c r="PB39" s="128"/>
      <c r="PC39" s="128"/>
      <c r="PD39" s="128"/>
      <c r="PE39" s="128"/>
      <c r="PF39" s="128"/>
      <c r="PG39" s="128"/>
      <c r="PH39" s="128"/>
      <c r="PI39" s="128"/>
      <c r="PJ39" s="128"/>
      <c r="PK39" s="128"/>
      <c r="PL39" s="128"/>
      <c r="PM39" s="128"/>
      <c r="PN39" s="128"/>
      <c r="PO39" s="128"/>
      <c r="PP39" s="128"/>
      <c r="PQ39" s="128"/>
      <c r="PR39" s="128"/>
      <c r="PS39" s="128">
        <v>6</v>
      </c>
      <c r="PT39" s="128">
        <v>4</v>
      </c>
      <c r="PU39" s="128">
        <v>5</v>
      </c>
      <c r="PV39" s="128">
        <v>0</v>
      </c>
      <c r="PW39" s="128"/>
      <c r="PX39" s="128"/>
      <c r="PY39" s="128"/>
      <c r="PZ39" s="128"/>
      <c r="QA39" s="128"/>
      <c r="QB39" s="128"/>
      <c r="QC39" s="128"/>
      <c r="QD39" s="198"/>
      <c r="QE39" s="128"/>
      <c r="QF39" s="163"/>
      <c r="QG39" s="128"/>
      <c r="QH39" s="128"/>
      <c r="QI39" s="128"/>
      <c r="QJ39" s="128"/>
      <c r="QK39" s="128"/>
      <c r="QL39" s="128"/>
      <c r="QM39" s="128">
        <v>6.33</v>
      </c>
      <c r="QN39" s="128" t="s">
        <v>1204</v>
      </c>
      <c r="QO39" s="163" t="s">
        <v>1205</v>
      </c>
      <c r="QP39" s="128">
        <v>0</v>
      </c>
      <c r="QQ39" s="128"/>
      <c r="QR39" s="128"/>
      <c r="QS39" s="128"/>
      <c r="QT39" s="128"/>
      <c r="QU39" s="128"/>
      <c r="QV39" s="128"/>
      <c r="QW39" s="128"/>
      <c r="QX39" s="128"/>
      <c r="QY39" s="128"/>
      <c r="QZ39" s="128"/>
      <c r="RA39" s="128"/>
      <c r="RB39" s="128"/>
      <c r="RC39" s="128"/>
      <c r="RD39" s="128"/>
      <c r="RE39" s="128"/>
      <c r="RF39" s="128"/>
      <c r="RG39" s="128"/>
      <c r="RH39" s="128"/>
      <c r="RI39" s="128"/>
      <c r="RJ39" s="128"/>
      <c r="RK39" s="128"/>
      <c r="RL39" s="128"/>
      <c r="RM39" s="169"/>
      <c r="RN39" s="128"/>
      <c r="RO39" s="169"/>
      <c r="RP39" s="128"/>
      <c r="RQ39" s="128" t="s">
        <v>1206</v>
      </c>
      <c r="RR39" s="105">
        <f t="shared" si="34"/>
        <v>2.8699999999999992</v>
      </c>
      <c r="RS39" s="113">
        <f t="shared" si="35"/>
        <v>2.9500000000000011</v>
      </c>
      <c r="RT39" s="105">
        <f t="shared" si="36"/>
        <v>2.8699999999999992</v>
      </c>
      <c r="RU39" s="105">
        <f t="shared" si="37"/>
        <v>0</v>
      </c>
      <c r="RV39" s="105">
        <f t="shared" si="38"/>
        <v>0</v>
      </c>
      <c r="RW39" s="105">
        <f t="shared" si="39"/>
        <v>0</v>
      </c>
      <c r="RX39" s="105">
        <f t="shared" si="40"/>
        <v>0</v>
      </c>
      <c r="RY39" s="105">
        <f t="shared" si="41"/>
        <v>0</v>
      </c>
      <c r="RZ39" s="105">
        <f t="shared" si="42"/>
        <v>0</v>
      </c>
      <c r="SA39" s="105">
        <f t="shared" si="43"/>
        <v>0</v>
      </c>
      <c r="SB39" s="105">
        <f t="shared" si="44"/>
        <v>0</v>
      </c>
      <c r="SC39" s="105">
        <f t="shared" si="45"/>
        <v>0</v>
      </c>
      <c r="SD39" s="106">
        <f t="shared" si="18"/>
        <v>2.8966666666666665</v>
      </c>
      <c r="SE39" s="106">
        <f t="shared" si="19"/>
        <v>0</v>
      </c>
      <c r="SF39" s="106">
        <f t="shared" si="20"/>
        <v>0</v>
      </c>
      <c r="SG39" s="106">
        <f t="shared" si="12"/>
        <v>0</v>
      </c>
      <c r="SH39" s="107">
        <f>(SD39/1000)*Parameters!$H$2</f>
        <v>8.5451666666666647E-5</v>
      </c>
      <c r="SI39" s="107">
        <f>(SE39/1000)*Parameters!$H$4</f>
        <v>0</v>
      </c>
      <c r="SJ39" s="107">
        <f>(SF39/1000)*Parameters!$H$3</f>
        <v>0</v>
      </c>
      <c r="SK39" s="107">
        <f>(SG39/1000)*Parameters!$H$5</f>
        <v>0</v>
      </c>
      <c r="SL39" s="108">
        <f t="shared" si="21"/>
        <v>8.5451666666666647E-5</v>
      </c>
      <c r="SM39" s="109">
        <f t="shared" si="13"/>
        <v>1</v>
      </c>
      <c r="SN39" s="109">
        <f t="shared" si="31"/>
        <v>0</v>
      </c>
      <c r="SO39" s="109">
        <f t="shared" si="32"/>
        <v>0</v>
      </c>
      <c r="SP39" s="109">
        <f t="shared" si="33"/>
        <v>0</v>
      </c>
      <c r="SQ39" s="110">
        <f>SUM(GS39*Parameters!$L$2,GT39*Parameters!$L$3,GU39*Parameters!$L$4,GV39*Parameters!$L$5)</f>
        <v>13</v>
      </c>
      <c r="SR39" s="110">
        <f>SUM(LF39*Parameters!$L$2,LG39*Parameters!$L$3,LH39*Parameters!$L$4,LI39*Parameters!$L$5)</f>
        <v>11.2</v>
      </c>
      <c r="SS39" s="110">
        <f>SUM(PS39*Parameters!$L$2,PT39*Parameters!$L$3,PU39*Parameters!$L$4,PV39*Parameters!$L$5)</f>
        <v>11.2</v>
      </c>
      <c r="ST39" s="110">
        <f t="shared" si="25"/>
        <v>11.799999999999999</v>
      </c>
      <c r="SU39" s="111">
        <f t="shared" si="26"/>
        <v>0.24680402930402931</v>
      </c>
      <c r="SV39" s="111">
        <f t="shared" si="27"/>
        <v>0</v>
      </c>
      <c r="SW39" s="111">
        <f t="shared" si="28"/>
        <v>0</v>
      </c>
      <c r="SX39" s="111">
        <f t="shared" si="29"/>
        <v>0</v>
      </c>
      <c r="SY39" s="162">
        <f t="shared" si="46"/>
        <v>45654</v>
      </c>
      <c r="SZ39" s="162">
        <f t="shared" si="30"/>
        <v>45655</v>
      </c>
    </row>
    <row r="40" spans="1:520">
      <c r="A40" s="276">
        <v>45662.434428240696</v>
      </c>
      <c r="B40" s="276">
        <v>45662.452289722198</v>
      </c>
      <c r="C40" s="276">
        <v>45662</v>
      </c>
      <c r="D40" s="121"/>
      <c r="E40" s="121" t="s">
        <v>322</v>
      </c>
      <c r="F40" s="121"/>
      <c r="G40" s="121" t="s">
        <v>322</v>
      </c>
      <c r="H40" s="121"/>
      <c r="I40" s="121" t="s">
        <v>323</v>
      </c>
      <c r="J40" s="121"/>
      <c r="K40" s="121" t="s">
        <v>727</v>
      </c>
      <c r="L40" s="151" t="s">
        <v>943</v>
      </c>
      <c r="M40" s="245" t="s">
        <v>445</v>
      </c>
      <c r="N40" s="121" t="s">
        <v>331</v>
      </c>
      <c r="O40" s="121">
        <v>1</v>
      </c>
      <c r="P40" s="121">
        <v>0</v>
      </c>
      <c r="Q40" s="121">
        <v>0</v>
      </c>
      <c r="R40" s="121">
        <v>0</v>
      </c>
      <c r="S40" s="121">
        <v>0</v>
      </c>
      <c r="T40" s="121">
        <v>0</v>
      </c>
      <c r="U40" s="121"/>
      <c r="V40" s="121" t="s">
        <v>329</v>
      </c>
      <c r="W40" s="121">
        <v>0</v>
      </c>
      <c r="X40" s="121">
        <v>1</v>
      </c>
      <c r="Y40" s="117">
        <v>0</v>
      </c>
      <c r="Z40" s="117">
        <v>0</v>
      </c>
      <c r="AA40" s="117">
        <v>0</v>
      </c>
      <c r="AB40" s="117">
        <v>0</v>
      </c>
      <c r="AC40" s="117">
        <v>0</v>
      </c>
      <c r="AD40" s="117">
        <v>0</v>
      </c>
      <c r="AE40" s="117">
        <v>0</v>
      </c>
      <c r="AF40" s="117">
        <v>0</v>
      </c>
      <c r="AG40" s="117">
        <v>0</v>
      </c>
      <c r="AH40" s="117"/>
      <c r="AI40" s="117"/>
      <c r="AJ40" s="117"/>
      <c r="AK40" s="117"/>
      <c r="AL40" s="117"/>
      <c r="AM40" s="117"/>
      <c r="AN40" s="117"/>
      <c r="AO40" s="117"/>
      <c r="AP40" s="117"/>
      <c r="AQ40" s="117"/>
      <c r="AR40" s="117"/>
      <c r="AS40" s="117"/>
      <c r="AT40" s="117"/>
      <c r="AU40" s="117"/>
      <c r="AV40" s="117"/>
      <c r="AW40" s="117"/>
      <c r="AX40" s="117"/>
      <c r="AY40" s="117"/>
      <c r="AZ40" s="117"/>
      <c r="BA40" s="117"/>
      <c r="BB40" s="117"/>
      <c r="BC40" s="117"/>
      <c r="BD40" s="117"/>
      <c r="BE40" s="117"/>
      <c r="BF40" s="190"/>
      <c r="BG40" s="121"/>
      <c r="BH40" s="122"/>
      <c r="BI40" s="117"/>
      <c r="BJ40" s="117"/>
      <c r="BK40" s="117"/>
      <c r="BL40" s="117"/>
      <c r="BM40" s="117"/>
      <c r="BN40" s="117"/>
      <c r="BO40" s="117">
        <v>14.37</v>
      </c>
      <c r="BP40" s="117" t="s">
        <v>1207</v>
      </c>
      <c r="BQ40" s="122" t="s">
        <v>1208</v>
      </c>
      <c r="BR40" s="117"/>
      <c r="BS40" s="117"/>
      <c r="BT40" s="117"/>
      <c r="BU40" s="117"/>
      <c r="BV40" s="117"/>
      <c r="BW40" s="117"/>
      <c r="BX40" s="117"/>
      <c r="BY40" s="117"/>
      <c r="BZ40" s="117"/>
      <c r="CA40" s="117"/>
      <c r="CB40" s="117"/>
      <c r="CC40" s="117"/>
      <c r="CD40" s="117"/>
      <c r="CE40" s="117"/>
      <c r="CF40" s="117"/>
      <c r="CG40" s="117"/>
      <c r="CH40" s="117"/>
      <c r="CI40" s="117"/>
      <c r="CJ40" s="117"/>
      <c r="CK40" s="117"/>
      <c r="CL40" s="117"/>
      <c r="CM40" s="117"/>
      <c r="CN40" s="117"/>
      <c r="CO40" s="117"/>
      <c r="CP40" s="117"/>
      <c r="CQ40" s="117"/>
      <c r="CR40" s="117"/>
      <c r="CS40" s="117"/>
      <c r="CT40" s="117"/>
      <c r="CU40" s="117"/>
      <c r="CV40" s="117"/>
      <c r="CW40" s="117"/>
      <c r="CX40" s="117"/>
      <c r="CY40" s="117"/>
      <c r="CZ40" s="117"/>
      <c r="DA40" s="117"/>
      <c r="DB40" s="117"/>
      <c r="DC40" s="117"/>
      <c r="DD40" s="117"/>
      <c r="DE40" s="117"/>
      <c r="DF40" s="117"/>
      <c r="DG40" s="117"/>
      <c r="DH40" s="117"/>
      <c r="DI40" s="117"/>
      <c r="DJ40" s="117"/>
      <c r="DK40" s="117"/>
      <c r="DL40" s="117"/>
      <c r="DM40" s="117"/>
      <c r="DN40" s="171"/>
      <c r="DO40" s="117"/>
      <c r="DP40" s="166"/>
      <c r="DQ40" s="117"/>
      <c r="DR40" s="166"/>
      <c r="DS40" s="117"/>
      <c r="DT40" s="117"/>
      <c r="DU40" s="117"/>
      <c r="DV40" s="117"/>
      <c r="DW40" s="248" t="s">
        <v>946</v>
      </c>
      <c r="DX40" s="117"/>
      <c r="DY40" s="117"/>
      <c r="DZ40" s="117"/>
      <c r="EA40" s="117"/>
      <c r="EB40" s="117"/>
      <c r="EC40" s="117"/>
      <c r="ED40" s="117" t="s">
        <v>1209</v>
      </c>
      <c r="EE40" s="252">
        <v>45663.433498495397</v>
      </c>
      <c r="EF40" s="261">
        <v>45663.463368101802</v>
      </c>
      <c r="EG40" s="252">
        <v>45663</v>
      </c>
      <c r="EH40" s="129"/>
      <c r="EI40" s="129" t="s">
        <v>322</v>
      </c>
      <c r="EJ40" s="129"/>
      <c r="EK40" s="129" t="s">
        <v>322</v>
      </c>
      <c r="EL40" s="129"/>
      <c r="EM40" s="129" t="s">
        <v>323</v>
      </c>
      <c r="EN40" s="129"/>
      <c r="EO40" s="129" t="s">
        <v>727</v>
      </c>
      <c r="EP40" s="153" t="s">
        <v>946</v>
      </c>
      <c r="EQ40" s="153" t="s">
        <v>445</v>
      </c>
      <c r="ER40" s="129" t="s">
        <v>331</v>
      </c>
      <c r="ES40" s="129">
        <v>1</v>
      </c>
      <c r="ET40" s="129">
        <v>0</v>
      </c>
      <c r="EU40" s="129">
        <v>0</v>
      </c>
      <c r="EV40" s="129">
        <v>0</v>
      </c>
      <c r="EW40" s="129">
        <v>0</v>
      </c>
      <c r="EX40" s="129">
        <v>0</v>
      </c>
      <c r="EY40" s="129"/>
      <c r="EZ40" s="129" t="s">
        <v>329</v>
      </c>
      <c r="FA40" s="129">
        <v>0</v>
      </c>
      <c r="FB40" s="129">
        <v>1</v>
      </c>
      <c r="FC40" s="129">
        <v>0</v>
      </c>
      <c r="FD40" s="129">
        <v>0</v>
      </c>
      <c r="FE40" s="129">
        <v>0</v>
      </c>
      <c r="FF40" s="129">
        <v>0</v>
      </c>
      <c r="FG40" s="129">
        <v>0</v>
      </c>
      <c r="FH40" s="129">
        <v>0</v>
      </c>
      <c r="FI40" s="129">
        <v>0</v>
      </c>
      <c r="FJ40" s="129">
        <v>0</v>
      </c>
      <c r="FK40" s="129">
        <v>0</v>
      </c>
      <c r="FL40" s="129"/>
      <c r="FM40" s="129"/>
      <c r="FN40" s="129"/>
      <c r="FO40" s="129"/>
      <c r="FP40" s="129"/>
      <c r="FQ40" s="129"/>
      <c r="FR40" s="129"/>
      <c r="FS40" s="129"/>
      <c r="FT40" s="129"/>
      <c r="FU40" s="129"/>
      <c r="FV40" s="129"/>
      <c r="FW40" s="129"/>
      <c r="FX40" s="129"/>
      <c r="FY40" s="129"/>
      <c r="FZ40" s="129"/>
      <c r="GA40" s="129"/>
      <c r="GB40" s="129"/>
      <c r="GC40" s="129"/>
      <c r="GD40" s="129"/>
      <c r="GE40" s="129"/>
      <c r="GF40" s="129"/>
      <c r="GG40" s="129"/>
      <c r="GH40" s="129"/>
      <c r="GI40" s="129"/>
      <c r="GJ40" s="129"/>
      <c r="GK40" s="129"/>
      <c r="GL40" s="129"/>
      <c r="GM40" s="129"/>
      <c r="GN40" s="129"/>
      <c r="GO40" s="129"/>
      <c r="GP40" s="129"/>
      <c r="GQ40" s="129"/>
      <c r="GR40" s="129"/>
      <c r="GS40" s="129">
        <v>8</v>
      </c>
      <c r="GT40" s="129">
        <v>2</v>
      </c>
      <c r="GU40" s="129">
        <v>1</v>
      </c>
      <c r="GV40" s="129">
        <v>0</v>
      </c>
      <c r="GW40" s="129"/>
      <c r="GX40" s="129"/>
      <c r="GY40" s="129"/>
      <c r="GZ40" s="140"/>
      <c r="HA40" s="129"/>
      <c r="HB40" s="129"/>
      <c r="HC40" s="129"/>
      <c r="HD40" s="186"/>
      <c r="HE40" s="129"/>
      <c r="HF40" s="140"/>
      <c r="HG40" s="129"/>
      <c r="HH40" s="129"/>
      <c r="HI40" s="129"/>
      <c r="HJ40" s="129"/>
      <c r="HK40" s="129"/>
      <c r="HL40" s="129"/>
      <c r="HM40" s="129">
        <v>11.52</v>
      </c>
      <c r="HN40" s="129" t="s">
        <v>1210</v>
      </c>
      <c r="HO40" s="140" t="s">
        <v>1211</v>
      </c>
      <c r="HP40" s="129">
        <v>0</v>
      </c>
      <c r="HQ40" s="129"/>
      <c r="HR40" s="129"/>
      <c r="HS40" s="129"/>
      <c r="HT40" s="129"/>
      <c r="HU40" s="129"/>
      <c r="HV40" s="129"/>
      <c r="HW40" s="129"/>
      <c r="HX40" s="129"/>
      <c r="HY40" s="129"/>
      <c r="HZ40" s="129"/>
      <c r="IA40" s="129"/>
      <c r="IB40" s="129"/>
      <c r="IC40" s="129"/>
      <c r="ID40" s="129"/>
      <c r="IE40" s="129"/>
      <c r="IF40" s="129"/>
      <c r="IG40" s="129"/>
      <c r="IH40" s="129"/>
      <c r="II40" s="129"/>
      <c r="IJ40" s="129"/>
      <c r="IK40" s="129"/>
      <c r="IL40" s="176" t="s">
        <v>950</v>
      </c>
      <c r="IM40" s="129"/>
      <c r="IN40" s="167"/>
      <c r="IO40" s="129"/>
      <c r="IP40" s="129"/>
      <c r="IQ40" s="129" t="s">
        <v>1212</v>
      </c>
      <c r="IR40" s="265">
        <v>45664.4425121065</v>
      </c>
      <c r="IS40" s="265">
        <v>45664.448613807901</v>
      </c>
      <c r="IT40" s="265">
        <v>45664</v>
      </c>
      <c r="IU40" s="142"/>
      <c r="IV40" s="142" t="s">
        <v>322</v>
      </c>
      <c r="IW40" s="142"/>
      <c r="IX40" s="142" t="s">
        <v>322</v>
      </c>
      <c r="IY40" s="142"/>
      <c r="IZ40" s="142" t="s">
        <v>323</v>
      </c>
      <c r="JA40" s="142"/>
      <c r="JB40" s="142" t="s">
        <v>727</v>
      </c>
      <c r="JC40" s="154" t="s">
        <v>950</v>
      </c>
      <c r="JD40" s="154" t="s">
        <v>445</v>
      </c>
      <c r="JE40" s="142" t="s">
        <v>331</v>
      </c>
      <c r="JF40" s="142">
        <v>1</v>
      </c>
      <c r="JG40" s="142">
        <v>0</v>
      </c>
      <c r="JH40" s="142">
        <v>0</v>
      </c>
      <c r="JI40" s="142">
        <v>0</v>
      </c>
      <c r="JJ40" s="142">
        <v>0</v>
      </c>
      <c r="JK40" s="142">
        <v>0</v>
      </c>
      <c r="JL40" s="142"/>
      <c r="JM40" s="142" t="s">
        <v>329</v>
      </c>
      <c r="JN40" s="142">
        <v>0</v>
      </c>
      <c r="JO40" s="142">
        <v>1</v>
      </c>
      <c r="JP40" s="142">
        <v>0</v>
      </c>
      <c r="JQ40" s="142">
        <v>0</v>
      </c>
      <c r="JR40" s="142">
        <v>0</v>
      </c>
      <c r="JS40" s="142">
        <v>0</v>
      </c>
      <c r="JT40" s="142">
        <v>0</v>
      </c>
      <c r="JU40" s="142">
        <v>0</v>
      </c>
      <c r="JV40" s="142">
        <v>0</v>
      </c>
      <c r="JW40" s="142">
        <v>0</v>
      </c>
      <c r="JX40" s="142">
        <v>0</v>
      </c>
      <c r="JY40" s="142"/>
      <c r="JZ40" s="142"/>
      <c r="KA40" s="142"/>
      <c r="KB40" s="142"/>
      <c r="KC40" s="142"/>
      <c r="KD40" s="142"/>
      <c r="KE40" s="142"/>
      <c r="KF40" s="142"/>
      <c r="KG40" s="142"/>
      <c r="KH40" s="142"/>
      <c r="KI40" s="142"/>
      <c r="KJ40" s="142"/>
      <c r="KK40" s="142"/>
      <c r="KL40" s="142"/>
      <c r="KM40" s="142"/>
      <c r="KN40" s="142"/>
      <c r="KO40" s="142"/>
      <c r="KP40" s="142"/>
      <c r="KQ40" s="142"/>
      <c r="KR40" s="142"/>
      <c r="KS40" s="142"/>
      <c r="KT40" s="142"/>
      <c r="KU40" s="142"/>
      <c r="KV40" s="142"/>
      <c r="KW40" s="142"/>
      <c r="KX40" s="142"/>
      <c r="KY40" s="142"/>
      <c r="KZ40" s="142"/>
      <c r="LA40" s="142"/>
      <c r="LB40" s="142"/>
      <c r="LC40" s="142"/>
      <c r="LD40" s="142"/>
      <c r="LE40" s="142"/>
      <c r="LF40" s="142">
        <v>8</v>
      </c>
      <c r="LG40" s="142">
        <v>2</v>
      </c>
      <c r="LH40" s="142">
        <v>1</v>
      </c>
      <c r="LI40" s="142">
        <v>0</v>
      </c>
      <c r="LJ40" s="142"/>
      <c r="LK40" s="142"/>
      <c r="LL40" s="142"/>
      <c r="LM40" s="142"/>
      <c r="LN40" s="142"/>
      <c r="LO40" s="142"/>
      <c r="LP40" s="142"/>
      <c r="LQ40" s="194"/>
      <c r="LR40" s="142"/>
      <c r="LS40" s="144"/>
      <c r="LT40" s="142"/>
      <c r="LU40" s="142"/>
      <c r="LV40" s="142"/>
      <c r="LW40" s="142"/>
      <c r="LX40" s="142"/>
      <c r="LY40" s="142"/>
      <c r="LZ40" s="142">
        <v>8.68</v>
      </c>
      <c r="MA40" s="142" t="s">
        <v>1213</v>
      </c>
      <c r="MB40" s="144" t="s">
        <v>1214</v>
      </c>
      <c r="MC40" s="142">
        <v>0</v>
      </c>
      <c r="MD40" s="142"/>
      <c r="ME40" s="142"/>
      <c r="MF40" s="142"/>
      <c r="MG40" s="142"/>
      <c r="MH40" s="142"/>
      <c r="MI40" s="142"/>
      <c r="MJ40" s="142"/>
      <c r="MK40" s="142"/>
      <c r="ML40" s="142"/>
      <c r="MM40" s="142"/>
      <c r="MN40" s="142"/>
      <c r="MO40" s="142"/>
      <c r="MP40" s="142"/>
      <c r="MQ40" s="142"/>
      <c r="MR40" s="142"/>
      <c r="MS40" s="142"/>
      <c r="MT40" s="142"/>
      <c r="MU40" s="142"/>
      <c r="MV40" s="142"/>
      <c r="MW40" s="142"/>
      <c r="MX40" s="142"/>
      <c r="MY40" s="168"/>
      <c r="MZ40" s="142"/>
      <c r="NA40" s="180" t="s">
        <v>954</v>
      </c>
      <c r="NB40" s="142"/>
      <c r="NC40" s="142"/>
      <c r="ND40" s="142" t="s">
        <v>1215</v>
      </c>
      <c r="NE40" s="270">
        <v>45665.439547673603</v>
      </c>
      <c r="NF40" s="270">
        <v>45665.456043877297</v>
      </c>
      <c r="NG40" s="270">
        <v>45665</v>
      </c>
      <c r="NH40" s="128"/>
      <c r="NI40" s="128" t="s">
        <v>322</v>
      </c>
      <c r="NJ40" s="128"/>
      <c r="NK40" s="128" t="s">
        <v>322</v>
      </c>
      <c r="NL40" s="128"/>
      <c r="NM40" s="128" t="s">
        <v>323</v>
      </c>
      <c r="NN40" s="128"/>
      <c r="NO40" s="128" t="s">
        <v>727</v>
      </c>
      <c r="NP40" s="136" t="s">
        <v>954</v>
      </c>
      <c r="NQ40" s="136" t="s">
        <v>445</v>
      </c>
      <c r="NR40" s="128" t="s">
        <v>331</v>
      </c>
      <c r="NS40" s="128">
        <v>1</v>
      </c>
      <c r="NT40" s="128">
        <v>0</v>
      </c>
      <c r="NU40" s="128">
        <v>0</v>
      </c>
      <c r="NV40" s="128">
        <v>0</v>
      </c>
      <c r="NW40" s="128">
        <v>0</v>
      </c>
      <c r="NX40" s="128">
        <v>0</v>
      </c>
      <c r="NY40" s="128"/>
      <c r="NZ40" s="128" t="s">
        <v>329</v>
      </c>
      <c r="OA40" s="128">
        <v>0</v>
      </c>
      <c r="OB40" s="128">
        <v>1</v>
      </c>
      <c r="OC40" s="128">
        <v>0</v>
      </c>
      <c r="OD40" s="128">
        <v>0</v>
      </c>
      <c r="OE40" s="128">
        <v>0</v>
      </c>
      <c r="OF40" s="128">
        <v>0</v>
      </c>
      <c r="OG40" s="128">
        <v>0</v>
      </c>
      <c r="OH40" s="128">
        <v>0</v>
      </c>
      <c r="OI40" s="128">
        <v>0</v>
      </c>
      <c r="OJ40" s="128">
        <v>0</v>
      </c>
      <c r="OK40" s="128">
        <v>0</v>
      </c>
      <c r="OL40" s="128"/>
      <c r="OM40" s="128"/>
      <c r="ON40" s="128"/>
      <c r="OO40" s="128"/>
      <c r="OP40" s="128"/>
      <c r="OQ40" s="128"/>
      <c r="OR40" s="128"/>
      <c r="OS40" s="128"/>
      <c r="OT40" s="128"/>
      <c r="OU40" s="128"/>
      <c r="OV40" s="128"/>
      <c r="OW40" s="128"/>
      <c r="OX40" s="128"/>
      <c r="OY40" s="128"/>
      <c r="OZ40" s="128"/>
      <c r="PA40" s="128"/>
      <c r="PB40" s="128"/>
      <c r="PC40" s="128"/>
      <c r="PD40" s="128"/>
      <c r="PE40" s="128"/>
      <c r="PF40" s="128"/>
      <c r="PG40" s="128"/>
      <c r="PH40" s="128"/>
      <c r="PI40" s="128"/>
      <c r="PJ40" s="128"/>
      <c r="PK40" s="128"/>
      <c r="PL40" s="128"/>
      <c r="PM40" s="128"/>
      <c r="PN40" s="128"/>
      <c r="PO40" s="128"/>
      <c r="PP40" s="128"/>
      <c r="PQ40" s="128"/>
      <c r="PR40" s="128"/>
      <c r="PS40" s="128">
        <v>8</v>
      </c>
      <c r="PT40" s="128">
        <v>2</v>
      </c>
      <c r="PU40" s="128">
        <v>1</v>
      </c>
      <c r="PV40" s="128">
        <v>0</v>
      </c>
      <c r="PW40" s="128"/>
      <c r="PX40" s="128"/>
      <c r="PY40" s="128"/>
      <c r="PZ40" s="128"/>
      <c r="QA40" s="128"/>
      <c r="QB40" s="128"/>
      <c r="QC40" s="128"/>
      <c r="QD40" s="198"/>
      <c r="QE40" s="128"/>
      <c r="QF40" s="163"/>
      <c r="QG40" s="128"/>
      <c r="QH40" s="128"/>
      <c r="QI40" s="128"/>
      <c r="QJ40" s="128"/>
      <c r="QK40" s="128"/>
      <c r="QL40" s="128"/>
      <c r="QM40" s="128">
        <v>5.84</v>
      </c>
      <c r="QN40" s="128" t="s">
        <v>1216</v>
      </c>
      <c r="QO40" s="163" t="s">
        <v>1217</v>
      </c>
      <c r="QP40" s="128">
        <v>0</v>
      </c>
      <c r="QQ40" s="128"/>
      <c r="QR40" s="128"/>
      <c r="QS40" s="128"/>
      <c r="QT40" s="128"/>
      <c r="QU40" s="128"/>
      <c r="QV40" s="128"/>
      <c r="QW40" s="128"/>
      <c r="QX40" s="128"/>
      <c r="QY40" s="128"/>
      <c r="QZ40" s="128"/>
      <c r="RA40" s="128"/>
      <c r="RB40" s="128"/>
      <c r="RC40" s="128"/>
      <c r="RD40" s="128"/>
      <c r="RE40" s="128"/>
      <c r="RF40" s="128"/>
      <c r="RG40" s="128"/>
      <c r="RH40" s="128"/>
      <c r="RI40" s="128"/>
      <c r="RJ40" s="128"/>
      <c r="RK40" s="128"/>
      <c r="RL40" s="128"/>
      <c r="RM40" s="169"/>
      <c r="RN40" s="128"/>
      <c r="RO40" s="169"/>
      <c r="RP40" s="128"/>
      <c r="RQ40" s="128" t="s">
        <v>1218</v>
      </c>
      <c r="RR40" s="105">
        <f t="shared" si="34"/>
        <v>2.8499999999999996</v>
      </c>
      <c r="RS40" s="113">
        <f t="shared" si="35"/>
        <v>2.84</v>
      </c>
      <c r="RT40" s="105">
        <f t="shared" si="36"/>
        <v>2.84</v>
      </c>
      <c r="RU40" s="105">
        <f t="shared" si="37"/>
        <v>0</v>
      </c>
      <c r="RV40" s="105">
        <f t="shared" si="38"/>
        <v>0</v>
      </c>
      <c r="RW40" s="105">
        <f t="shared" si="39"/>
        <v>0</v>
      </c>
      <c r="RX40" s="105">
        <f t="shared" si="40"/>
        <v>0</v>
      </c>
      <c r="RY40" s="105">
        <f t="shared" si="41"/>
        <v>0</v>
      </c>
      <c r="RZ40" s="105">
        <f t="shared" si="42"/>
        <v>0</v>
      </c>
      <c r="SA40" s="105">
        <f t="shared" si="43"/>
        <v>0</v>
      </c>
      <c r="SB40" s="105">
        <f t="shared" si="44"/>
        <v>0</v>
      </c>
      <c r="SC40" s="105">
        <f t="shared" si="45"/>
        <v>0</v>
      </c>
      <c r="SD40" s="106">
        <f t="shared" si="18"/>
        <v>2.8433333333333333</v>
      </c>
      <c r="SE40" s="106">
        <f t="shared" si="19"/>
        <v>0</v>
      </c>
      <c r="SF40" s="106">
        <f t="shared" si="20"/>
        <v>0</v>
      </c>
      <c r="SG40" s="106">
        <f t="shared" si="12"/>
        <v>0</v>
      </c>
      <c r="SH40" s="107">
        <f>(SD40/1000)*Parameters!$H$2</f>
        <v>8.3878333333333319E-5</v>
      </c>
      <c r="SI40" s="107">
        <f>(SE40/1000)*Parameters!$H$4</f>
        <v>0</v>
      </c>
      <c r="SJ40" s="107">
        <f>(SF40/1000)*Parameters!$H$3</f>
        <v>0</v>
      </c>
      <c r="SK40" s="107">
        <f>(SG40/1000)*Parameters!$H$5</f>
        <v>0</v>
      </c>
      <c r="SL40" s="108">
        <f t="shared" si="21"/>
        <v>8.3878333333333319E-5</v>
      </c>
      <c r="SM40" s="109">
        <f t="shared" si="13"/>
        <v>1</v>
      </c>
      <c r="SN40" s="109">
        <f t="shared" si="31"/>
        <v>0</v>
      </c>
      <c r="SO40" s="109">
        <f t="shared" si="32"/>
        <v>0</v>
      </c>
      <c r="SP40" s="109">
        <f t="shared" si="33"/>
        <v>0</v>
      </c>
      <c r="SQ40" s="110">
        <f>SUM(GS40*Parameters!$L$2,GT40*Parameters!$L$3,GU40*Parameters!$L$4,GV40*Parameters!$L$5)</f>
        <v>6.6</v>
      </c>
      <c r="SR40" s="110">
        <f>SUM(LF40*Parameters!$L$2,LG40*Parameters!$L$3,LH40*Parameters!$L$4,LI40*Parameters!$L$5)</f>
        <v>6.6</v>
      </c>
      <c r="SS40" s="110">
        <f>SUM(PS40*Parameters!$L$2,PT40*Parameters!$L$3,PU40*Parameters!$L$4,PV40*Parameters!$L$5)</f>
        <v>6.6</v>
      </c>
      <c r="ST40" s="110">
        <f t="shared" si="25"/>
        <v>6.5999999999999988</v>
      </c>
      <c r="SU40" s="111">
        <f t="shared" si="26"/>
        <v>0.43080808080808081</v>
      </c>
      <c r="SV40" s="111">
        <f t="shared" si="27"/>
        <v>0</v>
      </c>
      <c r="SW40" s="111">
        <f t="shared" si="28"/>
        <v>0</v>
      </c>
      <c r="SX40" s="111">
        <f t="shared" si="29"/>
        <v>0</v>
      </c>
      <c r="SY40" s="162">
        <f t="shared" si="46"/>
        <v>45662</v>
      </c>
      <c r="SZ40" s="162">
        <f t="shared" si="30"/>
        <v>45662</v>
      </c>
    </row>
    <row r="41" spans="1:520">
      <c r="A41" s="276">
        <v>45654.424382453697</v>
      </c>
      <c r="B41" s="276">
        <v>45654.4272396991</v>
      </c>
      <c r="C41" s="276">
        <v>45654</v>
      </c>
      <c r="D41" s="121"/>
      <c r="E41" s="121" t="s">
        <v>322</v>
      </c>
      <c r="F41" s="121"/>
      <c r="G41" s="121" t="s">
        <v>322</v>
      </c>
      <c r="H41" s="121"/>
      <c r="I41" s="121" t="s">
        <v>323</v>
      </c>
      <c r="J41" s="121"/>
      <c r="K41" s="121" t="s">
        <v>727</v>
      </c>
      <c r="L41" s="151" t="s">
        <v>728</v>
      </c>
      <c r="M41" s="245" t="s">
        <v>446</v>
      </c>
      <c r="N41" s="121" t="s">
        <v>331</v>
      </c>
      <c r="O41" s="121">
        <v>1</v>
      </c>
      <c r="P41" s="121">
        <v>0</v>
      </c>
      <c r="Q41" s="121">
        <v>0</v>
      </c>
      <c r="R41" s="121">
        <v>0</v>
      </c>
      <c r="S41" s="121">
        <v>0</v>
      </c>
      <c r="T41" s="121">
        <v>0</v>
      </c>
      <c r="U41" s="121"/>
      <c r="V41" s="121" t="s">
        <v>329</v>
      </c>
      <c r="W41" s="121">
        <v>0</v>
      </c>
      <c r="X41" s="121">
        <v>1</v>
      </c>
      <c r="Y41" s="117">
        <v>0</v>
      </c>
      <c r="Z41" s="117">
        <v>0</v>
      </c>
      <c r="AA41" s="121">
        <v>0</v>
      </c>
      <c r="AB41" s="121">
        <v>0</v>
      </c>
      <c r="AC41" s="121">
        <v>0</v>
      </c>
      <c r="AD41" s="117">
        <v>0</v>
      </c>
      <c r="AE41" s="121">
        <v>0</v>
      </c>
      <c r="AF41" s="121">
        <v>0</v>
      </c>
      <c r="AG41" s="122">
        <v>0</v>
      </c>
      <c r="AH41" s="121"/>
      <c r="AI41" s="121"/>
      <c r="AJ41" s="122"/>
      <c r="AK41" s="121"/>
      <c r="AL41" s="121"/>
      <c r="AM41" s="122"/>
      <c r="AN41" s="121"/>
      <c r="AO41" s="121"/>
      <c r="AP41" s="122"/>
      <c r="AQ41" s="121"/>
      <c r="AR41" s="121"/>
      <c r="AS41" s="121"/>
      <c r="AT41" s="121"/>
      <c r="AU41" s="121"/>
      <c r="AV41" s="121"/>
      <c r="AW41" s="121"/>
      <c r="AX41" s="121"/>
      <c r="AY41" s="121"/>
      <c r="AZ41" s="121"/>
      <c r="BA41" s="121"/>
      <c r="BB41" s="121"/>
      <c r="BC41" s="121"/>
      <c r="BD41" s="121"/>
      <c r="BE41" s="121"/>
      <c r="BF41" s="190"/>
      <c r="BG41" s="121"/>
      <c r="BH41" s="122"/>
      <c r="BI41" s="117"/>
      <c r="BJ41" s="117"/>
      <c r="BK41" s="117"/>
      <c r="BL41" s="117"/>
      <c r="BM41" s="117"/>
      <c r="BN41" s="117"/>
      <c r="BO41" s="117">
        <v>11.17</v>
      </c>
      <c r="BP41" s="117" t="s">
        <v>1219</v>
      </c>
      <c r="BQ41" s="122" t="s">
        <v>1220</v>
      </c>
      <c r="BR41" s="117"/>
      <c r="BS41" s="117"/>
      <c r="BT41" s="117"/>
      <c r="BU41" s="117"/>
      <c r="BV41" s="117"/>
      <c r="BW41" s="117"/>
      <c r="BX41" s="117"/>
      <c r="BY41" s="117"/>
      <c r="BZ41" s="117"/>
      <c r="CA41" s="117"/>
      <c r="CB41" s="117"/>
      <c r="CC41" s="117"/>
      <c r="CD41" s="117"/>
      <c r="CE41" s="117"/>
      <c r="CF41" s="117"/>
      <c r="CG41" s="117"/>
      <c r="CH41" s="117"/>
      <c r="CI41" s="117"/>
      <c r="CJ41" s="117"/>
      <c r="CK41" s="117"/>
      <c r="CL41" s="117"/>
      <c r="CM41" s="117"/>
      <c r="CN41" s="117"/>
      <c r="CO41" s="117"/>
      <c r="CP41" s="117"/>
      <c r="CQ41" s="117"/>
      <c r="CR41" s="117"/>
      <c r="CS41" s="117"/>
      <c r="CT41" s="117"/>
      <c r="CU41" s="117"/>
      <c r="CV41" s="117"/>
      <c r="CW41" s="117"/>
      <c r="CX41" s="117"/>
      <c r="CY41" s="117"/>
      <c r="CZ41" s="117"/>
      <c r="DA41" s="117"/>
      <c r="DB41" s="117"/>
      <c r="DC41" s="117"/>
      <c r="DD41" s="117"/>
      <c r="DE41" s="117"/>
      <c r="DF41" s="117"/>
      <c r="DG41" s="117"/>
      <c r="DH41" s="117"/>
      <c r="DI41" s="117"/>
      <c r="DJ41" s="117"/>
      <c r="DK41" s="117"/>
      <c r="DL41" s="117"/>
      <c r="DM41" s="117"/>
      <c r="DN41" s="171"/>
      <c r="DO41" s="117"/>
      <c r="DP41" s="166"/>
      <c r="DQ41" s="117"/>
      <c r="DR41" s="166"/>
      <c r="DS41" s="117"/>
      <c r="DT41" s="117"/>
      <c r="DU41" s="117"/>
      <c r="DV41" s="117"/>
      <c r="DW41" s="248" t="s">
        <v>731</v>
      </c>
      <c r="DX41" s="117"/>
      <c r="DY41" s="117"/>
      <c r="DZ41" s="117"/>
      <c r="EA41" s="117"/>
      <c r="EB41" s="117"/>
      <c r="EC41" s="117"/>
      <c r="ED41" s="117" t="s">
        <v>1221</v>
      </c>
      <c r="EE41" s="252">
        <v>45655.4236550926</v>
      </c>
      <c r="EF41" s="261">
        <v>45655.453838993097</v>
      </c>
      <c r="EG41" s="252">
        <v>45655</v>
      </c>
      <c r="EH41" s="129"/>
      <c r="EI41" s="129" t="s">
        <v>322</v>
      </c>
      <c r="EJ41" s="129"/>
      <c r="EK41" s="129" t="s">
        <v>322</v>
      </c>
      <c r="EL41" s="129"/>
      <c r="EM41" s="129" t="s">
        <v>323</v>
      </c>
      <c r="EN41" s="129"/>
      <c r="EO41" s="129" t="s">
        <v>727</v>
      </c>
      <c r="EP41" s="153" t="s">
        <v>731</v>
      </c>
      <c r="EQ41" s="153" t="s">
        <v>446</v>
      </c>
      <c r="ER41" s="129" t="s">
        <v>331</v>
      </c>
      <c r="ES41" s="129">
        <v>1</v>
      </c>
      <c r="ET41" s="129">
        <v>0</v>
      </c>
      <c r="EU41" s="129">
        <v>0</v>
      </c>
      <c r="EV41" s="129">
        <v>0</v>
      </c>
      <c r="EW41" s="129">
        <v>0</v>
      </c>
      <c r="EX41" s="129">
        <v>0</v>
      </c>
      <c r="EY41" s="129"/>
      <c r="EZ41" s="129" t="s">
        <v>329</v>
      </c>
      <c r="FA41" s="129">
        <v>0</v>
      </c>
      <c r="FB41" s="129">
        <v>1</v>
      </c>
      <c r="FC41" s="129">
        <v>0</v>
      </c>
      <c r="FD41" s="129">
        <v>0</v>
      </c>
      <c r="FE41" s="129">
        <v>0</v>
      </c>
      <c r="FF41" s="129">
        <v>0</v>
      </c>
      <c r="FG41" s="129">
        <v>0</v>
      </c>
      <c r="FH41" s="129">
        <v>0</v>
      </c>
      <c r="FI41" s="129">
        <v>0</v>
      </c>
      <c r="FJ41" s="129">
        <v>0</v>
      </c>
      <c r="FK41" s="129">
        <v>0</v>
      </c>
      <c r="FL41" s="129"/>
      <c r="FM41" s="129"/>
      <c r="FN41" s="129"/>
      <c r="FO41" s="129"/>
      <c r="FP41" s="129"/>
      <c r="FQ41" s="129"/>
      <c r="FR41" s="129"/>
      <c r="FS41" s="129"/>
      <c r="FT41" s="129"/>
      <c r="FU41" s="129"/>
      <c r="FV41" s="129"/>
      <c r="FW41" s="129"/>
      <c r="FX41" s="129"/>
      <c r="FY41" s="129"/>
      <c r="FZ41" s="129"/>
      <c r="GA41" s="129"/>
      <c r="GB41" s="129"/>
      <c r="GC41" s="129"/>
      <c r="GD41" s="129"/>
      <c r="GE41" s="129"/>
      <c r="GF41" s="129"/>
      <c r="GG41" s="129"/>
      <c r="GH41" s="129"/>
      <c r="GI41" s="129"/>
      <c r="GJ41" s="129"/>
      <c r="GK41" s="129"/>
      <c r="GL41" s="129"/>
      <c r="GM41" s="129"/>
      <c r="GN41" s="129"/>
      <c r="GO41" s="129"/>
      <c r="GP41" s="129"/>
      <c r="GQ41" s="129"/>
      <c r="GR41" s="129"/>
      <c r="GS41" s="129">
        <v>3</v>
      </c>
      <c r="GT41" s="129">
        <v>1</v>
      </c>
      <c r="GU41" s="129">
        <v>2</v>
      </c>
      <c r="GV41" s="129">
        <v>0</v>
      </c>
      <c r="GW41" s="129"/>
      <c r="GX41" s="129"/>
      <c r="GY41" s="129"/>
      <c r="GZ41" s="129"/>
      <c r="HA41" s="129"/>
      <c r="HB41" s="129"/>
      <c r="HC41" s="129"/>
      <c r="HD41" s="186"/>
      <c r="HE41" s="129"/>
      <c r="HF41" s="140"/>
      <c r="HG41" s="129"/>
      <c r="HH41" s="129"/>
      <c r="HI41" s="129"/>
      <c r="HJ41" s="129"/>
      <c r="HK41" s="129"/>
      <c r="HL41" s="129"/>
      <c r="HM41" s="129">
        <v>8.2100000000000009</v>
      </c>
      <c r="HN41" s="129" t="s">
        <v>1222</v>
      </c>
      <c r="HO41" s="140" t="s">
        <v>1223</v>
      </c>
      <c r="HP41" s="129">
        <v>0</v>
      </c>
      <c r="HQ41" s="129"/>
      <c r="HR41" s="129"/>
      <c r="HS41" s="129"/>
      <c r="HT41" s="129"/>
      <c r="HU41" s="129"/>
      <c r="HV41" s="129"/>
      <c r="HW41" s="129"/>
      <c r="HX41" s="129"/>
      <c r="HY41" s="129"/>
      <c r="HZ41" s="129"/>
      <c r="IA41" s="129"/>
      <c r="IB41" s="129"/>
      <c r="IC41" s="129"/>
      <c r="ID41" s="129"/>
      <c r="IE41" s="129"/>
      <c r="IF41" s="129"/>
      <c r="IG41" s="129"/>
      <c r="IH41" s="129"/>
      <c r="II41" s="129"/>
      <c r="IJ41" s="129"/>
      <c r="IK41" s="129"/>
      <c r="IL41" s="176" t="s">
        <v>735</v>
      </c>
      <c r="IM41" s="129"/>
      <c r="IN41" s="167"/>
      <c r="IO41" s="129"/>
      <c r="IP41" s="129"/>
      <c r="IQ41" s="129" t="s">
        <v>1224</v>
      </c>
      <c r="IR41" s="265">
        <v>45656.4242989583</v>
      </c>
      <c r="IS41" s="265">
        <v>45656.429179351799</v>
      </c>
      <c r="IT41" s="265">
        <v>45656</v>
      </c>
      <c r="IU41" s="142"/>
      <c r="IV41" s="142" t="s">
        <v>322</v>
      </c>
      <c r="IW41" s="142"/>
      <c r="IX41" s="142" t="s">
        <v>322</v>
      </c>
      <c r="IY41" s="142"/>
      <c r="IZ41" s="142" t="s">
        <v>323</v>
      </c>
      <c r="JA41" s="142"/>
      <c r="JB41" s="142" t="s">
        <v>727</v>
      </c>
      <c r="JC41" s="154" t="s">
        <v>735</v>
      </c>
      <c r="JD41" s="154" t="s">
        <v>446</v>
      </c>
      <c r="JE41" s="142" t="s">
        <v>331</v>
      </c>
      <c r="JF41" s="142">
        <v>1</v>
      </c>
      <c r="JG41" s="142">
        <v>0</v>
      </c>
      <c r="JH41" s="142">
        <v>0</v>
      </c>
      <c r="JI41" s="142">
        <v>0</v>
      </c>
      <c r="JJ41" s="142">
        <v>0</v>
      </c>
      <c r="JK41" s="142">
        <v>0</v>
      </c>
      <c r="JL41" s="142"/>
      <c r="JM41" s="142" t="s">
        <v>329</v>
      </c>
      <c r="JN41" s="142">
        <v>0</v>
      </c>
      <c r="JO41" s="142">
        <v>1</v>
      </c>
      <c r="JP41" s="142">
        <v>0</v>
      </c>
      <c r="JQ41" s="142">
        <v>0</v>
      </c>
      <c r="JR41" s="142">
        <v>0</v>
      </c>
      <c r="JS41" s="142">
        <v>0</v>
      </c>
      <c r="JT41" s="142">
        <v>0</v>
      </c>
      <c r="JU41" s="142">
        <v>0</v>
      </c>
      <c r="JV41" s="142">
        <v>0</v>
      </c>
      <c r="JW41" s="142">
        <v>0</v>
      </c>
      <c r="JX41" s="142">
        <v>0</v>
      </c>
      <c r="JY41" s="142"/>
      <c r="JZ41" s="142"/>
      <c r="KA41" s="142"/>
      <c r="KB41" s="142"/>
      <c r="KC41" s="142"/>
      <c r="KD41" s="142"/>
      <c r="KE41" s="142"/>
      <c r="KF41" s="142"/>
      <c r="KG41" s="142"/>
      <c r="KH41" s="142"/>
      <c r="KI41" s="142"/>
      <c r="KJ41" s="142"/>
      <c r="KK41" s="142"/>
      <c r="KL41" s="142"/>
      <c r="KM41" s="142"/>
      <c r="KN41" s="142"/>
      <c r="KO41" s="142"/>
      <c r="KP41" s="142"/>
      <c r="KQ41" s="142"/>
      <c r="KR41" s="142"/>
      <c r="KS41" s="142"/>
      <c r="KT41" s="142"/>
      <c r="KU41" s="142"/>
      <c r="KV41" s="142"/>
      <c r="KW41" s="142"/>
      <c r="KX41" s="142"/>
      <c r="KY41" s="142"/>
      <c r="KZ41" s="142"/>
      <c r="LA41" s="142"/>
      <c r="LB41" s="142"/>
      <c r="LC41" s="142"/>
      <c r="LD41" s="142"/>
      <c r="LE41" s="142"/>
      <c r="LF41" s="142">
        <v>3</v>
      </c>
      <c r="LG41" s="142">
        <v>1</v>
      </c>
      <c r="LH41" s="142">
        <v>2</v>
      </c>
      <c r="LI41" s="142">
        <v>0</v>
      </c>
      <c r="LJ41" s="142"/>
      <c r="LK41" s="142"/>
      <c r="LL41" s="142"/>
      <c r="LM41" s="142"/>
      <c r="LN41" s="142"/>
      <c r="LO41" s="142"/>
      <c r="LP41" s="142"/>
      <c r="LQ41" s="194"/>
      <c r="LR41" s="142"/>
      <c r="LS41" s="144"/>
      <c r="LT41" s="142"/>
      <c r="LU41" s="142"/>
      <c r="LV41" s="142"/>
      <c r="LW41" s="142"/>
      <c r="LX41" s="142"/>
      <c r="LY41" s="142"/>
      <c r="LZ41" s="142">
        <v>5.3650000000000002</v>
      </c>
      <c r="MA41" s="142" t="s">
        <v>1225</v>
      </c>
      <c r="MB41" s="144" t="s">
        <v>1226</v>
      </c>
      <c r="MC41" s="142">
        <v>0</v>
      </c>
      <c r="MD41" s="142"/>
      <c r="ME41" s="142"/>
      <c r="MF41" s="142"/>
      <c r="MG41" s="142"/>
      <c r="MH41" s="142"/>
      <c r="MI41" s="142"/>
      <c r="MJ41" s="142"/>
      <c r="MK41" s="142"/>
      <c r="ML41" s="142"/>
      <c r="MM41" s="142"/>
      <c r="MN41" s="142"/>
      <c r="MO41" s="142"/>
      <c r="MP41" s="142"/>
      <c r="MQ41" s="142"/>
      <c r="MR41" s="142"/>
      <c r="MS41" s="142"/>
      <c r="MT41" s="142"/>
      <c r="MU41" s="142"/>
      <c r="MV41" s="142"/>
      <c r="MW41" s="142"/>
      <c r="MX41" s="142"/>
      <c r="MY41" s="168"/>
      <c r="MZ41" s="142"/>
      <c r="NA41" s="180" t="s">
        <v>739</v>
      </c>
      <c r="NB41" s="142"/>
      <c r="NC41" s="142"/>
      <c r="ND41" s="142" t="s">
        <v>1227</v>
      </c>
      <c r="NE41" s="270">
        <v>45657.424328553199</v>
      </c>
      <c r="NF41" s="270">
        <v>45657.4264335185</v>
      </c>
      <c r="NG41" s="270">
        <v>45657</v>
      </c>
      <c r="NH41" s="128"/>
      <c r="NI41" s="128" t="s">
        <v>322</v>
      </c>
      <c r="NJ41" s="128"/>
      <c r="NK41" s="128" t="s">
        <v>322</v>
      </c>
      <c r="NL41" s="128"/>
      <c r="NM41" s="128" t="s">
        <v>323</v>
      </c>
      <c r="NN41" s="128"/>
      <c r="NO41" s="128" t="s">
        <v>727</v>
      </c>
      <c r="NP41" s="136" t="s">
        <v>739</v>
      </c>
      <c r="NQ41" s="136" t="s">
        <v>446</v>
      </c>
      <c r="NR41" s="128" t="s">
        <v>331</v>
      </c>
      <c r="NS41" s="128">
        <v>1</v>
      </c>
      <c r="NT41" s="128">
        <v>0</v>
      </c>
      <c r="NU41" s="128">
        <v>0</v>
      </c>
      <c r="NV41" s="128">
        <v>0</v>
      </c>
      <c r="NW41" s="128">
        <v>0</v>
      </c>
      <c r="NX41" s="128">
        <v>0</v>
      </c>
      <c r="NY41" s="128"/>
      <c r="NZ41" s="128" t="s">
        <v>329</v>
      </c>
      <c r="OA41" s="128">
        <v>0</v>
      </c>
      <c r="OB41" s="128">
        <v>1</v>
      </c>
      <c r="OC41" s="128">
        <v>0</v>
      </c>
      <c r="OD41" s="128">
        <v>0</v>
      </c>
      <c r="OE41" s="128">
        <v>0</v>
      </c>
      <c r="OF41" s="128">
        <v>0</v>
      </c>
      <c r="OG41" s="128">
        <v>0</v>
      </c>
      <c r="OH41" s="128">
        <v>0</v>
      </c>
      <c r="OI41" s="128">
        <v>0</v>
      </c>
      <c r="OJ41" s="128">
        <v>0</v>
      </c>
      <c r="OK41" s="128">
        <v>0</v>
      </c>
      <c r="OL41" s="128"/>
      <c r="OM41" s="128"/>
      <c r="ON41" s="128"/>
      <c r="OO41" s="128"/>
      <c r="OP41" s="128"/>
      <c r="OQ41" s="128"/>
      <c r="OR41" s="128"/>
      <c r="OS41" s="128"/>
      <c r="OT41" s="128"/>
      <c r="OU41" s="128"/>
      <c r="OV41" s="128"/>
      <c r="OW41" s="128"/>
      <c r="OX41" s="128"/>
      <c r="OY41" s="128"/>
      <c r="OZ41" s="128"/>
      <c r="PA41" s="128"/>
      <c r="PB41" s="128"/>
      <c r="PC41" s="128"/>
      <c r="PD41" s="128"/>
      <c r="PE41" s="128"/>
      <c r="PF41" s="128"/>
      <c r="PG41" s="128"/>
      <c r="PH41" s="128"/>
      <c r="PI41" s="128"/>
      <c r="PJ41" s="128"/>
      <c r="PK41" s="128"/>
      <c r="PL41" s="128"/>
      <c r="PM41" s="128"/>
      <c r="PN41" s="128"/>
      <c r="PO41" s="128"/>
      <c r="PP41" s="128"/>
      <c r="PQ41" s="128"/>
      <c r="PR41" s="128"/>
      <c r="PS41" s="128">
        <v>3</v>
      </c>
      <c r="PT41" s="128">
        <v>1</v>
      </c>
      <c r="PU41" s="128">
        <v>2</v>
      </c>
      <c r="PV41" s="128">
        <v>0</v>
      </c>
      <c r="PW41" s="128"/>
      <c r="PX41" s="128"/>
      <c r="PY41" s="128"/>
      <c r="PZ41" s="128"/>
      <c r="QA41" s="128"/>
      <c r="QB41" s="128"/>
      <c r="QC41" s="128"/>
      <c r="QD41" s="198"/>
      <c r="QE41" s="128"/>
      <c r="QF41" s="163"/>
      <c r="QG41" s="128"/>
      <c r="QH41" s="128"/>
      <c r="QI41" s="128"/>
      <c r="QJ41" s="128"/>
      <c r="QK41" s="128"/>
      <c r="QL41" s="128"/>
      <c r="QM41" s="128">
        <v>2.4649999999999999</v>
      </c>
      <c r="QN41" s="128" t="s">
        <v>1228</v>
      </c>
      <c r="QO41" s="163" t="s">
        <v>1229</v>
      </c>
      <c r="QP41" s="128">
        <v>0</v>
      </c>
      <c r="QQ41" s="128"/>
      <c r="QR41" s="128"/>
      <c r="QS41" s="128"/>
      <c r="QT41" s="128"/>
      <c r="QU41" s="128"/>
      <c r="QV41" s="128"/>
      <c r="QW41" s="128"/>
      <c r="QX41" s="128"/>
      <c r="QY41" s="128"/>
      <c r="QZ41" s="128"/>
      <c r="RA41" s="128"/>
      <c r="RB41" s="128"/>
      <c r="RC41" s="128"/>
      <c r="RD41" s="128"/>
      <c r="RE41" s="128"/>
      <c r="RF41" s="128"/>
      <c r="RG41" s="128"/>
      <c r="RH41" s="128"/>
      <c r="RI41" s="128"/>
      <c r="RJ41" s="128"/>
      <c r="RK41" s="128"/>
      <c r="RL41" s="128"/>
      <c r="RM41" s="169"/>
      <c r="RN41" s="128"/>
      <c r="RO41" s="169"/>
      <c r="RP41" s="128"/>
      <c r="RQ41" s="128" t="s">
        <v>1230</v>
      </c>
      <c r="RR41" s="105">
        <f t="shared" si="34"/>
        <v>2.9599999999999991</v>
      </c>
      <c r="RS41" s="113">
        <f t="shared" si="35"/>
        <v>2.8450000000000006</v>
      </c>
      <c r="RT41" s="105">
        <f t="shared" si="36"/>
        <v>2.9000000000000004</v>
      </c>
      <c r="RU41" s="105">
        <f t="shared" si="37"/>
        <v>0</v>
      </c>
      <c r="RV41" s="105">
        <f t="shared" si="38"/>
        <v>0</v>
      </c>
      <c r="RW41" s="105">
        <f t="shared" si="39"/>
        <v>0</v>
      </c>
      <c r="RX41" s="105">
        <f t="shared" si="40"/>
        <v>0</v>
      </c>
      <c r="RY41" s="105">
        <f t="shared" si="41"/>
        <v>0</v>
      </c>
      <c r="RZ41" s="105">
        <f t="shared" si="42"/>
        <v>0</v>
      </c>
      <c r="SA41" s="105">
        <f t="shared" si="43"/>
        <v>0</v>
      </c>
      <c r="SB41" s="105">
        <f t="shared" si="44"/>
        <v>0</v>
      </c>
      <c r="SC41" s="105">
        <f t="shared" si="45"/>
        <v>0</v>
      </c>
      <c r="SD41" s="106">
        <f t="shared" si="18"/>
        <v>2.9016666666666668</v>
      </c>
      <c r="SE41" s="106">
        <f t="shared" si="19"/>
        <v>0</v>
      </c>
      <c r="SF41" s="106">
        <f t="shared" si="20"/>
        <v>0</v>
      </c>
      <c r="SG41" s="106">
        <f t="shared" si="12"/>
        <v>0</v>
      </c>
      <c r="SH41" s="107">
        <f>(SD41/1000)*Parameters!$H$2</f>
        <v>8.5599166666666665E-5</v>
      </c>
      <c r="SI41" s="107">
        <f>(SE41/1000)*Parameters!$H$4</f>
        <v>0</v>
      </c>
      <c r="SJ41" s="107">
        <f>(SF41/1000)*Parameters!$H$3</f>
        <v>0</v>
      </c>
      <c r="SK41" s="107">
        <f>(SG41/1000)*Parameters!$H$5</f>
        <v>0</v>
      </c>
      <c r="SL41" s="108">
        <f t="shared" si="21"/>
        <v>8.5599166666666665E-5</v>
      </c>
      <c r="SM41" s="109">
        <f t="shared" si="13"/>
        <v>1</v>
      </c>
      <c r="SN41" s="109">
        <f t="shared" si="31"/>
        <v>0</v>
      </c>
      <c r="SO41" s="109">
        <f t="shared" si="32"/>
        <v>0</v>
      </c>
      <c r="SP41" s="109">
        <f t="shared" si="33"/>
        <v>0</v>
      </c>
      <c r="SQ41" s="110">
        <f>SUM(GS41*Parameters!$L$2,GT41*Parameters!$L$3,GU41*Parameters!$L$4,GV41*Parameters!$L$5)</f>
        <v>4.3</v>
      </c>
      <c r="SR41" s="110">
        <f>SUM(LF41*Parameters!$L$2,LG41*Parameters!$L$3,LH41*Parameters!$L$4,LI41*Parameters!$L$5)</f>
        <v>4.3</v>
      </c>
      <c r="SS41" s="110">
        <f>SUM(PS41*Parameters!$L$2,PT41*Parameters!$L$3,PU41*Parameters!$L$4,PV41*Parameters!$L$5)</f>
        <v>4.3</v>
      </c>
      <c r="ST41" s="110">
        <f t="shared" si="25"/>
        <v>4.3</v>
      </c>
      <c r="SU41" s="111">
        <f t="shared" si="26"/>
        <v>0.67480620155038762</v>
      </c>
      <c r="SV41" s="111">
        <f t="shared" si="27"/>
        <v>0</v>
      </c>
      <c r="SW41" s="111">
        <f t="shared" si="28"/>
        <v>0</v>
      </c>
      <c r="SX41" s="111">
        <f t="shared" si="29"/>
        <v>0</v>
      </c>
      <c r="SY41" s="162">
        <f t="shared" si="46"/>
        <v>45654</v>
      </c>
      <c r="SZ41" s="162">
        <f t="shared" si="30"/>
        <v>45655</v>
      </c>
    </row>
    <row r="42" spans="1:520">
      <c r="A42" s="276">
        <v>45641.535739074097</v>
      </c>
      <c r="B42" s="276">
        <v>45641.544459074103</v>
      </c>
      <c r="C42" s="276">
        <v>45641</v>
      </c>
      <c r="D42" s="121"/>
      <c r="E42" s="121" t="s">
        <v>322</v>
      </c>
      <c r="F42" s="121"/>
      <c r="G42" s="121" t="s">
        <v>322</v>
      </c>
      <c r="H42" s="121"/>
      <c r="I42" s="121" t="s">
        <v>323</v>
      </c>
      <c r="J42" s="121"/>
      <c r="K42" s="121" t="s">
        <v>727</v>
      </c>
      <c r="L42" s="151" t="s">
        <v>821</v>
      </c>
      <c r="M42" s="245" t="s">
        <v>447</v>
      </c>
      <c r="N42" s="121" t="s">
        <v>331</v>
      </c>
      <c r="O42" s="121">
        <v>1</v>
      </c>
      <c r="P42" s="121">
        <v>0</v>
      </c>
      <c r="Q42" s="121">
        <v>0</v>
      </c>
      <c r="R42" s="121">
        <v>0</v>
      </c>
      <c r="S42" s="121">
        <v>0</v>
      </c>
      <c r="T42" s="121">
        <v>0</v>
      </c>
      <c r="U42" s="121"/>
      <c r="V42" s="121" t="s">
        <v>329</v>
      </c>
      <c r="W42" s="121">
        <v>0</v>
      </c>
      <c r="X42" s="121">
        <v>1</v>
      </c>
      <c r="Y42" s="117">
        <v>0</v>
      </c>
      <c r="Z42" s="117">
        <v>0</v>
      </c>
      <c r="AA42" s="117">
        <v>0</v>
      </c>
      <c r="AB42" s="117">
        <v>0</v>
      </c>
      <c r="AC42" s="117">
        <v>0</v>
      </c>
      <c r="AD42" s="117">
        <v>0</v>
      </c>
      <c r="AE42" s="117">
        <v>0</v>
      </c>
      <c r="AF42" s="117">
        <v>0</v>
      </c>
      <c r="AG42" s="117">
        <v>0</v>
      </c>
      <c r="AH42" s="117"/>
      <c r="AI42" s="117"/>
      <c r="AJ42" s="117"/>
      <c r="AK42" s="117"/>
      <c r="AL42" s="117"/>
      <c r="AM42" s="117"/>
      <c r="AN42" s="117"/>
      <c r="AO42" s="117"/>
      <c r="AP42" s="117"/>
      <c r="AQ42" s="117"/>
      <c r="AR42" s="117"/>
      <c r="AS42" s="117"/>
      <c r="AT42" s="117"/>
      <c r="AU42" s="117"/>
      <c r="AV42" s="117"/>
      <c r="AW42" s="117"/>
      <c r="AX42" s="117"/>
      <c r="AY42" s="117"/>
      <c r="AZ42" s="117"/>
      <c r="BA42" s="117"/>
      <c r="BB42" s="117"/>
      <c r="BC42" s="117"/>
      <c r="BD42" s="117"/>
      <c r="BE42" s="117"/>
      <c r="BF42" s="190"/>
      <c r="BG42" s="121"/>
      <c r="BH42" s="122"/>
      <c r="BI42" s="121"/>
      <c r="BJ42" s="121"/>
      <c r="BK42" s="121"/>
      <c r="BL42" s="117"/>
      <c r="BM42" s="117"/>
      <c r="BN42" s="117"/>
      <c r="BO42" s="117">
        <v>11.14</v>
      </c>
      <c r="BP42" s="117" t="s">
        <v>1231</v>
      </c>
      <c r="BQ42" s="122" t="s">
        <v>1232</v>
      </c>
      <c r="BR42" s="117"/>
      <c r="BS42" s="117"/>
      <c r="BT42" s="117"/>
      <c r="BU42" s="117"/>
      <c r="BV42" s="117"/>
      <c r="BW42" s="117"/>
      <c r="BX42" s="117"/>
      <c r="BY42" s="117"/>
      <c r="BZ42" s="117"/>
      <c r="CA42" s="117"/>
      <c r="CB42" s="117"/>
      <c r="CC42" s="117"/>
      <c r="CD42" s="117"/>
      <c r="CE42" s="117"/>
      <c r="CF42" s="117"/>
      <c r="CG42" s="117"/>
      <c r="CH42" s="117"/>
      <c r="CI42" s="117"/>
      <c r="CJ42" s="117"/>
      <c r="CK42" s="117"/>
      <c r="CL42" s="117"/>
      <c r="CM42" s="117"/>
      <c r="CN42" s="117"/>
      <c r="CO42" s="117"/>
      <c r="CP42" s="117"/>
      <c r="CQ42" s="117"/>
      <c r="CR42" s="117"/>
      <c r="CS42" s="117"/>
      <c r="CT42" s="117"/>
      <c r="CU42" s="117"/>
      <c r="CV42" s="117"/>
      <c r="CW42" s="117"/>
      <c r="CX42" s="117"/>
      <c r="CY42" s="117"/>
      <c r="CZ42" s="117"/>
      <c r="DA42" s="117"/>
      <c r="DB42" s="117"/>
      <c r="DC42" s="117"/>
      <c r="DD42" s="117"/>
      <c r="DE42" s="117"/>
      <c r="DF42" s="117"/>
      <c r="DG42" s="117"/>
      <c r="DH42" s="117"/>
      <c r="DI42" s="117"/>
      <c r="DJ42" s="117"/>
      <c r="DK42" s="117"/>
      <c r="DL42" s="117"/>
      <c r="DM42" s="117"/>
      <c r="DN42" s="171"/>
      <c r="DO42" s="117"/>
      <c r="DP42" s="166"/>
      <c r="DQ42" s="117"/>
      <c r="DR42" s="166"/>
      <c r="DS42" s="117"/>
      <c r="DT42" s="117"/>
      <c r="DU42" s="117"/>
      <c r="DV42" s="117"/>
      <c r="DW42" s="248" t="s">
        <v>825</v>
      </c>
      <c r="DX42" s="117"/>
      <c r="DY42" s="117"/>
      <c r="DZ42" s="117"/>
      <c r="EA42" s="117"/>
      <c r="EB42" s="117"/>
      <c r="EC42" s="117"/>
      <c r="ED42" s="117" t="s">
        <v>1233</v>
      </c>
      <c r="EE42" s="252">
        <v>45642.5289771065</v>
      </c>
      <c r="EF42" s="261">
        <v>45643.381145624997</v>
      </c>
      <c r="EG42" s="252">
        <v>45642</v>
      </c>
      <c r="EH42" s="129"/>
      <c r="EI42" s="129" t="s">
        <v>322</v>
      </c>
      <c r="EJ42" s="129"/>
      <c r="EK42" s="129" t="s">
        <v>322</v>
      </c>
      <c r="EL42" s="129"/>
      <c r="EM42" s="129" t="s">
        <v>323</v>
      </c>
      <c r="EN42" s="129"/>
      <c r="EO42" s="129" t="s">
        <v>727</v>
      </c>
      <c r="EP42" s="153" t="s">
        <v>825</v>
      </c>
      <c r="EQ42" s="153" t="s">
        <v>447</v>
      </c>
      <c r="ER42" s="129" t="s">
        <v>331</v>
      </c>
      <c r="ES42" s="129">
        <v>1</v>
      </c>
      <c r="ET42" s="129">
        <v>0</v>
      </c>
      <c r="EU42" s="129">
        <v>0</v>
      </c>
      <c r="EV42" s="129">
        <v>0</v>
      </c>
      <c r="EW42" s="129">
        <v>0</v>
      </c>
      <c r="EX42" s="129">
        <v>0</v>
      </c>
      <c r="EY42" s="129"/>
      <c r="EZ42" s="129" t="s">
        <v>329</v>
      </c>
      <c r="FA42" s="129">
        <v>0</v>
      </c>
      <c r="FB42" s="129">
        <v>1</v>
      </c>
      <c r="FC42" s="129">
        <v>0</v>
      </c>
      <c r="FD42" s="129">
        <v>0</v>
      </c>
      <c r="FE42" s="129">
        <v>0</v>
      </c>
      <c r="FF42" s="129">
        <v>0</v>
      </c>
      <c r="FG42" s="129">
        <v>0</v>
      </c>
      <c r="FH42" s="129">
        <v>0</v>
      </c>
      <c r="FI42" s="129">
        <v>0</v>
      </c>
      <c r="FJ42" s="129">
        <v>0</v>
      </c>
      <c r="FK42" s="129">
        <v>0</v>
      </c>
      <c r="FL42" s="129"/>
      <c r="FM42" s="129"/>
      <c r="FN42" s="129"/>
      <c r="FO42" s="129"/>
      <c r="FP42" s="129"/>
      <c r="FQ42" s="129"/>
      <c r="FR42" s="129"/>
      <c r="FS42" s="129"/>
      <c r="FT42" s="129"/>
      <c r="FU42" s="129"/>
      <c r="FV42" s="129"/>
      <c r="FW42" s="129"/>
      <c r="FX42" s="129"/>
      <c r="FY42" s="129"/>
      <c r="FZ42" s="129"/>
      <c r="GA42" s="129"/>
      <c r="GB42" s="129"/>
      <c r="GC42" s="129"/>
      <c r="GD42" s="129"/>
      <c r="GE42" s="129"/>
      <c r="GF42" s="129"/>
      <c r="GG42" s="129"/>
      <c r="GH42" s="129"/>
      <c r="GI42" s="129"/>
      <c r="GJ42" s="129"/>
      <c r="GK42" s="129"/>
      <c r="GL42" s="129"/>
      <c r="GM42" s="129"/>
      <c r="GN42" s="129"/>
      <c r="GO42" s="129"/>
      <c r="GP42" s="129"/>
      <c r="GQ42" s="129"/>
      <c r="GR42" s="129"/>
      <c r="GS42" s="129">
        <v>7</v>
      </c>
      <c r="GT42" s="129">
        <v>3</v>
      </c>
      <c r="GU42" s="129">
        <v>3</v>
      </c>
      <c r="GV42" s="129">
        <v>0</v>
      </c>
      <c r="GW42" s="140"/>
      <c r="GX42" s="129"/>
      <c r="GY42" s="129"/>
      <c r="GZ42" s="140"/>
      <c r="HA42" s="129"/>
      <c r="HB42" s="129"/>
      <c r="HC42" s="140"/>
      <c r="HD42" s="186"/>
      <c r="HE42" s="129"/>
      <c r="HF42" s="140"/>
      <c r="HG42" s="129"/>
      <c r="HH42" s="129"/>
      <c r="HI42" s="129"/>
      <c r="HJ42" s="129"/>
      <c r="HK42" s="129"/>
      <c r="HL42" s="129"/>
      <c r="HM42" s="129">
        <v>8.3350000000000009</v>
      </c>
      <c r="HN42" s="129" t="s">
        <v>1234</v>
      </c>
      <c r="HO42" s="140" t="s">
        <v>1235</v>
      </c>
      <c r="HP42" s="129">
        <v>0</v>
      </c>
      <c r="HQ42" s="129"/>
      <c r="HR42" s="129"/>
      <c r="HS42" s="129"/>
      <c r="HT42" s="129"/>
      <c r="HU42" s="129"/>
      <c r="HV42" s="129"/>
      <c r="HW42" s="129"/>
      <c r="HX42" s="129"/>
      <c r="HY42" s="129"/>
      <c r="HZ42" s="129"/>
      <c r="IA42" s="129"/>
      <c r="IB42" s="129"/>
      <c r="IC42" s="129"/>
      <c r="ID42" s="129"/>
      <c r="IE42" s="129"/>
      <c r="IF42" s="129"/>
      <c r="IG42" s="129"/>
      <c r="IH42" s="129"/>
      <c r="II42" s="129"/>
      <c r="IJ42" s="129"/>
      <c r="IK42" s="129"/>
      <c r="IL42" s="176" t="s">
        <v>828</v>
      </c>
      <c r="IM42" s="129"/>
      <c r="IN42" s="167"/>
      <c r="IO42" s="129"/>
      <c r="IP42" s="129"/>
      <c r="IQ42" s="129" t="s">
        <v>1236</v>
      </c>
      <c r="IR42" s="265">
        <v>45643.539848958302</v>
      </c>
      <c r="IS42" s="265">
        <v>45643.549100960598</v>
      </c>
      <c r="IT42" s="265">
        <v>45643</v>
      </c>
      <c r="IU42" s="142"/>
      <c r="IV42" s="142" t="s">
        <v>322</v>
      </c>
      <c r="IW42" s="142"/>
      <c r="IX42" s="142" t="s">
        <v>322</v>
      </c>
      <c r="IY42" s="142"/>
      <c r="IZ42" s="142" t="s">
        <v>323</v>
      </c>
      <c r="JA42" s="142"/>
      <c r="JB42" s="142" t="s">
        <v>727</v>
      </c>
      <c r="JC42" s="154" t="s">
        <v>828</v>
      </c>
      <c r="JD42" s="154" t="s">
        <v>447</v>
      </c>
      <c r="JE42" s="142" t="s">
        <v>331</v>
      </c>
      <c r="JF42" s="142">
        <v>1</v>
      </c>
      <c r="JG42" s="142">
        <v>0</v>
      </c>
      <c r="JH42" s="142">
        <v>0</v>
      </c>
      <c r="JI42" s="142">
        <v>0</v>
      </c>
      <c r="JJ42" s="142">
        <v>0</v>
      </c>
      <c r="JK42" s="142">
        <v>0</v>
      </c>
      <c r="JL42" s="142"/>
      <c r="JM42" s="142" t="s">
        <v>329</v>
      </c>
      <c r="JN42" s="142">
        <v>0</v>
      </c>
      <c r="JO42" s="142">
        <v>1</v>
      </c>
      <c r="JP42" s="142">
        <v>0</v>
      </c>
      <c r="JQ42" s="142">
        <v>0</v>
      </c>
      <c r="JR42" s="142">
        <v>0</v>
      </c>
      <c r="JS42" s="142">
        <v>0</v>
      </c>
      <c r="JT42" s="142">
        <v>0</v>
      </c>
      <c r="JU42" s="142">
        <v>0</v>
      </c>
      <c r="JV42" s="142">
        <v>0</v>
      </c>
      <c r="JW42" s="142">
        <v>0</v>
      </c>
      <c r="JX42" s="142">
        <v>0</v>
      </c>
      <c r="JY42" s="142"/>
      <c r="JZ42" s="142"/>
      <c r="KA42" s="142"/>
      <c r="KB42" s="142"/>
      <c r="KC42" s="142"/>
      <c r="KD42" s="142"/>
      <c r="KE42" s="142"/>
      <c r="KF42" s="142"/>
      <c r="KG42" s="142"/>
      <c r="KH42" s="142"/>
      <c r="KI42" s="142"/>
      <c r="KJ42" s="142"/>
      <c r="KK42" s="142"/>
      <c r="KL42" s="142"/>
      <c r="KM42" s="142"/>
      <c r="KN42" s="142"/>
      <c r="KO42" s="142"/>
      <c r="KP42" s="142"/>
      <c r="KQ42" s="142"/>
      <c r="KR42" s="142"/>
      <c r="KS42" s="142"/>
      <c r="KT42" s="142"/>
      <c r="KU42" s="142"/>
      <c r="KV42" s="142"/>
      <c r="KW42" s="142"/>
      <c r="KX42" s="142"/>
      <c r="KY42" s="142"/>
      <c r="KZ42" s="142"/>
      <c r="LA42" s="142"/>
      <c r="LB42" s="142"/>
      <c r="LC42" s="142"/>
      <c r="LD42" s="142"/>
      <c r="LE42" s="142"/>
      <c r="LF42" s="142">
        <v>7</v>
      </c>
      <c r="LG42" s="142">
        <v>3</v>
      </c>
      <c r="LH42" s="142">
        <v>3</v>
      </c>
      <c r="LI42" s="142">
        <v>0</v>
      </c>
      <c r="LJ42" s="142"/>
      <c r="LK42" s="142"/>
      <c r="LL42" s="142"/>
      <c r="LM42" s="142"/>
      <c r="LN42" s="142"/>
      <c r="LO42" s="142"/>
      <c r="LP42" s="142"/>
      <c r="LQ42" s="194"/>
      <c r="LR42" s="142"/>
      <c r="LS42" s="144"/>
      <c r="LT42" s="142"/>
      <c r="LU42" s="142"/>
      <c r="LV42" s="142"/>
      <c r="LW42" s="142"/>
      <c r="LX42" s="142"/>
      <c r="LY42" s="142"/>
      <c r="LZ42" s="142">
        <v>5.7450000000000001</v>
      </c>
      <c r="MA42" s="142" t="s">
        <v>1237</v>
      </c>
      <c r="MB42" s="144" t="s">
        <v>1238</v>
      </c>
      <c r="MC42" s="142">
        <v>0</v>
      </c>
      <c r="MD42" s="142"/>
      <c r="ME42" s="142"/>
      <c r="MF42" s="142"/>
      <c r="MG42" s="142"/>
      <c r="MH42" s="142"/>
      <c r="MI42" s="142"/>
      <c r="MJ42" s="142"/>
      <c r="MK42" s="142"/>
      <c r="ML42" s="142"/>
      <c r="MM42" s="142"/>
      <c r="MN42" s="142"/>
      <c r="MO42" s="142"/>
      <c r="MP42" s="142"/>
      <c r="MQ42" s="142"/>
      <c r="MR42" s="142"/>
      <c r="MS42" s="142"/>
      <c r="MT42" s="142"/>
      <c r="MU42" s="142"/>
      <c r="MV42" s="142"/>
      <c r="MW42" s="142"/>
      <c r="MX42" s="142"/>
      <c r="MY42" s="168"/>
      <c r="MZ42" s="142"/>
      <c r="NA42" s="180" t="s">
        <v>832</v>
      </c>
      <c r="NB42" s="142"/>
      <c r="NC42" s="142"/>
      <c r="ND42" s="142" t="s">
        <v>1239</v>
      </c>
      <c r="NE42" s="270">
        <v>45644.526869803201</v>
      </c>
      <c r="NF42" s="270">
        <v>45670.356524745403</v>
      </c>
      <c r="NG42" s="270">
        <v>45644</v>
      </c>
      <c r="NH42" s="128"/>
      <c r="NI42" s="128" t="s">
        <v>322</v>
      </c>
      <c r="NJ42" s="128"/>
      <c r="NK42" s="128" t="s">
        <v>322</v>
      </c>
      <c r="NL42" s="128"/>
      <c r="NM42" s="128" t="s">
        <v>323</v>
      </c>
      <c r="NN42" s="128"/>
      <c r="NO42" s="128" t="s">
        <v>727</v>
      </c>
      <c r="NP42" s="136" t="s">
        <v>832</v>
      </c>
      <c r="NQ42" s="136" t="s">
        <v>447</v>
      </c>
      <c r="NR42" s="128" t="s">
        <v>331</v>
      </c>
      <c r="NS42" s="128">
        <v>1</v>
      </c>
      <c r="NT42" s="128">
        <v>0</v>
      </c>
      <c r="NU42" s="128">
        <v>0</v>
      </c>
      <c r="NV42" s="128">
        <v>0</v>
      </c>
      <c r="NW42" s="128">
        <v>0</v>
      </c>
      <c r="NX42" s="128">
        <v>0</v>
      </c>
      <c r="NY42" s="128"/>
      <c r="NZ42" s="128" t="s">
        <v>329</v>
      </c>
      <c r="OA42" s="128">
        <v>0</v>
      </c>
      <c r="OB42" s="128">
        <v>1</v>
      </c>
      <c r="OC42" s="128">
        <v>0</v>
      </c>
      <c r="OD42" s="128">
        <v>0</v>
      </c>
      <c r="OE42" s="128">
        <v>0</v>
      </c>
      <c r="OF42" s="128">
        <v>0</v>
      </c>
      <c r="OG42" s="128">
        <v>0</v>
      </c>
      <c r="OH42" s="128">
        <v>0</v>
      </c>
      <c r="OI42" s="128">
        <v>0</v>
      </c>
      <c r="OJ42" s="128">
        <v>0</v>
      </c>
      <c r="OK42" s="128">
        <v>0</v>
      </c>
      <c r="OL42" s="128"/>
      <c r="OM42" s="128"/>
      <c r="ON42" s="128"/>
      <c r="OO42" s="128"/>
      <c r="OP42" s="128"/>
      <c r="OQ42" s="128"/>
      <c r="OR42" s="128"/>
      <c r="OS42" s="128"/>
      <c r="OT42" s="128"/>
      <c r="OU42" s="128"/>
      <c r="OV42" s="128"/>
      <c r="OW42" s="128"/>
      <c r="OX42" s="128"/>
      <c r="OY42" s="128"/>
      <c r="OZ42" s="128"/>
      <c r="PA42" s="128"/>
      <c r="PB42" s="128"/>
      <c r="PC42" s="128"/>
      <c r="PD42" s="128"/>
      <c r="PE42" s="128"/>
      <c r="PF42" s="128"/>
      <c r="PG42" s="128"/>
      <c r="PH42" s="128"/>
      <c r="PI42" s="128"/>
      <c r="PJ42" s="128"/>
      <c r="PK42" s="128"/>
      <c r="PL42" s="128"/>
      <c r="PM42" s="128"/>
      <c r="PN42" s="128"/>
      <c r="PO42" s="128"/>
      <c r="PP42" s="128"/>
      <c r="PQ42" s="128"/>
      <c r="PR42" s="128"/>
      <c r="PS42" s="128">
        <v>7</v>
      </c>
      <c r="PT42" s="128">
        <v>5</v>
      </c>
      <c r="PU42" s="128">
        <v>3</v>
      </c>
      <c r="PV42" s="128">
        <v>0</v>
      </c>
      <c r="PW42" s="128"/>
      <c r="PX42" s="128"/>
      <c r="PY42" s="128"/>
      <c r="PZ42" s="128"/>
      <c r="QA42" s="128"/>
      <c r="QB42" s="128"/>
      <c r="QC42" s="128"/>
      <c r="QD42" s="198"/>
      <c r="QE42" s="128"/>
      <c r="QF42" s="163"/>
      <c r="QG42" s="128"/>
      <c r="QH42" s="128"/>
      <c r="QI42" s="128"/>
      <c r="QJ42" s="128"/>
      <c r="QK42" s="128"/>
      <c r="QL42" s="128"/>
      <c r="QM42" s="128">
        <v>3.145</v>
      </c>
      <c r="QN42" s="128" t="s">
        <v>1240</v>
      </c>
      <c r="QO42" s="163" t="s">
        <v>1241</v>
      </c>
      <c r="QP42" s="128">
        <v>0</v>
      </c>
      <c r="QQ42" s="128"/>
      <c r="QR42" s="128"/>
      <c r="QS42" s="128"/>
      <c r="QT42" s="128"/>
      <c r="QU42" s="128"/>
      <c r="QV42" s="128"/>
      <c r="QW42" s="128"/>
      <c r="QX42" s="128"/>
      <c r="QY42" s="128"/>
      <c r="QZ42" s="128"/>
      <c r="RA42" s="128"/>
      <c r="RB42" s="128"/>
      <c r="RC42" s="128"/>
      <c r="RD42" s="128"/>
      <c r="RE42" s="128"/>
      <c r="RF42" s="128"/>
      <c r="RG42" s="128"/>
      <c r="RH42" s="128"/>
      <c r="RI42" s="128"/>
      <c r="RJ42" s="128"/>
      <c r="RK42" s="128"/>
      <c r="RL42" s="128"/>
      <c r="RM42" s="169"/>
      <c r="RN42" s="128"/>
      <c r="RO42" s="169"/>
      <c r="RP42" s="128"/>
      <c r="RQ42" s="128" t="s">
        <v>1242</v>
      </c>
      <c r="RR42" s="105">
        <f t="shared" si="34"/>
        <v>2.8049999999999997</v>
      </c>
      <c r="RS42" s="113">
        <f t="shared" si="35"/>
        <v>2.5900000000000007</v>
      </c>
      <c r="RT42" s="105">
        <f t="shared" si="36"/>
        <v>2.6</v>
      </c>
      <c r="RU42" s="105">
        <f t="shared" si="37"/>
        <v>0</v>
      </c>
      <c r="RV42" s="105">
        <f t="shared" si="38"/>
        <v>0</v>
      </c>
      <c r="RW42" s="105">
        <f t="shared" si="39"/>
        <v>0</v>
      </c>
      <c r="RX42" s="105">
        <f t="shared" si="40"/>
        <v>0</v>
      </c>
      <c r="RY42" s="105">
        <f t="shared" si="41"/>
        <v>0</v>
      </c>
      <c r="RZ42" s="105">
        <f t="shared" si="42"/>
        <v>0</v>
      </c>
      <c r="SA42" s="105">
        <f t="shared" si="43"/>
        <v>0</v>
      </c>
      <c r="SB42" s="105">
        <f t="shared" si="44"/>
        <v>0</v>
      </c>
      <c r="SC42" s="105">
        <f t="shared" si="45"/>
        <v>0</v>
      </c>
      <c r="SD42" s="106">
        <f t="shared" si="18"/>
        <v>2.6650000000000005</v>
      </c>
      <c r="SE42" s="106">
        <f t="shared" si="19"/>
        <v>0</v>
      </c>
      <c r="SF42" s="106">
        <f t="shared" si="20"/>
        <v>0</v>
      </c>
      <c r="SG42" s="106">
        <f t="shared" si="12"/>
        <v>0</v>
      </c>
      <c r="SH42" s="107">
        <f>(SD42/1000)*Parameters!$H$2</f>
        <v>7.8617500000000004E-5</v>
      </c>
      <c r="SI42" s="107">
        <f>(SE42/1000)*Parameters!$H$4</f>
        <v>0</v>
      </c>
      <c r="SJ42" s="107">
        <f>(SF42/1000)*Parameters!$H$3</f>
        <v>0</v>
      </c>
      <c r="SK42" s="107">
        <f>(SG42/1000)*Parameters!$H$5</f>
        <v>0</v>
      </c>
      <c r="SL42" s="108">
        <f t="shared" si="21"/>
        <v>7.8617500000000004E-5</v>
      </c>
      <c r="SM42" s="109">
        <f t="shared" si="13"/>
        <v>1</v>
      </c>
      <c r="SN42" s="109">
        <f t="shared" si="31"/>
        <v>0</v>
      </c>
      <c r="SO42" s="109">
        <f t="shared" si="32"/>
        <v>0</v>
      </c>
      <c r="SP42" s="109">
        <f t="shared" si="33"/>
        <v>0</v>
      </c>
      <c r="SQ42" s="110">
        <f>SUM(GS42*Parameters!$L$2,GT42*Parameters!$L$3,GU42*Parameters!$L$4,GV42*Parameters!$L$5)</f>
        <v>8.9</v>
      </c>
      <c r="SR42" s="110">
        <f>SUM(LF42*Parameters!$L$2,LG42*Parameters!$L$3,LH42*Parameters!$L$4,LI42*Parameters!$L$5)</f>
        <v>8.9</v>
      </c>
      <c r="SS42" s="110">
        <f>SUM(PS42*Parameters!$L$2,PT42*Parameters!$L$3,PU42*Parameters!$L$4,PV42*Parameters!$L$5)</f>
        <v>10.5</v>
      </c>
      <c r="ST42" s="110">
        <f t="shared" si="25"/>
        <v>9.4333333333333336</v>
      </c>
      <c r="SU42" s="111">
        <f t="shared" si="26"/>
        <v>0.28459960763331549</v>
      </c>
      <c r="SV42" s="111">
        <f t="shared" si="27"/>
        <v>0</v>
      </c>
      <c r="SW42" s="111">
        <f t="shared" si="28"/>
        <v>0</v>
      </c>
      <c r="SX42" s="111">
        <f t="shared" si="29"/>
        <v>0</v>
      </c>
      <c r="SY42" s="162">
        <f t="shared" si="46"/>
        <v>45641</v>
      </c>
      <c r="SZ42" s="162">
        <f t="shared" si="30"/>
        <v>45641</v>
      </c>
    </row>
    <row r="43" spans="1:520">
      <c r="A43" s="276">
        <v>45649.379606469898</v>
      </c>
      <c r="B43" s="276">
        <v>45649.3896094792</v>
      </c>
      <c r="C43" s="276">
        <v>45649</v>
      </c>
      <c r="D43" s="121"/>
      <c r="E43" s="121" t="s">
        <v>322</v>
      </c>
      <c r="F43" s="121"/>
      <c r="G43" s="121" t="s">
        <v>322</v>
      </c>
      <c r="H43" s="121"/>
      <c r="I43" s="121" t="s">
        <v>323</v>
      </c>
      <c r="J43" s="121"/>
      <c r="K43" s="121" t="s">
        <v>727</v>
      </c>
      <c r="L43" s="151" t="s">
        <v>756</v>
      </c>
      <c r="M43" s="245" t="s">
        <v>448</v>
      </c>
      <c r="N43" s="121" t="s">
        <v>331</v>
      </c>
      <c r="O43" s="121">
        <v>1</v>
      </c>
      <c r="P43" s="121">
        <v>0</v>
      </c>
      <c r="Q43" s="121">
        <v>0</v>
      </c>
      <c r="R43" s="121">
        <v>0</v>
      </c>
      <c r="S43" s="121">
        <v>0</v>
      </c>
      <c r="T43" s="121">
        <v>0</v>
      </c>
      <c r="U43" s="121"/>
      <c r="V43" s="121" t="s">
        <v>329</v>
      </c>
      <c r="W43" s="121">
        <v>0</v>
      </c>
      <c r="X43" s="121">
        <v>1</v>
      </c>
      <c r="Y43" s="117">
        <v>0</v>
      </c>
      <c r="Z43" s="117">
        <v>0</v>
      </c>
      <c r="AA43" s="117">
        <v>0</v>
      </c>
      <c r="AB43" s="117">
        <v>0</v>
      </c>
      <c r="AC43" s="117">
        <v>0</v>
      </c>
      <c r="AD43" s="117">
        <v>0</v>
      </c>
      <c r="AE43" s="117">
        <v>0</v>
      </c>
      <c r="AF43" s="117">
        <v>0</v>
      </c>
      <c r="AG43" s="122">
        <v>0</v>
      </c>
      <c r="AH43" s="117"/>
      <c r="AI43" s="117"/>
      <c r="AJ43" s="117"/>
      <c r="AK43" s="117"/>
      <c r="AL43" s="117"/>
      <c r="AM43" s="117"/>
      <c r="AN43" s="117"/>
      <c r="AO43" s="117"/>
      <c r="AP43" s="117"/>
      <c r="AQ43" s="117"/>
      <c r="AR43" s="117"/>
      <c r="AS43" s="117"/>
      <c r="AT43" s="117"/>
      <c r="AU43" s="117"/>
      <c r="AV43" s="117"/>
      <c r="AW43" s="117"/>
      <c r="AX43" s="117"/>
      <c r="AY43" s="117"/>
      <c r="AZ43" s="117"/>
      <c r="BA43" s="117"/>
      <c r="BB43" s="117"/>
      <c r="BC43" s="117"/>
      <c r="BD43" s="117"/>
      <c r="BE43" s="117"/>
      <c r="BF43" s="190"/>
      <c r="BG43" s="121"/>
      <c r="BH43" s="122"/>
      <c r="BI43" s="117"/>
      <c r="BJ43" s="117"/>
      <c r="BK43" s="117"/>
      <c r="BL43" s="117"/>
      <c r="BM43" s="117"/>
      <c r="BN43" s="117"/>
      <c r="BO43" s="117">
        <v>15.83</v>
      </c>
      <c r="BP43" s="117" t="s">
        <v>1243</v>
      </c>
      <c r="BQ43" s="122" t="s">
        <v>1244</v>
      </c>
      <c r="BR43" s="117"/>
      <c r="BS43" s="117"/>
      <c r="BT43" s="117"/>
      <c r="BU43" s="117"/>
      <c r="BV43" s="117"/>
      <c r="BW43" s="117"/>
      <c r="BX43" s="117"/>
      <c r="BY43" s="117"/>
      <c r="BZ43" s="117"/>
      <c r="CA43" s="117"/>
      <c r="CB43" s="117"/>
      <c r="CC43" s="117"/>
      <c r="CD43" s="117"/>
      <c r="CE43" s="117"/>
      <c r="CF43" s="117"/>
      <c r="CG43" s="117"/>
      <c r="CH43" s="117"/>
      <c r="CI43" s="117"/>
      <c r="CJ43" s="117"/>
      <c r="CK43" s="117"/>
      <c r="CL43" s="117"/>
      <c r="CM43" s="117"/>
      <c r="CN43" s="117"/>
      <c r="CO43" s="117"/>
      <c r="CP43" s="117"/>
      <c r="CQ43" s="117"/>
      <c r="CR43" s="117"/>
      <c r="CS43" s="117"/>
      <c r="CT43" s="117"/>
      <c r="CU43" s="117"/>
      <c r="CV43" s="117"/>
      <c r="CW43" s="117"/>
      <c r="CX43" s="117"/>
      <c r="CY43" s="117"/>
      <c r="CZ43" s="117"/>
      <c r="DA43" s="117"/>
      <c r="DB43" s="117"/>
      <c r="DC43" s="117"/>
      <c r="DD43" s="117"/>
      <c r="DE43" s="117"/>
      <c r="DF43" s="117"/>
      <c r="DG43" s="117"/>
      <c r="DH43" s="117"/>
      <c r="DI43" s="117"/>
      <c r="DJ43" s="117"/>
      <c r="DK43" s="117"/>
      <c r="DL43" s="117"/>
      <c r="DM43" s="117"/>
      <c r="DN43" s="171"/>
      <c r="DO43" s="117"/>
      <c r="DP43" s="166"/>
      <c r="DQ43" s="117"/>
      <c r="DR43" s="166"/>
      <c r="DS43" s="117"/>
      <c r="DT43" s="117"/>
      <c r="DU43" s="117"/>
      <c r="DV43" s="117"/>
      <c r="DW43" s="248" t="s">
        <v>759</v>
      </c>
      <c r="DX43" s="117"/>
      <c r="DY43" s="117"/>
      <c r="DZ43" s="117"/>
      <c r="EA43" s="117"/>
      <c r="EB43" s="117"/>
      <c r="EC43" s="117"/>
      <c r="ED43" s="117" t="s">
        <v>1245</v>
      </c>
      <c r="EE43" s="252">
        <v>45650.380460150503</v>
      </c>
      <c r="EF43" s="261">
        <v>45650.387372164303</v>
      </c>
      <c r="EG43" s="252">
        <v>45650</v>
      </c>
      <c r="EH43" s="129"/>
      <c r="EI43" s="129" t="s">
        <v>322</v>
      </c>
      <c r="EJ43" s="129"/>
      <c r="EK43" s="129" t="s">
        <v>322</v>
      </c>
      <c r="EL43" s="129"/>
      <c r="EM43" s="129" t="s">
        <v>323</v>
      </c>
      <c r="EN43" s="129"/>
      <c r="EO43" s="129" t="s">
        <v>727</v>
      </c>
      <c r="EP43" s="153" t="s">
        <v>759</v>
      </c>
      <c r="EQ43" s="153" t="s">
        <v>448</v>
      </c>
      <c r="ER43" s="129" t="s">
        <v>331</v>
      </c>
      <c r="ES43" s="129">
        <v>1</v>
      </c>
      <c r="ET43" s="129">
        <v>0</v>
      </c>
      <c r="EU43" s="129">
        <v>0</v>
      </c>
      <c r="EV43" s="129">
        <v>0</v>
      </c>
      <c r="EW43" s="129">
        <v>0</v>
      </c>
      <c r="EX43" s="129">
        <v>0</v>
      </c>
      <c r="EY43" s="129"/>
      <c r="EZ43" s="129" t="s">
        <v>329</v>
      </c>
      <c r="FA43" s="129">
        <v>0</v>
      </c>
      <c r="FB43" s="129">
        <v>1</v>
      </c>
      <c r="FC43" s="129">
        <v>0</v>
      </c>
      <c r="FD43" s="129">
        <v>0</v>
      </c>
      <c r="FE43" s="129">
        <v>0</v>
      </c>
      <c r="FF43" s="129">
        <v>0</v>
      </c>
      <c r="FG43" s="129">
        <v>0</v>
      </c>
      <c r="FH43" s="129">
        <v>0</v>
      </c>
      <c r="FI43" s="129">
        <v>0</v>
      </c>
      <c r="FJ43" s="129">
        <v>0</v>
      </c>
      <c r="FK43" s="129">
        <v>0</v>
      </c>
      <c r="FL43" s="129"/>
      <c r="FM43" s="129"/>
      <c r="FN43" s="129"/>
      <c r="FO43" s="129"/>
      <c r="FP43" s="129"/>
      <c r="FQ43" s="129"/>
      <c r="FR43" s="129"/>
      <c r="FS43" s="129"/>
      <c r="FT43" s="129"/>
      <c r="FU43" s="129"/>
      <c r="FV43" s="129"/>
      <c r="FW43" s="129"/>
      <c r="FX43" s="129"/>
      <c r="FY43" s="129"/>
      <c r="FZ43" s="129"/>
      <c r="GA43" s="129"/>
      <c r="GB43" s="129"/>
      <c r="GC43" s="129"/>
      <c r="GD43" s="129"/>
      <c r="GE43" s="129"/>
      <c r="GF43" s="129"/>
      <c r="GG43" s="129"/>
      <c r="GH43" s="129"/>
      <c r="GI43" s="129"/>
      <c r="GJ43" s="129"/>
      <c r="GK43" s="129"/>
      <c r="GL43" s="129"/>
      <c r="GM43" s="129"/>
      <c r="GN43" s="129"/>
      <c r="GO43" s="129"/>
      <c r="GP43" s="129"/>
      <c r="GQ43" s="129"/>
      <c r="GR43" s="129"/>
      <c r="GS43" s="129">
        <v>4</v>
      </c>
      <c r="GT43" s="129">
        <v>2</v>
      </c>
      <c r="GU43" s="129">
        <v>1</v>
      </c>
      <c r="GV43" s="129">
        <v>1</v>
      </c>
      <c r="GW43" s="129"/>
      <c r="GX43" s="129"/>
      <c r="GY43" s="129"/>
      <c r="GZ43" s="129"/>
      <c r="HA43" s="129"/>
      <c r="HB43" s="129"/>
      <c r="HC43" s="129"/>
      <c r="HD43" s="186"/>
      <c r="HE43" s="129"/>
      <c r="HF43" s="140"/>
      <c r="HG43" s="129"/>
      <c r="HH43" s="129"/>
      <c r="HI43" s="129"/>
      <c r="HJ43" s="129"/>
      <c r="HK43" s="129"/>
      <c r="HL43" s="129"/>
      <c r="HM43" s="129">
        <v>12.93</v>
      </c>
      <c r="HN43" s="129" t="s">
        <v>1246</v>
      </c>
      <c r="HO43" s="140" t="s">
        <v>1247</v>
      </c>
      <c r="HP43" s="129">
        <v>0</v>
      </c>
      <c r="HQ43" s="129"/>
      <c r="HR43" s="129"/>
      <c r="HS43" s="129"/>
      <c r="HT43" s="129"/>
      <c r="HU43" s="129"/>
      <c r="HV43" s="129"/>
      <c r="HW43" s="129"/>
      <c r="HX43" s="129"/>
      <c r="HY43" s="129"/>
      <c r="HZ43" s="129"/>
      <c r="IA43" s="129"/>
      <c r="IB43" s="129"/>
      <c r="IC43" s="129"/>
      <c r="ID43" s="129"/>
      <c r="IE43" s="129"/>
      <c r="IF43" s="129"/>
      <c r="IG43" s="129"/>
      <c r="IH43" s="129"/>
      <c r="II43" s="129"/>
      <c r="IJ43" s="129"/>
      <c r="IK43" s="129"/>
      <c r="IL43" s="176" t="s">
        <v>763</v>
      </c>
      <c r="IM43" s="129"/>
      <c r="IN43" s="167"/>
      <c r="IO43" s="129"/>
      <c r="IP43" s="129"/>
      <c r="IQ43" s="129" t="s">
        <v>1248</v>
      </c>
      <c r="IR43" s="265">
        <v>45651.396413877301</v>
      </c>
      <c r="IS43" s="265">
        <v>45670.368359236098</v>
      </c>
      <c r="IT43" s="265">
        <v>45651</v>
      </c>
      <c r="IU43" s="142"/>
      <c r="IV43" s="142" t="s">
        <v>322</v>
      </c>
      <c r="IW43" s="142"/>
      <c r="IX43" s="142" t="s">
        <v>322</v>
      </c>
      <c r="IY43" s="142"/>
      <c r="IZ43" s="142" t="s">
        <v>323</v>
      </c>
      <c r="JA43" s="142"/>
      <c r="JB43" s="142" t="s">
        <v>727</v>
      </c>
      <c r="JC43" s="154" t="s">
        <v>763</v>
      </c>
      <c r="JD43" s="154" t="s">
        <v>448</v>
      </c>
      <c r="JE43" s="142" t="s">
        <v>331</v>
      </c>
      <c r="JF43" s="142">
        <v>1</v>
      </c>
      <c r="JG43" s="142">
        <v>0</v>
      </c>
      <c r="JH43" s="142">
        <v>0</v>
      </c>
      <c r="JI43" s="142">
        <v>0</v>
      </c>
      <c r="JJ43" s="142">
        <v>0</v>
      </c>
      <c r="JK43" s="142">
        <v>0</v>
      </c>
      <c r="JL43" s="142"/>
      <c r="JM43" s="142" t="s">
        <v>329</v>
      </c>
      <c r="JN43" s="142">
        <v>0</v>
      </c>
      <c r="JO43" s="142">
        <v>1</v>
      </c>
      <c r="JP43" s="142">
        <v>0</v>
      </c>
      <c r="JQ43" s="142">
        <v>0</v>
      </c>
      <c r="JR43" s="142">
        <v>0</v>
      </c>
      <c r="JS43" s="142">
        <v>0</v>
      </c>
      <c r="JT43" s="142">
        <v>0</v>
      </c>
      <c r="JU43" s="142">
        <v>0</v>
      </c>
      <c r="JV43" s="142">
        <v>0</v>
      </c>
      <c r="JW43" s="142">
        <v>0</v>
      </c>
      <c r="JX43" s="142">
        <v>0</v>
      </c>
      <c r="JY43" s="142"/>
      <c r="JZ43" s="142"/>
      <c r="KA43" s="142"/>
      <c r="KB43" s="142"/>
      <c r="KC43" s="142"/>
      <c r="KD43" s="142"/>
      <c r="KE43" s="142"/>
      <c r="KF43" s="142"/>
      <c r="KG43" s="142"/>
      <c r="KH43" s="142"/>
      <c r="KI43" s="142"/>
      <c r="KJ43" s="142"/>
      <c r="KK43" s="142"/>
      <c r="KL43" s="142"/>
      <c r="KM43" s="142"/>
      <c r="KN43" s="142"/>
      <c r="KO43" s="142"/>
      <c r="KP43" s="142"/>
      <c r="KQ43" s="142"/>
      <c r="KR43" s="142"/>
      <c r="KS43" s="142"/>
      <c r="KT43" s="142"/>
      <c r="KU43" s="142"/>
      <c r="KV43" s="142"/>
      <c r="KW43" s="142"/>
      <c r="KX43" s="142"/>
      <c r="KY43" s="142"/>
      <c r="KZ43" s="142"/>
      <c r="LA43" s="142"/>
      <c r="LB43" s="142"/>
      <c r="LC43" s="142"/>
      <c r="LD43" s="142"/>
      <c r="LE43" s="142"/>
      <c r="LF43" s="142">
        <v>4</v>
      </c>
      <c r="LG43" s="142">
        <v>2</v>
      </c>
      <c r="LH43" s="142">
        <v>1</v>
      </c>
      <c r="LI43" s="142">
        <v>1</v>
      </c>
      <c r="LJ43" s="142"/>
      <c r="LK43" s="142"/>
      <c r="LL43" s="142"/>
      <c r="LM43" s="142"/>
      <c r="LN43" s="142"/>
      <c r="LO43" s="142"/>
      <c r="LP43" s="142"/>
      <c r="LQ43" s="194"/>
      <c r="LR43" s="142"/>
      <c r="LS43" s="144"/>
      <c r="LT43" s="142"/>
      <c r="LU43" s="142"/>
      <c r="LV43" s="142"/>
      <c r="LW43" s="142"/>
      <c r="LX43" s="142"/>
      <c r="LY43" s="142"/>
      <c r="LZ43" s="142">
        <v>10.210000000000001</v>
      </c>
      <c r="MA43" s="142" t="s">
        <v>1249</v>
      </c>
      <c r="MB43" s="144" t="s">
        <v>1250</v>
      </c>
      <c r="MC43" s="142">
        <v>0</v>
      </c>
      <c r="MD43" s="142"/>
      <c r="ME43" s="142"/>
      <c r="MF43" s="142"/>
      <c r="MG43" s="142"/>
      <c r="MH43" s="142"/>
      <c r="MI43" s="142"/>
      <c r="MJ43" s="142"/>
      <c r="MK43" s="142"/>
      <c r="ML43" s="142"/>
      <c r="MM43" s="142"/>
      <c r="MN43" s="142"/>
      <c r="MO43" s="142"/>
      <c r="MP43" s="142"/>
      <c r="MQ43" s="142"/>
      <c r="MR43" s="142"/>
      <c r="MS43" s="142"/>
      <c r="MT43" s="142"/>
      <c r="MU43" s="142"/>
      <c r="MV43" s="142"/>
      <c r="MW43" s="142"/>
      <c r="MX43" s="142"/>
      <c r="MY43" s="168"/>
      <c r="MZ43" s="142"/>
      <c r="NA43" s="180" t="s">
        <v>767</v>
      </c>
      <c r="NB43" s="142"/>
      <c r="NC43" s="142"/>
      <c r="ND43" s="142" t="s">
        <v>1251</v>
      </c>
      <c r="NE43" s="270">
        <v>45652.380333680601</v>
      </c>
      <c r="NF43" s="270">
        <v>45652.384697210597</v>
      </c>
      <c r="NG43" s="270">
        <v>45652</v>
      </c>
      <c r="NH43" s="128"/>
      <c r="NI43" s="128" t="s">
        <v>322</v>
      </c>
      <c r="NJ43" s="128"/>
      <c r="NK43" s="128" t="s">
        <v>322</v>
      </c>
      <c r="NL43" s="128"/>
      <c r="NM43" s="128" t="s">
        <v>323</v>
      </c>
      <c r="NN43" s="128"/>
      <c r="NO43" s="128" t="s">
        <v>727</v>
      </c>
      <c r="NP43" s="136" t="s">
        <v>767</v>
      </c>
      <c r="NQ43" s="136" t="s">
        <v>448</v>
      </c>
      <c r="NR43" s="128" t="s">
        <v>331</v>
      </c>
      <c r="NS43" s="128">
        <v>1</v>
      </c>
      <c r="NT43" s="128">
        <v>0</v>
      </c>
      <c r="NU43" s="128">
        <v>0</v>
      </c>
      <c r="NV43" s="128">
        <v>0</v>
      </c>
      <c r="NW43" s="128">
        <v>0</v>
      </c>
      <c r="NX43" s="128">
        <v>0</v>
      </c>
      <c r="NY43" s="128"/>
      <c r="NZ43" s="128" t="s">
        <v>329</v>
      </c>
      <c r="OA43" s="128">
        <v>0</v>
      </c>
      <c r="OB43" s="128">
        <v>1</v>
      </c>
      <c r="OC43" s="128">
        <v>0</v>
      </c>
      <c r="OD43" s="128">
        <v>0</v>
      </c>
      <c r="OE43" s="128">
        <v>0</v>
      </c>
      <c r="OF43" s="128">
        <v>0</v>
      </c>
      <c r="OG43" s="128">
        <v>0</v>
      </c>
      <c r="OH43" s="128">
        <v>0</v>
      </c>
      <c r="OI43" s="128">
        <v>0</v>
      </c>
      <c r="OJ43" s="128">
        <v>0</v>
      </c>
      <c r="OK43" s="128">
        <v>0</v>
      </c>
      <c r="OL43" s="128"/>
      <c r="OM43" s="128"/>
      <c r="ON43" s="128"/>
      <c r="OO43" s="128"/>
      <c r="OP43" s="128"/>
      <c r="OQ43" s="128"/>
      <c r="OR43" s="128"/>
      <c r="OS43" s="128"/>
      <c r="OT43" s="128"/>
      <c r="OU43" s="128"/>
      <c r="OV43" s="128"/>
      <c r="OW43" s="128"/>
      <c r="OX43" s="128"/>
      <c r="OY43" s="128"/>
      <c r="OZ43" s="128"/>
      <c r="PA43" s="128"/>
      <c r="PB43" s="128"/>
      <c r="PC43" s="128"/>
      <c r="PD43" s="128"/>
      <c r="PE43" s="128"/>
      <c r="PF43" s="128"/>
      <c r="PG43" s="128"/>
      <c r="PH43" s="128"/>
      <c r="PI43" s="128"/>
      <c r="PJ43" s="128"/>
      <c r="PK43" s="128"/>
      <c r="PL43" s="128"/>
      <c r="PM43" s="128"/>
      <c r="PN43" s="128"/>
      <c r="PO43" s="128"/>
      <c r="PP43" s="128"/>
      <c r="PQ43" s="128"/>
      <c r="PR43" s="128"/>
      <c r="PS43" s="128">
        <v>4</v>
      </c>
      <c r="PT43" s="128">
        <v>2</v>
      </c>
      <c r="PU43" s="128">
        <v>1</v>
      </c>
      <c r="PV43" s="128">
        <v>1</v>
      </c>
      <c r="PW43" s="128"/>
      <c r="PX43" s="128"/>
      <c r="PY43" s="128"/>
      <c r="PZ43" s="128"/>
      <c r="QA43" s="128"/>
      <c r="QB43" s="128"/>
      <c r="QC43" s="128"/>
      <c r="QD43" s="198"/>
      <c r="QE43" s="128"/>
      <c r="QF43" s="163"/>
      <c r="QG43" s="128"/>
      <c r="QH43" s="128"/>
      <c r="QI43" s="128"/>
      <c r="QJ43" s="128"/>
      <c r="QK43" s="128"/>
      <c r="QL43" s="128"/>
      <c r="QM43" s="128">
        <v>7.5350000000000001</v>
      </c>
      <c r="QN43" s="128" t="s">
        <v>1252</v>
      </c>
      <c r="QO43" s="163" t="s">
        <v>1253</v>
      </c>
      <c r="QP43" s="128">
        <v>0</v>
      </c>
      <c r="QQ43" s="128"/>
      <c r="QR43" s="128"/>
      <c r="QS43" s="128"/>
      <c r="QT43" s="128"/>
      <c r="QU43" s="128"/>
      <c r="QV43" s="128"/>
      <c r="QW43" s="128"/>
      <c r="QX43" s="128"/>
      <c r="QY43" s="128"/>
      <c r="QZ43" s="128"/>
      <c r="RA43" s="128"/>
      <c r="RB43" s="128"/>
      <c r="RC43" s="128"/>
      <c r="RD43" s="128"/>
      <c r="RE43" s="128"/>
      <c r="RF43" s="128"/>
      <c r="RG43" s="128"/>
      <c r="RH43" s="128"/>
      <c r="RI43" s="128"/>
      <c r="RJ43" s="128"/>
      <c r="RK43" s="128"/>
      <c r="RL43" s="128"/>
      <c r="RM43" s="169"/>
      <c r="RN43" s="128"/>
      <c r="RO43" s="169"/>
      <c r="RP43" s="128"/>
      <c r="RQ43" s="128" t="s">
        <v>1254</v>
      </c>
      <c r="RR43" s="105">
        <f t="shared" si="34"/>
        <v>2.9000000000000004</v>
      </c>
      <c r="RS43" s="113">
        <f t="shared" si="35"/>
        <v>2.7199999999999989</v>
      </c>
      <c r="RT43" s="105">
        <f t="shared" si="36"/>
        <v>2.6750000000000007</v>
      </c>
      <c r="RU43" s="105">
        <f t="shared" si="37"/>
        <v>0</v>
      </c>
      <c r="RV43" s="105">
        <f t="shared" si="38"/>
        <v>0</v>
      </c>
      <c r="RW43" s="105">
        <f t="shared" si="39"/>
        <v>0</v>
      </c>
      <c r="RX43" s="105">
        <f t="shared" si="40"/>
        <v>0</v>
      </c>
      <c r="RY43" s="105">
        <f t="shared" si="41"/>
        <v>0</v>
      </c>
      <c r="RZ43" s="105">
        <f t="shared" si="42"/>
        <v>0</v>
      </c>
      <c r="SA43" s="105">
        <f t="shared" si="43"/>
        <v>0</v>
      </c>
      <c r="SB43" s="105">
        <f t="shared" si="44"/>
        <v>0</v>
      </c>
      <c r="SC43" s="105">
        <f t="shared" si="45"/>
        <v>0</v>
      </c>
      <c r="SD43" s="106">
        <f t="shared" si="18"/>
        <v>2.7650000000000001</v>
      </c>
      <c r="SE43" s="106">
        <f t="shared" si="19"/>
        <v>0</v>
      </c>
      <c r="SF43" s="106">
        <f t="shared" si="20"/>
        <v>0</v>
      </c>
      <c r="SG43" s="106">
        <f t="shared" si="12"/>
        <v>0</v>
      </c>
      <c r="SH43" s="107">
        <f>(SD43/1000)*Parameters!$H$2</f>
        <v>8.1567499999999995E-5</v>
      </c>
      <c r="SI43" s="107">
        <f>(SE43/1000)*Parameters!$H$4</f>
        <v>0</v>
      </c>
      <c r="SJ43" s="107">
        <f>(SF43/1000)*Parameters!$H$3</f>
        <v>0</v>
      </c>
      <c r="SK43" s="107">
        <f>(SG43/1000)*Parameters!$H$5</f>
        <v>0</v>
      </c>
      <c r="SL43" s="108">
        <f t="shared" si="21"/>
        <v>8.1567499999999995E-5</v>
      </c>
      <c r="SM43" s="109">
        <f t="shared" si="13"/>
        <v>1</v>
      </c>
      <c r="SN43" s="109">
        <f t="shared" si="31"/>
        <v>0</v>
      </c>
      <c r="SO43" s="109">
        <f t="shared" si="32"/>
        <v>0</v>
      </c>
      <c r="SP43" s="109">
        <f t="shared" si="33"/>
        <v>0</v>
      </c>
      <c r="SQ43" s="110">
        <f>SUM(GS43*Parameters!$L$2,GT43*Parameters!$L$3,GU43*Parameters!$L$4,GV43*Parameters!$L$5)</f>
        <v>5.3999999999999995</v>
      </c>
      <c r="SR43" s="110">
        <f>SUM(LF43*Parameters!$L$2,LG43*Parameters!$L$3,LH43*Parameters!$L$4,LI43*Parameters!$L$5)</f>
        <v>5.3999999999999995</v>
      </c>
      <c r="SS43" s="110">
        <f>SUM(PS43*Parameters!$L$2,PT43*Parameters!$L$3,PU43*Parameters!$L$4,PV43*Parameters!$L$5)</f>
        <v>5.3999999999999995</v>
      </c>
      <c r="ST43" s="110">
        <f t="shared" si="25"/>
        <v>5.3999999999999995</v>
      </c>
      <c r="SU43" s="111">
        <f t="shared" si="26"/>
        <v>0.51203703703703718</v>
      </c>
      <c r="SV43" s="111">
        <f t="shared" si="27"/>
        <v>0</v>
      </c>
      <c r="SW43" s="111">
        <f t="shared" si="28"/>
        <v>0</v>
      </c>
      <c r="SX43" s="111">
        <f t="shared" si="29"/>
        <v>0</v>
      </c>
      <c r="SY43" s="162">
        <f t="shared" si="46"/>
        <v>45649</v>
      </c>
      <c r="SZ43" s="162">
        <f t="shared" si="30"/>
        <v>45655</v>
      </c>
    </row>
    <row r="44" spans="1:520">
      <c r="A44" s="276">
        <v>45641.453737268501</v>
      </c>
      <c r="B44" s="276">
        <v>45667.536868391202</v>
      </c>
      <c r="C44" s="276">
        <v>45641</v>
      </c>
      <c r="D44" s="121"/>
      <c r="E44" s="121" t="s">
        <v>322</v>
      </c>
      <c r="F44" s="121"/>
      <c r="G44" s="121" t="s">
        <v>322</v>
      </c>
      <c r="H44" s="121"/>
      <c r="I44" s="121" t="s">
        <v>323</v>
      </c>
      <c r="J44" s="121"/>
      <c r="K44" s="121" t="s">
        <v>727</v>
      </c>
      <c r="L44" s="151" t="s">
        <v>821</v>
      </c>
      <c r="M44" s="245" t="s">
        <v>450</v>
      </c>
      <c r="N44" s="121" t="s">
        <v>331</v>
      </c>
      <c r="O44" s="121">
        <v>1</v>
      </c>
      <c r="P44" s="121">
        <v>0</v>
      </c>
      <c r="Q44" s="121">
        <v>0</v>
      </c>
      <c r="R44" s="121">
        <v>0</v>
      </c>
      <c r="S44" s="121">
        <v>0</v>
      </c>
      <c r="T44" s="121">
        <v>0</v>
      </c>
      <c r="U44" s="121"/>
      <c r="V44" s="121" t="s">
        <v>329</v>
      </c>
      <c r="W44" s="121">
        <v>0</v>
      </c>
      <c r="X44" s="121">
        <v>1</v>
      </c>
      <c r="Y44" s="117">
        <v>0</v>
      </c>
      <c r="Z44" s="117">
        <v>0</v>
      </c>
      <c r="AA44" s="117">
        <v>0</v>
      </c>
      <c r="AB44" s="117">
        <v>0</v>
      </c>
      <c r="AC44" s="117">
        <v>0</v>
      </c>
      <c r="AD44" s="117">
        <v>0</v>
      </c>
      <c r="AE44" s="117">
        <v>0</v>
      </c>
      <c r="AF44" s="117">
        <v>0</v>
      </c>
      <c r="AG44" s="117">
        <v>0</v>
      </c>
      <c r="AH44" s="117"/>
      <c r="AI44" s="117"/>
      <c r="AJ44" s="117"/>
      <c r="AK44" s="117"/>
      <c r="AL44" s="117"/>
      <c r="AM44" s="117"/>
      <c r="AN44" s="117"/>
      <c r="AO44" s="117"/>
      <c r="AP44" s="117"/>
      <c r="AQ44" s="117"/>
      <c r="AR44" s="117"/>
      <c r="AS44" s="117"/>
      <c r="AT44" s="117"/>
      <c r="AU44" s="117"/>
      <c r="AV44" s="117"/>
      <c r="AW44" s="117"/>
      <c r="AX44" s="117"/>
      <c r="AY44" s="117"/>
      <c r="AZ44" s="117"/>
      <c r="BA44" s="117"/>
      <c r="BB44" s="117"/>
      <c r="BC44" s="117"/>
      <c r="BD44" s="117"/>
      <c r="BE44" s="117"/>
      <c r="BF44" s="190"/>
      <c r="BG44" s="121"/>
      <c r="BH44" s="122"/>
      <c r="BI44" s="117"/>
      <c r="BJ44" s="117"/>
      <c r="BK44" s="117"/>
      <c r="BL44" s="117"/>
      <c r="BM44" s="117"/>
      <c r="BN44" s="117"/>
      <c r="BO44" s="117">
        <v>12.59</v>
      </c>
      <c r="BP44" s="117" t="s">
        <v>1255</v>
      </c>
      <c r="BQ44" s="122" t="s">
        <v>1256</v>
      </c>
      <c r="BR44" s="117"/>
      <c r="BS44" s="117"/>
      <c r="BT44" s="117"/>
      <c r="BU44" s="117"/>
      <c r="BV44" s="117"/>
      <c r="BW44" s="117"/>
      <c r="BX44" s="117"/>
      <c r="BY44" s="117"/>
      <c r="BZ44" s="117"/>
      <c r="CA44" s="117"/>
      <c r="CB44" s="117"/>
      <c r="CC44" s="117"/>
      <c r="CD44" s="117"/>
      <c r="CE44" s="117"/>
      <c r="CF44" s="117"/>
      <c r="CG44" s="117"/>
      <c r="CH44" s="117"/>
      <c r="CI44" s="117"/>
      <c r="CJ44" s="117"/>
      <c r="CK44" s="117"/>
      <c r="CL44" s="117"/>
      <c r="CM44" s="117"/>
      <c r="CN44" s="117"/>
      <c r="CO44" s="117"/>
      <c r="CP44" s="117"/>
      <c r="CQ44" s="117"/>
      <c r="CR44" s="117"/>
      <c r="CS44" s="117"/>
      <c r="CT44" s="117"/>
      <c r="CU44" s="117"/>
      <c r="CV44" s="117"/>
      <c r="CW44" s="117"/>
      <c r="CX44" s="117"/>
      <c r="CY44" s="117"/>
      <c r="CZ44" s="117"/>
      <c r="DA44" s="117"/>
      <c r="DB44" s="117"/>
      <c r="DC44" s="117"/>
      <c r="DD44" s="117"/>
      <c r="DE44" s="117"/>
      <c r="DF44" s="117"/>
      <c r="DG44" s="117"/>
      <c r="DH44" s="117"/>
      <c r="DI44" s="117"/>
      <c r="DJ44" s="117"/>
      <c r="DK44" s="117"/>
      <c r="DL44" s="117"/>
      <c r="DM44" s="117"/>
      <c r="DN44" s="171"/>
      <c r="DO44" s="117"/>
      <c r="DP44" s="166"/>
      <c r="DQ44" s="117"/>
      <c r="DR44" s="166"/>
      <c r="DS44" s="117"/>
      <c r="DT44" s="117"/>
      <c r="DU44" s="117"/>
      <c r="DV44" s="117"/>
      <c r="DW44" s="248" t="s">
        <v>825</v>
      </c>
      <c r="DX44" s="117"/>
      <c r="DY44" s="117"/>
      <c r="DZ44" s="117"/>
      <c r="EA44" s="117"/>
      <c r="EB44" s="117"/>
      <c r="EC44" s="117"/>
      <c r="ED44" s="117" t="s">
        <v>1257</v>
      </c>
      <c r="EE44" s="252">
        <v>45642.447954328702</v>
      </c>
      <c r="EF44" s="261">
        <v>45667.537332557898</v>
      </c>
      <c r="EG44" s="252">
        <v>45642</v>
      </c>
      <c r="EH44" s="129"/>
      <c r="EI44" s="129" t="s">
        <v>322</v>
      </c>
      <c r="EJ44" s="129"/>
      <c r="EK44" s="129" t="s">
        <v>322</v>
      </c>
      <c r="EL44" s="129"/>
      <c r="EM44" s="129" t="s">
        <v>323</v>
      </c>
      <c r="EN44" s="129"/>
      <c r="EO44" s="129" t="s">
        <v>727</v>
      </c>
      <c r="EP44" s="153" t="s">
        <v>825</v>
      </c>
      <c r="EQ44" s="153" t="s">
        <v>450</v>
      </c>
      <c r="ER44" s="129" t="s">
        <v>331</v>
      </c>
      <c r="ES44" s="129">
        <v>1</v>
      </c>
      <c r="ET44" s="129">
        <v>0</v>
      </c>
      <c r="EU44" s="129">
        <v>0</v>
      </c>
      <c r="EV44" s="129">
        <v>0</v>
      </c>
      <c r="EW44" s="129">
        <v>0</v>
      </c>
      <c r="EX44" s="129">
        <v>0</v>
      </c>
      <c r="EY44" s="129"/>
      <c r="EZ44" s="129" t="s">
        <v>329</v>
      </c>
      <c r="FA44" s="129">
        <v>0</v>
      </c>
      <c r="FB44" s="129">
        <v>1</v>
      </c>
      <c r="FC44" s="129">
        <v>0</v>
      </c>
      <c r="FD44" s="129">
        <v>0</v>
      </c>
      <c r="FE44" s="129">
        <v>0</v>
      </c>
      <c r="FF44" s="129">
        <v>0</v>
      </c>
      <c r="FG44" s="129">
        <v>0</v>
      </c>
      <c r="FH44" s="129">
        <v>0</v>
      </c>
      <c r="FI44" s="129">
        <v>0</v>
      </c>
      <c r="FJ44" s="129">
        <v>0</v>
      </c>
      <c r="FK44" s="129">
        <v>0</v>
      </c>
      <c r="FL44" s="129"/>
      <c r="FM44" s="129"/>
      <c r="FN44" s="129"/>
      <c r="FO44" s="129"/>
      <c r="FP44" s="129"/>
      <c r="FQ44" s="129"/>
      <c r="FR44" s="129"/>
      <c r="FS44" s="129"/>
      <c r="FT44" s="129"/>
      <c r="FU44" s="129"/>
      <c r="FV44" s="129"/>
      <c r="FW44" s="129"/>
      <c r="FX44" s="129"/>
      <c r="FY44" s="129"/>
      <c r="FZ44" s="129"/>
      <c r="GA44" s="129"/>
      <c r="GB44" s="129"/>
      <c r="GC44" s="129"/>
      <c r="GD44" s="129"/>
      <c r="GE44" s="129"/>
      <c r="GF44" s="129"/>
      <c r="GG44" s="129"/>
      <c r="GH44" s="129"/>
      <c r="GI44" s="129"/>
      <c r="GJ44" s="129"/>
      <c r="GK44" s="129"/>
      <c r="GL44" s="129"/>
      <c r="GM44" s="129"/>
      <c r="GN44" s="129"/>
      <c r="GO44" s="129"/>
      <c r="GP44" s="129"/>
      <c r="GQ44" s="129"/>
      <c r="GR44" s="129"/>
      <c r="GS44" s="129">
        <v>0</v>
      </c>
      <c r="GT44" s="129">
        <v>0</v>
      </c>
      <c r="GU44" s="129">
        <v>1</v>
      </c>
      <c r="GV44" s="129">
        <v>1</v>
      </c>
      <c r="GW44" s="129"/>
      <c r="GX44" s="129"/>
      <c r="GY44" s="129"/>
      <c r="GZ44" s="129"/>
      <c r="HA44" s="129"/>
      <c r="HB44" s="129"/>
      <c r="HC44" s="129"/>
      <c r="HD44" s="186"/>
      <c r="HE44" s="129"/>
      <c r="HF44" s="140"/>
      <c r="HG44" s="129"/>
      <c r="HH44" s="129"/>
      <c r="HI44" s="129"/>
      <c r="HJ44" s="129"/>
      <c r="HK44" s="129"/>
      <c r="HL44" s="129"/>
      <c r="HM44" s="129">
        <v>9.8550000000000004</v>
      </c>
      <c r="HN44" s="129" t="s">
        <v>1258</v>
      </c>
      <c r="HO44" s="140" t="s">
        <v>1259</v>
      </c>
      <c r="HP44" s="129">
        <v>0</v>
      </c>
      <c r="HQ44" s="129"/>
      <c r="HR44" s="129"/>
      <c r="HS44" s="129"/>
      <c r="HT44" s="129"/>
      <c r="HU44" s="129"/>
      <c r="HV44" s="129"/>
      <c r="HW44" s="129"/>
      <c r="HX44" s="129"/>
      <c r="HY44" s="129"/>
      <c r="HZ44" s="129"/>
      <c r="IA44" s="129"/>
      <c r="IB44" s="129"/>
      <c r="IC44" s="129"/>
      <c r="ID44" s="129"/>
      <c r="IE44" s="129"/>
      <c r="IF44" s="129"/>
      <c r="IG44" s="129"/>
      <c r="IH44" s="129"/>
      <c r="II44" s="129"/>
      <c r="IJ44" s="129"/>
      <c r="IK44" s="129"/>
      <c r="IL44" s="176" t="s">
        <v>828</v>
      </c>
      <c r="IM44" s="129"/>
      <c r="IN44" s="167"/>
      <c r="IO44" s="129"/>
      <c r="IP44" s="129"/>
      <c r="IQ44" s="129" t="s">
        <v>1260</v>
      </c>
      <c r="IR44" s="265">
        <v>45643.454541550898</v>
      </c>
      <c r="IS44" s="265">
        <v>45667.5376807176</v>
      </c>
      <c r="IT44" s="265">
        <v>45643</v>
      </c>
      <c r="IU44" s="142"/>
      <c r="IV44" s="142" t="s">
        <v>322</v>
      </c>
      <c r="IW44" s="142"/>
      <c r="IX44" s="142" t="s">
        <v>322</v>
      </c>
      <c r="IY44" s="142"/>
      <c r="IZ44" s="142" t="s">
        <v>323</v>
      </c>
      <c r="JA44" s="142"/>
      <c r="JB44" s="142" t="s">
        <v>727</v>
      </c>
      <c r="JC44" s="154" t="s">
        <v>828</v>
      </c>
      <c r="JD44" s="154" t="s">
        <v>450</v>
      </c>
      <c r="JE44" s="142" t="s">
        <v>331</v>
      </c>
      <c r="JF44" s="142">
        <v>1</v>
      </c>
      <c r="JG44" s="142">
        <v>0</v>
      </c>
      <c r="JH44" s="142">
        <v>0</v>
      </c>
      <c r="JI44" s="142">
        <v>0</v>
      </c>
      <c r="JJ44" s="142">
        <v>0</v>
      </c>
      <c r="JK44" s="142">
        <v>0</v>
      </c>
      <c r="JL44" s="142"/>
      <c r="JM44" s="142" t="s">
        <v>329</v>
      </c>
      <c r="JN44" s="142">
        <v>0</v>
      </c>
      <c r="JO44" s="142">
        <v>1</v>
      </c>
      <c r="JP44" s="142">
        <v>0</v>
      </c>
      <c r="JQ44" s="142">
        <v>0</v>
      </c>
      <c r="JR44" s="142">
        <v>0</v>
      </c>
      <c r="JS44" s="142">
        <v>0</v>
      </c>
      <c r="JT44" s="142">
        <v>0</v>
      </c>
      <c r="JU44" s="142">
        <v>0</v>
      </c>
      <c r="JV44" s="142">
        <v>0</v>
      </c>
      <c r="JW44" s="142">
        <v>0</v>
      </c>
      <c r="JX44" s="142">
        <v>0</v>
      </c>
      <c r="JY44" s="142"/>
      <c r="JZ44" s="142"/>
      <c r="KA44" s="142"/>
      <c r="KB44" s="142"/>
      <c r="KC44" s="142"/>
      <c r="KD44" s="142"/>
      <c r="KE44" s="142"/>
      <c r="KF44" s="142"/>
      <c r="KG44" s="142"/>
      <c r="KH44" s="142"/>
      <c r="KI44" s="142"/>
      <c r="KJ44" s="142"/>
      <c r="KK44" s="142"/>
      <c r="KL44" s="142"/>
      <c r="KM44" s="142"/>
      <c r="KN44" s="142"/>
      <c r="KO44" s="142"/>
      <c r="KP44" s="142"/>
      <c r="KQ44" s="142"/>
      <c r="KR44" s="142"/>
      <c r="KS44" s="142"/>
      <c r="KT44" s="142"/>
      <c r="KU44" s="142"/>
      <c r="KV44" s="142"/>
      <c r="KW44" s="142"/>
      <c r="KX44" s="142"/>
      <c r="KY44" s="142"/>
      <c r="KZ44" s="142"/>
      <c r="LA44" s="142"/>
      <c r="LB44" s="142"/>
      <c r="LC44" s="142"/>
      <c r="LD44" s="142"/>
      <c r="LE44" s="142"/>
      <c r="LF44" s="142">
        <v>0</v>
      </c>
      <c r="LG44" s="142">
        <v>0</v>
      </c>
      <c r="LH44" s="142">
        <v>2</v>
      </c>
      <c r="LI44" s="142">
        <v>2</v>
      </c>
      <c r="LJ44" s="142"/>
      <c r="LK44" s="142"/>
      <c r="LL44" s="142"/>
      <c r="LM44" s="142"/>
      <c r="LN44" s="142"/>
      <c r="LO44" s="142"/>
      <c r="LP44" s="142"/>
      <c r="LQ44" s="194"/>
      <c r="LR44" s="142"/>
      <c r="LS44" s="144"/>
      <c r="LT44" s="142"/>
      <c r="LU44" s="142"/>
      <c r="LV44" s="142"/>
      <c r="LW44" s="142"/>
      <c r="LX44" s="142"/>
      <c r="LY44" s="142"/>
      <c r="LZ44" s="142">
        <v>7.37</v>
      </c>
      <c r="MA44" s="142" t="s">
        <v>1261</v>
      </c>
      <c r="MB44" s="144" t="s">
        <v>1262</v>
      </c>
      <c r="MC44" s="142">
        <v>0</v>
      </c>
      <c r="MD44" s="142"/>
      <c r="ME44" s="142"/>
      <c r="MF44" s="142"/>
      <c r="MG44" s="142"/>
      <c r="MH44" s="142"/>
      <c r="MI44" s="142"/>
      <c r="MJ44" s="142"/>
      <c r="MK44" s="142"/>
      <c r="ML44" s="142"/>
      <c r="MM44" s="142"/>
      <c r="MN44" s="142"/>
      <c r="MO44" s="142"/>
      <c r="MP44" s="142"/>
      <c r="MQ44" s="142"/>
      <c r="MR44" s="142"/>
      <c r="MS44" s="142"/>
      <c r="MT44" s="142"/>
      <c r="MU44" s="142"/>
      <c r="MV44" s="142"/>
      <c r="MW44" s="142"/>
      <c r="MX44" s="142"/>
      <c r="MY44" s="168"/>
      <c r="MZ44" s="142"/>
      <c r="NA44" s="180" t="s">
        <v>832</v>
      </c>
      <c r="NB44" s="142"/>
      <c r="NC44" s="142"/>
      <c r="ND44" s="142" t="s">
        <v>1263</v>
      </c>
      <c r="NE44" s="270">
        <v>45644.445750601903</v>
      </c>
      <c r="NF44" s="270">
        <v>45667.538144120401</v>
      </c>
      <c r="NG44" s="270">
        <v>45644</v>
      </c>
      <c r="NH44" s="128"/>
      <c r="NI44" s="128" t="s">
        <v>322</v>
      </c>
      <c r="NJ44" s="128"/>
      <c r="NK44" s="128" t="s">
        <v>322</v>
      </c>
      <c r="NL44" s="128"/>
      <c r="NM44" s="128" t="s">
        <v>323</v>
      </c>
      <c r="NN44" s="128"/>
      <c r="NO44" s="128" t="s">
        <v>727</v>
      </c>
      <c r="NP44" s="136" t="s">
        <v>832</v>
      </c>
      <c r="NQ44" s="136" t="s">
        <v>450</v>
      </c>
      <c r="NR44" s="128" t="s">
        <v>331</v>
      </c>
      <c r="NS44" s="128">
        <v>1</v>
      </c>
      <c r="NT44" s="128">
        <v>0</v>
      </c>
      <c r="NU44" s="128">
        <v>0</v>
      </c>
      <c r="NV44" s="128">
        <v>0</v>
      </c>
      <c r="NW44" s="128">
        <v>0</v>
      </c>
      <c r="NX44" s="128">
        <v>0</v>
      </c>
      <c r="NY44" s="128"/>
      <c r="NZ44" s="128" t="s">
        <v>329</v>
      </c>
      <c r="OA44" s="128">
        <v>0</v>
      </c>
      <c r="OB44" s="128">
        <v>1</v>
      </c>
      <c r="OC44" s="128">
        <v>0</v>
      </c>
      <c r="OD44" s="128">
        <v>0</v>
      </c>
      <c r="OE44" s="128">
        <v>0</v>
      </c>
      <c r="OF44" s="128">
        <v>0</v>
      </c>
      <c r="OG44" s="128">
        <v>0</v>
      </c>
      <c r="OH44" s="128">
        <v>0</v>
      </c>
      <c r="OI44" s="128">
        <v>0</v>
      </c>
      <c r="OJ44" s="128">
        <v>0</v>
      </c>
      <c r="OK44" s="128">
        <v>0</v>
      </c>
      <c r="OL44" s="128"/>
      <c r="OM44" s="128"/>
      <c r="ON44" s="128"/>
      <c r="OO44" s="128"/>
      <c r="OP44" s="128"/>
      <c r="OQ44" s="128"/>
      <c r="OR44" s="128"/>
      <c r="OS44" s="128"/>
      <c r="OT44" s="128"/>
      <c r="OU44" s="128"/>
      <c r="OV44" s="128"/>
      <c r="OW44" s="128"/>
      <c r="OX44" s="128"/>
      <c r="OY44" s="128"/>
      <c r="OZ44" s="128"/>
      <c r="PA44" s="128"/>
      <c r="PB44" s="128"/>
      <c r="PC44" s="128"/>
      <c r="PD44" s="128"/>
      <c r="PE44" s="128"/>
      <c r="PF44" s="128"/>
      <c r="PG44" s="128"/>
      <c r="PH44" s="128"/>
      <c r="PI44" s="128"/>
      <c r="PJ44" s="128"/>
      <c r="PK44" s="128"/>
      <c r="PL44" s="128"/>
      <c r="PM44" s="128"/>
      <c r="PN44" s="128"/>
      <c r="PO44" s="128"/>
      <c r="PP44" s="128"/>
      <c r="PQ44" s="128"/>
      <c r="PR44" s="128"/>
      <c r="PS44" s="128">
        <v>0</v>
      </c>
      <c r="PT44" s="128">
        <v>0</v>
      </c>
      <c r="PU44" s="128">
        <v>2</v>
      </c>
      <c r="PV44" s="128">
        <v>1</v>
      </c>
      <c r="PW44" s="128"/>
      <c r="PX44" s="128"/>
      <c r="PY44" s="128"/>
      <c r="PZ44" s="128"/>
      <c r="QA44" s="128"/>
      <c r="QB44" s="128"/>
      <c r="QC44" s="128"/>
      <c r="QD44" s="198"/>
      <c r="QE44" s="128"/>
      <c r="QF44" s="163"/>
      <c r="QG44" s="128"/>
      <c r="QH44" s="128"/>
      <c r="QI44" s="128"/>
      <c r="QJ44" s="128"/>
      <c r="QK44" s="128"/>
      <c r="QL44" s="128"/>
      <c r="QM44" s="128">
        <v>4.6950000000000003</v>
      </c>
      <c r="QN44" s="128" t="s">
        <v>1264</v>
      </c>
      <c r="QO44" s="163" t="s">
        <v>1265</v>
      </c>
      <c r="QP44" s="128">
        <v>0</v>
      </c>
      <c r="QQ44" s="128"/>
      <c r="QR44" s="128"/>
      <c r="QS44" s="128"/>
      <c r="QT44" s="128"/>
      <c r="QU44" s="128"/>
      <c r="QV44" s="128"/>
      <c r="QW44" s="128"/>
      <c r="QX44" s="128"/>
      <c r="QY44" s="128"/>
      <c r="QZ44" s="128"/>
      <c r="RA44" s="128"/>
      <c r="RB44" s="128"/>
      <c r="RC44" s="128"/>
      <c r="RD44" s="128"/>
      <c r="RE44" s="128"/>
      <c r="RF44" s="128"/>
      <c r="RG44" s="128"/>
      <c r="RH44" s="128"/>
      <c r="RI44" s="128"/>
      <c r="RJ44" s="128"/>
      <c r="RK44" s="128"/>
      <c r="RL44" s="128"/>
      <c r="RM44" s="169"/>
      <c r="RN44" s="128"/>
      <c r="RO44" s="169"/>
      <c r="RP44" s="128"/>
      <c r="RQ44" s="128" t="s">
        <v>1266</v>
      </c>
      <c r="RR44" s="105">
        <f t="shared" si="34"/>
        <v>2.7349999999999994</v>
      </c>
      <c r="RS44" s="113">
        <f t="shared" si="35"/>
        <v>2.4850000000000003</v>
      </c>
      <c r="RT44" s="105">
        <f t="shared" si="36"/>
        <v>2.6749999999999998</v>
      </c>
      <c r="RU44" s="105">
        <f t="shared" si="37"/>
        <v>0</v>
      </c>
      <c r="RV44" s="105">
        <f t="shared" si="38"/>
        <v>0</v>
      </c>
      <c r="RW44" s="105">
        <f t="shared" si="39"/>
        <v>0</v>
      </c>
      <c r="RX44" s="105">
        <f t="shared" si="40"/>
        <v>0</v>
      </c>
      <c r="RY44" s="105">
        <f t="shared" si="41"/>
        <v>0</v>
      </c>
      <c r="RZ44" s="105">
        <f t="shared" si="42"/>
        <v>0</v>
      </c>
      <c r="SA44" s="105">
        <f t="shared" si="43"/>
        <v>0</v>
      </c>
      <c r="SB44" s="105">
        <f t="shared" si="44"/>
        <v>0</v>
      </c>
      <c r="SC44" s="105">
        <f t="shared" si="45"/>
        <v>0</v>
      </c>
      <c r="SD44" s="106">
        <f t="shared" si="18"/>
        <v>2.6316666666666664</v>
      </c>
      <c r="SE44" s="106">
        <f t="shared" si="19"/>
        <v>0</v>
      </c>
      <c r="SF44" s="106">
        <f t="shared" si="20"/>
        <v>0</v>
      </c>
      <c r="SG44" s="106">
        <f t="shared" si="12"/>
        <v>0</v>
      </c>
      <c r="SH44" s="107">
        <f>(SD44/1000)*Parameters!$H$2</f>
        <v>7.7634166666666656E-5</v>
      </c>
      <c r="SI44" s="107">
        <f>(SE44/1000)*Parameters!$H$4</f>
        <v>0</v>
      </c>
      <c r="SJ44" s="107">
        <f>(SF44/1000)*Parameters!$H$3</f>
        <v>0</v>
      </c>
      <c r="SK44" s="107">
        <f>(SG44/1000)*Parameters!$H$5</f>
        <v>0</v>
      </c>
      <c r="SL44" s="108">
        <f t="shared" si="21"/>
        <v>7.7634166666666656E-5</v>
      </c>
      <c r="SM44" s="109">
        <f t="shared" si="13"/>
        <v>1</v>
      </c>
      <c r="SN44" s="109">
        <f t="shared" si="31"/>
        <v>0</v>
      </c>
      <c r="SO44" s="109">
        <f t="shared" si="32"/>
        <v>0</v>
      </c>
      <c r="SP44" s="109">
        <f t="shared" si="33"/>
        <v>0</v>
      </c>
      <c r="SQ44" s="110">
        <f>SUM(GS44*Parameters!$L$2,GT44*Parameters!$L$3,GU44*Parameters!$L$4,GV44*Parameters!$L$5)</f>
        <v>1.8</v>
      </c>
      <c r="SR44" s="110">
        <f>SUM(LF44*Parameters!$L$2,LG44*Parameters!$L$3,LH44*Parameters!$L$4,LI44*Parameters!$L$5)</f>
        <v>3.6</v>
      </c>
      <c r="SS44" s="110">
        <f>SUM(PS44*Parameters!$L$2,PT44*Parameters!$L$3,PU44*Parameters!$L$4,PV44*Parameters!$L$5)</f>
        <v>2.8</v>
      </c>
      <c r="ST44" s="110">
        <f t="shared" si="25"/>
        <v>2.7333333333333329</v>
      </c>
      <c r="SU44" s="111">
        <f t="shared" si="26"/>
        <v>1.055026455026455</v>
      </c>
      <c r="SV44" s="111">
        <f t="shared" si="27"/>
        <v>0</v>
      </c>
      <c r="SW44" s="111">
        <f t="shared" si="28"/>
        <v>0</v>
      </c>
      <c r="SX44" s="111">
        <f t="shared" si="29"/>
        <v>0</v>
      </c>
      <c r="SY44" s="162">
        <f t="shared" si="46"/>
        <v>45641</v>
      </c>
      <c r="SZ44" s="162">
        <f t="shared" si="30"/>
        <v>45641</v>
      </c>
    </row>
    <row r="45" spans="1:520">
      <c r="A45" s="276">
        <v>45649.473907627304</v>
      </c>
      <c r="B45" s="276">
        <v>45649.476895856496</v>
      </c>
      <c r="C45" s="276">
        <v>45649</v>
      </c>
      <c r="D45" s="121"/>
      <c r="E45" s="121" t="s">
        <v>322</v>
      </c>
      <c r="F45" s="121"/>
      <c r="G45" s="121" t="s">
        <v>322</v>
      </c>
      <c r="H45" s="121"/>
      <c r="I45" s="121" t="s">
        <v>323</v>
      </c>
      <c r="J45" s="121"/>
      <c r="K45" s="121" t="s">
        <v>727</v>
      </c>
      <c r="L45" s="151" t="s">
        <v>756</v>
      </c>
      <c r="M45" s="245" t="s">
        <v>451</v>
      </c>
      <c r="N45" s="121" t="s">
        <v>331</v>
      </c>
      <c r="O45" s="121">
        <v>1</v>
      </c>
      <c r="P45" s="121">
        <v>0</v>
      </c>
      <c r="Q45" s="121">
        <v>0</v>
      </c>
      <c r="R45" s="121">
        <v>0</v>
      </c>
      <c r="S45" s="121">
        <v>0</v>
      </c>
      <c r="T45" s="121">
        <v>0</v>
      </c>
      <c r="U45" s="121"/>
      <c r="V45" s="121" t="s">
        <v>329</v>
      </c>
      <c r="W45" s="121">
        <v>0</v>
      </c>
      <c r="X45" s="121">
        <v>1</v>
      </c>
      <c r="Y45" s="117">
        <v>0</v>
      </c>
      <c r="Z45" s="117">
        <v>0</v>
      </c>
      <c r="AA45" s="117">
        <v>0</v>
      </c>
      <c r="AB45" s="117">
        <v>0</v>
      </c>
      <c r="AC45" s="117">
        <v>0</v>
      </c>
      <c r="AD45" s="117">
        <v>0</v>
      </c>
      <c r="AE45" s="117">
        <v>0</v>
      </c>
      <c r="AF45" s="117">
        <v>0</v>
      </c>
      <c r="AG45" s="117">
        <v>0</v>
      </c>
      <c r="AH45" s="117"/>
      <c r="AI45" s="117"/>
      <c r="AJ45" s="117"/>
      <c r="AK45" s="117"/>
      <c r="AL45" s="117"/>
      <c r="AM45" s="117"/>
      <c r="AN45" s="117"/>
      <c r="AO45" s="117"/>
      <c r="AP45" s="117"/>
      <c r="AQ45" s="117"/>
      <c r="AR45" s="117"/>
      <c r="AS45" s="117"/>
      <c r="AT45" s="117"/>
      <c r="AU45" s="117"/>
      <c r="AV45" s="117"/>
      <c r="AW45" s="117"/>
      <c r="AX45" s="117"/>
      <c r="AY45" s="117"/>
      <c r="AZ45" s="117"/>
      <c r="BA45" s="117"/>
      <c r="BB45" s="117"/>
      <c r="BC45" s="117"/>
      <c r="BD45" s="117"/>
      <c r="BE45" s="117"/>
      <c r="BF45" s="190"/>
      <c r="BG45" s="121"/>
      <c r="BH45" s="122"/>
      <c r="BI45" s="117"/>
      <c r="BJ45" s="117"/>
      <c r="BK45" s="117"/>
      <c r="BL45" s="117"/>
      <c r="BM45" s="117"/>
      <c r="BN45" s="117"/>
      <c r="BO45" s="117">
        <v>15.22</v>
      </c>
      <c r="BP45" s="117" t="s">
        <v>1267</v>
      </c>
      <c r="BQ45" s="122" t="s">
        <v>1268</v>
      </c>
      <c r="BR45" s="117"/>
      <c r="BS45" s="117"/>
      <c r="BT45" s="117"/>
      <c r="BU45" s="117"/>
      <c r="BV45" s="117"/>
      <c r="BW45" s="117"/>
      <c r="BX45" s="117"/>
      <c r="BY45" s="117"/>
      <c r="BZ45" s="117"/>
      <c r="CA45" s="117"/>
      <c r="CB45" s="117"/>
      <c r="CC45" s="117"/>
      <c r="CD45" s="117"/>
      <c r="CE45" s="117"/>
      <c r="CF45" s="117"/>
      <c r="CG45" s="117"/>
      <c r="CH45" s="117"/>
      <c r="CI45" s="117"/>
      <c r="CJ45" s="117"/>
      <c r="CK45" s="117"/>
      <c r="CL45" s="117"/>
      <c r="CM45" s="117"/>
      <c r="CN45" s="117"/>
      <c r="CO45" s="117"/>
      <c r="CP45" s="117"/>
      <c r="CQ45" s="117"/>
      <c r="CR45" s="117"/>
      <c r="CS45" s="117"/>
      <c r="CT45" s="117"/>
      <c r="CU45" s="117"/>
      <c r="CV45" s="117"/>
      <c r="CW45" s="117"/>
      <c r="CX45" s="117"/>
      <c r="CY45" s="117"/>
      <c r="CZ45" s="117"/>
      <c r="DA45" s="117"/>
      <c r="DB45" s="117"/>
      <c r="DC45" s="117"/>
      <c r="DD45" s="117"/>
      <c r="DE45" s="117"/>
      <c r="DF45" s="117"/>
      <c r="DG45" s="117"/>
      <c r="DH45" s="117"/>
      <c r="DI45" s="117"/>
      <c r="DJ45" s="117"/>
      <c r="DK45" s="117"/>
      <c r="DL45" s="117"/>
      <c r="DM45" s="117"/>
      <c r="DN45" s="171"/>
      <c r="DO45" s="117"/>
      <c r="DP45" s="166"/>
      <c r="DQ45" s="117"/>
      <c r="DR45" s="166"/>
      <c r="DS45" s="117"/>
      <c r="DT45" s="117"/>
      <c r="DU45" s="117"/>
      <c r="DV45" s="117"/>
      <c r="DW45" s="248" t="s">
        <v>759</v>
      </c>
      <c r="DX45" s="117"/>
      <c r="DY45" s="117"/>
      <c r="DZ45" s="117"/>
      <c r="EA45" s="117"/>
      <c r="EB45" s="117"/>
      <c r="EC45" s="117"/>
      <c r="ED45" s="117" t="s">
        <v>1269</v>
      </c>
      <c r="EE45" s="252">
        <v>45650.469408958299</v>
      </c>
      <c r="EF45" s="261">
        <v>45656.443593645803</v>
      </c>
      <c r="EG45" s="252">
        <v>45650</v>
      </c>
      <c r="EH45" s="129"/>
      <c r="EI45" s="129" t="s">
        <v>322</v>
      </c>
      <c r="EJ45" s="129"/>
      <c r="EK45" s="129" t="s">
        <v>322</v>
      </c>
      <c r="EL45" s="129"/>
      <c r="EM45" s="129" t="s">
        <v>323</v>
      </c>
      <c r="EN45" s="129"/>
      <c r="EO45" s="129" t="s">
        <v>727</v>
      </c>
      <c r="EP45" s="153" t="s">
        <v>759</v>
      </c>
      <c r="EQ45" s="153" t="s">
        <v>451</v>
      </c>
      <c r="ER45" s="129" t="s">
        <v>331</v>
      </c>
      <c r="ES45" s="129">
        <v>1</v>
      </c>
      <c r="ET45" s="129">
        <v>0</v>
      </c>
      <c r="EU45" s="129">
        <v>0</v>
      </c>
      <c r="EV45" s="129">
        <v>0</v>
      </c>
      <c r="EW45" s="129">
        <v>0</v>
      </c>
      <c r="EX45" s="129">
        <v>0</v>
      </c>
      <c r="EY45" s="129"/>
      <c r="EZ45" s="129" t="s">
        <v>329</v>
      </c>
      <c r="FA45" s="129">
        <v>0</v>
      </c>
      <c r="FB45" s="129">
        <v>1</v>
      </c>
      <c r="FC45" s="129">
        <v>0</v>
      </c>
      <c r="FD45" s="129">
        <v>0</v>
      </c>
      <c r="FE45" s="129">
        <v>0</v>
      </c>
      <c r="FF45" s="129">
        <v>0</v>
      </c>
      <c r="FG45" s="129">
        <v>0</v>
      </c>
      <c r="FH45" s="129">
        <v>0</v>
      </c>
      <c r="FI45" s="129">
        <v>0</v>
      </c>
      <c r="FJ45" s="129">
        <v>0</v>
      </c>
      <c r="FK45" s="129">
        <v>0</v>
      </c>
      <c r="FL45" s="129"/>
      <c r="FM45" s="129"/>
      <c r="FN45" s="129"/>
      <c r="FO45" s="129"/>
      <c r="FP45" s="129"/>
      <c r="FQ45" s="129"/>
      <c r="FR45" s="129"/>
      <c r="FS45" s="129"/>
      <c r="FT45" s="129"/>
      <c r="FU45" s="129"/>
      <c r="FV45" s="129"/>
      <c r="FW45" s="129"/>
      <c r="FX45" s="129"/>
      <c r="FY45" s="129"/>
      <c r="FZ45" s="129"/>
      <c r="GA45" s="129"/>
      <c r="GB45" s="129"/>
      <c r="GC45" s="129"/>
      <c r="GD45" s="129"/>
      <c r="GE45" s="129"/>
      <c r="GF45" s="129"/>
      <c r="GG45" s="129"/>
      <c r="GH45" s="129"/>
      <c r="GI45" s="129"/>
      <c r="GJ45" s="129"/>
      <c r="GK45" s="129"/>
      <c r="GL45" s="129"/>
      <c r="GM45" s="129"/>
      <c r="GN45" s="129"/>
      <c r="GO45" s="129"/>
      <c r="GP45" s="129"/>
      <c r="GQ45" s="129"/>
      <c r="GR45" s="129"/>
      <c r="GS45" s="129">
        <v>3</v>
      </c>
      <c r="GT45" s="129">
        <v>3</v>
      </c>
      <c r="GU45" s="129">
        <v>3</v>
      </c>
      <c r="GV45" s="129">
        <v>0</v>
      </c>
      <c r="GW45" s="129"/>
      <c r="GX45" s="129"/>
      <c r="GY45" s="129"/>
      <c r="GZ45" s="129"/>
      <c r="HA45" s="129"/>
      <c r="HB45" s="129"/>
      <c r="HC45" s="129"/>
      <c r="HD45" s="186"/>
      <c r="HE45" s="129"/>
      <c r="HF45" s="140"/>
      <c r="HG45" s="129"/>
      <c r="HH45" s="129"/>
      <c r="HI45" s="129"/>
      <c r="HJ45" s="129"/>
      <c r="HK45" s="129"/>
      <c r="HL45" s="129"/>
      <c r="HM45" s="129">
        <v>12.32</v>
      </c>
      <c r="HN45" s="129" t="s">
        <v>1270</v>
      </c>
      <c r="HO45" s="140" t="s">
        <v>1271</v>
      </c>
      <c r="HP45" s="129">
        <v>0</v>
      </c>
      <c r="HQ45" s="129"/>
      <c r="HR45" s="129"/>
      <c r="HS45" s="129"/>
      <c r="HT45" s="129"/>
      <c r="HU45" s="129"/>
      <c r="HV45" s="129"/>
      <c r="HW45" s="129"/>
      <c r="HX45" s="129"/>
      <c r="HY45" s="129"/>
      <c r="HZ45" s="129"/>
      <c r="IA45" s="129"/>
      <c r="IB45" s="129"/>
      <c r="IC45" s="129"/>
      <c r="ID45" s="129"/>
      <c r="IE45" s="129"/>
      <c r="IF45" s="129"/>
      <c r="IG45" s="129"/>
      <c r="IH45" s="129"/>
      <c r="II45" s="129"/>
      <c r="IJ45" s="129"/>
      <c r="IK45" s="129"/>
      <c r="IL45" s="176" t="s">
        <v>763</v>
      </c>
      <c r="IM45" s="129"/>
      <c r="IN45" s="167"/>
      <c r="IO45" s="129"/>
      <c r="IP45" s="129"/>
      <c r="IQ45" s="129" t="s">
        <v>1272</v>
      </c>
      <c r="IR45" s="265">
        <v>45651.473728044002</v>
      </c>
      <c r="IS45" s="265">
        <v>45651.475413495398</v>
      </c>
      <c r="IT45" s="265">
        <v>45651</v>
      </c>
      <c r="IU45" s="142"/>
      <c r="IV45" s="142" t="s">
        <v>322</v>
      </c>
      <c r="IW45" s="142"/>
      <c r="IX45" s="142" t="s">
        <v>322</v>
      </c>
      <c r="IY45" s="142"/>
      <c r="IZ45" s="142" t="s">
        <v>323</v>
      </c>
      <c r="JA45" s="142"/>
      <c r="JB45" s="142" t="s">
        <v>727</v>
      </c>
      <c r="JC45" s="154" t="s">
        <v>763</v>
      </c>
      <c r="JD45" s="154" t="s">
        <v>451</v>
      </c>
      <c r="JE45" s="142" t="s">
        <v>331</v>
      </c>
      <c r="JF45" s="142">
        <v>1</v>
      </c>
      <c r="JG45" s="142">
        <v>0</v>
      </c>
      <c r="JH45" s="142">
        <v>0</v>
      </c>
      <c r="JI45" s="142">
        <v>0</v>
      </c>
      <c r="JJ45" s="142">
        <v>0</v>
      </c>
      <c r="JK45" s="142">
        <v>0</v>
      </c>
      <c r="JL45" s="142"/>
      <c r="JM45" s="142" t="s">
        <v>329</v>
      </c>
      <c r="JN45" s="142">
        <v>0</v>
      </c>
      <c r="JO45" s="142">
        <v>1</v>
      </c>
      <c r="JP45" s="142">
        <v>0</v>
      </c>
      <c r="JQ45" s="142">
        <v>0</v>
      </c>
      <c r="JR45" s="142">
        <v>0</v>
      </c>
      <c r="JS45" s="142">
        <v>0</v>
      </c>
      <c r="JT45" s="142">
        <v>0</v>
      </c>
      <c r="JU45" s="142">
        <v>0</v>
      </c>
      <c r="JV45" s="142">
        <v>0</v>
      </c>
      <c r="JW45" s="142">
        <v>0</v>
      </c>
      <c r="JX45" s="142">
        <v>0</v>
      </c>
      <c r="JY45" s="142"/>
      <c r="JZ45" s="142"/>
      <c r="KA45" s="142"/>
      <c r="KB45" s="142"/>
      <c r="KC45" s="142"/>
      <c r="KD45" s="142"/>
      <c r="KE45" s="142"/>
      <c r="KF45" s="142"/>
      <c r="KG45" s="142"/>
      <c r="KH45" s="142"/>
      <c r="KI45" s="142"/>
      <c r="KJ45" s="142"/>
      <c r="KK45" s="142"/>
      <c r="KL45" s="142"/>
      <c r="KM45" s="142"/>
      <c r="KN45" s="142"/>
      <c r="KO45" s="142"/>
      <c r="KP45" s="142"/>
      <c r="KQ45" s="142"/>
      <c r="KR45" s="142"/>
      <c r="KS45" s="142"/>
      <c r="KT45" s="142"/>
      <c r="KU45" s="142"/>
      <c r="KV45" s="142"/>
      <c r="KW45" s="142"/>
      <c r="KX45" s="142"/>
      <c r="KY45" s="142"/>
      <c r="KZ45" s="142"/>
      <c r="LA45" s="142"/>
      <c r="LB45" s="142"/>
      <c r="LC45" s="142"/>
      <c r="LD45" s="142"/>
      <c r="LE45" s="142"/>
      <c r="LF45" s="142">
        <v>3</v>
      </c>
      <c r="LG45" s="142">
        <v>3</v>
      </c>
      <c r="LH45" s="142">
        <v>3</v>
      </c>
      <c r="LI45" s="142">
        <v>0</v>
      </c>
      <c r="LJ45" s="142"/>
      <c r="LK45" s="142"/>
      <c r="LL45" s="142"/>
      <c r="LM45" s="142"/>
      <c r="LN45" s="142"/>
      <c r="LO45" s="142"/>
      <c r="LP45" s="142"/>
      <c r="LQ45" s="194"/>
      <c r="LR45" s="142"/>
      <c r="LS45" s="144"/>
      <c r="LT45" s="142"/>
      <c r="LU45" s="142"/>
      <c r="LV45" s="142"/>
      <c r="LW45" s="142"/>
      <c r="LX45" s="142"/>
      <c r="LY45" s="142"/>
      <c r="LZ45" s="142">
        <v>9.4</v>
      </c>
      <c r="MA45" s="142" t="s">
        <v>1273</v>
      </c>
      <c r="MB45" s="144" t="s">
        <v>1274</v>
      </c>
      <c r="MC45" s="142">
        <v>0</v>
      </c>
      <c r="MD45" s="142"/>
      <c r="ME45" s="142"/>
      <c r="MF45" s="142"/>
      <c r="MG45" s="142"/>
      <c r="MH45" s="142"/>
      <c r="MI45" s="142"/>
      <c r="MJ45" s="142"/>
      <c r="MK45" s="142"/>
      <c r="ML45" s="142"/>
      <c r="MM45" s="142"/>
      <c r="MN45" s="142"/>
      <c r="MO45" s="142"/>
      <c r="MP45" s="142"/>
      <c r="MQ45" s="142"/>
      <c r="MR45" s="142"/>
      <c r="MS45" s="142"/>
      <c r="MT45" s="142"/>
      <c r="MU45" s="142"/>
      <c r="MV45" s="142"/>
      <c r="MW45" s="142"/>
      <c r="MX45" s="142"/>
      <c r="MY45" s="168"/>
      <c r="MZ45" s="142"/>
      <c r="NA45" s="180" t="s">
        <v>767</v>
      </c>
      <c r="NB45" s="142"/>
      <c r="NC45" s="142"/>
      <c r="ND45" s="142" t="s">
        <v>1275</v>
      </c>
      <c r="NE45" s="270">
        <v>45652.473651793996</v>
      </c>
      <c r="NF45" s="270">
        <v>45652.4773669676</v>
      </c>
      <c r="NG45" s="270">
        <v>45652</v>
      </c>
      <c r="NH45" s="128"/>
      <c r="NI45" s="128" t="s">
        <v>322</v>
      </c>
      <c r="NJ45" s="128"/>
      <c r="NK45" s="128" t="s">
        <v>322</v>
      </c>
      <c r="NL45" s="128"/>
      <c r="NM45" s="128" t="s">
        <v>323</v>
      </c>
      <c r="NN45" s="128"/>
      <c r="NO45" s="128" t="s">
        <v>727</v>
      </c>
      <c r="NP45" s="136" t="s">
        <v>767</v>
      </c>
      <c r="NQ45" s="136" t="s">
        <v>451</v>
      </c>
      <c r="NR45" s="128" t="s">
        <v>331</v>
      </c>
      <c r="NS45" s="128">
        <v>1</v>
      </c>
      <c r="NT45" s="128">
        <v>0</v>
      </c>
      <c r="NU45" s="128">
        <v>0</v>
      </c>
      <c r="NV45" s="128">
        <v>0</v>
      </c>
      <c r="NW45" s="128">
        <v>0</v>
      </c>
      <c r="NX45" s="128">
        <v>0</v>
      </c>
      <c r="NY45" s="128"/>
      <c r="NZ45" s="128" t="s">
        <v>329</v>
      </c>
      <c r="OA45" s="128">
        <v>0</v>
      </c>
      <c r="OB45" s="128">
        <v>1</v>
      </c>
      <c r="OC45" s="128">
        <v>0</v>
      </c>
      <c r="OD45" s="128">
        <v>0</v>
      </c>
      <c r="OE45" s="128">
        <v>0</v>
      </c>
      <c r="OF45" s="128">
        <v>0</v>
      </c>
      <c r="OG45" s="128">
        <v>0</v>
      </c>
      <c r="OH45" s="128">
        <v>0</v>
      </c>
      <c r="OI45" s="128">
        <v>0</v>
      </c>
      <c r="OJ45" s="128">
        <v>0</v>
      </c>
      <c r="OK45" s="128">
        <v>0</v>
      </c>
      <c r="OL45" s="128"/>
      <c r="OM45" s="128"/>
      <c r="ON45" s="128"/>
      <c r="OO45" s="128"/>
      <c r="OP45" s="128"/>
      <c r="OQ45" s="128"/>
      <c r="OR45" s="128"/>
      <c r="OS45" s="128"/>
      <c r="OT45" s="128"/>
      <c r="OU45" s="128"/>
      <c r="OV45" s="128"/>
      <c r="OW45" s="128"/>
      <c r="OX45" s="128"/>
      <c r="OY45" s="128"/>
      <c r="OZ45" s="128"/>
      <c r="PA45" s="128"/>
      <c r="PB45" s="128"/>
      <c r="PC45" s="128"/>
      <c r="PD45" s="128"/>
      <c r="PE45" s="128"/>
      <c r="PF45" s="128"/>
      <c r="PG45" s="128"/>
      <c r="PH45" s="128"/>
      <c r="PI45" s="128"/>
      <c r="PJ45" s="128"/>
      <c r="PK45" s="128"/>
      <c r="PL45" s="128"/>
      <c r="PM45" s="128"/>
      <c r="PN45" s="128"/>
      <c r="PO45" s="128"/>
      <c r="PP45" s="128"/>
      <c r="PQ45" s="128"/>
      <c r="PR45" s="128"/>
      <c r="PS45" s="128">
        <v>3</v>
      </c>
      <c r="PT45" s="128">
        <v>3</v>
      </c>
      <c r="PU45" s="128">
        <v>3</v>
      </c>
      <c r="PV45" s="128">
        <v>0</v>
      </c>
      <c r="PW45" s="128"/>
      <c r="PX45" s="128"/>
      <c r="PY45" s="128"/>
      <c r="PZ45" s="128"/>
      <c r="QA45" s="128"/>
      <c r="QB45" s="128"/>
      <c r="QC45" s="128"/>
      <c r="QD45" s="198"/>
      <c r="QE45" s="128"/>
      <c r="QF45" s="163"/>
      <c r="QG45" s="128"/>
      <c r="QH45" s="128"/>
      <c r="QI45" s="128"/>
      <c r="QJ45" s="128"/>
      <c r="QK45" s="128"/>
      <c r="QL45" s="128"/>
      <c r="QM45" s="128">
        <v>6.5750000000000002</v>
      </c>
      <c r="QN45" s="128" t="s">
        <v>1276</v>
      </c>
      <c r="QO45" s="163" t="s">
        <v>1277</v>
      </c>
      <c r="QP45" s="128">
        <v>0</v>
      </c>
      <c r="QQ45" s="128"/>
      <c r="QR45" s="128"/>
      <c r="QS45" s="128"/>
      <c r="QT45" s="128"/>
      <c r="QU45" s="128"/>
      <c r="QV45" s="128"/>
      <c r="QW45" s="128"/>
      <c r="QX45" s="128"/>
      <c r="QY45" s="128"/>
      <c r="QZ45" s="128"/>
      <c r="RA45" s="128"/>
      <c r="RB45" s="128"/>
      <c r="RC45" s="128"/>
      <c r="RD45" s="128"/>
      <c r="RE45" s="128"/>
      <c r="RF45" s="128"/>
      <c r="RG45" s="128"/>
      <c r="RH45" s="128"/>
      <c r="RI45" s="128"/>
      <c r="RJ45" s="128"/>
      <c r="RK45" s="128"/>
      <c r="RL45" s="128"/>
      <c r="RM45" s="169"/>
      <c r="RN45" s="128"/>
      <c r="RO45" s="169"/>
      <c r="RP45" s="128"/>
      <c r="RQ45" s="128" t="s">
        <v>1278</v>
      </c>
      <c r="RR45" s="105">
        <f t="shared" si="34"/>
        <v>2.9000000000000004</v>
      </c>
      <c r="RS45" s="113">
        <f t="shared" si="35"/>
        <v>2.92</v>
      </c>
      <c r="RT45" s="105">
        <f t="shared" si="36"/>
        <v>2.8250000000000002</v>
      </c>
      <c r="RU45" s="105">
        <f t="shared" si="37"/>
        <v>0</v>
      </c>
      <c r="RV45" s="105">
        <f t="shared" si="38"/>
        <v>0</v>
      </c>
      <c r="RW45" s="105">
        <f t="shared" si="39"/>
        <v>0</v>
      </c>
      <c r="RX45" s="105">
        <f t="shared" si="40"/>
        <v>0</v>
      </c>
      <c r="RY45" s="105">
        <f t="shared" si="41"/>
        <v>0</v>
      </c>
      <c r="RZ45" s="105">
        <f t="shared" si="42"/>
        <v>0</v>
      </c>
      <c r="SA45" s="105">
        <f t="shared" si="43"/>
        <v>0</v>
      </c>
      <c r="SB45" s="105">
        <f t="shared" si="44"/>
        <v>0</v>
      </c>
      <c r="SC45" s="105">
        <f t="shared" si="45"/>
        <v>0</v>
      </c>
      <c r="SD45" s="106">
        <f t="shared" si="18"/>
        <v>2.8816666666666664</v>
      </c>
      <c r="SE45" s="106">
        <f t="shared" si="19"/>
        <v>0</v>
      </c>
      <c r="SF45" s="106">
        <f t="shared" si="20"/>
        <v>0</v>
      </c>
      <c r="SG45" s="106">
        <f t="shared" si="12"/>
        <v>0</v>
      </c>
      <c r="SH45" s="107">
        <f>(SD45/1000)*Parameters!$H$2</f>
        <v>8.5009166666666659E-5</v>
      </c>
      <c r="SI45" s="107">
        <f>(SE45/1000)*Parameters!$H$4</f>
        <v>0</v>
      </c>
      <c r="SJ45" s="107">
        <f>(SF45/1000)*Parameters!$H$3</f>
        <v>0</v>
      </c>
      <c r="SK45" s="107">
        <f>(SG45/1000)*Parameters!$H$5</f>
        <v>0</v>
      </c>
      <c r="SL45" s="108">
        <f t="shared" si="21"/>
        <v>8.5009166666666659E-5</v>
      </c>
      <c r="SM45" s="109">
        <f t="shared" si="13"/>
        <v>1</v>
      </c>
      <c r="SN45" s="109">
        <f t="shared" si="31"/>
        <v>0</v>
      </c>
      <c r="SO45" s="109">
        <f t="shared" si="32"/>
        <v>0</v>
      </c>
      <c r="SP45" s="109">
        <f t="shared" si="33"/>
        <v>0</v>
      </c>
      <c r="SQ45" s="110">
        <f>SUM(GS45*Parameters!$L$2,GT45*Parameters!$L$3,GU45*Parameters!$L$4,GV45*Parameters!$L$5)</f>
        <v>6.9</v>
      </c>
      <c r="SR45" s="110">
        <f>SUM(LF45*Parameters!$L$2,LG45*Parameters!$L$3,LH45*Parameters!$L$4,LI45*Parameters!$L$5)</f>
        <v>6.9</v>
      </c>
      <c r="SS45" s="110">
        <f>SUM(PS45*Parameters!$L$2,PT45*Parameters!$L$3,PU45*Parameters!$L$4,PV45*Parameters!$L$5)</f>
        <v>6.9</v>
      </c>
      <c r="ST45" s="110">
        <f t="shared" si="25"/>
        <v>6.9000000000000012</v>
      </c>
      <c r="SU45" s="111">
        <f t="shared" si="26"/>
        <v>0.41763285024154589</v>
      </c>
      <c r="SV45" s="111">
        <f t="shared" si="27"/>
        <v>0</v>
      </c>
      <c r="SW45" s="111">
        <f t="shared" si="28"/>
        <v>0</v>
      </c>
      <c r="SX45" s="111">
        <f t="shared" si="29"/>
        <v>0</v>
      </c>
      <c r="SY45" s="162">
        <f t="shared" si="46"/>
        <v>45649</v>
      </c>
      <c r="SZ45" s="162">
        <f t="shared" si="30"/>
        <v>45655</v>
      </c>
    </row>
    <row r="46" spans="1:520">
      <c r="A46" s="276">
        <v>45641.383639884298</v>
      </c>
      <c r="B46" s="276">
        <v>45642.425554178197</v>
      </c>
      <c r="C46" s="276">
        <v>45641</v>
      </c>
      <c r="D46" s="121"/>
      <c r="E46" s="121" t="s">
        <v>322</v>
      </c>
      <c r="F46" s="121"/>
      <c r="G46" s="121" t="s">
        <v>322</v>
      </c>
      <c r="H46" s="121"/>
      <c r="I46" s="121" t="s">
        <v>323</v>
      </c>
      <c r="J46" s="121"/>
      <c r="K46" s="121" t="s">
        <v>727</v>
      </c>
      <c r="L46" s="151" t="s">
        <v>821</v>
      </c>
      <c r="M46" s="245" t="s">
        <v>452</v>
      </c>
      <c r="N46" s="121" t="s">
        <v>411</v>
      </c>
      <c r="O46" s="121">
        <v>1</v>
      </c>
      <c r="P46" s="121">
        <v>0</v>
      </c>
      <c r="Q46" s="121">
        <v>1</v>
      </c>
      <c r="R46" s="121">
        <v>0</v>
      </c>
      <c r="S46" s="121">
        <v>0</v>
      </c>
      <c r="T46" s="121">
        <v>0</v>
      </c>
      <c r="U46" s="121"/>
      <c r="V46" s="121" t="s">
        <v>409</v>
      </c>
      <c r="W46" s="121">
        <v>0</v>
      </c>
      <c r="X46" s="121">
        <v>1</v>
      </c>
      <c r="Y46" s="117">
        <v>0</v>
      </c>
      <c r="Z46" s="117">
        <v>0</v>
      </c>
      <c r="AA46" s="117">
        <v>0</v>
      </c>
      <c r="AB46" s="117">
        <v>1</v>
      </c>
      <c r="AC46" s="117">
        <v>0</v>
      </c>
      <c r="AD46" s="117">
        <v>0</v>
      </c>
      <c r="AE46" s="117">
        <v>0</v>
      </c>
      <c r="AF46" s="117">
        <v>0</v>
      </c>
      <c r="AG46" s="117">
        <v>0</v>
      </c>
      <c r="AH46" s="117"/>
      <c r="AI46" s="117"/>
      <c r="AJ46" s="117"/>
      <c r="AK46" s="117"/>
      <c r="AL46" s="117"/>
      <c r="AM46" s="117"/>
      <c r="AN46" s="117"/>
      <c r="AO46" s="117"/>
      <c r="AP46" s="117"/>
      <c r="AQ46" s="117"/>
      <c r="AR46" s="117"/>
      <c r="AS46" s="117"/>
      <c r="AT46" s="117"/>
      <c r="AU46" s="117"/>
      <c r="AV46" s="117"/>
      <c r="AW46" s="117"/>
      <c r="AX46" s="117"/>
      <c r="AY46" s="117"/>
      <c r="AZ46" s="117"/>
      <c r="BA46" s="117"/>
      <c r="BB46" s="117"/>
      <c r="BC46" s="117"/>
      <c r="BD46" s="117"/>
      <c r="BE46" s="117"/>
      <c r="BF46" s="190"/>
      <c r="BG46" s="121"/>
      <c r="BH46" s="122"/>
      <c r="BI46" s="117"/>
      <c r="BJ46" s="117"/>
      <c r="BK46" s="117"/>
      <c r="BL46" s="117"/>
      <c r="BM46" s="117"/>
      <c r="BN46" s="117"/>
      <c r="BO46" s="117">
        <v>11.12</v>
      </c>
      <c r="BP46" s="117" t="s">
        <v>1279</v>
      </c>
      <c r="BQ46" s="122" t="s">
        <v>1280</v>
      </c>
      <c r="BR46" s="117">
        <v>36</v>
      </c>
      <c r="BS46" s="117" t="s">
        <v>1281</v>
      </c>
      <c r="BT46" s="122" t="s">
        <v>1282</v>
      </c>
      <c r="BU46" s="117"/>
      <c r="BV46" s="117"/>
      <c r="BW46" s="117"/>
      <c r="BX46" s="117"/>
      <c r="BY46" s="117"/>
      <c r="BZ46" s="117"/>
      <c r="CA46" s="117"/>
      <c r="CB46" s="117"/>
      <c r="CC46" s="117"/>
      <c r="CD46" s="117"/>
      <c r="CE46" s="117"/>
      <c r="CF46" s="117"/>
      <c r="CG46" s="117"/>
      <c r="CH46" s="117"/>
      <c r="CI46" s="117"/>
      <c r="CJ46" s="117"/>
      <c r="CK46" s="117"/>
      <c r="CL46" s="117"/>
      <c r="CM46" s="117"/>
      <c r="CN46" s="117"/>
      <c r="CO46" s="117"/>
      <c r="CP46" s="117"/>
      <c r="CQ46" s="117"/>
      <c r="CR46" s="117"/>
      <c r="CS46" s="117"/>
      <c r="CT46" s="117"/>
      <c r="CU46" s="117"/>
      <c r="CV46" s="117"/>
      <c r="CW46" s="117"/>
      <c r="CX46" s="117"/>
      <c r="CY46" s="117"/>
      <c r="CZ46" s="117"/>
      <c r="DA46" s="117"/>
      <c r="DB46" s="117"/>
      <c r="DC46" s="117"/>
      <c r="DD46" s="117"/>
      <c r="DE46" s="117"/>
      <c r="DF46" s="117"/>
      <c r="DG46" s="117"/>
      <c r="DH46" s="117"/>
      <c r="DI46" s="117"/>
      <c r="DJ46" s="117"/>
      <c r="DK46" s="117"/>
      <c r="DL46" s="117"/>
      <c r="DM46" s="117"/>
      <c r="DN46" s="171"/>
      <c r="DO46" s="117"/>
      <c r="DP46" s="166"/>
      <c r="DQ46" s="117"/>
      <c r="DR46" s="166"/>
      <c r="DS46" s="117"/>
      <c r="DT46" s="117"/>
      <c r="DU46" s="117"/>
      <c r="DV46" s="117"/>
      <c r="DW46" s="248" t="s">
        <v>825</v>
      </c>
      <c r="DX46" s="117"/>
      <c r="DY46" s="117"/>
      <c r="DZ46" s="117"/>
      <c r="EA46" s="117"/>
      <c r="EB46" s="117"/>
      <c r="EC46" s="117"/>
      <c r="ED46" s="117" t="s">
        <v>1283</v>
      </c>
      <c r="EE46" s="252">
        <v>45642.399855127303</v>
      </c>
      <c r="EF46" s="261">
        <v>45667.453954641198</v>
      </c>
      <c r="EG46" s="252">
        <v>45642</v>
      </c>
      <c r="EH46" s="129"/>
      <c r="EI46" s="129" t="s">
        <v>322</v>
      </c>
      <c r="EJ46" s="129"/>
      <c r="EK46" s="129" t="s">
        <v>322</v>
      </c>
      <c r="EL46" s="129"/>
      <c r="EM46" s="129" t="s">
        <v>323</v>
      </c>
      <c r="EN46" s="129"/>
      <c r="EO46" s="129" t="s">
        <v>727</v>
      </c>
      <c r="EP46" s="153" t="s">
        <v>825</v>
      </c>
      <c r="EQ46" s="153" t="s">
        <v>452</v>
      </c>
      <c r="ER46" s="129" t="s">
        <v>411</v>
      </c>
      <c r="ES46" s="129">
        <v>1</v>
      </c>
      <c r="ET46" s="129">
        <v>0</v>
      </c>
      <c r="EU46" s="129">
        <v>1</v>
      </c>
      <c r="EV46" s="129">
        <v>0</v>
      </c>
      <c r="EW46" s="129">
        <v>0</v>
      </c>
      <c r="EX46" s="129">
        <v>0</v>
      </c>
      <c r="EY46" s="129"/>
      <c r="EZ46" s="129" t="s">
        <v>409</v>
      </c>
      <c r="FA46" s="129">
        <v>0</v>
      </c>
      <c r="FB46" s="129">
        <v>1</v>
      </c>
      <c r="FC46" s="129">
        <v>0</v>
      </c>
      <c r="FD46" s="129">
        <v>0</v>
      </c>
      <c r="FE46" s="129">
        <v>0</v>
      </c>
      <c r="FF46" s="129">
        <v>1</v>
      </c>
      <c r="FG46" s="129">
        <v>0</v>
      </c>
      <c r="FH46" s="129">
        <v>0</v>
      </c>
      <c r="FI46" s="129">
        <v>0</v>
      </c>
      <c r="FJ46" s="129">
        <v>0</v>
      </c>
      <c r="FK46" s="129">
        <v>0</v>
      </c>
      <c r="FL46" s="129"/>
      <c r="FM46" s="129"/>
      <c r="FN46" s="129"/>
      <c r="FO46" s="129"/>
      <c r="FP46" s="129"/>
      <c r="FQ46" s="129"/>
      <c r="FR46" s="129"/>
      <c r="FS46" s="129"/>
      <c r="FT46" s="129"/>
      <c r="FU46" s="129"/>
      <c r="FV46" s="129"/>
      <c r="FW46" s="129"/>
      <c r="FX46" s="129"/>
      <c r="FY46" s="129"/>
      <c r="FZ46" s="129"/>
      <c r="GA46" s="129"/>
      <c r="GB46" s="129"/>
      <c r="GC46" s="129"/>
      <c r="GD46" s="129"/>
      <c r="GE46" s="129"/>
      <c r="GF46" s="129"/>
      <c r="GG46" s="129"/>
      <c r="GH46" s="129"/>
      <c r="GI46" s="129"/>
      <c r="GJ46" s="129"/>
      <c r="GK46" s="129"/>
      <c r="GL46" s="129"/>
      <c r="GM46" s="129"/>
      <c r="GN46" s="129"/>
      <c r="GO46" s="129"/>
      <c r="GP46" s="129"/>
      <c r="GQ46" s="129"/>
      <c r="GR46" s="129"/>
      <c r="GS46" s="129">
        <v>3</v>
      </c>
      <c r="GT46" s="129">
        <v>3</v>
      </c>
      <c r="GU46" s="129">
        <v>1</v>
      </c>
      <c r="GV46" s="129">
        <v>1</v>
      </c>
      <c r="GW46" s="129"/>
      <c r="GX46" s="129"/>
      <c r="GY46" s="129"/>
      <c r="GZ46" s="129"/>
      <c r="HA46" s="129"/>
      <c r="HB46" s="129"/>
      <c r="HC46" s="129"/>
      <c r="HD46" s="186"/>
      <c r="HE46" s="129"/>
      <c r="HF46" s="140"/>
      <c r="HG46" s="129"/>
      <c r="HH46" s="129"/>
      <c r="HI46" s="129"/>
      <c r="HJ46" s="129"/>
      <c r="HK46" s="129"/>
      <c r="HL46" s="129"/>
      <c r="HM46" s="129">
        <v>8.4749999999999996</v>
      </c>
      <c r="HN46" s="129" t="s">
        <v>1284</v>
      </c>
      <c r="HO46" s="140" t="s">
        <v>1285</v>
      </c>
      <c r="HP46" s="129">
        <v>0</v>
      </c>
      <c r="HQ46" s="129"/>
      <c r="HR46" s="129"/>
      <c r="HS46" s="129">
        <v>35.35</v>
      </c>
      <c r="HT46" s="129" t="s">
        <v>1286</v>
      </c>
      <c r="HU46" s="140" t="s">
        <v>1287</v>
      </c>
      <c r="HV46" s="129">
        <v>0</v>
      </c>
      <c r="HW46" s="129"/>
      <c r="HX46" s="129"/>
      <c r="HY46" s="129"/>
      <c r="HZ46" s="129"/>
      <c r="IA46" s="129"/>
      <c r="IB46" s="129"/>
      <c r="IC46" s="129"/>
      <c r="ID46" s="129"/>
      <c r="IE46" s="129"/>
      <c r="IF46" s="129"/>
      <c r="IG46" s="129"/>
      <c r="IH46" s="129"/>
      <c r="II46" s="129"/>
      <c r="IJ46" s="129"/>
      <c r="IK46" s="129"/>
      <c r="IL46" s="176" t="s">
        <v>828</v>
      </c>
      <c r="IM46" s="129"/>
      <c r="IN46" s="167"/>
      <c r="IO46" s="129"/>
      <c r="IP46" s="129"/>
      <c r="IQ46" s="129" t="s">
        <v>1288</v>
      </c>
      <c r="IR46" s="265">
        <v>45643.401469375</v>
      </c>
      <c r="IS46" s="265">
        <v>45643.411367627297</v>
      </c>
      <c r="IT46" s="265">
        <v>45643</v>
      </c>
      <c r="IU46" s="142"/>
      <c r="IV46" s="142" t="s">
        <v>322</v>
      </c>
      <c r="IW46" s="142"/>
      <c r="IX46" s="142" t="s">
        <v>322</v>
      </c>
      <c r="IY46" s="142"/>
      <c r="IZ46" s="142" t="s">
        <v>323</v>
      </c>
      <c r="JA46" s="142"/>
      <c r="JB46" s="142" t="s">
        <v>727</v>
      </c>
      <c r="JC46" s="154" t="s">
        <v>828</v>
      </c>
      <c r="JD46" s="154" t="s">
        <v>452</v>
      </c>
      <c r="JE46" s="142" t="s">
        <v>411</v>
      </c>
      <c r="JF46" s="142">
        <v>1</v>
      </c>
      <c r="JG46" s="142">
        <v>0</v>
      </c>
      <c r="JH46" s="142">
        <v>1</v>
      </c>
      <c r="JI46" s="142">
        <v>0</v>
      </c>
      <c r="JJ46" s="142">
        <v>0</v>
      </c>
      <c r="JK46" s="142">
        <v>0</v>
      </c>
      <c r="JL46" s="142"/>
      <c r="JM46" s="142" t="s">
        <v>409</v>
      </c>
      <c r="JN46" s="142">
        <v>0</v>
      </c>
      <c r="JO46" s="142">
        <v>1</v>
      </c>
      <c r="JP46" s="142">
        <v>0</v>
      </c>
      <c r="JQ46" s="142">
        <v>0</v>
      </c>
      <c r="JR46" s="142">
        <v>0</v>
      </c>
      <c r="JS46" s="142">
        <v>1</v>
      </c>
      <c r="JT46" s="142">
        <v>0</v>
      </c>
      <c r="JU46" s="142">
        <v>0</v>
      </c>
      <c r="JV46" s="142">
        <v>0</v>
      </c>
      <c r="JW46" s="142">
        <v>0</v>
      </c>
      <c r="JX46" s="142">
        <v>0</v>
      </c>
      <c r="JY46" s="142"/>
      <c r="JZ46" s="142"/>
      <c r="KA46" s="142"/>
      <c r="KB46" s="142"/>
      <c r="KC46" s="142"/>
      <c r="KD46" s="142"/>
      <c r="KE46" s="142"/>
      <c r="KF46" s="142"/>
      <c r="KG46" s="142"/>
      <c r="KH46" s="142"/>
      <c r="KI46" s="142"/>
      <c r="KJ46" s="142"/>
      <c r="KK46" s="142"/>
      <c r="KL46" s="142"/>
      <c r="KM46" s="142"/>
      <c r="KN46" s="142"/>
      <c r="KO46" s="142"/>
      <c r="KP46" s="142"/>
      <c r="KQ46" s="142"/>
      <c r="KR46" s="142"/>
      <c r="KS46" s="142"/>
      <c r="KT46" s="142"/>
      <c r="KU46" s="142"/>
      <c r="KV46" s="142"/>
      <c r="KW46" s="142"/>
      <c r="KX46" s="142"/>
      <c r="KY46" s="142"/>
      <c r="KZ46" s="142"/>
      <c r="LA46" s="142"/>
      <c r="LB46" s="142"/>
      <c r="LC46" s="142"/>
      <c r="LD46" s="142"/>
      <c r="LE46" s="142"/>
      <c r="LF46" s="142">
        <v>3</v>
      </c>
      <c r="LG46" s="142">
        <v>3</v>
      </c>
      <c r="LH46" s="142">
        <v>1</v>
      </c>
      <c r="LI46" s="142">
        <v>1</v>
      </c>
      <c r="LJ46" s="142"/>
      <c r="LK46" s="142"/>
      <c r="LL46" s="142"/>
      <c r="LM46" s="142"/>
      <c r="LN46" s="142"/>
      <c r="LO46" s="142"/>
      <c r="LP46" s="142"/>
      <c r="LQ46" s="194"/>
      <c r="LR46" s="142"/>
      <c r="LS46" s="144"/>
      <c r="LT46" s="142"/>
      <c r="LU46" s="142"/>
      <c r="LV46" s="142"/>
      <c r="LW46" s="142"/>
      <c r="LX46" s="142"/>
      <c r="LY46" s="142"/>
      <c r="LZ46" s="142">
        <v>5.5</v>
      </c>
      <c r="MA46" s="142" t="s">
        <v>1289</v>
      </c>
      <c r="MB46" s="144" t="s">
        <v>1290</v>
      </c>
      <c r="MC46" s="142">
        <v>0</v>
      </c>
      <c r="MD46" s="142"/>
      <c r="ME46" s="142"/>
      <c r="MF46" s="142">
        <v>34.299999999999997</v>
      </c>
      <c r="MG46" s="142" t="s">
        <v>1291</v>
      </c>
      <c r="MH46" s="144" t="s">
        <v>1292</v>
      </c>
      <c r="MI46" s="142">
        <v>0</v>
      </c>
      <c r="MJ46" s="142"/>
      <c r="MK46" s="142"/>
      <c r="ML46" s="142"/>
      <c r="MM46" s="142"/>
      <c r="MN46" s="142"/>
      <c r="MO46" s="142"/>
      <c r="MP46" s="142"/>
      <c r="MQ46" s="142"/>
      <c r="MR46" s="142"/>
      <c r="MS46" s="142"/>
      <c r="MT46" s="142"/>
      <c r="MU46" s="142"/>
      <c r="MV46" s="142"/>
      <c r="MW46" s="142"/>
      <c r="MX46" s="142"/>
      <c r="MY46" s="168"/>
      <c r="MZ46" s="142"/>
      <c r="NA46" s="180" t="s">
        <v>832</v>
      </c>
      <c r="NB46" s="142"/>
      <c r="NC46" s="142"/>
      <c r="ND46" s="142" t="s">
        <v>1293</v>
      </c>
      <c r="NE46" s="270">
        <v>45644.409000914398</v>
      </c>
      <c r="NF46" s="270">
        <v>45667.454512650504</v>
      </c>
      <c r="NG46" s="270">
        <v>45644</v>
      </c>
      <c r="NH46" s="128"/>
      <c r="NI46" s="128" t="s">
        <v>322</v>
      </c>
      <c r="NJ46" s="128"/>
      <c r="NK46" s="128" t="s">
        <v>322</v>
      </c>
      <c r="NL46" s="128"/>
      <c r="NM46" s="128" t="s">
        <v>323</v>
      </c>
      <c r="NN46" s="128"/>
      <c r="NO46" s="128" t="s">
        <v>727</v>
      </c>
      <c r="NP46" s="136" t="s">
        <v>832</v>
      </c>
      <c r="NQ46" s="136" t="s">
        <v>452</v>
      </c>
      <c r="NR46" s="128" t="s">
        <v>411</v>
      </c>
      <c r="NS46" s="128">
        <v>1</v>
      </c>
      <c r="NT46" s="128">
        <v>0</v>
      </c>
      <c r="NU46" s="128">
        <v>1</v>
      </c>
      <c r="NV46" s="128">
        <v>0</v>
      </c>
      <c r="NW46" s="128">
        <v>0</v>
      </c>
      <c r="NX46" s="128">
        <v>0</v>
      </c>
      <c r="NY46" s="128"/>
      <c r="NZ46" s="128" t="s">
        <v>409</v>
      </c>
      <c r="OA46" s="128">
        <v>0</v>
      </c>
      <c r="OB46" s="128">
        <v>1</v>
      </c>
      <c r="OC46" s="128">
        <v>0</v>
      </c>
      <c r="OD46" s="128">
        <v>0</v>
      </c>
      <c r="OE46" s="128">
        <v>0</v>
      </c>
      <c r="OF46" s="128">
        <v>1</v>
      </c>
      <c r="OG46" s="128">
        <v>0</v>
      </c>
      <c r="OH46" s="128">
        <v>0</v>
      </c>
      <c r="OI46" s="128">
        <v>0</v>
      </c>
      <c r="OJ46" s="128">
        <v>0</v>
      </c>
      <c r="OK46" s="128">
        <v>0</v>
      </c>
      <c r="OL46" s="128"/>
      <c r="OM46" s="128"/>
      <c r="ON46" s="128"/>
      <c r="OO46" s="128"/>
      <c r="OP46" s="128"/>
      <c r="OQ46" s="128"/>
      <c r="OR46" s="128"/>
      <c r="OS46" s="128"/>
      <c r="OT46" s="128"/>
      <c r="OU46" s="128"/>
      <c r="OV46" s="128"/>
      <c r="OW46" s="128"/>
      <c r="OX46" s="128"/>
      <c r="OY46" s="128"/>
      <c r="OZ46" s="128"/>
      <c r="PA46" s="128"/>
      <c r="PB46" s="128"/>
      <c r="PC46" s="128"/>
      <c r="PD46" s="128"/>
      <c r="PE46" s="128"/>
      <c r="PF46" s="128"/>
      <c r="PG46" s="128"/>
      <c r="PH46" s="128"/>
      <c r="PI46" s="128"/>
      <c r="PJ46" s="128"/>
      <c r="PK46" s="128"/>
      <c r="PL46" s="128"/>
      <c r="PM46" s="128"/>
      <c r="PN46" s="128"/>
      <c r="PO46" s="128"/>
      <c r="PP46" s="128"/>
      <c r="PQ46" s="128"/>
      <c r="PR46" s="128"/>
      <c r="PS46" s="128">
        <v>3</v>
      </c>
      <c r="PT46" s="128">
        <v>1</v>
      </c>
      <c r="PU46" s="128">
        <v>1</v>
      </c>
      <c r="PV46" s="128">
        <v>0</v>
      </c>
      <c r="PW46" s="128"/>
      <c r="PX46" s="128"/>
      <c r="PY46" s="128"/>
      <c r="PZ46" s="128"/>
      <c r="QA46" s="128"/>
      <c r="QB46" s="128"/>
      <c r="QC46" s="128"/>
      <c r="QD46" s="198"/>
      <c r="QE46" s="128"/>
      <c r="QF46" s="163"/>
      <c r="QG46" s="128"/>
      <c r="QH46" s="128"/>
      <c r="QI46" s="128"/>
      <c r="QJ46" s="128"/>
      <c r="QK46" s="128"/>
      <c r="QL46" s="128"/>
      <c r="QM46" s="128">
        <v>2.9350000000000001</v>
      </c>
      <c r="QN46" s="128" t="s">
        <v>1294</v>
      </c>
      <c r="QO46" s="163" t="s">
        <v>1295</v>
      </c>
      <c r="QP46" s="128">
        <v>0</v>
      </c>
      <c r="QQ46" s="128"/>
      <c r="QR46" s="128"/>
      <c r="QS46" s="128">
        <v>33.9</v>
      </c>
      <c r="QT46" s="128" t="s">
        <v>1296</v>
      </c>
      <c r="QU46" s="163" t="s">
        <v>1297</v>
      </c>
      <c r="QV46" s="128">
        <v>0</v>
      </c>
      <c r="QW46" s="128"/>
      <c r="QX46" s="128"/>
      <c r="QY46" s="128"/>
      <c r="QZ46" s="128"/>
      <c r="RA46" s="128"/>
      <c r="RB46" s="128"/>
      <c r="RC46" s="128"/>
      <c r="RD46" s="128"/>
      <c r="RE46" s="128"/>
      <c r="RF46" s="128"/>
      <c r="RG46" s="128"/>
      <c r="RH46" s="128"/>
      <c r="RI46" s="128"/>
      <c r="RJ46" s="128"/>
      <c r="RK46" s="128"/>
      <c r="RL46" s="128"/>
      <c r="RM46" s="169"/>
      <c r="RN46" s="128"/>
      <c r="RO46" s="169"/>
      <c r="RP46" s="128"/>
      <c r="RQ46" s="128" t="s">
        <v>1298</v>
      </c>
      <c r="RR46" s="105">
        <f t="shared" si="34"/>
        <v>2.6449999999999996</v>
      </c>
      <c r="RS46" s="113">
        <f t="shared" si="35"/>
        <v>2.9749999999999996</v>
      </c>
      <c r="RT46" s="105">
        <f t="shared" si="36"/>
        <v>2.5649999999999999</v>
      </c>
      <c r="RU46" s="105">
        <f t="shared" si="37"/>
        <v>0</v>
      </c>
      <c r="RV46" s="105">
        <f t="shared" si="38"/>
        <v>0</v>
      </c>
      <c r="RW46" s="105">
        <f t="shared" si="39"/>
        <v>0</v>
      </c>
      <c r="RX46" s="105">
        <f t="shared" si="40"/>
        <v>0.64999999999999858</v>
      </c>
      <c r="RY46" s="105">
        <f t="shared" si="41"/>
        <v>1.0500000000000043</v>
      </c>
      <c r="RZ46" s="105">
        <f t="shared" si="42"/>
        <v>0.39999999999999858</v>
      </c>
      <c r="SA46" s="105">
        <f t="shared" si="43"/>
        <v>0</v>
      </c>
      <c r="SB46" s="105">
        <f t="shared" si="44"/>
        <v>0</v>
      </c>
      <c r="SC46" s="105">
        <f t="shared" si="45"/>
        <v>0</v>
      </c>
      <c r="SD46" s="106">
        <f t="shared" si="18"/>
        <v>2.7283333333333331</v>
      </c>
      <c r="SE46" s="106">
        <f t="shared" si="19"/>
        <v>0</v>
      </c>
      <c r="SF46" s="106">
        <f t="shared" si="20"/>
        <v>0.70000000000000051</v>
      </c>
      <c r="SG46" s="106">
        <f t="shared" si="12"/>
        <v>0</v>
      </c>
      <c r="SH46" s="107">
        <f>(SD46/1000)*Parameters!$H$2</f>
        <v>8.0485833333333314E-5</v>
      </c>
      <c r="SI46" s="107">
        <f>(SE46/1000)*Parameters!$H$4</f>
        <v>0</v>
      </c>
      <c r="SJ46" s="107">
        <f>(SF46/1000)*Parameters!$H$3</f>
        <v>3.3110000000000027E-5</v>
      </c>
      <c r="SK46" s="107">
        <f>(SG46/1000)*Parameters!$H$5</f>
        <v>0</v>
      </c>
      <c r="SL46" s="108">
        <f t="shared" si="21"/>
        <v>1.1359583333333334E-4</v>
      </c>
      <c r="SM46" s="109">
        <f t="shared" si="13"/>
        <v>0.70852804166819472</v>
      </c>
      <c r="SN46" s="109">
        <f t="shared" si="31"/>
        <v>0</v>
      </c>
      <c r="SO46" s="109">
        <f t="shared" si="32"/>
        <v>0.29147195833180523</v>
      </c>
      <c r="SP46" s="109">
        <f t="shared" si="33"/>
        <v>0</v>
      </c>
      <c r="SQ46" s="110">
        <f>SUM(GS46*Parameters!$L$2,GT46*Parameters!$L$3,GU46*Parameters!$L$4,GV46*Parameters!$L$5)</f>
        <v>5.7</v>
      </c>
      <c r="SR46" s="110">
        <f>SUM(LF46*Parameters!$L$2,LG46*Parameters!$L$3,LH46*Parameters!$L$4,LI46*Parameters!$L$5)</f>
        <v>5.7</v>
      </c>
      <c r="SS46" s="110">
        <f>SUM(PS46*Parameters!$L$2,PT46*Parameters!$L$3,PU46*Parameters!$L$4,PV46*Parameters!$L$5)</f>
        <v>3.3</v>
      </c>
      <c r="ST46" s="110">
        <f t="shared" si="25"/>
        <v>4.8999999999999995</v>
      </c>
      <c r="SU46" s="111">
        <f t="shared" si="26"/>
        <v>0.58774587985114302</v>
      </c>
      <c r="SV46" s="111">
        <f t="shared" si="27"/>
        <v>0</v>
      </c>
      <c r="SW46" s="111">
        <f t="shared" si="28"/>
        <v>0.13981924508240298</v>
      </c>
      <c r="SX46" s="111">
        <f t="shared" si="29"/>
        <v>0</v>
      </c>
      <c r="SY46" s="162">
        <f t="shared" si="46"/>
        <v>45641</v>
      </c>
      <c r="SZ46" s="162">
        <f t="shared" si="30"/>
        <v>45641</v>
      </c>
    </row>
    <row r="47" spans="1:520">
      <c r="A47" s="276">
        <v>45649.434484710597</v>
      </c>
      <c r="B47" s="276">
        <v>45670.374658669003</v>
      </c>
      <c r="C47" s="276">
        <v>45649</v>
      </c>
      <c r="D47" s="121"/>
      <c r="E47" s="121" t="s">
        <v>322</v>
      </c>
      <c r="F47" s="121"/>
      <c r="G47" s="121" t="s">
        <v>322</v>
      </c>
      <c r="H47" s="121"/>
      <c r="I47" s="121" t="s">
        <v>323</v>
      </c>
      <c r="J47" s="121"/>
      <c r="K47" s="121" t="s">
        <v>727</v>
      </c>
      <c r="L47" s="151" t="s">
        <v>756</v>
      </c>
      <c r="M47" s="245" t="s">
        <v>454</v>
      </c>
      <c r="N47" s="121" t="s">
        <v>331</v>
      </c>
      <c r="O47" s="121">
        <v>1</v>
      </c>
      <c r="P47" s="121">
        <v>0</v>
      </c>
      <c r="Q47" s="121">
        <v>0</v>
      </c>
      <c r="R47" s="121">
        <v>0</v>
      </c>
      <c r="S47" s="121">
        <v>0</v>
      </c>
      <c r="T47" s="121">
        <v>0</v>
      </c>
      <c r="U47" s="121"/>
      <c r="V47" s="121" t="s">
        <v>329</v>
      </c>
      <c r="W47" s="121">
        <v>0</v>
      </c>
      <c r="X47" s="121">
        <v>1</v>
      </c>
      <c r="Y47" s="117">
        <v>0</v>
      </c>
      <c r="Z47" s="117">
        <v>0</v>
      </c>
      <c r="AA47" s="117">
        <v>0</v>
      </c>
      <c r="AB47" s="117">
        <v>0</v>
      </c>
      <c r="AC47" s="117">
        <v>0</v>
      </c>
      <c r="AD47" s="117">
        <v>0</v>
      </c>
      <c r="AE47" s="117">
        <v>0</v>
      </c>
      <c r="AF47" s="117">
        <v>0</v>
      </c>
      <c r="AG47" s="117">
        <v>0</v>
      </c>
      <c r="AH47" s="117"/>
      <c r="AI47" s="117"/>
      <c r="AJ47" s="117"/>
      <c r="AK47" s="117"/>
      <c r="AL47" s="117"/>
      <c r="AM47" s="117"/>
      <c r="AN47" s="117"/>
      <c r="AO47" s="117"/>
      <c r="AP47" s="117"/>
      <c r="AQ47" s="117"/>
      <c r="AR47" s="117"/>
      <c r="AS47" s="117"/>
      <c r="AT47" s="117"/>
      <c r="AU47" s="117"/>
      <c r="AV47" s="117"/>
      <c r="AW47" s="117"/>
      <c r="AX47" s="117"/>
      <c r="AY47" s="117"/>
      <c r="AZ47" s="117"/>
      <c r="BA47" s="117"/>
      <c r="BB47" s="117"/>
      <c r="BC47" s="117"/>
      <c r="BD47" s="117"/>
      <c r="BE47" s="117"/>
      <c r="BF47" s="190"/>
      <c r="BG47" s="121"/>
      <c r="BH47" s="122"/>
      <c r="BI47" s="117"/>
      <c r="BJ47" s="117"/>
      <c r="BK47" s="117"/>
      <c r="BL47" s="117"/>
      <c r="BM47" s="117"/>
      <c r="BN47" s="117"/>
      <c r="BO47" s="117">
        <v>15.77</v>
      </c>
      <c r="BP47" s="117" t="s">
        <v>1299</v>
      </c>
      <c r="BQ47" s="122" t="s">
        <v>1300</v>
      </c>
      <c r="BR47" s="117"/>
      <c r="BS47" s="117"/>
      <c r="BT47" s="117"/>
      <c r="BU47" s="117"/>
      <c r="BV47" s="117"/>
      <c r="BW47" s="117"/>
      <c r="BX47" s="117"/>
      <c r="BY47" s="117"/>
      <c r="BZ47" s="117"/>
      <c r="CA47" s="117"/>
      <c r="CB47" s="117"/>
      <c r="CC47" s="117"/>
      <c r="CD47" s="117"/>
      <c r="CE47" s="117"/>
      <c r="CF47" s="117"/>
      <c r="CG47" s="117"/>
      <c r="CH47" s="117"/>
      <c r="CI47" s="117"/>
      <c r="CJ47" s="117"/>
      <c r="CK47" s="117"/>
      <c r="CL47" s="117"/>
      <c r="CM47" s="117"/>
      <c r="CN47" s="117"/>
      <c r="CO47" s="117"/>
      <c r="CP47" s="117"/>
      <c r="CQ47" s="117"/>
      <c r="CR47" s="117"/>
      <c r="CS47" s="117"/>
      <c r="CT47" s="117"/>
      <c r="CU47" s="117"/>
      <c r="CV47" s="117"/>
      <c r="CW47" s="117"/>
      <c r="CX47" s="117"/>
      <c r="CY47" s="117"/>
      <c r="CZ47" s="117"/>
      <c r="DA47" s="117"/>
      <c r="DB47" s="117"/>
      <c r="DC47" s="117"/>
      <c r="DD47" s="117"/>
      <c r="DE47" s="117"/>
      <c r="DF47" s="117"/>
      <c r="DG47" s="117"/>
      <c r="DH47" s="117"/>
      <c r="DI47" s="117"/>
      <c r="DJ47" s="117"/>
      <c r="DK47" s="117"/>
      <c r="DL47" s="117"/>
      <c r="DM47" s="117"/>
      <c r="DN47" s="171"/>
      <c r="DO47" s="117"/>
      <c r="DP47" s="166"/>
      <c r="DQ47" s="117"/>
      <c r="DR47" s="166"/>
      <c r="DS47" s="117"/>
      <c r="DT47" s="117"/>
      <c r="DU47" s="117"/>
      <c r="DV47" s="117"/>
      <c r="DW47" s="248" t="s">
        <v>759</v>
      </c>
      <c r="DX47" s="117"/>
      <c r="DY47" s="117"/>
      <c r="DZ47" s="117"/>
      <c r="EA47" s="117"/>
      <c r="EB47" s="117"/>
      <c r="EC47" s="117"/>
      <c r="ED47" s="117" t="s">
        <v>1301</v>
      </c>
      <c r="EE47" s="252">
        <v>45650.4216860417</v>
      </c>
      <c r="EF47" s="261">
        <v>45650.431350196799</v>
      </c>
      <c r="EG47" s="252">
        <v>45650</v>
      </c>
      <c r="EH47" s="129"/>
      <c r="EI47" s="129" t="s">
        <v>322</v>
      </c>
      <c r="EJ47" s="129"/>
      <c r="EK47" s="129" t="s">
        <v>322</v>
      </c>
      <c r="EL47" s="129"/>
      <c r="EM47" s="129" t="s">
        <v>323</v>
      </c>
      <c r="EN47" s="129"/>
      <c r="EO47" s="129" t="s">
        <v>727</v>
      </c>
      <c r="EP47" s="153" t="s">
        <v>759</v>
      </c>
      <c r="EQ47" s="153" t="s">
        <v>454</v>
      </c>
      <c r="ER47" s="129" t="s">
        <v>331</v>
      </c>
      <c r="ES47" s="129">
        <v>1</v>
      </c>
      <c r="ET47" s="129">
        <v>0</v>
      </c>
      <c r="EU47" s="129">
        <v>0</v>
      </c>
      <c r="EV47" s="129">
        <v>0</v>
      </c>
      <c r="EW47" s="129">
        <v>0</v>
      </c>
      <c r="EX47" s="129">
        <v>0</v>
      </c>
      <c r="EY47" s="129"/>
      <c r="EZ47" s="129" t="s">
        <v>329</v>
      </c>
      <c r="FA47" s="129">
        <v>0</v>
      </c>
      <c r="FB47" s="129">
        <v>1</v>
      </c>
      <c r="FC47" s="129">
        <v>0</v>
      </c>
      <c r="FD47" s="129">
        <v>0</v>
      </c>
      <c r="FE47" s="129">
        <v>0</v>
      </c>
      <c r="FF47" s="129">
        <v>0</v>
      </c>
      <c r="FG47" s="129">
        <v>0</v>
      </c>
      <c r="FH47" s="129">
        <v>0</v>
      </c>
      <c r="FI47" s="129">
        <v>0</v>
      </c>
      <c r="FJ47" s="129">
        <v>0</v>
      </c>
      <c r="FK47" s="129">
        <v>0</v>
      </c>
      <c r="FL47" s="129"/>
      <c r="FM47" s="129"/>
      <c r="FN47" s="129"/>
      <c r="FO47" s="129"/>
      <c r="FP47" s="129"/>
      <c r="FQ47" s="129"/>
      <c r="FR47" s="129"/>
      <c r="FS47" s="129"/>
      <c r="FT47" s="129"/>
      <c r="FU47" s="129"/>
      <c r="FV47" s="129"/>
      <c r="FW47" s="129"/>
      <c r="FX47" s="129"/>
      <c r="FY47" s="129"/>
      <c r="FZ47" s="129"/>
      <c r="GA47" s="129"/>
      <c r="GB47" s="129"/>
      <c r="GC47" s="129"/>
      <c r="GD47" s="129"/>
      <c r="GE47" s="129"/>
      <c r="GF47" s="129"/>
      <c r="GG47" s="129"/>
      <c r="GH47" s="129"/>
      <c r="GI47" s="129"/>
      <c r="GJ47" s="129"/>
      <c r="GK47" s="129"/>
      <c r="GL47" s="129"/>
      <c r="GM47" s="129"/>
      <c r="GN47" s="129"/>
      <c r="GO47" s="129"/>
      <c r="GP47" s="129"/>
      <c r="GQ47" s="129"/>
      <c r="GR47" s="129"/>
      <c r="GS47" s="129">
        <v>4</v>
      </c>
      <c r="GT47" s="129">
        <v>3</v>
      </c>
      <c r="GU47" s="129">
        <v>2</v>
      </c>
      <c r="GV47" s="129">
        <v>0</v>
      </c>
      <c r="GW47" s="129"/>
      <c r="GX47" s="129"/>
      <c r="GY47" s="129"/>
      <c r="GZ47" s="129"/>
      <c r="HA47" s="129"/>
      <c r="HB47" s="129"/>
      <c r="HC47" s="129"/>
      <c r="HD47" s="186"/>
      <c r="HE47" s="129"/>
      <c r="HF47" s="140"/>
      <c r="HG47" s="129"/>
      <c r="HH47" s="129"/>
      <c r="HI47" s="129"/>
      <c r="HJ47" s="129"/>
      <c r="HK47" s="129"/>
      <c r="HL47" s="129"/>
      <c r="HM47" s="129">
        <v>12.7</v>
      </c>
      <c r="HN47" s="129" t="s">
        <v>1302</v>
      </c>
      <c r="HO47" s="140" t="s">
        <v>1303</v>
      </c>
      <c r="HP47" s="129">
        <v>0</v>
      </c>
      <c r="HQ47" s="129"/>
      <c r="HR47" s="129"/>
      <c r="HS47" s="129"/>
      <c r="HT47" s="129"/>
      <c r="HU47" s="129"/>
      <c r="HV47" s="129"/>
      <c r="HW47" s="129"/>
      <c r="HX47" s="129"/>
      <c r="HY47" s="129"/>
      <c r="HZ47" s="129"/>
      <c r="IA47" s="129"/>
      <c r="IB47" s="129"/>
      <c r="IC47" s="129"/>
      <c r="ID47" s="129"/>
      <c r="IE47" s="129"/>
      <c r="IF47" s="129"/>
      <c r="IG47" s="129"/>
      <c r="IH47" s="129"/>
      <c r="II47" s="129"/>
      <c r="IJ47" s="129"/>
      <c r="IK47" s="129"/>
      <c r="IL47" s="176" t="s">
        <v>763</v>
      </c>
      <c r="IM47" s="129"/>
      <c r="IN47" s="167"/>
      <c r="IO47" s="129"/>
      <c r="IP47" s="129"/>
      <c r="IQ47" s="129" t="s">
        <v>1304</v>
      </c>
      <c r="IR47" s="265">
        <v>45651.432813993102</v>
      </c>
      <c r="IS47" s="265">
        <v>45664.453571967599</v>
      </c>
      <c r="IT47" s="265">
        <v>45651</v>
      </c>
      <c r="IU47" s="142"/>
      <c r="IV47" s="142" t="s">
        <v>322</v>
      </c>
      <c r="IW47" s="142"/>
      <c r="IX47" s="142" t="s">
        <v>322</v>
      </c>
      <c r="IY47" s="142"/>
      <c r="IZ47" s="142" t="s">
        <v>323</v>
      </c>
      <c r="JA47" s="142"/>
      <c r="JB47" s="142" t="s">
        <v>727</v>
      </c>
      <c r="JC47" s="154" t="s">
        <v>763</v>
      </c>
      <c r="JD47" s="154" t="s">
        <v>454</v>
      </c>
      <c r="JE47" s="142" t="s">
        <v>331</v>
      </c>
      <c r="JF47" s="142">
        <v>1</v>
      </c>
      <c r="JG47" s="142">
        <v>0</v>
      </c>
      <c r="JH47" s="142">
        <v>0</v>
      </c>
      <c r="JI47" s="142">
        <v>0</v>
      </c>
      <c r="JJ47" s="142">
        <v>0</v>
      </c>
      <c r="JK47" s="142">
        <v>0</v>
      </c>
      <c r="JL47" s="142"/>
      <c r="JM47" s="142" t="s">
        <v>329</v>
      </c>
      <c r="JN47" s="142">
        <v>0</v>
      </c>
      <c r="JO47" s="142">
        <v>1</v>
      </c>
      <c r="JP47" s="142">
        <v>0</v>
      </c>
      <c r="JQ47" s="142">
        <v>0</v>
      </c>
      <c r="JR47" s="142">
        <v>0</v>
      </c>
      <c r="JS47" s="142">
        <v>0</v>
      </c>
      <c r="JT47" s="142">
        <v>0</v>
      </c>
      <c r="JU47" s="142">
        <v>0</v>
      </c>
      <c r="JV47" s="142">
        <v>0</v>
      </c>
      <c r="JW47" s="142">
        <v>0</v>
      </c>
      <c r="JX47" s="142">
        <v>0</v>
      </c>
      <c r="JY47" s="142"/>
      <c r="JZ47" s="142"/>
      <c r="KA47" s="142"/>
      <c r="KB47" s="142"/>
      <c r="KC47" s="142"/>
      <c r="KD47" s="142"/>
      <c r="KE47" s="142"/>
      <c r="KF47" s="142"/>
      <c r="KG47" s="142"/>
      <c r="KH47" s="142"/>
      <c r="KI47" s="142"/>
      <c r="KJ47" s="142"/>
      <c r="KK47" s="142"/>
      <c r="KL47" s="142"/>
      <c r="KM47" s="142"/>
      <c r="KN47" s="142"/>
      <c r="KO47" s="142"/>
      <c r="KP47" s="142"/>
      <c r="KQ47" s="142"/>
      <c r="KR47" s="142"/>
      <c r="KS47" s="142"/>
      <c r="KT47" s="142"/>
      <c r="KU47" s="142"/>
      <c r="KV47" s="142"/>
      <c r="KW47" s="142"/>
      <c r="KX47" s="142"/>
      <c r="KY47" s="142"/>
      <c r="KZ47" s="142"/>
      <c r="LA47" s="142"/>
      <c r="LB47" s="142"/>
      <c r="LC47" s="142"/>
      <c r="LD47" s="142"/>
      <c r="LE47" s="142"/>
      <c r="LF47" s="142">
        <v>4</v>
      </c>
      <c r="LG47" s="142">
        <v>3</v>
      </c>
      <c r="LH47" s="142">
        <v>2</v>
      </c>
      <c r="LI47" s="142">
        <v>0</v>
      </c>
      <c r="LJ47" s="142"/>
      <c r="LK47" s="142"/>
      <c r="LL47" s="142"/>
      <c r="LM47" s="142"/>
      <c r="LN47" s="142"/>
      <c r="LO47" s="142"/>
      <c r="LP47" s="142"/>
      <c r="LQ47" s="194"/>
      <c r="LR47" s="142"/>
      <c r="LS47" s="144"/>
      <c r="LT47" s="142"/>
      <c r="LU47" s="142"/>
      <c r="LV47" s="142"/>
      <c r="LW47" s="142"/>
      <c r="LX47" s="142"/>
      <c r="LY47" s="142"/>
      <c r="LZ47" s="142">
        <v>9.74</v>
      </c>
      <c r="MA47" s="142" t="s">
        <v>1305</v>
      </c>
      <c r="MB47" s="144" t="s">
        <v>1306</v>
      </c>
      <c r="MC47" s="142">
        <v>0</v>
      </c>
      <c r="MD47" s="142"/>
      <c r="ME47" s="142"/>
      <c r="MF47" s="142"/>
      <c r="MG47" s="142"/>
      <c r="MH47" s="142"/>
      <c r="MI47" s="142"/>
      <c r="MJ47" s="142"/>
      <c r="MK47" s="142"/>
      <c r="ML47" s="142"/>
      <c r="MM47" s="142"/>
      <c r="MN47" s="142"/>
      <c r="MO47" s="142"/>
      <c r="MP47" s="142"/>
      <c r="MQ47" s="142"/>
      <c r="MR47" s="142"/>
      <c r="MS47" s="142"/>
      <c r="MT47" s="142"/>
      <c r="MU47" s="142"/>
      <c r="MV47" s="142"/>
      <c r="MW47" s="142"/>
      <c r="MX47" s="142"/>
      <c r="MY47" s="168"/>
      <c r="MZ47" s="142"/>
      <c r="NA47" s="180" t="s">
        <v>767</v>
      </c>
      <c r="NB47" s="142"/>
      <c r="NC47" s="142"/>
      <c r="ND47" s="142" t="s">
        <v>1307</v>
      </c>
      <c r="NE47" s="270">
        <v>45652.434020474502</v>
      </c>
      <c r="NF47" s="270">
        <v>45652.446472638898</v>
      </c>
      <c r="NG47" s="270">
        <v>45652</v>
      </c>
      <c r="NH47" s="128"/>
      <c r="NI47" s="128" t="s">
        <v>322</v>
      </c>
      <c r="NJ47" s="128"/>
      <c r="NK47" s="128" t="s">
        <v>322</v>
      </c>
      <c r="NL47" s="128"/>
      <c r="NM47" s="128" t="s">
        <v>323</v>
      </c>
      <c r="NN47" s="128"/>
      <c r="NO47" s="128" t="s">
        <v>727</v>
      </c>
      <c r="NP47" s="136" t="s">
        <v>767</v>
      </c>
      <c r="NQ47" s="136" t="s">
        <v>454</v>
      </c>
      <c r="NR47" s="128" t="s">
        <v>331</v>
      </c>
      <c r="NS47" s="128">
        <v>1</v>
      </c>
      <c r="NT47" s="128">
        <v>0</v>
      </c>
      <c r="NU47" s="128">
        <v>0</v>
      </c>
      <c r="NV47" s="128">
        <v>0</v>
      </c>
      <c r="NW47" s="128">
        <v>0</v>
      </c>
      <c r="NX47" s="128">
        <v>0</v>
      </c>
      <c r="NY47" s="128"/>
      <c r="NZ47" s="128" t="s">
        <v>329</v>
      </c>
      <c r="OA47" s="128">
        <v>0</v>
      </c>
      <c r="OB47" s="128">
        <v>1</v>
      </c>
      <c r="OC47" s="128">
        <v>0</v>
      </c>
      <c r="OD47" s="128">
        <v>0</v>
      </c>
      <c r="OE47" s="128">
        <v>0</v>
      </c>
      <c r="OF47" s="128">
        <v>0</v>
      </c>
      <c r="OG47" s="128">
        <v>0</v>
      </c>
      <c r="OH47" s="128">
        <v>0</v>
      </c>
      <c r="OI47" s="128">
        <v>0</v>
      </c>
      <c r="OJ47" s="128">
        <v>0</v>
      </c>
      <c r="OK47" s="128">
        <v>0</v>
      </c>
      <c r="OL47" s="128"/>
      <c r="OM47" s="128"/>
      <c r="ON47" s="128"/>
      <c r="OO47" s="128"/>
      <c r="OP47" s="128"/>
      <c r="OQ47" s="128"/>
      <c r="OR47" s="128"/>
      <c r="OS47" s="128"/>
      <c r="OT47" s="128"/>
      <c r="OU47" s="128"/>
      <c r="OV47" s="128"/>
      <c r="OW47" s="128"/>
      <c r="OX47" s="128"/>
      <c r="OY47" s="128"/>
      <c r="OZ47" s="128"/>
      <c r="PA47" s="128"/>
      <c r="PB47" s="128"/>
      <c r="PC47" s="128"/>
      <c r="PD47" s="128"/>
      <c r="PE47" s="128"/>
      <c r="PF47" s="128"/>
      <c r="PG47" s="128"/>
      <c r="PH47" s="128"/>
      <c r="PI47" s="128"/>
      <c r="PJ47" s="128"/>
      <c r="PK47" s="128"/>
      <c r="PL47" s="128"/>
      <c r="PM47" s="128"/>
      <c r="PN47" s="128"/>
      <c r="PO47" s="128"/>
      <c r="PP47" s="128"/>
      <c r="PQ47" s="128"/>
      <c r="PR47" s="128"/>
      <c r="PS47" s="128">
        <v>4</v>
      </c>
      <c r="PT47" s="128">
        <v>3</v>
      </c>
      <c r="PU47" s="128">
        <v>2</v>
      </c>
      <c r="PV47" s="128">
        <v>0</v>
      </c>
      <c r="PW47" s="128"/>
      <c r="PX47" s="128"/>
      <c r="PY47" s="128"/>
      <c r="PZ47" s="128"/>
      <c r="QA47" s="128"/>
      <c r="QB47" s="128"/>
      <c r="QC47" s="128"/>
      <c r="QD47" s="198"/>
      <c r="QE47" s="128"/>
      <c r="QF47" s="163"/>
      <c r="QG47" s="128"/>
      <c r="QH47" s="128"/>
      <c r="QI47" s="128"/>
      <c r="QJ47" s="128"/>
      <c r="QK47" s="128"/>
      <c r="QL47" s="128"/>
      <c r="QM47" s="128">
        <v>6.99</v>
      </c>
      <c r="QN47" s="128" t="s">
        <v>1308</v>
      </c>
      <c r="QO47" s="163" t="s">
        <v>1309</v>
      </c>
      <c r="QP47" s="128">
        <v>0</v>
      </c>
      <c r="QQ47" s="128"/>
      <c r="QR47" s="128"/>
      <c r="QS47" s="128"/>
      <c r="QT47" s="128"/>
      <c r="QU47" s="128"/>
      <c r="QV47" s="128"/>
      <c r="QW47" s="128"/>
      <c r="QX47" s="128"/>
      <c r="QY47" s="128"/>
      <c r="QZ47" s="128"/>
      <c r="RA47" s="128"/>
      <c r="RB47" s="128"/>
      <c r="RC47" s="128"/>
      <c r="RD47" s="128"/>
      <c r="RE47" s="128"/>
      <c r="RF47" s="128"/>
      <c r="RG47" s="128"/>
      <c r="RH47" s="128"/>
      <c r="RI47" s="128"/>
      <c r="RJ47" s="128"/>
      <c r="RK47" s="128"/>
      <c r="RL47" s="128"/>
      <c r="RM47" s="169"/>
      <c r="RN47" s="128"/>
      <c r="RO47" s="169"/>
      <c r="RP47" s="128"/>
      <c r="RQ47" s="128" t="s">
        <v>1310</v>
      </c>
      <c r="RR47" s="105">
        <f t="shared" si="34"/>
        <v>3.0700000000000003</v>
      </c>
      <c r="RS47" s="113">
        <f t="shared" si="35"/>
        <v>2.9599999999999991</v>
      </c>
      <c r="RT47" s="105">
        <f t="shared" si="36"/>
        <v>2.75</v>
      </c>
      <c r="RU47" s="105">
        <f t="shared" si="37"/>
        <v>0</v>
      </c>
      <c r="RV47" s="105">
        <f t="shared" si="38"/>
        <v>0</v>
      </c>
      <c r="RW47" s="105">
        <f t="shared" si="39"/>
        <v>0</v>
      </c>
      <c r="RX47" s="105">
        <f t="shared" si="40"/>
        <v>0</v>
      </c>
      <c r="RY47" s="105">
        <f t="shared" si="41"/>
        <v>0</v>
      </c>
      <c r="RZ47" s="105">
        <f t="shared" si="42"/>
        <v>0</v>
      </c>
      <c r="SA47" s="105">
        <f t="shared" si="43"/>
        <v>0</v>
      </c>
      <c r="SB47" s="105">
        <f t="shared" si="44"/>
        <v>0</v>
      </c>
      <c r="SC47" s="105">
        <f t="shared" si="45"/>
        <v>0</v>
      </c>
      <c r="SD47" s="106">
        <f t="shared" si="18"/>
        <v>2.9266666666666663</v>
      </c>
      <c r="SE47" s="106">
        <f t="shared" si="19"/>
        <v>0</v>
      </c>
      <c r="SF47" s="106">
        <f t="shared" si="20"/>
        <v>0</v>
      </c>
      <c r="SG47" s="106">
        <f t="shared" si="12"/>
        <v>0</v>
      </c>
      <c r="SH47" s="107">
        <f>(SD47/1000)*Parameters!$H$2</f>
        <v>8.6336666666666649E-5</v>
      </c>
      <c r="SI47" s="107">
        <f>(SE47/1000)*Parameters!$H$4</f>
        <v>0</v>
      </c>
      <c r="SJ47" s="107">
        <f>(SF47/1000)*Parameters!$H$3</f>
        <v>0</v>
      </c>
      <c r="SK47" s="107">
        <f>(SG47/1000)*Parameters!$H$5</f>
        <v>0</v>
      </c>
      <c r="SL47" s="108">
        <f t="shared" si="21"/>
        <v>8.6336666666666649E-5</v>
      </c>
      <c r="SM47" s="109">
        <f t="shared" si="13"/>
        <v>1</v>
      </c>
      <c r="SN47" s="109">
        <f t="shared" si="31"/>
        <v>0</v>
      </c>
      <c r="SO47" s="109">
        <f t="shared" si="32"/>
        <v>0</v>
      </c>
      <c r="SP47" s="109">
        <f t="shared" si="33"/>
        <v>0</v>
      </c>
      <c r="SQ47" s="110">
        <f>SUM(GS47*Parameters!$L$2,GT47*Parameters!$L$3,GU47*Parameters!$L$4,GV47*Parameters!$L$5)</f>
        <v>6.4</v>
      </c>
      <c r="SR47" s="110">
        <f>SUM(LF47*Parameters!$L$2,LG47*Parameters!$L$3,LH47*Parameters!$L$4,LI47*Parameters!$L$5)</f>
        <v>6.4</v>
      </c>
      <c r="SS47" s="110">
        <f>SUM(PS47*Parameters!$L$2,PT47*Parameters!$L$3,PU47*Parameters!$L$4,PV47*Parameters!$L$5)</f>
        <v>6.4</v>
      </c>
      <c r="ST47" s="110">
        <f t="shared" si="25"/>
        <v>6.4000000000000012</v>
      </c>
      <c r="SU47" s="111">
        <f t="shared" si="26"/>
        <v>0.45729166666666665</v>
      </c>
      <c r="SV47" s="111">
        <f t="shared" si="27"/>
        <v>0</v>
      </c>
      <c r="SW47" s="111">
        <f t="shared" si="28"/>
        <v>0</v>
      </c>
      <c r="SX47" s="111">
        <f t="shared" si="29"/>
        <v>0</v>
      </c>
      <c r="SY47" s="162">
        <f t="shared" si="46"/>
        <v>45649</v>
      </c>
      <c r="SZ47" s="162">
        <f t="shared" si="30"/>
        <v>45655</v>
      </c>
    </row>
    <row r="48" spans="1:520">
      <c r="A48" s="276">
        <v>45677.430366122702</v>
      </c>
      <c r="B48" s="276">
        <v>45677.438252476903</v>
      </c>
      <c r="C48" s="276">
        <v>45677</v>
      </c>
      <c r="D48" s="121"/>
      <c r="E48" s="121" t="s">
        <v>322</v>
      </c>
      <c r="F48" s="121"/>
      <c r="G48" s="121" t="s">
        <v>322</v>
      </c>
      <c r="H48" s="121"/>
      <c r="I48" s="121" t="s">
        <v>323</v>
      </c>
      <c r="J48" s="121"/>
      <c r="K48" s="121" t="s">
        <v>727</v>
      </c>
      <c r="L48" s="151" t="s">
        <v>1311</v>
      </c>
      <c r="M48" s="245" t="s">
        <v>456</v>
      </c>
      <c r="N48" s="121" t="s">
        <v>331</v>
      </c>
      <c r="O48" s="121">
        <v>1</v>
      </c>
      <c r="P48" s="121">
        <v>0</v>
      </c>
      <c r="Q48" s="121">
        <v>0</v>
      </c>
      <c r="R48" s="121">
        <v>0</v>
      </c>
      <c r="S48" s="121">
        <v>0</v>
      </c>
      <c r="T48" s="121">
        <v>0</v>
      </c>
      <c r="U48" s="121"/>
      <c r="V48" s="121" t="s">
        <v>329</v>
      </c>
      <c r="W48" s="121">
        <v>0</v>
      </c>
      <c r="X48" s="121">
        <v>1</v>
      </c>
      <c r="Y48" s="117">
        <v>0</v>
      </c>
      <c r="Z48" s="117">
        <v>0</v>
      </c>
      <c r="AA48" s="117">
        <v>0</v>
      </c>
      <c r="AB48" s="117">
        <v>0</v>
      </c>
      <c r="AC48" s="117">
        <v>0</v>
      </c>
      <c r="AD48" s="117">
        <v>0</v>
      </c>
      <c r="AE48" s="117">
        <v>0</v>
      </c>
      <c r="AF48" s="117">
        <v>0</v>
      </c>
      <c r="AG48" s="117">
        <v>0</v>
      </c>
      <c r="AH48" s="117"/>
      <c r="AI48" s="117"/>
      <c r="AJ48" s="117"/>
      <c r="AK48" s="117"/>
      <c r="AL48" s="117"/>
      <c r="AM48" s="117"/>
      <c r="AN48" s="117"/>
      <c r="AO48" s="117"/>
      <c r="AP48" s="117"/>
      <c r="AQ48" s="117"/>
      <c r="AR48" s="117"/>
      <c r="AS48" s="117"/>
      <c r="AT48" s="117"/>
      <c r="AU48" s="117"/>
      <c r="AV48" s="117"/>
      <c r="AW48" s="117"/>
      <c r="AX48" s="117"/>
      <c r="AY48" s="117"/>
      <c r="AZ48" s="117"/>
      <c r="BA48" s="117"/>
      <c r="BB48" s="117"/>
      <c r="BC48" s="117"/>
      <c r="BD48" s="117"/>
      <c r="BE48" s="117"/>
      <c r="BF48" s="190"/>
      <c r="BG48" s="121"/>
      <c r="BH48" s="122"/>
      <c r="BI48" s="117"/>
      <c r="BJ48" s="117"/>
      <c r="BK48" s="117"/>
      <c r="BL48" s="117"/>
      <c r="BM48" s="117"/>
      <c r="BN48" s="117"/>
      <c r="BO48" s="117">
        <v>14.07</v>
      </c>
      <c r="BP48" s="117" t="s">
        <v>1312</v>
      </c>
      <c r="BQ48" s="122" t="s">
        <v>1313</v>
      </c>
      <c r="BR48" s="117"/>
      <c r="BS48" s="117"/>
      <c r="BT48" s="117"/>
      <c r="BU48" s="117"/>
      <c r="BV48" s="117"/>
      <c r="BW48" s="117"/>
      <c r="BX48" s="117"/>
      <c r="BY48" s="117"/>
      <c r="BZ48" s="117"/>
      <c r="CA48" s="117"/>
      <c r="CB48" s="117"/>
      <c r="CC48" s="117"/>
      <c r="CD48" s="117"/>
      <c r="CE48" s="117"/>
      <c r="CF48" s="117"/>
      <c r="CG48" s="117"/>
      <c r="CH48" s="117"/>
      <c r="CI48" s="117"/>
      <c r="CJ48" s="117"/>
      <c r="CK48" s="117"/>
      <c r="CL48" s="117"/>
      <c r="CM48" s="117"/>
      <c r="CN48" s="117"/>
      <c r="CO48" s="117"/>
      <c r="CP48" s="117"/>
      <c r="CQ48" s="117"/>
      <c r="CR48" s="117"/>
      <c r="CS48" s="117"/>
      <c r="CT48" s="117"/>
      <c r="CU48" s="117"/>
      <c r="CV48" s="117"/>
      <c r="CW48" s="117"/>
      <c r="CX48" s="117"/>
      <c r="CY48" s="117"/>
      <c r="CZ48" s="117"/>
      <c r="DA48" s="117"/>
      <c r="DB48" s="117"/>
      <c r="DC48" s="117"/>
      <c r="DD48" s="117"/>
      <c r="DE48" s="117"/>
      <c r="DF48" s="117"/>
      <c r="DG48" s="117"/>
      <c r="DH48" s="117"/>
      <c r="DI48" s="117"/>
      <c r="DJ48" s="117"/>
      <c r="DK48" s="117"/>
      <c r="DL48" s="117"/>
      <c r="DM48" s="117"/>
      <c r="DN48" s="171"/>
      <c r="DO48" s="117"/>
      <c r="DP48" s="166"/>
      <c r="DQ48" s="117"/>
      <c r="DR48" s="166"/>
      <c r="DS48" s="117"/>
      <c r="DT48" s="117"/>
      <c r="DU48" s="117"/>
      <c r="DV48" s="117"/>
      <c r="DW48" s="248" t="s">
        <v>1314</v>
      </c>
      <c r="DX48" s="117"/>
      <c r="DY48" s="117"/>
      <c r="DZ48" s="117"/>
      <c r="EA48" s="117"/>
      <c r="EB48" s="117"/>
      <c r="EC48" s="117"/>
      <c r="ED48" s="117" t="s">
        <v>1315</v>
      </c>
      <c r="EE48" s="252">
        <v>45678.4351588426</v>
      </c>
      <c r="EF48" s="261">
        <v>45678.440407986098</v>
      </c>
      <c r="EG48" s="252">
        <v>45678</v>
      </c>
      <c r="EH48" s="129"/>
      <c r="EI48" s="129" t="s">
        <v>322</v>
      </c>
      <c r="EJ48" s="129"/>
      <c r="EK48" s="129" t="s">
        <v>322</v>
      </c>
      <c r="EL48" s="129"/>
      <c r="EM48" s="129" t="s">
        <v>323</v>
      </c>
      <c r="EN48" s="129"/>
      <c r="EO48" s="129" t="s">
        <v>727</v>
      </c>
      <c r="EP48" s="153" t="s">
        <v>1314</v>
      </c>
      <c r="EQ48" s="153" t="s">
        <v>456</v>
      </c>
      <c r="ER48" s="129" t="s">
        <v>331</v>
      </c>
      <c r="ES48" s="129">
        <v>1</v>
      </c>
      <c r="ET48" s="129">
        <v>0</v>
      </c>
      <c r="EU48" s="129">
        <v>0</v>
      </c>
      <c r="EV48" s="129">
        <v>0</v>
      </c>
      <c r="EW48" s="129">
        <v>0</v>
      </c>
      <c r="EX48" s="129">
        <v>0</v>
      </c>
      <c r="EY48" s="129"/>
      <c r="EZ48" s="129" t="s">
        <v>329</v>
      </c>
      <c r="FA48" s="129">
        <v>0</v>
      </c>
      <c r="FB48" s="129">
        <v>1</v>
      </c>
      <c r="FC48" s="129">
        <v>0</v>
      </c>
      <c r="FD48" s="129">
        <v>0</v>
      </c>
      <c r="FE48" s="129">
        <v>0</v>
      </c>
      <c r="FF48" s="129">
        <v>0</v>
      </c>
      <c r="FG48" s="129">
        <v>0</v>
      </c>
      <c r="FH48" s="129">
        <v>0</v>
      </c>
      <c r="FI48" s="129">
        <v>0</v>
      </c>
      <c r="FJ48" s="129">
        <v>0</v>
      </c>
      <c r="FK48" s="129">
        <v>0</v>
      </c>
      <c r="FL48" s="129"/>
      <c r="FM48" s="129"/>
      <c r="FN48" s="129"/>
      <c r="FO48" s="129"/>
      <c r="FP48" s="129"/>
      <c r="FQ48" s="129"/>
      <c r="FR48" s="129"/>
      <c r="FS48" s="129"/>
      <c r="FT48" s="129"/>
      <c r="FU48" s="129"/>
      <c r="FV48" s="129"/>
      <c r="FW48" s="129"/>
      <c r="FX48" s="129"/>
      <c r="FY48" s="129"/>
      <c r="FZ48" s="129"/>
      <c r="GA48" s="129"/>
      <c r="GB48" s="129"/>
      <c r="GC48" s="129"/>
      <c r="GD48" s="129"/>
      <c r="GE48" s="129"/>
      <c r="GF48" s="129"/>
      <c r="GG48" s="129"/>
      <c r="GH48" s="129"/>
      <c r="GI48" s="129"/>
      <c r="GJ48" s="129"/>
      <c r="GK48" s="129"/>
      <c r="GL48" s="129"/>
      <c r="GM48" s="129"/>
      <c r="GN48" s="129"/>
      <c r="GO48" s="129"/>
      <c r="GP48" s="129"/>
      <c r="GQ48" s="129"/>
      <c r="GR48" s="129"/>
      <c r="GS48" s="129">
        <v>5</v>
      </c>
      <c r="GT48" s="129">
        <v>2</v>
      </c>
      <c r="GU48" s="129">
        <v>5</v>
      </c>
      <c r="GV48" s="129">
        <v>0</v>
      </c>
      <c r="GW48" s="129"/>
      <c r="GX48" s="129"/>
      <c r="GY48" s="129"/>
      <c r="GZ48" s="129"/>
      <c r="HA48" s="129"/>
      <c r="HB48" s="129"/>
      <c r="HC48" s="129"/>
      <c r="HD48" s="186"/>
      <c r="HE48" s="129"/>
      <c r="HF48" s="140"/>
      <c r="HG48" s="129"/>
      <c r="HH48" s="129"/>
      <c r="HI48" s="129"/>
      <c r="HJ48" s="129"/>
      <c r="HK48" s="129"/>
      <c r="HL48" s="129"/>
      <c r="HM48" s="129">
        <v>11.23</v>
      </c>
      <c r="HN48" s="129" t="s">
        <v>1316</v>
      </c>
      <c r="HO48" s="140" t="s">
        <v>1317</v>
      </c>
      <c r="HP48" s="129">
        <v>0</v>
      </c>
      <c r="HQ48" s="129"/>
      <c r="HR48" s="129"/>
      <c r="HS48" s="129"/>
      <c r="HT48" s="129"/>
      <c r="HU48" s="129"/>
      <c r="HV48" s="129"/>
      <c r="HW48" s="129"/>
      <c r="HX48" s="129"/>
      <c r="HY48" s="129"/>
      <c r="HZ48" s="129"/>
      <c r="IA48" s="129"/>
      <c r="IB48" s="129"/>
      <c r="IC48" s="129"/>
      <c r="ID48" s="129"/>
      <c r="IE48" s="129"/>
      <c r="IF48" s="129"/>
      <c r="IG48" s="129"/>
      <c r="IH48" s="129"/>
      <c r="II48" s="129"/>
      <c r="IJ48" s="129"/>
      <c r="IK48" s="129"/>
      <c r="IL48" s="176" t="s">
        <v>1318</v>
      </c>
      <c r="IM48" s="129"/>
      <c r="IN48" s="167"/>
      <c r="IO48" s="129"/>
      <c r="IP48" s="129"/>
      <c r="IQ48" s="129" t="s">
        <v>1319</v>
      </c>
      <c r="IR48" s="265">
        <v>45679.441394374997</v>
      </c>
      <c r="IS48" s="265">
        <v>45679.445273587997</v>
      </c>
      <c r="IT48" s="265">
        <v>45679</v>
      </c>
      <c r="IU48" s="142"/>
      <c r="IV48" s="142" t="s">
        <v>322</v>
      </c>
      <c r="IW48" s="142"/>
      <c r="IX48" s="142" t="s">
        <v>322</v>
      </c>
      <c r="IY48" s="142"/>
      <c r="IZ48" s="142" t="s">
        <v>323</v>
      </c>
      <c r="JA48" s="142"/>
      <c r="JB48" s="142" t="s">
        <v>727</v>
      </c>
      <c r="JC48" s="154" t="s">
        <v>1318</v>
      </c>
      <c r="JD48" s="154" t="s">
        <v>456</v>
      </c>
      <c r="JE48" s="142" t="s">
        <v>331</v>
      </c>
      <c r="JF48" s="142">
        <v>1</v>
      </c>
      <c r="JG48" s="142">
        <v>0</v>
      </c>
      <c r="JH48" s="142">
        <v>0</v>
      </c>
      <c r="JI48" s="142">
        <v>0</v>
      </c>
      <c r="JJ48" s="142">
        <v>0</v>
      </c>
      <c r="JK48" s="142">
        <v>0</v>
      </c>
      <c r="JL48" s="142"/>
      <c r="JM48" s="142" t="s">
        <v>329</v>
      </c>
      <c r="JN48" s="142">
        <v>0</v>
      </c>
      <c r="JO48" s="142">
        <v>1</v>
      </c>
      <c r="JP48" s="142">
        <v>0</v>
      </c>
      <c r="JQ48" s="142">
        <v>0</v>
      </c>
      <c r="JR48" s="142">
        <v>0</v>
      </c>
      <c r="JS48" s="142">
        <v>0</v>
      </c>
      <c r="JT48" s="142">
        <v>0</v>
      </c>
      <c r="JU48" s="142">
        <v>0</v>
      </c>
      <c r="JV48" s="142">
        <v>0</v>
      </c>
      <c r="JW48" s="142">
        <v>0</v>
      </c>
      <c r="JX48" s="142">
        <v>0</v>
      </c>
      <c r="JY48" s="142"/>
      <c r="JZ48" s="142"/>
      <c r="KA48" s="142"/>
      <c r="KB48" s="142"/>
      <c r="KC48" s="142"/>
      <c r="KD48" s="142"/>
      <c r="KE48" s="142"/>
      <c r="KF48" s="142"/>
      <c r="KG48" s="142"/>
      <c r="KH48" s="142"/>
      <c r="KI48" s="142"/>
      <c r="KJ48" s="142"/>
      <c r="KK48" s="142"/>
      <c r="KL48" s="142"/>
      <c r="KM48" s="142"/>
      <c r="KN48" s="142"/>
      <c r="KO48" s="142"/>
      <c r="KP48" s="142"/>
      <c r="KQ48" s="142"/>
      <c r="KR48" s="142"/>
      <c r="KS48" s="142"/>
      <c r="KT48" s="142"/>
      <c r="KU48" s="142"/>
      <c r="KV48" s="142"/>
      <c r="KW48" s="142"/>
      <c r="KX48" s="142"/>
      <c r="KY48" s="142"/>
      <c r="KZ48" s="142"/>
      <c r="LA48" s="142"/>
      <c r="LB48" s="142"/>
      <c r="LC48" s="142"/>
      <c r="LD48" s="142"/>
      <c r="LE48" s="142"/>
      <c r="LF48" s="142">
        <v>5</v>
      </c>
      <c r="LG48" s="142">
        <v>2</v>
      </c>
      <c r="LH48" s="142">
        <v>5</v>
      </c>
      <c r="LI48" s="142">
        <v>0</v>
      </c>
      <c r="LJ48" s="142"/>
      <c r="LK48" s="142"/>
      <c r="LL48" s="142"/>
      <c r="LM48" s="142"/>
      <c r="LN48" s="142"/>
      <c r="LO48" s="142"/>
      <c r="LP48" s="142"/>
      <c r="LQ48" s="194"/>
      <c r="LR48" s="142"/>
      <c r="LS48" s="144"/>
      <c r="LT48" s="142"/>
      <c r="LU48" s="142"/>
      <c r="LV48" s="142"/>
      <c r="LW48" s="142"/>
      <c r="LX48" s="142"/>
      <c r="LY48" s="142"/>
      <c r="LZ48" s="142">
        <v>8.4450000000000003</v>
      </c>
      <c r="MA48" s="142" t="s">
        <v>1320</v>
      </c>
      <c r="MB48" s="144" t="s">
        <v>1321</v>
      </c>
      <c r="MC48" s="142">
        <v>0</v>
      </c>
      <c r="MD48" s="142"/>
      <c r="ME48" s="142"/>
      <c r="MF48" s="142"/>
      <c r="MG48" s="142"/>
      <c r="MH48" s="142"/>
      <c r="MI48" s="142"/>
      <c r="MJ48" s="142"/>
      <c r="MK48" s="142"/>
      <c r="ML48" s="142"/>
      <c r="MM48" s="142"/>
      <c r="MN48" s="142"/>
      <c r="MO48" s="142"/>
      <c r="MP48" s="142"/>
      <c r="MQ48" s="142"/>
      <c r="MR48" s="142"/>
      <c r="MS48" s="142"/>
      <c r="MT48" s="142"/>
      <c r="MU48" s="142"/>
      <c r="MV48" s="142"/>
      <c r="MW48" s="142"/>
      <c r="MX48" s="142"/>
      <c r="MY48" s="168"/>
      <c r="MZ48" s="142"/>
      <c r="NA48" s="180" t="s">
        <v>1322</v>
      </c>
      <c r="NB48" s="142"/>
      <c r="NC48" s="142"/>
      <c r="ND48" s="142" t="s">
        <v>1323</v>
      </c>
      <c r="NE48" s="270">
        <v>45680.430761319403</v>
      </c>
      <c r="NF48" s="270">
        <v>45680.590026365702</v>
      </c>
      <c r="NG48" s="270">
        <v>45680</v>
      </c>
      <c r="NH48" s="128"/>
      <c r="NI48" s="128" t="s">
        <v>322</v>
      </c>
      <c r="NJ48" s="128"/>
      <c r="NK48" s="128" t="s">
        <v>322</v>
      </c>
      <c r="NL48" s="128"/>
      <c r="NM48" s="128" t="s">
        <v>323</v>
      </c>
      <c r="NN48" s="128"/>
      <c r="NO48" s="128" t="s">
        <v>727</v>
      </c>
      <c r="NP48" s="136" t="s">
        <v>1322</v>
      </c>
      <c r="NQ48" s="136" t="s">
        <v>456</v>
      </c>
      <c r="NR48" s="128" t="s">
        <v>331</v>
      </c>
      <c r="NS48" s="128">
        <v>1</v>
      </c>
      <c r="NT48" s="128">
        <v>0</v>
      </c>
      <c r="NU48" s="128">
        <v>0</v>
      </c>
      <c r="NV48" s="128">
        <v>0</v>
      </c>
      <c r="NW48" s="128">
        <v>0</v>
      </c>
      <c r="NX48" s="128">
        <v>0</v>
      </c>
      <c r="NY48" s="128"/>
      <c r="NZ48" s="128" t="s">
        <v>329</v>
      </c>
      <c r="OA48" s="128">
        <v>0</v>
      </c>
      <c r="OB48" s="128">
        <v>1</v>
      </c>
      <c r="OC48" s="128">
        <v>0</v>
      </c>
      <c r="OD48" s="128">
        <v>0</v>
      </c>
      <c r="OE48" s="128">
        <v>0</v>
      </c>
      <c r="OF48" s="128">
        <v>0</v>
      </c>
      <c r="OG48" s="128">
        <v>0</v>
      </c>
      <c r="OH48" s="128">
        <v>0</v>
      </c>
      <c r="OI48" s="128">
        <v>0</v>
      </c>
      <c r="OJ48" s="128">
        <v>0</v>
      </c>
      <c r="OK48" s="128">
        <v>0</v>
      </c>
      <c r="OL48" s="128"/>
      <c r="OM48" s="128"/>
      <c r="ON48" s="128"/>
      <c r="OO48" s="128"/>
      <c r="OP48" s="128"/>
      <c r="OQ48" s="128"/>
      <c r="OR48" s="128"/>
      <c r="OS48" s="128"/>
      <c r="OT48" s="128"/>
      <c r="OU48" s="128"/>
      <c r="OV48" s="128"/>
      <c r="OW48" s="128"/>
      <c r="OX48" s="128"/>
      <c r="OY48" s="128"/>
      <c r="OZ48" s="128"/>
      <c r="PA48" s="128"/>
      <c r="PB48" s="128"/>
      <c r="PC48" s="128"/>
      <c r="PD48" s="128"/>
      <c r="PE48" s="128"/>
      <c r="PF48" s="128"/>
      <c r="PG48" s="128"/>
      <c r="PH48" s="128"/>
      <c r="PI48" s="128"/>
      <c r="PJ48" s="128"/>
      <c r="PK48" s="128"/>
      <c r="PL48" s="128"/>
      <c r="PM48" s="128"/>
      <c r="PN48" s="128"/>
      <c r="PO48" s="128"/>
      <c r="PP48" s="128"/>
      <c r="PQ48" s="128"/>
      <c r="PR48" s="128"/>
      <c r="PS48" s="128">
        <v>5</v>
      </c>
      <c r="PT48" s="128">
        <v>2</v>
      </c>
      <c r="PU48" s="128">
        <v>5</v>
      </c>
      <c r="PV48" s="128">
        <v>0</v>
      </c>
      <c r="PW48" s="128"/>
      <c r="PX48" s="128"/>
      <c r="PY48" s="128"/>
      <c r="PZ48" s="128"/>
      <c r="QA48" s="128"/>
      <c r="QB48" s="128"/>
      <c r="QC48" s="128"/>
      <c r="QD48" s="198"/>
      <c r="QE48" s="128"/>
      <c r="QF48" s="163"/>
      <c r="QG48" s="128"/>
      <c r="QH48" s="128"/>
      <c r="QI48" s="128"/>
      <c r="QJ48" s="128"/>
      <c r="QK48" s="128"/>
      <c r="QL48" s="128"/>
      <c r="QM48" s="128">
        <v>5.6050000000000004</v>
      </c>
      <c r="QN48" s="128" t="s">
        <v>1324</v>
      </c>
      <c r="QO48" s="163" t="s">
        <v>1325</v>
      </c>
      <c r="QP48" s="128">
        <v>0</v>
      </c>
      <c r="QQ48" s="128"/>
      <c r="QR48" s="128"/>
      <c r="QS48" s="128"/>
      <c r="QT48" s="128"/>
      <c r="QU48" s="128"/>
      <c r="QV48" s="128"/>
      <c r="QW48" s="128"/>
      <c r="QX48" s="128"/>
      <c r="QY48" s="128"/>
      <c r="QZ48" s="128"/>
      <c r="RA48" s="128"/>
      <c r="RB48" s="128"/>
      <c r="RC48" s="128"/>
      <c r="RD48" s="128"/>
      <c r="RE48" s="128"/>
      <c r="RF48" s="128"/>
      <c r="RG48" s="128"/>
      <c r="RH48" s="128"/>
      <c r="RI48" s="128"/>
      <c r="RJ48" s="128"/>
      <c r="RK48" s="128"/>
      <c r="RL48" s="128"/>
      <c r="RM48" s="169"/>
      <c r="RN48" s="128"/>
      <c r="RO48" s="169"/>
      <c r="RP48" s="128"/>
      <c r="RQ48" s="128" t="s">
        <v>1326</v>
      </c>
      <c r="RR48" s="105">
        <f t="shared" si="34"/>
        <v>2.84</v>
      </c>
      <c r="RS48" s="113">
        <f t="shared" si="35"/>
        <v>2.7850000000000001</v>
      </c>
      <c r="RT48" s="105">
        <f t="shared" si="36"/>
        <v>2.84</v>
      </c>
      <c r="RU48" s="105">
        <f t="shared" si="37"/>
        <v>0</v>
      </c>
      <c r="RV48" s="105">
        <f t="shared" si="38"/>
        <v>0</v>
      </c>
      <c r="RW48" s="105">
        <f t="shared" si="39"/>
        <v>0</v>
      </c>
      <c r="RX48" s="105">
        <f t="shared" si="40"/>
        <v>0</v>
      </c>
      <c r="RY48" s="105">
        <f t="shared" si="41"/>
        <v>0</v>
      </c>
      <c r="RZ48" s="105">
        <f t="shared" si="42"/>
        <v>0</v>
      </c>
      <c r="SA48" s="105">
        <f t="shared" si="43"/>
        <v>0</v>
      </c>
      <c r="SB48" s="105">
        <f t="shared" si="44"/>
        <v>0</v>
      </c>
      <c r="SC48" s="105">
        <f t="shared" si="45"/>
        <v>0</v>
      </c>
      <c r="SD48" s="106">
        <f t="shared" si="18"/>
        <v>2.8216666666666668</v>
      </c>
      <c r="SE48" s="106">
        <f t="shared" si="19"/>
        <v>0</v>
      </c>
      <c r="SF48" s="106">
        <f t="shared" si="20"/>
        <v>0</v>
      </c>
      <c r="SG48" s="106">
        <f t="shared" si="12"/>
        <v>0</v>
      </c>
      <c r="SH48" s="107">
        <f>(SD48/1000)*Parameters!$H$2</f>
        <v>8.3239166666666667E-5</v>
      </c>
      <c r="SI48" s="107">
        <f>(SE48/1000)*Parameters!$H$4</f>
        <v>0</v>
      </c>
      <c r="SJ48" s="107">
        <f>(SF48/1000)*Parameters!$H$3</f>
        <v>0</v>
      </c>
      <c r="SK48" s="107">
        <f>(SG48/1000)*Parameters!$H$5</f>
        <v>0</v>
      </c>
      <c r="SL48" s="108">
        <f t="shared" si="21"/>
        <v>8.3239166666666667E-5</v>
      </c>
      <c r="SM48" s="109">
        <f t="shared" si="13"/>
        <v>1</v>
      </c>
      <c r="SN48" s="109">
        <f t="shared" si="31"/>
        <v>0</v>
      </c>
      <c r="SO48" s="109">
        <f t="shared" si="32"/>
        <v>0</v>
      </c>
      <c r="SP48" s="109">
        <f t="shared" si="33"/>
        <v>0</v>
      </c>
      <c r="SQ48" s="110">
        <f>SUM(GS48*Parameters!$L$2,GT48*Parameters!$L$3,GU48*Parameters!$L$4,GV48*Parameters!$L$5)</f>
        <v>9.1</v>
      </c>
      <c r="SR48" s="110">
        <f>SUM(LF48*Parameters!$L$2,LG48*Parameters!$L$3,LH48*Parameters!$L$4,LI48*Parameters!$L$5)</f>
        <v>9.1</v>
      </c>
      <c r="SS48" s="110">
        <f>SUM(PS48*Parameters!$L$2,PT48*Parameters!$L$3,PU48*Parameters!$L$4,PV48*Parameters!$L$5)</f>
        <v>9.1</v>
      </c>
      <c r="ST48" s="110">
        <f t="shared" si="25"/>
        <v>9.1</v>
      </c>
      <c r="SU48" s="111">
        <f t="shared" si="26"/>
        <v>0.31007326007326008</v>
      </c>
      <c r="SV48" s="111">
        <f t="shared" si="27"/>
        <v>0</v>
      </c>
      <c r="SW48" s="111">
        <f t="shared" si="28"/>
        <v>0</v>
      </c>
      <c r="SX48" s="111">
        <f t="shared" si="29"/>
        <v>0</v>
      </c>
      <c r="SY48" s="162">
        <f t="shared" si="46"/>
        <v>45677</v>
      </c>
      <c r="SZ48" s="162">
        <f t="shared" si="30"/>
        <v>45683</v>
      </c>
    </row>
    <row r="49" spans="1:520">
      <c r="A49" s="276">
        <v>45648.5798976968</v>
      </c>
      <c r="B49" s="276">
        <v>45651.629603958303</v>
      </c>
      <c r="C49" s="276">
        <v>45648</v>
      </c>
      <c r="D49" s="121"/>
      <c r="E49" s="121" t="s">
        <v>322</v>
      </c>
      <c r="F49" s="121"/>
      <c r="G49" s="121" t="s">
        <v>322</v>
      </c>
      <c r="H49" s="121"/>
      <c r="I49" s="121" t="s">
        <v>323</v>
      </c>
      <c r="J49" s="121"/>
      <c r="K49" s="121" t="s">
        <v>727</v>
      </c>
      <c r="L49" s="151" t="s">
        <v>808</v>
      </c>
      <c r="M49" s="245" t="s">
        <v>460</v>
      </c>
      <c r="N49" s="121" t="s">
        <v>331</v>
      </c>
      <c r="O49" s="121">
        <v>1</v>
      </c>
      <c r="P49" s="121">
        <v>0</v>
      </c>
      <c r="Q49" s="121">
        <v>0</v>
      </c>
      <c r="R49" s="121">
        <v>0</v>
      </c>
      <c r="S49" s="121">
        <v>0</v>
      </c>
      <c r="T49" s="121">
        <v>0</v>
      </c>
      <c r="U49" s="121"/>
      <c r="V49" s="121" t="s">
        <v>329</v>
      </c>
      <c r="W49" s="121">
        <v>0</v>
      </c>
      <c r="X49" s="121">
        <v>1</v>
      </c>
      <c r="Y49" s="117">
        <v>0</v>
      </c>
      <c r="Z49" s="117">
        <v>0</v>
      </c>
      <c r="AA49" s="117">
        <v>0</v>
      </c>
      <c r="AB49" s="117">
        <v>0</v>
      </c>
      <c r="AC49" s="117">
        <v>0</v>
      </c>
      <c r="AD49" s="117">
        <v>0</v>
      </c>
      <c r="AE49" s="117">
        <v>0</v>
      </c>
      <c r="AF49" s="117">
        <v>0</v>
      </c>
      <c r="AG49" s="117">
        <v>0</v>
      </c>
      <c r="AH49" s="117"/>
      <c r="AI49" s="117"/>
      <c r="AJ49" s="117"/>
      <c r="AK49" s="117"/>
      <c r="AL49" s="117"/>
      <c r="AM49" s="117"/>
      <c r="AN49" s="117"/>
      <c r="AO49" s="117"/>
      <c r="AP49" s="117"/>
      <c r="AQ49" s="117"/>
      <c r="AR49" s="117"/>
      <c r="AS49" s="117"/>
      <c r="AT49" s="117"/>
      <c r="AU49" s="117"/>
      <c r="AV49" s="117"/>
      <c r="AW49" s="117"/>
      <c r="AX49" s="117"/>
      <c r="AY49" s="117"/>
      <c r="AZ49" s="117"/>
      <c r="BA49" s="117"/>
      <c r="BB49" s="117"/>
      <c r="BC49" s="117"/>
      <c r="BD49" s="117"/>
      <c r="BE49" s="117"/>
      <c r="BF49" s="190"/>
      <c r="BG49" s="121"/>
      <c r="BH49" s="122"/>
      <c r="BI49" s="117"/>
      <c r="BJ49" s="117"/>
      <c r="BK49" s="117"/>
      <c r="BL49" s="117"/>
      <c r="BM49" s="117"/>
      <c r="BN49" s="117"/>
      <c r="BO49" s="117">
        <v>11.3</v>
      </c>
      <c r="BP49" s="117" t="s">
        <v>1327</v>
      </c>
      <c r="BQ49" s="122" t="s">
        <v>1328</v>
      </c>
      <c r="BR49" s="117"/>
      <c r="BS49" s="117"/>
      <c r="BT49" s="117"/>
      <c r="BU49" s="117"/>
      <c r="BV49" s="117"/>
      <c r="BW49" s="117"/>
      <c r="BX49" s="117"/>
      <c r="BY49" s="117"/>
      <c r="BZ49" s="117"/>
      <c r="CA49" s="117"/>
      <c r="CB49" s="117"/>
      <c r="CC49" s="117"/>
      <c r="CD49" s="117"/>
      <c r="CE49" s="117"/>
      <c r="CF49" s="117"/>
      <c r="CG49" s="117"/>
      <c r="CH49" s="117"/>
      <c r="CI49" s="117"/>
      <c r="CJ49" s="117"/>
      <c r="CK49" s="117"/>
      <c r="CL49" s="117"/>
      <c r="CM49" s="117"/>
      <c r="CN49" s="117"/>
      <c r="CO49" s="117"/>
      <c r="CP49" s="117"/>
      <c r="CQ49" s="117"/>
      <c r="CR49" s="117"/>
      <c r="CS49" s="117"/>
      <c r="CT49" s="117"/>
      <c r="CU49" s="117"/>
      <c r="CV49" s="117"/>
      <c r="CW49" s="117"/>
      <c r="CX49" s="117"/>
      <c r="CY49" s="117"/>
      <c r="CZ49" s="117"/>
      <c r="DA49" s="117"/>
      <c r="DB49" s="117"/>
      <c r="DC49" s="117"/>
      <c r="DD49" s="117"/>
      <c r="DE49" s="117"/>
      <c r="DF49" s="117"/>
      <c r="DG49" s="117"/>
      <c r="DH49" s="117"/>
      <c r="DI49" s="117"/>
      <c r="DJ49" s="117"/>
      <c r="DK49" s="117"/>
      <c r="DL49" s="117"/>
      <c r="DM49" s="117"/>
      <c r="DN49" s="171"/>
      <c r="DO49" s="117"/>
      <c r="DP49" s="166"/>
      <c r="DQ49" s="117"/>
      <c r="DR49" s="166"/>
      <c r="DS49" s="117"/>
      <c r="DT49" s="117"/>
      <c r="DU49" s="117"/>
      <c r="DV49" s="117"/>
      <c r="DW49" s="248" t="s">
        <v>756</v>
      </c>
      <c r="DX49" s="117"/>
      <c r="DY49" s="117"/>
      <c r="DZ49" s="117"/>
      <c r="EA49" s="117"/>
      <c r="EB49" s="117"/>
      <c r="EC49" s="117"/>
      <c r="ED49" s="117" t="s">
        <v>1329</v>
      </c>
      <c r="EE49" s="252">
        <v>45649.580069583302</v>
      </c>
      <c r="EF49" s="261">
        <v>45649.583638657401</v>
      </c>
      <c r="EG49" s="252">
        <v>45649</v>
      </c>
      <c r="EH49" s="129"/>
      <c r="EI49" s="129" t="s">
        <v>322</v>
      </c>
      <c r="EJ49" s="129"/>
      <c r="EK49" s="129" t="s">
        <v>322</v>
      </c>
      <c r="EL49" s="129"/>
      <c r="EM49" s="129" t="s">
        <v>323</v>
      </c>
      <c r="EN49" s="129"/>
      <c r="EO49" s="129" t="s">
        <v>727</v>
      </c>
      <c r="EP49" s="153" t="s">
        <v>756</v>
      </c>
      <c r="EQ49" s="153" t="s">
        <v>460</v>
      </c>
      <c r="ER49" s="129" t="s">
        <v>331</v>
      </c>
      <c r="ES49" s="129">
        <v>1</v>
      </c>
      <c r="ET49" s="129">
        <v>0</v>
      </c>
      <c r="EU49" s="129">
        <v>0</v>
      </c>
      <c r="EV49" s="129">
        <v>0</v>
      </c>
      <c r="EW49" s="129">
        <v>0</v>
      </c>
      <c r="EX49" s="129">
        <v>0</v>
      </c>
      <c r="EY49" s="129"/>
      <c r="EZ49" s="129" t="s">
        <v>329</v>
      </c>
      <c r="FA49" s="129">
        <v>0</v>
      </c>
      <c r="FB49" s="129">
        <v>1</v>
      </c>
      <c r="FC49" s="129">
        <v>0</v>
      </c>
      <c r="FD49" s="129">
        <v>0</v>
      </c>
      <c r="FE49" s="129">
        <v>0</v>
      </c>
      <c r="FF49" s="129">
        <v>0</v>
      </c>
      <c r="FG49" s="129">
        <v>0</v>
      </c>
      <c r="FH49" s="129">
        <v>0</v>
      </c>
      <c r="FI49" s="129">
        <v>0</v>
      </c>
      <c r="FJ49" s="129">
        <v>0</v>
      </c>
      <c r="FK49" s="129">
        <v>0</v>
      </c>
      <c r="FL49" s="129"/>
      <c r="FM49" s="129"/>
      <c r="FN49" s="129"/>
      <c r="FO49" s="129"/>
      <c r="FP49" s="129"/>
      <c r="FQ49" s="129"/>
      <c r="FR49" s="129"/>
      <c r="FS49" s="129"/>
      <c r="FT49" s="129"/>
      <c r="FU49" s="129"/>
      <c r="FV49" s="129"/>
      <c r="FW49" s="129"/>
      <c r="FX49" s="129"/>
      <c r="FY49" s="129"/>
      <c r="FZ49" s="129"/>
      <c r="GA49" s="129"/>
      <c r="GB49" s="129"/>
      <c r="GC49" s="129"/>
      <c r="GD49" s="129"/>
      <c r="GE49" s="129"/>
      <c r="GF49" s="129"/>
      <c r="GG49" s="129"/>
      <c r="GH49" s="129"/>
      <c r="GI49" s="129"/>
      <c r="GJ49" s="129"/>
      <c r="GK49" s="129"/>
      <c r="GL49" s="129"/>
      <c r="GM49" s="129"/>
      <c r="GN49" s="129"/>
      <c r="GO49" s="129"/>
      <c r="GP49" s="129"/>
      <c r="GQ49" s="129"/>
      <c r="GR49" s="129"/>
      <c r="GS49" s="129">
        <v>3</v>
      </c>
      <c r="GT49" s="129">
        <v>1</v>
      </c>
      <c r="GU49" s="129">
        <v>1</v>
      </c>
      <c r="GV49" s="129">
        <v>0</v>
      </c>
      <c r="GW49" s="129"/>
      <c r="GX49" s="129"/>
      <c r="GY49" s="129"/>
      <c r="GZ49" s="129"/>
      <c r="HA49" s="129"/>
      <c r="HB49" s="129"/>
      <c r="HC49" s="129"/>
      <c r="HD49" s="186"/>
      <c r="HE49" s="129"/>
      <c r="HF49" s="140"/>
      <c r="HG49" s="129"/>
      <c r="HH49" s="129"/>
      <c r="HI49" s="129"/>
      <c r="HJ49" s="129"/>
      <c r="HK49" s="129"/>
      <c r="HL49" s="129"/>
      <c r="HM49" s="129">
        <v>8.4350000000000005</v>
      </c>
      <c r="HN49" s="129" t="s">
        <v>1330</v>
      </c>
      <c r="HO49" s="140" t="s">
        <v>1331</v>
      </c>
      <c r="HP49" s="129">
        <v>0</v>
      </c>
      <c r="HQ49" s="129"/>
      <c r="HR49" s="129"/>
      <c r="HS49" s="129"/>
      <c r="HT49" s="129"/>
      <c r="HU49" s="129"/>
      <c r="HV49" s="129"/>
      <c r="HW49" s="129"/>
      <c r="HX49" s="129"/>
      <c r="HY49" s="129"/>
      <c r="HZ49" s="129"/>
      <c r="IA49" s="129"/>
      <c r="IB49" s="129"/>
      <c r="IC49" s="129"/>
      <c r="ID49" s="129"/>
      <c r="IE49" s="129"/>
      <c r="IF49" s="129"/>
      <c r="IG49" s="129"/>
      <c r="IH49" s="129"/>
      <c r="II49" s="129"/>
      <c r="IJ49" s="129"/>
      <c r="IK49" s="129"/>
      <c r="IL49" s="176" t="s">
        <v>759</v>
      </c>
      <c r="IM49" s="129"/>
      <c r="IN49" s="167"/>
      <c r="IO49" s="129"/>
      <c r="IP49" s="129"/>
      <c r="IQ49" s="129" t="s">
        <v>1332</v>
      </c>
      <c r="IR49" s="265">
        <v>45650.573205381901</v>
      </c>
      <c r="IS49" s="265">
        <v>45650.575834432901</v>
      </c>
      <c r="IT49" s="265">
        <v>45650</v>
      </c>
      <c r="IU49" s="142"/>
      <c r="IV49" s="142" t="s">
        <v>322</v>
      </c>
      <c r="IW49" s="142"/>
      <c r="IX49" s="142" t="s">
        <v>322</v>
      </c>
      <c r="IY49" s="142"/>
      <c r="IZ49" s="142" t="s">
        <v>323</v>
      </c>
      <c r="JA49" s="142"/>
      <c r="JB49" s="142" t="s">
        <v>727</v>
      </c>
      <c r="JC49" s="154" t="s">
        <v>759</v>
      </c>
      <c r="JD49" s="154" t="s">
        <v>460</v>
      </c>
      <c r="JE49" s="142" t="s">
        <v>331</v>
      </c>
      <c r="JF49" s="142">
        <v>1</v>
      </c>
      <c r="JG49" s="142">
        <v>0</v>
      </c>
      <c r="JH49" s="142">
        <v>0</v>
      </c>
      <c r="JI49" s="142">
        <v>0</v>
      </c>
      <c r="JJ49" s="142">
        <v>0</v>
      </c>
      <c r="JK49" s="142">
        <v>0</v>
      </c>
      <c r="JL49" s="142"/>
      <c r="JM49" s="142" t="s">
        <v>329</v>
      </c>
      <c r="JN49" s="142">
        <v>0</v>
      </c>
      <c r="JO49" s="142">
        <v>1</v>
      </c>
      <c r="JP49" s="142">
        <v>0</v>
      </c>
      <c r="JQ49" s="142">
        <v>0</v>
      </c>
      <c r="JR49" s="142">
        <v>0</v>
      </c>
      <c r="JS49" s="142">
        <v>0</v>
      </c>
      <c r="JT49" s="142">
        <v>0</v>
      </c>
      <c r="JU49" s="142">
        <v>0</v>
      </c>
      <c r="JV49" s="142">
        <v>0</v>
      </c>
      <c r="JW49" s="142">
        <v>0</v>
      </c>
      <c r="JX49" s="142">
        <v>0</v>
      </c>
      <c r="JY49" s="142"/>
      <c r="JZ49" s="142"/>
      <c r="KA49" s="142"/>
      <c r="KB49" s="142"/>
      <c r="KC49" s="142"/>
      <c r="KD49" s="142"/>
      <c r="KE49" s="142"/>
      <c r="KF49" s="142"/>
      <c r="KG49" s="142"/>
      <c r="KH49" s="142"/>
      <c r="KI49" s="142"/>
      <c r="KJ49" s="142"/>
      <c r="KK49" s="142"/>
      <c r="KL49" s="142"/>
      <c r="KM49" s="142"/>
      <c r="KN49" s="142"/>
      <c r="KO49" s="142"/>
      <c r="KP49" s="142"/>
      <c r="KQ49" s="142"/>
      <c r="KR49" s="142"/>
      <c r="KS49" s="142"/>
      <c r="KT49" s="142"/>
      <c r="KU49" s="142"/>
      <c r="KV49" s="142"/>
      <c r="KW49" s="142"/>
      <c r="KX49" s="142"/>
      <c r="KY49" s="142"/>
      <c r="KZ49" s="142"/>
      <c r="LA49" s="142"/>
      <c r="LB49" s="142"/>
      <c r="LC49" s="142"/>
      <c r="LD49" s="142"/>
      <c r="LE49" s="142"/>
      <c r="LF49" s="142">
        <v>3</v>
      </c>
      <c r="LG49" s="142">
        <v>1</v>
      </c>
      <c r="LH49" s="142">
        <v>1</v>
      </c>
      <c r="LI49" s="142">
        <v>0</v>
      </c>
      <c r="LJ49" s="142"/>
      <c r="LK49" s="142"/>
      <c r="LL49" s="142"/>
      <c r="LM49" s="142"/>
      <c r="LN49" s="142"/>
      <c r="LO49" s="142"/>
      <c r="LP49" s="142"/>
      <c r="LQ49" s="194"/>
      <c r="LR49" s="142"/>
      <c r="LS49" s="144"/>
      <c r="LT49" s="142"/>
      <c r="LU49" s="142"/>
      <c r="LV49" s="142"/>
      <c r="LW49" s="142"/>
      <c r="LX49" s="142"/>
      <c r="LY49" s="142"/>
      <c r="LZ49" s="142">
        <v>5.61</v>
      </c>
      <c r="MA49" s="142" t="s">
        <v>1333</v>
      </c>
      <c r="MB49" s="144" t="s">
        <v>1334</v>
      </c>
      <c r="MC49" s="142">
        <v>0</v>
      </c>
      <c r="MD49" s="142"/>
      <c r="ME49" s="142"/>
      <c r="MF49" s="142"/>
      <c r="MG49" s="142"/>
      <c r="MH49" s="142"/>
      <c r="MI49" s="142"/>
      <c r="MJ49" s="142"/>
      <c r="MK49" s="142"/>
      <c r="ML49" s="142"/>
      <c r="MM49" s="142"/>
      <c r="MN49" s="142"/>
      <c r="MO49" s="142"/>
      <c r="MP49" s="142"/>
      <c r="MQ49" s="142"/>
      <c r="MR49" s="142"/>
      <c r="MS49" s="142"/>
      <c r="MT49" s="142"/>
      <c r="MU49" s="142"/>
      <c r="MV49" s="142"/>
      <c r="MW49" s="142"/>
      <c r="MX49" s="142"/>
      <c r="MY49" s="168"/>
      <c r="MZ49" s="142"/>
      <c r="NA49" s="180" t="s">
        <v>763</v>
      </c>
      <c r="NB49" s="142"/>
      <c r="NC49" s="142"/>
      <c r="ND49" s="142" t="s">
        <v>1335</v>
      </c>
      <c r="NE49" s="270">
        <v>45651.572621666703</v>
      </c>
      <c r="NF49" s="270">
        <v>45651.581590937501</v>
      </c>
      <c r="NG49" s="270">
        <v>45651</v>
      </c>
      <c r="NH49" s="128"/>
      <c r="NI49" s="128" t="s">
        <v>322</v>
      </c>
      <c r="NJ49" s="128"/>
      <c r="NK49" s="128" t="s">
        <v>322</v>
      </c>
      <c r="NL49" s="128"/>
      <c r="NM49" s="128" t="s">
        <v>323</v>
      </c>
      <c r="NN49" s="128"/>
      <c r="NO49" s="128" t="s">
        <v>727</v>
      </c>
      <c r="NP49" s="136" t="s">
        <v>763</v>
      </c>
      <c r="NQ49" s="136" t="s">
        <v>460</v>
      </c>
      <c r="NR49" s="128" t="s">
        <v>331</v>
      </c>
      <c r="NS49" s="128">
        <v>1</v>
      </c>
      <c r="NT49" s="128">
        <v>0</v>
      </c>
      <c r="NU49" s="128">
        <v>0</v>
      </c>
      <c r="NV49" s="128">
        <v>0</v>
      </c>
      <c r="NW49" s="128">
        <v>0</v>
      </c>
      <c r="NX49" s="128">
        <v>0</v>
      </c>
      <c r="NY49" s="128"/>
      <c r="NZ49" s="128" t="s">
        <v>329</v>
      </c>
      <c r="OA49" s="128">
        <v>0</v>
      </c>
      <c r="OB49" s="128">
        <v>1</v>
      </c>
      <c r="OC49" s="128">
        <v>0</v>
      </c>
      <c r="OD49" s="128">
        <v>0</v>
      </c>
      <c r="OE49" s="128">
        <v>0</v>
      </c>
      <c r="OF49" s="128">
        <v>0</v>
      </c>
      <c r="OG49" s="128">
        <v>0</v>
      </c>
      <c r="OH49" s="128">
        <v>0</v>
      </c>
      <c r="OI49" s="128">
        <v>0</v>
      </c>
      <c r="OJ49" s="128">
        <v>0</v>
      </c>
      <c r="OK49" s="128">
        <v>0</v>
      </c>
      <c r="OL49" s="128"/>
      <c r="OM49" s="128"/>
      <c r="ON49" s="128"/>
      <c r="OO49" s="128"/>
      <c r="OP49" s="128"/>
      <c r="OQ49" s="128"/>
      <c r="OR49" s="128"/>
      <c r="OS49" s="128"/>
      <c r="OT49" s="128"/>
      <c r="OU49" s="128"/>
      <c r="OV49" s="128"/>
      <c r="OW49" s="128"/>
      <c r="OX49" s="128"/>
      <c r="OY49" s="128"/>
      <c r="OZ49" s="128"/>
      <c r="PA49" s="128"/>
      <c r="PB49" s="128"/>
      <c r="PC49" s="128"/>
      <c r="PD49" s="128"/>
      <c r="PE49" s="128"/>
      <c r="PF49" s="128"/>
      <c r="PG49" s="128"/>
      <c r="PH49" s="128"/>
      <c r="PI49" s="128"/>
      <c r="PJ49" s="128"/>
      <c r="PK49" s="128"/>
      <c r="PL49" s="128"/>
      <c r="PM49" s="128"/>
      <c r="PN49" s="128"/>
      <c r="PO49" s="128"/>
      <c r="PP49" s="128"/>
      <c r="PQ49" s="128"/>
      <c r="PR49" s="128"/>
      <c r="PS49" s="128">
        <v>3</v>
      </c>
      <c r="PT49" s="128">
        <v>1</v>
      </c>
      <c r="PU49" s="128">
        <v>1</v>
      </c>
      <c r="PV49" s="128">
        <v>0</v>
      </c>
      <c r="PW49" s="128"/>
      <c r="PX49" s="128"/>
      <c r="PY49" s="128"/>
      <c r="PZ49" s="128"/>
      <c r="QA49" s="128"/>
      <c r="QB49" s="128"/>
      <c r="QC49" s="128"/>
      <c r="QD49" s="198"/>
      <c r="QE49" s="128"/>
      <c r="QF49" s="163"/>
      <c r="QG49" s="128"/>
      <c r="QH49" s="128"/>
      <c r="QI49" s="128"/>
      <c r="QJ49" s="128"/>
      <c r="QK49" s="128"/>
      <c r="QL49" s="128"/>
      <c r="QM49" s="128">
        <v>2.77</v>
      </c>
      <c r="QN49" s="128" t="s">
        <v>1336</v>
      </c>
      <c r="QO49" s="163" t="s">
        <v>1337</v>
      </c>
      <c r="QP49" s="128">
        <v>0</v>
      </c>
      <c r="QQ49" s="128"/>
      <c r="QR49" s="128"/>
      <c r="QS49" s="128"/>
      <c r="QT49" s="128"/>
      <c r="QU49" s="128"/>
      <c r="QV49" s="128"/>
      <c r="QW49" s="128"/>
      <c r="QX49" s="128"/>
      <c r="QY49" s="128"/>
      <c r="QZ49" s="128"/>
      <c r="RA49" s="128"/>
      <c r="RB49" s="128"/>
      <c r="RC49" s="128"/>
      <c r="RD49" s="128"/>
      <c r="RE49" s="128"/>
      <c r="RF49" s="128"/>
      <c r="RG49" s="128"/>
      <c r="RH49" s="128"/>
      <c r="RI49" s="128"/>
      <c r="RJ49" s="128"/>
      <c r="RK49" s="128"/>
      <c r="RL49" s="128"/>
      <c r="RM49" s="169"/>
      <c r="RN49" s="128"/>
      <c r="RO49" s="169"/>
      <c r="RP49" s="128"/>
      <c r="RQ49" s="128" t="s">
        <v>1338</v>
      </c>
      <c r="RR49" s="105">
        <f t="shared" si="34"/>
        <v>2.8650000000000002</v>
      </c>
      <c r="RS49" s="113">
        <f t="shared" si="35"/>
        <v>2.8250000000000002</v>
      </c>
      <c r="RT49" s="105">
        <f t="shared" si="36"/>
        <v>2.8400000000000003</v>
      </c>
      <c r="RU49" s="105">
        <f t="shared" si="37"/>
        <v>0</v>
      </c>
      <c r="RV49" s="105">
        <f t="shared" si="38"/>
        <v>0</v>
      </c>
      <c r="RW49" s="105">
        <f t="shared" si="39"/>
        <v>0</v>
      </c>
      <c r="RX49" s="105">
        <f t="shared" si="40"/>
        <v>0</v>
      </c>
      <c r="RY49" s="105">
        <f t="shared" si="41"/>
        <v>0</v>
      </c>
      <c r="RZ49" s="105">
        <f t="shared" si="42"/>
        <v>0</v>
      </c>
      <c r="SA49" s="105">
        <f t="shared" si="43"/>
        <v>0</v>
      </c>
      <c r="SB49" s="105">
        <f t="shared" si="44"/>
        <v>0</v>
      </c>
      <c r="SC49" s="105">
        <f t="shared" si="45"/>
        <v>0</v>
      </c>
      <c r="SD49" s="106">
        <f t="shared" si="18"/>
        <v>2.8433333333333337</v>
      </c>
      <c r="SE49" s="106">
        <f t="shared" si="19"/>
        <v>0</v>
      </c>
      <c r="SF49" s="106">
        <f t="shared" si="20"/>
        <v>0</v>
      </c>
      <c r="SG49" s="106">
        <f t="shared" si="12"/>
        <v>0</v>
      </c>
      <c r="SH49" s="107">
        <f>(SD49/1000)*Parameters!$H$2</f>
        <v>8.3878333333333333E-5</v>
      </c>
      <c r="SI49" s="107">
        <f>(SE49/1000)*Parameters!$H$4</f>
        <v>0</v>
      </c>
      <c r="SJ49" s="107">
        <f>(SF49/1000)*Parameters!$H$3</f>
        <v>0</v>
      </c>
      <c r="SK49" s="107">
        <f>(SG49/1000)*Parameters!$H$5</f>
        <v>0</v>
      </c>
      <c r="SL49" s="108">
        <f t="shared" si="21"/>
        <v>8.3878333333333333E-5</v>
      </c>
      <c r="SM49" s="109">
        <f t="shared" si="13"/>
        <v>1</v>
      </c>
      <c r="SN49" s="109">
        <f t="shared" si="31"/>
        <v>0</v>
      </c>
      <c r="SO49" s="109">
        <f t="shared" si="32"/>
        <v>0</v>
      </c>
      <c r="SP49" s="109">
        <f t="shared" si="33"/>
        <v>0</v>
      </c>
      <c r="SQ49" s="110">
        <f>SUM(GS49*Parameters!$L$2,GT49*Parameters!$L$3,GU49*Parameters!$L$4,GV49*Parameters!$L$5)</f>
        <v>3.3</v>
      </c>
      <c r="SR49" s="110">
        <f>SUM(LF49*Parameters!$L$2,LG49*Parameters!$L$3,LH49*Parameters!$L$4,LI49*Parameters!$L$5)</f>
        <v>3.3</v>
      </c>
      <c r="SS49" s="110">
        <f>SUM(PS49*Parameters!$L$2,PT49*Parameters!$L$3,PU49*Parameters!$L$4,PV49*Parameters!$L$5)</f>
        <v>3.3</v>
      </c>
      <c r="ST49" s="110">
        <f t="shared" si="25"/>
        <v>3.2999999999999994</v>
      </c>
      <c r="SU49" s="111">
        <f t="shared" si="26"/>
        <v>0.86161616161616184</v>
      </c>
      <c r="SV49" s="111">
        <f t="shared" si="27"/>
        <v>0</v>
      </c>
      <c r="SW49" s="111">
        <f t="shared" si="28"/>
        <v>0</v>
      </c>
      <c r="SX49" s="111">
        <f t="shared" si="29"/>
        <v>0</v>
      </c>
      <c r="SY49" s="162">
        <f t="shared" si="46"/>
        <v>45648</v>
      </c>
      <c r="SZ49" s="162">
        <f t="shared" si="30"/>
        <v>45648</v>
      </c>
    </row>
    <row r="50" spans="1:520">
      <c r="A50" s="276">
        <v>45654.4102102662</v>
      </c>
      <c r="B50" s="276">
        <v>45654.413156342598</v>
      </c>
      <c r="C50" s="276">
        <v>45654</v>
      </c>
      <c r="D50" s="121"/>
      <c r="E50" s="121" t="s">
        <v>322</v>
      </c>
      <c r="F50" s="121"/>
      <c r="G50" s="121" t="s">
        <v>322</v>
      </c>
      <c r="H50" s="121"/>
      <c r="I50" s="121" t="s">
        <v>323</v>
      </c>
      <c r="J50" s="121"/>
      <c r="K50" s="121" t="s">
        <v>727</v>
      </c>
      <c r="L50" s="151" t="s">
        <v>728</v>
      </c>
      <c r="M50" s="245" t="s">
        <v>462</v>
      </c>
      <c r="N50" s="121" t="s">
        <v>331</v>
      </c>
      <c r="O50" s="121">
        <v>1</v>
      </c>
      <c r="P50" s="121">
        <v>0</v>
      </c>
      <c r="Q50" s="121">
        <v>0</v>
      </c>
      <c r="R50" s="121">
        <v>0</v>
      </c>
      <c r="S50" s="121">
        <v>0</v>
      </c>
      <c r="T50" s="121">
        <v>0</v>
      </c>
      <c r="U50" s="121"/>
      <c r="V50" s="121" t="s">
        <v>329</v>
      </c>
      <c r="W50" s="121">
        <v>0</v>
      </c>
      <c r="X50" s="121">
        <v>1</v>
      </c>
      <c r="Y50" s="117">
        <v>0</v>
      </c>
      <c r="Z50" s="117">
        <v>0</v>
      </c>
      <c r="AA50" s="121">
        <v>0</v>
      </c>
      <c r="AB50" s="121">
        <v>0</v>
      </c>
      <c r="AC50" s="121">
        <v>0</v>
      </c>
      <c r="AD50" s="117">
        <v>0</v>
      </c>
      <c r="AE50" s="121">
        <v>0</v>
      </c>
      <c r="AF50" s="121">
        <v>0</v>
      </c>
      <c r="AG50" s="121">
        <v>0</v>
      </c>
      <c r="AH50" s="121"/>
      <c r="AI50" s="121"/>
      <c r="AJ50" s="121"/>
      <c r="AK50" s="121"/>
      <c r="AL50" s="121"/>
      <c r="AM50" s="121"/>
      <c r="AN50" s="121"/>
      <c r="AO50" s="121"/>
      <c r="AP50" s="121"/>
      <c r="AQ50" s="121"/>
      <c r="AR50" s="121"/>
      <c r="AS50" s="121"/>
      <c r="AT50" s="121"/>
      <c r="AU50" s="121"/>
      <c r="AV50" s="121"/>
      <c r="AW50" s="121"/>
      <c r="AX50" s="121"/>
      <c r="AY50" s="121"/>
      <c r="AZ50" s="121"/>
      <c r="BA50" s="121"/>
      <c r="BB50" s="121"/>
      <c r="BC50" s="121"/>
      <c r="BD50" s="121"/>
      <c r="BE50" s="121"/>
      <c r="BF50" s="190"/>
      <c r="BG50" s="121"/>
      <c r="BH50" s="122"/>
      <c r="BI50" s="117"/>
      <c r="BJ50" s="117"/>
      <c r="BK50" s="117"/>
      <c r="BL50" s="117"/>
      <c r="BM50" s="117"/>
      <c r="BN50" s="117"/>
      <c r="BO50" s="117">
        <v>15.23</v>
      </c>
      <c r="BP50" s="117" t="s">
        <v>1339</v>
      </c>
      <c r="BQ50" s="122" t="s">
        <v>1340</v>
      </c>
      <c r="BR50" s="117"/>
      <c r="BS50" s="117"/>
      <c r="BT50" s="117"/>
      <c r="BU50" s="117"/>
      <c r="BV50" s="117"/>
      <c r="BW50" s="117"/>
      <c r="BX50" s="117"/>
      <c r="BY50" s="117"/>
      <c r="BZ50" s="117"/>
      <c r="CA50" s="117"/>
      <c r="CB50" s="117"/>
      <c r="CC50" s="117"/>
      <c r="CD50" s="117"/>
      <c r="CE50" s="117"/>
      <c r="CF50" s="117"/>
      <c r="CG50" s="117"/>
      <c r="CH50" s="117"/>
      <c r="CI50" s="117"/>
      <c r="CJ50" s="117"/>
      <c r="CK50" s="117"/>
      <c r="CL50" s="117"/>
      <c r="CM50" s="117"/>
      <c r="CN50" s="117"/>
      <c r="CO50" s="117"/>
      <c r="CP50" s="117"/>
      <c r="CQ50" s="117"/>
      <c r="CR50" s="117"/>
      <c r="CS50" s="117"/>
      <c r="CT50" s="117"/>
      <c r="CU50" s="117"/>
      <c r="CV50" s="117"/>
      <c r="CW50" s="117"/>
      <c r="CX50" s="117"/>
      <c r="CY50" s="117"/>
      <c r="CZ50" s="117"/>
      <c r="DA50" s="117"/>
      <c r="DB50" s="117"/>
      <c r="DC50" s="117"/>
      <c r="DD50" s="117"/>
      <c r="DE50" s="117"/>
      <c r="DF50" s="117"/>
      <c r="DG50" s="117"/>
      <c r="DH50" s="117"/>
      <c r="DI50" s="117"/>
      <c r="DJ50" s="117"/>
      <c r="DK50" s="117"/>
      <c r="DL50" s="117"/>
      <c r="DM50" s="117"/>
      <c r="DN50" s="171"/>
      <c r="DO50" s="117"/>
      <c r="DP50" s="166"/>
      <c r="DQ50" s="117"/>
      <c r="DR50" s="166"/>
      <c r="DS50" s="117"/>
      <c r="DT50" s="117"/>
      <c r="DU50" s="117"/>
      <c r="DV50" s="117"/>
      <c r="DW50" s="248" t="s">
        <v>731</v>
      </c>
      <c r="DX50" s="117"/>
      <c r="DY50" s="117"/>
      <c r="DZ50" s="117"/>
      <c r="EA50" s="117"/>
      <c r="EB50" s="117"/>
      <c r="EC50" s="117"/>
      <c r="ED50" s="117" t="s">
        <v>1341</v>
      </c>
      <c r="EE50" s="252">
        <v>45655.409915775497</v>
      </c>
      <c r="EF50" s="261">
        <v>45655.413313888901</v>
      </c>
      <c r="EG50" s="252">
        <v>45655</v>
      </c>
      <c r="EH50" s="129"/>
      <c r="EI50" s="129" t="s">
        <v>322</v>
      </c>
      <c r="EJ50" s="129"/>
      <c r="EK50" s="129" t="s">
        <v>322</v>
      </c>
      <c r="EL50" s="129"/>
      <c r="EM50" s="129" t="s">
        <v>323</v>
      </c>
      <c r="EN50" s="129"/>
      <c r="EO50" s="129" t="s">
        <v>727</v>
      </c>
      <c r="EP50" s="153" t="s">
        <v>731</v>
      </c>
      <c r="EQ50" s="153" t="s">
        <v>462</v>
      </c>
      <c r="ER50" s="129" t="s">
        <v>331</v>
      </c>
      <c r="ES50" s="129">
        <v>1</v>
      </c>
      <c r="ET50" s="129">
        <v>0</v>
      </c>
      <c r="EU50" s="129">
        <v>0</v>
      </c>
      <c r="EV50" s="129">
        <v>0</v>
      </c>
      <c r="EW50" s="129">
        <v>0</v>
      </c>
      <c r="EX50" s="129">
        <v>0</v>
      </c>
      <c r="EY50" s="129"/>
      <c r="EZ50" s="129" t="s">
        <v>329</v>
      </c>
      <c r="FA50" s="129">
        <v>0</v>
      </c>
      <c r="FB50" s="129">
        <v>1</v>
      </c>
      <c r="FC50" s="129">
        <v>0</v>
      </c>
      <c r="FD50" s="129">
        <v>0</v>
      </c>
      <c r="FE50" s="129">
        <v>0</v>
      </c>
      <c r="FF50" s="129">
        <v>0</v>
      </c>
      <c r="FG50" s="129">
        <v>0</v>
      </c>
      <c r="FH50" s="129">
        <v>0</v>
      </c>
      <c r="FI50" s="129">
        <v>0</v>
      </c>
      <c r="FJ50" s="129">
        <v>0</v>
      </c>
      <c r="FK50" s="129">
        <v>0</v>
      </c>
      <c r="FL50" s="129"/>
      <c r="FM50" s="129"/>
      <c r="FN50" s="129"/>
      <c r="FO50" s="129"/>
      <c r="FP50" s="129"/>
      <c r="FQ50" s="129"/>
      <c r="FR50" s="129"/>
      <c r="FS50" s="129"/>
      <c r="FT50" s="129"/>
      <c r="FU50" s="129"/>
      <c r="FV50" s="129"/>
      <c r="FW50" s="129"/>
      <c r="FX50" s="129"/>
      <c r="FY50" s="129"/>
      <c r="FZ50" s="129"/>
      <c r="GA50" s="129"/>
      <c r="GB50" s="129"/>
      <c r="GC50" s="129"/>
      <c r="GD50" s="129"/>
      <c r="GE50" s="129"/>
      <c r="GF50" s="129"/>
      <c r="GG50" s="129"/>
      <c r="GH50" s="129"/>
      <c r="GI50" s="129"/>
      <c r="GJ50" s="129"/>
      <c r="GK50" s="129"/>
      <c r="GL50" s="129"/>
      <c r="GM50" s="129"/>
      <c r="GN50" s="129"/>
      <c r="GO50" s="129"/>
      <c r="GP50" s="129"/>
      <c r="GQ50" s="129"/>
      <c r="GR50" s="129"/>
      <c r="GS50" s="129">
        <v>7</v>
      </c>
      <c r="GT50" s="129">
        <v>1</v>
      </c>
      <c r="GU50" s="129">
        <v>1</v>
      </c>
      <c r="GV50" s="129">
        <v>0</v>
      </c>
      <c r="GW50" s="129"/>
      <c r="GX50" s="129"/>
      <c r="GY50" s="129"/>
      <c r="GZ50" s="129"/>
      <c r="HA50" s="129"/>
      <c r="HB50" s="129"/>
      <c r="HC50" s="129"/>
      <c r="HD50" s="186"/>
      <c r="HE50" s="129"/>
      <c r="HF50" s="140"/>
      <c r="HG50" s="129"/>
      <c r="HH50" s="129"/>
      <c r="HI50" s="129"/>
      <c r="HJ50" s="129"/>
      <c r="HK50" s="129"/>
      <c r="HL50" s="129"/>
      <c r="HM50" s="129">
        <v>12.36</v>
      </c>
      <c r="HN50" s="129" t="s">
        <v>1342</v>
      </c>
      <c r="HO50" s="140" t="s">
        <v>1343</v>
      </c>
      <c r="HP50" s="129">
        <v>0</v>
      </c>
      <c r="HQ50" s="129"/>
      <c r="HR50" s="129"/>
      <c r="HS50" s="129"/>
      <c r="HT50" s="129"/>
      <c r="HU50" s="129"/>
      <c r="HV50" s="129"/>
      <c r="HW50" s="129"/>
      <c r="HX50" s="129"/>
      <c r="HY50" s="129"/>
      <c r="HZ50" s="129"/>
      <c r="IA50" s="129"/>
      <c r="IB50" s="129"/>
      <c r="IC50" s="129"/>
      <c r="ID50" s="129"/>
      <c r="IE50" s="129"/>
      <c r="IF50" s="129"/>
      <c r="IG50" s="129"/>
      <c r="IH50" s="129"/>
      <c r="II50" s="129"/>
      <c r="IJ50" s="129"/>
      <c r="IK50" s="129"/>
      <c r="IL50" s="176" t="s">
        <v>735</v>
      </c>
      <c r="IM50" s="129"/>
      <c r="IN50" s="167"/>
      <c r="IO50" s="129"/>
      <c r="IP50" s="129"/>
      <c r="IQ50" s="129" t="s">
        <v>1344</v>
      </c>
      <c r="IR50" s="265">
        <v>45656.409994641203</v>
      </c>
      <c r="IS50" s="265">
        <v>45656.414776134297</v>
      </c>
      <c r="IT50" s="265">
        <v>45656</v>
      </c>
      <c r="IU50" s="142"/>
      <c r="IV50" s="142" t="s">
        <v>322</v>
      </c>
      <c r="IW50" s="142"/>
      <c r="IX50" s="142" t="s">
        <v>322</v>
      </c>
      <c r="IY50" s="142"/>
      <c r="IZ50" s="142" t="s">
        <v>323</v>
      </c>
      <c r="JA50" s="142"/>
      <c r="JB50" s="142" t="s">
        <v>727</v>
      </c>
      <c r="JC50" s="154" t="s">
        <v>735</v>
      </c>
      <c r="JD50" s="154" t="s">
        <v>462</v>
      </c>
      <c r="JE50" s="142" t="s">
        <v>331</v>
      </c>
      <c r="JF50" s="142">
        <v>1</v>
      </c>
      <c r="JG50" s="142">
        <v>0</v>
      </c>
      <c r="JH50" s="142">
        <v>0</v>
      </c>
      <c r="JI50" s="142">
        <v>0</v>
      </c>
      <c r="JJ50" s="142">
        <v>0</v>
      </c>
      <c r="JK50" s="142">
        <v>0</v>
      </c>
      <c r="JL50" s="142"/>
      <c r="JM50" s="142" t="s">
        <v>329</v>
      </c>
      <c r="JN50" s="142">
        <v>0</v>
      </c>
      <c r="JO50" s="142">
        <v>1</v>
      </c>
      <c r="JP50" s="142">
        <v>0</v>
      </c>
      <c r="JQ50" s="142">
        <v>0</v>
      </c>
      <c r="JR50" s="142">
        <v>0</v>
      </c>
      <c r="JS50" s="142">
        <v>0</v>
      </c>
      <c r="JT50" s="142">
        <v>0</v>
      </c>
      <c r="JU50" s="142">
        <v>0</v>
      </c>
      <c r="JV50" s="142">
        <v>0</v>
      </c>
      <c r="JW50" s="142">
        <v>0</v>
      </c>
      <c r="JX50" s="142">
        <v>0</v>
      </c>
      <c r="JY50" s="142"/>
      <c r="JZ50" s="142"/>
      <c r="KA50" s="142"/>
      <c r="KB50" s="142"/>
      <c r="KC50" s="142"/>
      <c r="KD50" s="142"/>
      <c r="KE50" s="142"/>
      <c r="KF50" s="142"/>
      <c r="KG50" s="142"/>
      <c r="KH50" s="142"/>
      <c r="KI50" s="142"/>
      <c r="KJ50" s="142"/>
      <c r="KK50" s="142"/>
      <c r="KL50" s="142"/>
      <c r="KM50" s="142"/>
      <c r="KN50" s="142"/>
      <c r="KO50" s="142"/>
      <c r="KP50" s="142"/>
      <c r="KQ50" s="142"/>
      <c r="KR50" s="142"/>
      <c r="KS50" s="142"/>
      <c r="KT50" s="142"/>
      <c r="KU50" s="142"/>
      <c r="KV50" s="142"/>
      <c r="KW50" s="142"/>
      <c r="KX50" s="142"/>
      <c r="KY50" s="142"/>
      <c r="KZ50" s="142"/>
      <c r="LA50" s="142"/>
      <c r="LB50" s="142"/>
      <c r="LC50" s="142"/>
      <c r="LD50" s="142"/>
      <c r="LE50" s="142"/>
      <c r="LF50" s="142">
        <v>7</v>
      </c>
      <c r="LG50" s="142">
        <v>1</v>
      </c>
      <c r="LH50" s="142">
        <v>1</v>
      </c>
      <c r="LI50" s="142">
        <v>0</v>
      </c>
      <c r="LJ50" s="142"/>
      <c r="LK50" s="142"/>
      <c r="LL50" s="142"/>
      <c r="LM50" s="142"/>
      <c r="LN50" s="142"/>
      <c r="LO50" s="142"/>
      <c r="LP50" s="142"/>
      <c r="LQ50" s="194"/>
      <c r="LR50" s="142"/>
      <c r="LS50" s="144"/>
      <c r="LT50" s="142"/>
      <c r="LU50" s="142"/>
      <c r="LV50" s="142"/>
      <c r="LW50" s="142"/>
      <c r="LX50" s="142"/>
      <c r="LY50" s="142"/>
      <c r="LZ50" s="142">
        <v>9.5250000000000004</v>
      </c>
      <c r="MA50" s="142" t="s">
        <v>1345</v>
      </c>
      <c r="MB50" s="144" t="s">
        <v>1346</v>
      </c>
      <c r="MC50" s="142">
        <v>0</v>
      </c>
      <c r="MD50" s="142"/>
      <c r="ME50" s="142"/>
      <c r="MF50" s="142"/>
      <c r="MG50" s="142"/>
      <c r="MH50" s="142"/>
      <c r="MI50" s="142"/>
      <c r="MJ50" s="142"/>
      <c r="MK50" s="142"/>
      <c r="ML50" s="142"/>
      <c r="MM50" s="142"/>
      <c r="MN50" s="142"/>
      <c r="MO50" s="142"/>
      <c r="MP50" s="142"/>
      <c r="MQ50" s="142"/>
      <c r="MR50" s="142"/>
      <c r="MS50" s="142"/>
      <c r="MT50" s="142"/>
      <c r="MU50" s="142"/>
      <c r="MV50" s="142"/>
      <c r="MW50" s="142"/>
      <c r="MX50" s="142"/>
      <c r="MY50" s="168"/>
      <c r="MZ50" s="142"/>
      <c r="NA50" s="180" t="s">
        <v>739</v>
      </c>
      <c r="NB50" s="142"/>
      <c r="NC50" s="142"/>
      <c r="ND50" s="142" t="s">
        <v>1347</v>
      </c>
      <c r="NE50" s="270">
        <v>45657.410502500003</v>
      </c>
      <c r="NF50" s="270">
        <v>45657.414972789396</v>
      </c>
      <c r="NG50" s="270">
        <v>45657</v>
      </c>
      <c r="NH50" s="128"/>
      <c r="NI50" s="128" t="s">
        <v>322</v>
      </c>
      <c r="NJ50" s="128"/>
      <c r="NK50" s="128" t="s">
        <v>322</v>
      </c>
      <c r="NL50" s="128"/>
      <c r="NM50" s="128" t="s">
        <v>323</v>
      </c>
      <c r="NN50" s="128"/>
      <c r="NO50" s="128" t="s">
        <v>727</v>
      </c>
      <c r="NP50" s="136" t="s">
        <v>739</v>
      </c>
      <c r="NQ50" s="136" t="s">
        <v>462</v>
      </c>
      <c r="NR50" s="128" t="s">
        <v>331</v>
      </c>
      <c r="NS50" s="128">
        <v>1</v>
      </c>
      <c r="NT50" s="128">
        <v>0</v>
      </c>
      <c r="NU50" s="128">
        <v>0</v>
      </c>
      <c r="NV50" s="128">
        <v>0</v>
      </c>
      <c r="NW50" s="128">
        <v>0</v>
      </c>
      <c r="NX50" s="128">
        <v>0</v>
      </c>
      <c r="NY50" s="128"/>
      <c r="NZ50" s="128" t="s">
        <v>329</v>
      </c>
      <c r="OA50" s="128">
        <v>0</v>
      </c>
      <c r="OB50" s="128">
        <v>1</v>
      </c>
      <c r="OC50" s="128">
        <v>0</v>
      </c>
      <c r="OD50" s="128">
        <v>0</v>
      </c>
      <c r="OE50" s="128">
        <v>0</v>
      </c>
      <c r="OF50" s="128">
        <v>0</v>
      </c>
      <c r="OG50" s="128">
        <v>0</v>
      </c>
      <c r="OH50" s="128">
        <v>0</v>
      </c>
      <c r="OI50" s="128">
        <v>0</v>
      </c>
      <c r="OJ50" s="128">
        <v>0</v>
      </c>
      <c r="OK50" s="128">
        <v>0</v>
      </c>
      <c r="OL50" s="128"/>
      <c r="OM50" s="128"/>
      <c r="ON50" s="128"/>
      <c r="OO50" s="128"/>
      <c r="OP50" s="128"/>
      <c r="OQ50" s="128"/>
      <c r="OR50" s="128"/>
      <c r="OS50" s="128"/>
      <c r="OT50" s="128"/>
      <c r="OU50" s="128"/>
      <c r="OV50" s="128"/>
      <c r="OW50" s="128"/>
      <c r="OX50" s="128"/>
      <c r="OY50" s="128"/>
      <c r="OZ50" s="128"/>
      <c r="PA50" s="128"/>
      <c r="PB50" s="128"/>
      <c r="PC50" s="128"/>
      <c r="PD50" s="128"/>
      <c r="PE50" s="128"/>
      <c r="PF50" s="128"/>
      <c r="PG50" s="128"/>
      <c r="PH50" s="128"/>
      <c r="PI50" s="128"/>
      <c r="PJ50" s="128"/>
      <c r="PK50" s="128"/>
      <c r="PL50" s="128"/>
      <c r="PM50" s="128"/>
      <c r="PN50" s="128"/>
      <c r="PO50" s="128"/>
      <c r="PP50" s="128"/>
      <c r="PQ50" s="128"/>
      <c r="PR50" s="128"/>
      <c r="PS50" s="128">
        <v>7</v>
      </c>
      <c r="PT50" s="128">
        <v>1</v>
      </c>
      <c r="PU50" s="128">
        <v>3</v>
      </c>
      <c r="PV50" s="128">
        <v>0</v>
      </c>
      <c r="PW50" s="128"/>
      <c r="PX50" s="128"/>
      <c r="PY50" s="128"/>
      <c r="PZ50" s="128"/>
      <c r="QA50" s="128"/>
      <c r="QB50" s="128"/>
      <c r="QC50" s="128"/>
      <c r="QD50" s="198"/>
      <c r="QE50" s="128"/>
      <c r="QF50" s="163"/>
      <c r="QG50" s="128"/>
      <c r="QH50" s="128"/>
      <c r="QI50" s="128"/>
      <c r="QJ50" s="128"/>
      <c r="QK50" s="128"/>
      <c r="QL50" s="128"/>
      <c r="QM50" s="128">
        <v>6.6550000000000002</v>
      </c>
      <c r="QN50" s="128" t="s">
        <v>1348</v>
      </c>
      <c r="QO50" s="163" t="s">
        <v>1349</v>
      </c>
      <c r="QP50" s="128">
        <v>0</v>
      </c>
      <c r="QQ50" s="128"/>
      <c r="QR50" s="128"/>
      <c r="QS50" s="128"/>
      <c r="QT50" s="128"/>
      <c r="QU50" s="128"/>
      <c r="QV50" s="128"/>
      <c r="QW50" s="128"/>
      <c r="QX50" s="128"/>
      <c r="QY50" s="128"/>
      <c r="QZ50" s="128"/>
      <c r="RA50" s="128"/>
      <c r="RB50" s="128"/>
      <c r="RC50" s="128"/>
      <c r="RD50" s="128"/>
      <c r="RE50" s="128"/>
      <c r="RF50" s="128"/>
      <c r="RG50" s="128"/>
      <c r="RH50" s="128"/>
      <c r="RI50" s="128"/>
      <c r="RJ50" s="128"/>
      <c r="RK50" s="128"/>
      <c r="RL50" s="128"/>
      <c r="RM50" s="169"/>
      <c r="RN50" s="128"/>
      <c r="RO50" s="169"/>
      <c r="RP50" s="128"/>
      <c r="RQ50" s="128" t="s">
        <v>1350</v>
      </c>
      <c r="RR50" s="105">
        <f t="shared" si="34"/>
        <v>2.870000000000001</v>
      </c>
      <c r="RS50" s="113">
        <f t="shared" si="35"/>
        <v>2.8349999999999991</v>
      </c>
      <c r="RT50" s="105">
        <f t="shared" si="36"/>
        <v>2.87</v>
      </c>
      <c r="RU50" s="105">
        <f t="shared" si="37"/>
        <v>0</v>
      </c>
      <c r="RV50" s="105">
        <f t="shared" si="38"/>
        <v>0</v>
      </c>
      <c r="RW50" s="105">
        <f t="shared" si="39"/>
        <v>0</v>
      </c>
      <c r="RX50" s="105">
        <f t="shared" si="40"/>
        <v>0</v>
      </c>
      <c r="RY50" s="105">
        <f t="shared" si="41"/>
        <v>0</v>
      </c>
      <c r="RZ50" s="105">
        <f t="shared" si="42"/>
        <v>0</v>
      </c>
      <c r="SA50" s="105">
        <f t="shared" si="43"/>
        <v>0</v>
      </c>
      <c r="SB50" s="105">
        <f t="shared" si="44"/>
        <v>0</v>
      </c>
      <c r="SC50" s="105">
        <f t="shared" si="45"/>
        <v>0</v>
      </c>
      <c r="SD50" s="106">
        <f t="shared" si="18"/>
        <v>2.8583333333333329</v>
      </c>
      <c r="SE50" s="106">
        <f t="shared" si="19"/>
        <v>0</v>
      </c>
      <c r="SF50" s="106">
        <f t="shared" si="20"/>
        <v>0</v>
      </c>
      <c r="SG50" s="106">
        <f t="shared" si="12"/>
        <v>0</v>
      </c>
      <c r="SH50" s="107">
        <f>(SD50/1000)*Parameters!$H$2</f>
        <v>8.4320833333333321E-5</v>
      </c>
      <c r="SI50" s="107">
        <f>(SE50/1000)*Parameters!$H$4</f>
        <v>0</v>
      </c>
      <c r="SJ50" s="107">
        <f>(SF50/1000)*Parameters!$H$3</f>
        <v>0</v>
      </c>
      <c r="SK50" s="107">
        <f>(SG50/1000)*Parameters!$H$5</f>
        <v>0</v>
      </c>
      <c r="SL50" s="108">
        <f t="shared" si="21"/>
        <v>8.4320833333333321E-5</v>
      </c>
      <c r="SM50" s="109">
        <f t="shared" si="13"/>
        <v>1</v>
      </c>
      <c r="SN50" s="109">
        <f t="shared" si="31"/>
        <v>0</v>
      </c>
      <c r="SO50" s="109">
        <f t="shared" si="32"/>
        <v>0</v>
      </c>
      <c r="SP50" s="109">
        <f t="shared" si="33"/>
        <v>0</v>
      </c>
      <c r="SQ50" s="110">
        <f>SUM(GS50*Parameters!$L$2,GT50*Parameters!$L$3,GU50*Parameters!$L$4,GV50*Parameters!$L$5)</f>
        <v>5.3</v>
      </c>
      <c r="SR50" s="110">
        <f>SUM(LF50*Parameters!$L$2,LG50*Parameters!$L$3,LH50*Parameters!$L$4,LI50*Parameters!$L$5)</f>
        <v>5.3</v>
      </c>
      <c r="SS50" s="110">
        <f>SUM(PS50*Parameters!$L$2,PT50*Parameters!$L$3,PU50*Parameters!$L$4,PV50*Parameters!$L$5)</f>
        <v>7.3</v>
      </c>
      <c r="ST50" s="110">
        <f t="shared" si="25"/>
        <v>5.9666666666666659</v>
      </c>
      <c r="SU50" s="111">
        <f t="shared" si="26"/>
        <v>0.48985525975704319</v>
      </c>
      <c r="SV50" s="111">
        <f t="shared" si="27"/>
        <v>0</v>
      </c>
      <c r="SW50" s="111">
        <f t="shared" si="28"/>
        <v>0</v>
      </c>
      <c r="SX50" s="111">
        <f t="shared" si="29"/>
        <v>0</v>
      </c>
      <c r="SY50" s="162">
        <f t="shared" si="46"/>
        <v>45654</v>
      </c>
      <c r="SZ50" s="162">
        <f t="shared" si="30"/>
        <v>45655</v>
      </c>
    </row>
    <row r="51" spans="1:520">
      <c r="A51" s="276">
        <v>45662.396370659699</v>
      </c>
      <c r="B51" s="276">
        <v>45663.6197921528</v>
      </c>
      <c r="C51" s="276">
        <v>45662</v>
      </c>
      <c r="D51" s="121"/>
      <c r="E51" s="121" t="s">
        <v>322</v>
      </c>
      <c r="F51" s="121"/>
      <c r="G51" s="121" t="s">
        <v>322</v>
      </c>
      <c r="H51" s="121"/>
      <c r="I51" s="121" t="s">
        <v>323</v>
      </c>
      <c r="J51" s="121"/>
      <c r="K51" s="121" t="s">
        <v>727</v>
      </c>
      <c r="L51" s="151" t="s">
        <v>943</v>
      </c>
      <c r="M51" s="245" t="s">
        <v>464</v>
      </c>
      <c r="N51" s="121" t="s">
        <v>331</v>
      </c>
      <c r="O51" s="121">
        <v>1</v>
      </c>
      <c r="P51" s="121">
        <v>0</v>
      </c>
      <c r="Q51" s="121">
        <v>0</v>
      </c>
      <c r="R51" s="121">
        <v>0</v>
      </c>
      <c r="S51" s="121">
        <v>0</v>
      </c>
      <c r="T51" s="121">
        <v>0</v>
      </c>
      <c r="U51" s="121"/>
      <c r="V51" s="121" t="s">
        <v>329</v>
      </c>
      <c r="W51" s="121">
        <v>0</v>
      </c>
      <c r="X51" s="121">
        <v>1</v>
      </c>
      <c r="Y51" s="117">
        <v>0</v>
      </c>
      <c r="Z51" s="117">
        <v>0</v>
      </c>
      <c r="AA51" s="117">
        <v>0</v>
      </c>
      <c r="AB51" s="117">
        <v>0</v>
      </c>
      <c r="AC51" s="117">
        <v>0</v>
      </c>
      <c r="AD51" s="117">
        <v>0</v>
      </c>
      <c r="AE51" s="117">
        <v>0</v>
      </c>
      <c r="AF51" s="117">
        <v>0</v>
      </c>
      <c r="AG51" s="117">
        <v>0</v>
      </c>
      <c r="AH51" s="117"/>
      <c r="AI51" s="117"/>
      <c r="AJ51" s="117"/>
      <c r="AK51" s="117"/>
      <c r="AL51" s="117"/>
      <c r="AM51" s="117"/>
      <c r="AN51" s="117"/>
      <c r="AO51" s="117"/>
      <c r="AP51" s="117"/>
      <c r="AQ51" s="117"/>
      <c r="AR51" s="117"/>
      <c r="AS51" s="117"/>
      <c r="AT51" s="117"/>
      <c r="AU51" s="117"/>
      <c r="AV51" s="117"/>
      <c r="AW51" s="117"/>
      <c r="AX51" s="117"/>
      <c r="AY51" s="117"/>
      <c r="AZ51" s="117"/>
      <c r="BA51" s="117"/>
      <c r="BB51" s="117"/>
      <c r="BC51" s="117"/>
      <c r="BD51" s="117"/>
      <c r="BE51" s="117"/>
      <c r="BF51" s="190"/>
      <c r="BG51" s="121"/>
      <c r="BH51" s="122"/>
      <c r="BI51" s="117"/>
      <c r="BJ51" s="117"/>
      <c r="BK51" s="117"/>
      <c r="BL51" s="117"/>
      <c r="BM51" s="117"/>
      <c r="BN51" s="117"/>
      <c r="BO51" s="117">
        <v>15.63</v>
      </c>
      <c r="BP51" s="117" t="s">
        <v>1351</v>
      </c>
      <c r="BQ51" s="122" t="s">
        <v>1352</v>
      </c>
      <c r="BR51" s="117"/>
      <c r="BS51" s="117"/>
      <c r="BT51" s="117"/>
      <c r="BU51" s="117"/>
      <c r="BV51" s="117"/>
      <c r="BW51" s="117"/>
      <c r="BX51" s="117"/>
      <c r="BY51" s="117"/>
      <c r="BZ51" s="117"/>
      <c r="CA51" s="117"/>
      <c r="CB51" s="117"/>
      <c r="CC51" s="117"/>
      <c r="CD51" s="117"/>
      <c r="CE51" s="117"/>
      <c r="CF51" s="117"/>
      <c r="CG51" s="117"/>
      <c r="CH51" s="117"/>
      <c r="CI51" s="117"/>
      <c r="CJ51" s="117"/>
      <c r="CK51" s="117"/>
      <c r="CL51" s="117"/>
      <c r="CM51" s="117"/>
      <c r="CN51" s="117"/>
      <c r="CO51" s="117"/>
      <c r="CP51" s="117"/>
      <c r="CQ51" s="117"/>
      <c r="CR51" s="117"/>
      <c r="CS51" s="117"/>
      <c r="CT51" s="117"/>
      <c r="CU51" s="117"/>
      <c r="CV51" s="117"/>
      <c r="CW51" s="117"/>
      <c r="CX51" s="117"/>
      <c r="CY51" s="117"/>
      <c r="CZ51" s="117"/>
      <c r="DA51" s="117"/>
      <c r="DB51" s="117"/>
      <c r="DC51" s="117"/>
      <c r="DD51" s="117"/>
      <c r="DE51" s="117"/>
      <c r="DF51" s="117"/>
      <c r="DG51" s="117"/>
      <c r="DH51" s="117"/>
      <c r="DI51" s="117"/>
      <c r="DJ51" s="117"/>
      <c r="DK51" s="117"/>
      <c r="DL51" s="117"/>
      <c r="DM51" s="117"/>
      <c r="DN51" s="171"/>
      <c r="DO51" s="117"/>
      <c r="DP51" s="166"/>
      <c r="DQ51" s="117"/>
      <c r="DR51" s="166"/>
      <c r="DS51" s="117"/>
      <c r="DT51" s="117"/>
      <c r="DU51" s="117"/>
      <c r="DV51" s="117"/>
      <c r="DW51" s="248" t="s">
        <v>946</v>
      </c>
      <c r="DX51" s="117"/>
      <c r="DY51" s="117"/>
      <c r="DZ51" s="117"/>
      <c r="EA51" s="117"/>
      <c r="EB51" s="117"/>
      <c r="EC51" s="117"/>
      <c r="ED51" s="117" t="s">
        <v>1353</v>
      </c>
      <c r="EE51" s="252">
        <v>45663.406536226903</v>
      </c>
      <c r="EF51" s="261">
        <v>45663.415780069401</v>
      </c>
      <c r="EG51" s="252">
        <v>45663</v>
      </c>
      <c r="EH51" s="129"/>
      <c r="EI51" s="129" t="s">
        <v>322</v>
      </c>
      <c r="EJ51" s="129"/>
      <c r="EK51" s="129" t="s">
        <v>322</v>
      </c>
      <c r="EL51" s="129"/>
      <c r="EM51" s="129" t="s">
        <v>323</v>
      </c>
      <c r="EN51" s="129"/>
      <c r="EO51" s="129" t="s">
        <v>727</v>
      </c>
      <c r="EP51" s="153" t="s">
        <v>946</v>
      </c>
      <c r="EQ51" s="153" t="s">
        <v>464</v>
      </c>
      <c r="ER51" s="129" t="s">
        <v>331</v>
      </c>
      <c r="ES51" s="129">
        <v>1</v>
      </c>
      <c r="ET51" s="129">
        <v>0</v>
      </c>
      <c r="EU51" s="129">
        <v>0</v>
      </c>
      <c r="EV51" s="129">
        <v>0</v>
      </c>
      <c r="EW51" s="129">
        <v>0</v>
      </c>
      <c r="EX51" s="129">
        <v>0</v>
      </c>
      <c r="EY51" s="129"/>
      <c r="EZ51" s="129" t="s">
        <v>329</v>
      </c>
      <c r="FA51" s="129">
        <v>0</v>
      </c>
      <c r="FB51" s="129">
        <v>1</v>
      </c>
      <c r="FC51" s="129">
        <v>0</v>
      </c>
      <c r="FD51" s="129">
        <v>0</v>
      </c>
      <c r="FE51" s="129">
        <v>0</v>
      </c>
      <c r="FF51" s="129">
        <v>0</v>
      </c>
      <c r="FG51" s="129">
        <v>0</v>
      </c>
      <c r="FH51" s="129">
        <v>0</v>
      </c>
      <c r="FI51" s="129">
        <v>0</v>
      </c>
      <c r="FJ51" s="129">
        <v>0</v>
      </c>
      <c r="FK51" s="129">
        <v>0</v>
      </c>
      <c r="FL51" s="129"/>
      <c r="FM51" s="129"/>
      <c r="FN51" s="129"/>
      <c r="FO51" s="129"/>
      <c r="FP51" s="129"/>
      <c r="FQ51" s="129"/>
      <c r="FR51" s="129"/>
      <c r="FS51" s="129"/>
      <c r="FT51" s="129"/>
      <c r="FU51" s="129"/>
      <c r="FV51" s="129"/>
      <c r="FW51" s="129"/>
      <c r="FX51" s="129"/>
      <c r="FY51" s="129"/>
      <c r="FZ51" s="129"/>
      <c r="GA51" s="129"/>
      <c r="GB51" s="129"/>
      <c r="GC51" s="129"/>
      <c r="GD51" s="129"/>
      <c r="GE51" s="129"/>
      <c r="GF51" s="129"/>
      <c r="GG51" s="129"/>
      <c r="GH51" s="129"/>
      <c r="GI51" s="129"/>
      <c r="GJ51" s="129"/>
      <c r="GK51" s="129"/>
      <c r="GL51" s="129"/>
      <c r="GM51" s="129"/>
      <c r="GN51" s="129"/>
      <c r="GO51" s="129"/>
      <c r="GP51" s="129"/>
      <c r="GQ51" s="129"/>
      <c r="GR51" s="129"/>
      <c r="GS51" s="129">
        <v>2</v>
      </c>
      <c r="GT51" s="129">
        <v>1</v>
      </c>
      <c r="GU51" s="129">
        <v>1</v>
      </c>
      <c r="GV51" s="129">
        <v>0</v>
      </c>
      <c r="GW51" s="129"/>
      <c r="GX51" s="129"/>
      <c r="GY51" s="129"/>
      <c r="GZ51" s="129"/>
      <c r="HA51" s="129"/>
      <c r="HB51" s="129"/>
      <c r="HC51" s="129"/>
      <c r="HD51" s="186"/>
      <c r="HE51" s="129"/>
      <c r="HF51" s="140"/>
      <c r="HG51" s="129"/>
      <c r="HH51" s="129"/>
      <c r="HI51" s="129"/>
      <c r="HJ51" s="129"/>
      <c r="HK51" s="129"/>
      <c r="HL51" s="129"/>
      <c r="HM51" s="129">
        <v>12.81</v>
      </c>
      <c r="HN51" s="129" t="s">
        <v>1354</v>
      </c>
      <c r="HO51" s="140" t="s">
        <v>1355</v>
      </c>
      <c r="HP51" s="129">
        <v>0</v>
      </c>
      <c r="HQ51" s="129"/>
      <c r="HR51" s="129"/>
      <c r="HS51" s="129"/>
      <c r="HT51" s="129"/>
      <c r="HU51" s="129"/>
      <c r="HV51" s="129"/>
      <c r="HW51" s="129"/>
      <c r="HX51" s="129"/>
      <c r="HY51" s="129"/>
      <c r="HZ51" s="129"/>
      <c r="IA51" s="129"/>
      <c r="IB51" s="129"/>
      <c r="IC51" s="129"/>
      <c r="ID51" s="129"/>
      <c r="IE51" s="129"/>
      <c r="IF51" s="129"/>
      <c r="IG51" s="129"/>
      <c r="IH51" s="129"/>
      <c r="II51" s="129"/>
      <c r="IJ51" s="129"/>
      <c r="IK51" s="129"/>
      <c r="IL51" s="176" t="s">
        <v>950</v>
      </c>
      <c r="IM51" s="129"/>
      <c r="IN51" s="167"/>
      <c r="IO51" s="129"/>
      <c r="IP51" s="129"/>
      <c r="IQ51" s="129" t="s">
        <v>1356</v>
      </c>
      <c r="IR51" s="265">
        <v>45664.413909189803</v>
      </c>
      <c r="IS51" s="265">
        <v>45664.416027129599</v>
      </c>
      <c r="IT51" s="265">
        <v>45664</v>
      </c>
      <c r="IU51" s="142"/>
      <c r="IV51" s="142" t="s">
        <v>322</v>
      </c>
      <c r="IW51" s="142"/>
      <c r="IX51" s="142" t="s">
        <v>322</v>
      </c>
      <c r="IY51" s="142"/>
      <c r="IZ51" s="142" t="s">
        <v>323</v>
      </c>
      <c r="JA51" s="142"/>
      <c r="JB51" s="142" t="s">
        <v>727</v>
      </c>
      <c r="JC51" s="154" t="s">
        <v>950</v>
      </c>
      <c r="JD51" s="154" t="s">
        <v>464</v>
      </c>
      <c r="JE51" s="142" t="s">
        <v>331</v>
      </c>
      <c r="JF51" s="142">
        <v>1</v>
      </c>
      <c r="JG51" s="142">
        <v>0</v>
      </c>
      <c r="JH51" s="142">
        <v>0</v>
      </c>
      <c r="JI51" s="142">
        <v>0</v>
      </c>
      <c r="JJ51" s="142">
        <v>0</v>
      </c>
      <c r="JK51" s="142">
        <v>0</v>
      </c>
      <c r="JL51" s="142"/>
      <c r="JM51" s="142" t="s">
        <v>329</v>
      </c>
      <c r="JN51" s="142">
        <v>0</v>
      </c>
      <c r="JO51" s="142">
        <v>1</v>
      </c>
      <c r="JP51" s="142">
        <v>0</v>
      </c>
      <c r="JQ51" s="142">
        <v>0</v>
      </c>
      <c r="JR51" s="142">
        <v>0</v>
      </c>
      <c r="JS51" s="142">
        <v>0</v>
      </c>
      <c r="JT51" s="142">
        <v>0</v>
      </c>
      <c r="JU51" s="142">
        <v>0</v>
      </c>
      <c r="JV51" s="142">
        <v>0</v>
      </c>
      <c r="JW51" s="142">
        <v>0</v>
      </c>
      <c r="JX51" s="142">
        <v>0</v>
      </c>
      <c r="JY51" s="142"/>
      <c r="JZ51" s="142"/>
      <c r="KA51" s="142"/>
      <c r="KB51" s="142"/>
      <c r="KC51" s="142"/>
      <c r="KD51" s="142"/>
      <c r="KE51" s="142"/>
      <c r="KF51" s="142"/>
      <c r="KG51" s="142"/>
      <c r="KH51" s="142"/>
      <c r="KI51" s="142"/>
      <c r="KJ51" s="142"/>
      <c r="KK51" s="142"/>
      <c r="KL51" s="142"/>
      <c r="KM51" s="142"/>
      <c r="KN51" s="142"/>
      <c r="KO51" s="142"/>
      <c r="KP51" s="142"/>
      <c r="KQ51" s="142"/>
      <c r="KR51" s="142"/>
      <c r="KS51" s="142"/>
      <c r="KT51" s="142"/>
      <c r="KU51" s="142"/>
      <c r="KV51" s="142"/>
      <c r="KW51" s="142"/>
      <c r="KX51" s="142"/>
      <c r="KY51" s="142"/>
      <c r="KZ51" s="142"/>
      <c r="LA51" s="142"/>
      <c r="LB51" s="142"/>
      <c r="LC51" s="142"/>
      <c r="LD51" s="142"/>
      <c r="LE51" s="142"/>
      <c r="LF51" s="142">
        <v>2</v>
      </c>
      <c r="LG51" s="142">
        <v>1</v>
      </c>
      <c r="LH51" s="142">
        <v>1</v>
      </c>
      <c r="LI51" s="142">
        <v>0</v>
      </c>
      <c r="LJ51" s="142"/>
      <c r="LK51" s="142"/>
      <c r="LL51" s="142"/>
      <c r="LM51" s="142"/>
      <c r="LN51" s="142"/>
      <c r="LO51" s="142"/>
      <c r="LP51" s="142"/>
      <c r="LQ51" s="194"/>
      <c r="LR51" s="142"/>
      <c r="LS51" s="144"/>
      <c r="LT51" s="142"/>
      <c r="LU51" s="142"/>
      <c r="LV51" s="142"/>
      <c r="LW51" s="142"/>
      <c r="LX51" s="142"/>
      <c r="LY51" s="142"/>
      <c r="LZ51" s="142">
        <v>9.98</v>
      </c>
      <c r="MA51" s="142" t="s">
        <v>1357</v>
      </c>
      <c r="MB51" s="144" t="s">
        <v>1358</v>
      </c>
      <c r="MC51" s="142">
        <v>0</v>
      </c>
      <c r="MD51" s="142"/>
      <c r="ME51" s="142"/>
      <c r="MF51" s="142"/>
      <c r="MG51" s="142"/>
      <c r="MH51" s="142"/>
      <c r="MI51" s="142"/>
      <c r="MJ51" s="142"/>
      <c r="MK51" s="142"/>
      <c r="ML51" s="142"/>
      <c r="MM51" s="142"/>
      <c r="MN51" s="142"/>
      <c r="MO51" s="142"/>
      <c r="MP51" s="142"/>
      <c r="MQ51" s="142"/>
      <c r="MR51" s="142"/>
      <c r="MS51" s="142"/>
      <c r="MT51" s="142"/>
      <c r="MU51" s="142"/>
      <c r="MV51" s="142"/>
      <c r="MW51" s="142"/>
      <c r="MX51" s="142"/>
      <c r="MY51" s="168"/>
      <c r="MZ51" s="142"/>
      <c r="NA51" s="180" t="s">
        <v>954</v>
      </c>
      <c r="NB51" s="142"/>
      <c r="NC51" s="142"/>
      <c r="ND51" s="142" t="s">
        <v>1359</v>
      </c>
      <c r="NE51" s="270">
        <v>45665.401824294</v>
      </c>
      <c r="NF51" s="270">
        <v>45665.421071493103</v>
      </c>
      <c r="NG51" s="270">
        <v>45665</v>
      </c>
      <c r="NH51" s="128"/>
      <c r="NI51" s="128" t="s">
        <v>322</v>
      </c>
      <c r="NJ51" s="128"/>
      <c r="NK51" s="128" t="s">
        <v>322</v>
      </c>
      <c r="NL51" s="128"/>
      <c r="NM51" s="128" t="s">
        <v>323</v>
      </c>
      <c r="NN51" s="128"/>
      <c r="NO51" s="128" t="s">
        <v>727</v>
      </c>
      <c r="NP51" s="136" t="s">
        <v>954</v>
      </c>
      <c r="NQ51" s="136" t="s">
        <v>464</v>
      </c>
      <c r="NR51" s="128" t="s">
        <v>331</v>
      </c>
      <c r="NS51" s="128">
        <v>1</v>
      </c>
      <c r="NT51" s="128">
        <v>0</v>
      </c>
      <c r="NU51" s="128">
        <v>0</v>
      </c>
      <c r="NV51" s="128">
        <v>0</v>
      </c>
      <c r="NW51" s="128">
        <v>0</v>
      </c>
      <c r="NX51" s="128">
        <v>0</v>
      </c>
      <c r="NY51" s="128"/>
      <c r="NZ51" s="128" t="s">
        <v>329</v>
      </c>
      <c r="OA51" s="128">
        <v>0</v>
      </c>
      <c r="OB51" s="128">
        <v>1</v>
      </c>
      <c r="OC51" s="128">
        <v>0</v>
      </c>
      <c r="OD51" s="128">
        <v>0</v>
      </c>
      <c r="OE51" s="128">
        <v>0</v>
      </c>
      <c r="OF51" s="128">
        <v>0</v>
      </c>
      <c r="OG51" s="128">
        <v>0</v>
      </c>
      <c r="OH51" s="128">
        <v>0</v>
      </c>
      <c r="OI51" s="128">
        <v>0</v>
      </c>
      <c r="OJ51" s="128">
        <v>0</v>
      </c>
      <c r="OK51" s="128">
        <v>0</v>
      </c>
      <c r="OL51" s="128"/>
      <c r="OM51" s="128"/>
      <c r="ON51" s="128"/>
      <c r="OO51" s="128"/>
      <c r="OP51" s="128"/>
      <c r="OQ51" s="128"/>
      <c r="OR51" s="128"/>
      <c r="OS51" s="128"/>
      <c r="OT51" s="128"/>
      <c r="OU51" s="128"/>
      <c r="OV51" s="128"/>
      <c r="OW51" s="128"/>
      <c r="OX51" s="128"/>
      <c r="OY51" s="128"/>
      <c r="OZ51" s="128"/>
      <c r="PA51" s="128"/>
      <c r="PB51" s="128"/>
      <c r="PC51" s="128"/>
      <c r="PD51" s="128"/>
      <c r="PE51" s="128"/>
      <c r="PF51" s="128"/>
      <c r="PG51" s="128"/>
      <c r="PH51" s="128"/>
      <c r="PI51" s="128"/>
      <c r="PJ51" s="128"/>
      <c r="PK51" s="128"/>
      <c r="PL51" s="128"/>
      <c r="PM51" s="128"/>
      <c r="PN51" s="128"/>
      <c r="PO51" s="128"/>
      <c r="PP51" s="128"/>
      <c r="PQ51" s="128"/>
      <c r="PR51" s="128"/>
      <c r="PS51" s="128">
        <v>2</v>
      </c>
      <c r="PT51" s="128">
        <v>1</v>
      </c>
      <c r="PU51" s="128">
        <v>1</v>
      </c>
      <c r="PV51" s="128">
        <v>0</v>
      </c>
      <c r="PW51" s="128"/>
      <c r="PX51" s="128"/>
      <c r="PY51" s="128"/>
      <c r="PZ51" s="128"/>
      <c r="QA51" s="128"/>
      <c r="QB51" s="128"/>
      <c r="QC51" s="128"/>
      <c r="QD51" s="198"/>
      <c r="QE51" s="128"/>
      <c r="QF51" s="163"/>
      <c r="QG51" s="128"/>
      <c r="QH51" s="128"/>
      <c r="QI51" s="128"/>
      <c r="QJ51" s="128"/>
      <c r="QK51" s="128"/>
      <c r="QL51" s="128"/>
      <c r="QM51" s="128">
        <v>7.16</v>
      </c>
      <c r="QN51" s="128" t="s">
        <v>1360</v>
      </c>
      <c r="QO51" s="163" t="s">
        <v>1361</v>
      </c>
      <c r="QP51" s="128">
        <v>0</v>
      </c>
      <c r="QQ51" s="128"/>
      <c r="QR51" s="128"/>
      <c r="QS51" s="128"/>
      <c r="QT51" s="128"/>
      <c r="QU51" s="128"/>
      <c r="QV51" s="128"/>
      <c r="QW51" s="128"/>
      <c r="QX51" s="128"/>
      <c r="QY51" s="128"/>
      <c r="QZ51" s="128"/>
      <c r="RA51" s="128"/>
      <c r="RB51" s="128"/>
      <c r="RC51" s="128"/>
      <c r="RD51" s="128"/>
      <c r="RE51" s="128"/>
      <c r="RF51" s="128"/>
      <c r="RG51" s="128"/>
      <c r="RH51" s="128"/>
      <c r="RI51" s="128"/>
      <c r="RJ51" s="128"/>
      <c r="RK51" s="128"/>
      <c r="RL51" s="128"/>
      <c r="RM51" s="169"/>
      <c r="RN51" s="128"/>
      <c r="RO51" s="169"/>
      <c r="RP51" s="128"/>
      <c r="RQ51" s="128" t="s">
        <v>1362</v>
      </c>
      <c r="RR51" s="105">
        <f t="shared" si="34"/>
        <v>2.8200000000000003</v>
      </c>
      <c r="RS51" s="113">
        <f t="shared" si="35"/>
        <v>2.83</v>
      </c>
      <c r="RT51" s="105">
        <f t="shared" si="36"/>
        <v>2.8200000000000003</v>
      </c>
      <c r="RU51" s="105">
        <f t="shared" si="37"/>
        <v>0</v>
      </c>
      <c r="RV51" s="105">
        <f t="shared" si="38"/>
        <v>0</v>
      </c>
      <c r="RW51" s="105">
        <f t="shared" si="39"/>
        <v>0</v>
      </c>
      <c r="RX51" s="105">
        <f t="shared" si="40"/>
        <v>0</v>
      </c>
      <c r="RY51" s="105">
        <f t="shared" si="41"/>
        <v>0</v>
      </c>
      <c r="RZ51" s="105">
        <f t="shared" si="42"/>
        <v>0</v>
      </c>
      <c r="SA51" s="105">
        <f t="shared" si="43"/>
        <v>0</v>
      </c>
      <c r="SB51" s="105">
        <f t="shared" si="44"/>
        <v>0</v>
      </c>
      <c r="SC51" s="105">
        <f t="shared" si="45"/>
        <v>0</v>
      </c>
      <c r="SD51" s="106">
        <f t="shared" si="18"/>
        <v>2.8233333333333337</v>
      </c>
      <c r="SE51" s="106">
        <f t="shared" si="19"/>
        <v>0</v>
      </c>
      <c r="SF51" s="106">
        <f t="shared" si="20"/>
        <v>0</v>
      </c>
      <c r="SG51" s="106">
        <f t="shared" si="12"/>
        <v>0</v>
      </c>
      <c r="SH51" s="107">
        <f>(SD51/1000)*Parameters!$H$2</f>
        <v>8.328833333333334E-5</v>
      </c>
      <c r="SI51" s="107">
        <f>(SE51/1000)*Parameters!$H$4</f>
        <v>0</v>
      </c>
      <c r="SJ51" s="107">
        <f>(SF51/1000)*Parameters!$H$3</f>
        <v>0</v>
      </c>
      <c r="SK51" s="107">
        <f>(SG51/1000)*Parameters!$H$5</f>
        <v>0</v>
      </c>
      <c r="SL51" s="108">
        <f t="shared" si="21"/>
        <v>8.328833333333334E-5</v>
      </c>
      <c r="SM51" s="109">
        <f t="shared" si="13"/>
        <v>1</v>
      </c>
      <c r="SN51" s="109">
        <f t="shared" si="31"/>
        <v>0</v>
      </c>
      <c r="SO51" s="109">
        <f t="shared" si="32"/>
        <v>0</v>
      </c>
      <c r="SP51" s="109">
        <f t="shared" si="33"/>
        <v>0</v>
      </c>
      <c r="SQ51" s="110">
        <f>SUM(GS51*Parameters!$L$2,GT51*Parameters!$L$3,GU51*Parameters!$L$4,GV51*Parameters!$L$5)</f>
        <v>2.8</v>
      </c>
      <c r="SR51" s="110">
        <f>SUM(LF51*Parameters!$L$2,LG51*Parameters!$L$3,LH51*Parameters!$L$4,LI51*Parameters!$L$5)</f>
        <v>2.8</v>
      </c>
      <c r="SS51" s="110">
        <f>SUM(PS51*Parameters!$L$2,PT51*Parameters!$L$3,PU51*Parameters!$L$4,PV51*Parameters!$L$5)</f>
        <v>2.8</v>
      </c>
      <c r="ST51" s="110">
        <f t="shared" si="25"/>
        <v>2.7999999999999994</v>
      </c>
      <c r="SU51" s="111">
        <f t="shared" si="26"/>
        <v>1.0083333333333335</v>
      </c>
      <c r="SV51" s="111">
        <f t="shared" si="27"/>
        <v>0</v>
      </c>
      <c r="SW51" s="111">
        <f t="shared" si="28"/>
        <v>0</v>
      </c>
      <c r="SX51" s="111">
        <f t="shared" si="29"/>
        <v>0</v>
      </c>
      <c r="SY51" s="162">
        <f t="shared" si="46"/>
        <v>45662</v>
      </c>
      <c r="SZ51" s="162">
        <f t="shared" si="30"/>
        <v>45662</v>
      </c>
    </row>
    <row r="52" spans="1:520">
      <c r="A52" s="276">
        <v>45648.678777476904</v>
      </c>
      <c r="B52" s="276">
        <v>45648.683721562498</v>
      </c>
      <c r="C52" s="276">
        <v>45648</v>
      </c>
      <c r="D52" s="121"/>
      <c r="E52" s="121" t="s">
        <v>322</v>
      </c>
      <c r="F52" s="121"/>
      <c r="G52" s="121" t="s">
        <v>322</v>
      </c>
      <c r="H52" s="121"/>
      <c r="I52" s="121" t="s">
        <v>323</v>
      </c>
      <c r="J52" s="121"/>
      <c r="K52" s="121" t="s">
        <v>727</v>
      </c>
      <c r="L52" s="151" t="s">
        <v>808</v>
      </c>
      <c r="M52" s="245" t="s">
        <v>465</v>
      </c>
      <c r="N52" s="121" t="s">
        <v>331</v>
      </c>
      <c r="O52" s="121">
        <v>1</v>
      </c>
      <c r="P52" s="121">
        <v>0</v>
      </c>
      <c r="Q52" s="121">
        <v>0</v>
      </c>
      <c r="R52" s="121">
        <v>0</v>
      </c>
      <c r="S52" s="121">
        <v>0</v>
      </c>
      <c r="T52" s="121">
        <v>0</v>
      </c>
      <c r="U52" s="121"/>
      <c r="V52" s="121" t="s">
        <v>329</v>
      </c>
      <c r="W52" s="121">
        <v>0</v>
      </c>
      <c r="X52" s="121">
        <v>1</v>
      </c>
      <c r="Y52" s="117">
        <v>0</v>
      </c>
      <c r="Z52" s="117">
        <v>0</v>
      </c>
      <c r="AA52" s="117">
        <v>0</v>
      </c>
      <c r="AB52" s="117">
        <v>0</v>
      </c>
      <c r="AC52" s="117">
        <v>0</v>
      </c>
      <c r="AD52" s="117">
        <v>0</v>
      </c>
      <c r="AE52" s="117">
        <v>0</v>
      </c>
      <c r="AF52" s="117">
        <v>0</v>
      </c>
      <c r="AG52" s="117">
        <v>0</v>
      </c>
      <c r="AH52" s="117"/>
      <c r="AI52" s="117"/>
      <c r="AJ52" s="117"/>
      <c r="AK52" s="117"/>
      <c r="AL52" s="117"/>
      <c r="AM52" s="117"/>
      <c r="AN52" s="117"/>
      <c r="AO52" s="117"/>
      <c r="AP52" s="117"/>
      <c r="AQ52" s="117"/>
      <c r="AR52" s="117"/>
      <c r="AS52" s="117"/>
      <c r="AT52" s="117"/>
      <c r="AU52" s="117"/>
      <c r="AV52" s="117"/>
      <c r="AW52" s="117"/>
      <c r="AX52" s="117"/>
      <c r="AY52" s="117"/>
      <c r="AZ52" s="117"/>
      <c r="BA52" s="117"/>
      <c r="BB52" s="117"/>
      <c r="BC52" s="117"/>
      <c r="BD52" s="117"/>
      <c r="BE52" s="117"/>
      <c r="BF52" s="190"/>
      <c r="BG52" s="121"/>
      <c r="BH52" s="122"/>
      <c r="BI52" s="117"/>
      <c r="BJ52" s="117"/>
      <c r="BK52" s="117"/>
      <c r="BL52" s="117"/>
      <c r="BM52" s="117"/>
      <c r="BN52" s="117"/>
      <c r="BO52" s="117">
        <v>13.13</v>
      </c>
      <c r="BP52" s="117" t="s">
        <v>1363</v>
      </c>
      <c r="BQ52" s="122" t="s">
        <v>1364</v>
      </c>
      <c r="BR52" s="117"/>
      <c r="BS52" s="117"/>
      <c r="BT52" s="117"/>
      <c r="BU52" s="117"/>
      <c r="BV52" s="117"/>
      <c r="BW52" s="117"/>
      <c r="BX52" s="117"/>
      <c r="BY52" s="117"/>
      <c r="BZ52" s="117"/>
      <c r="CA52" s="117"/>
      <c r="CB52" s="117"/>
      <c r="CC52" s="117"/>
      <c r="CD52" s="117"/>
      <c r="CE52" s="117"/>
      <c r="CF52" s="117"/>
      <c r="CG52" s="117"/>
      <c r="CH52" s="117"/>
      <c r="CI52" s="117"/>
      <c r="CJ52" s="117"/>
      <c r="CK52" s="117"/>
      <c r="CL52" s="117"/>
      <c r="CM52" s="117"/>
      <c r="CN52" s="117"/>
      <c r="CO52" s="117"/>
      <c r="CP52" s="117"/>
      <c r="CQ52" s="117"/>
      <c r="CR52" s="117"/>
      <c r="CS52" s="117"/>
      <c r="CT52" s="117"/>
      <c r="CU52" s="117"/>
      <c r="CV52" s="117"/>
      <c r="CW52" s="117"/>
      <c r="CX52" s="117"/>
      <c r="CY52" s="117"/>
      <c r="CZ52" s="117"/>
      <c r="DA52" s="117"/>
      <c r="DB52" s="117"/>
      <c r="DC52" s="117"/>
      <c r="DD52" s="117"/>
      <c r="DE52" s="117"/>
      <c r="DF52" s="117"/>
      <c r="DG52" s="117"/>
      <c r="DH52" s="117"/>
      <c r="DI52" s="117"/>
      <c r="DJ52" s="117"/>
      <c r="DK52" s="117"/>
      <c r="DL52" s="117"/>
      <c r="DM52" s="117"/>
      <c r="DN52" s="171"/>
      <c r="DO52" s="117"/>
      <c r="DP52" s="166"/>
      <c r="DQ52" s="117"/>
      <c r="DR52" s="166"/>
      <c r="DS52" s="117"/>
      <c r="DT52" s="117"/>
      <c r="DU52" s="117"/>
      <c r="DV52" s="117"/>
      <c r="DW52" s="248" t="s">
        <v>756</v>
      </c>
      <c r="DX52" s="117"/>
      <c r="DY52" s="117"/>
      <c r="DZ52" s="117"/>
      <c r="EA52" s="117"/>
      <c r="EB52" s="117"/>
      <c r="EC52" s="117"/>
      <c r="ED52" s="117" t="s">
        <v>1365</v>
      </c>
      <c r="EE52" s="252">
        <v>45649.663076400502</v>
      </c>
      <c r="EF52" s="261">
        <v>45649.674239699103</v>
      </c>
      <c r="EG52" s="252">
        <v>45649</v>
      </c>
      <c r="EH52" s="129"/>
      <c r="EI52" s="129" t="s">
        <v>322</v>
      </c>
      <c r="EJ52" s="129"/>
      <c r="EK52" s="129" t="s">
        <v>322</v>
      </c>
      <c r="EL52" s="129"/>
      <c r="EM52" s="129" t="s">
        <v>323</v>
      </c>
      <c r="EN52" s="129"/>
      <c r="EO52" s="129" t="s">
        <v>727</v>
      </c>
      <c r="EP52" s="153" t="s">
        <v>756</v>
      </c>
      <c r="EQ52" s="153" t="s">
        <v>465</v>
      </c>
      <c r="ER52" s="129" t="s">
        <v>331</v>
      </c>
      <c r="ES52" s="129">
        <v>1</v>
      </c>
      <c r="ET52" s="129">
        <v>0</v>
      </c>
      <c r="EU52" s="129">
        <v>0</v>
      </c>
      <c r="EV52" s="129">
        <v>0</v>
      </c>
      <c r="EW52" s="129">
        <v>0</v>
      </c>
      <c r="EX52" s="129">
        <v>0</v>
      </c>
      <c r="EY52" s="129"/>
      <c r="EZ52" s="129" t="s">
        <v>329</v>
      </c>
      <c r="FA52" s="129">
        <v>0</v>
      </c>
      <c r="FB52" s="129">
        <v>1</v>
      </c>
      <c r="FC52" s="129">
        <v>0</v>
      </c>
      <c r="FD52" s="129">
        <v>0</v>
      </c>
      <c r="FE52" s="129">
        <v>0</v>
      </c>
      <c r="FF52" s="129">
        <v>0</v>
      </c>
      <c r="FG52" s="129">
        <v>0</v>
      </c>
      <c r="FH52" s="129">
        <v>0</v>
      </c>
      <c r="FI52" s="129">
        <v>0</v>
      </c>
      <c r="FJ52" s="129">
        <v>0</v>
      </c>
      <c r="FK52" s="129">
        <v>0</v>
      </c>
      <c r="FL52" s="129"/>
      <c r="FM52" s="129"/>
      <c r="FN52" s="129"/>
      <c r="FO52" s="129"/>
      <c r="FP52" s="129"/>
      <c r="FQ52" s="129"/>
      <c r="FR52" s="129"/>
      <c r="FS52" s="129"/>
      <c r="FT52" s="129"/>
      <c r="FU52" s="129"/>
      <c r="FV52" s="129"/>
      <c r="FW52" s="129"/>
      <c r="FX52" s="129"/>
      <c r="FY52" s="129"/>
      <c r="FZ52" s="129"/>
      <c r="GA52" s="129"/>
      <c r="GB52" s="129"/>
      <c r="GC52" s="129"/>
      <c r="GD52" s="129"/>
      <c r="GE52" s="129"/>
      <c r="GF52" s="129"/>
      <c r="GG52" s="129"/>
      <c r="GH52" s="129"/>
      <c r="GI52" s="129"/>
      <c r="GJ52" s="129"/>
      <c r="GK52" s="129"/>
      <c r="GL52" s="129"/>
      <c r="GM52" s="129"/>
      <c r="GN52" s="129"/>
      <c r="GO52" s="129"/>
      <c r="GP52" s="129"/>
      <c r="GQ52" s="129"/>
      <c r="GR52" s="129"/>
      <c r="GS52" s="129">
        <v>1</v>
      </c>
      <c r="GT52" s="129">
        <v>1</v>
      </c>
      <c r="GU52" s="129">
        <v>4</v>
      </c>
      <c r="GV52" s="129">
        <v>0</v>
      </c>
      <c r="GW52" s="129"/>
      <c r="GX52" s="129"/>
      <c r="GY52" s="129"/>
      <c r="GZ52" s="129"/>
      <c r="HA52" s="129"/>
      <c r="HB52" s="129"/>
      <c r="HC52" s="129"/>
      <c r="HD52" s="186"/>
      <c r="HE52" s="129"/>
      <c r="HF52" s="140"/>
      <c r="HG52" s="129"/>
      <c r="HH52" s="129"/>
      <c r="HI52" s="129"/>
      <c r="HJ52" s="129"/>
      <c r="HK52" s="129"/>
      <c r="HL52" s="129"/>
      <c r="HM52" s="129">
        <v>10.34</v>
      </c>
      <c r="HN52" s="129" t="s">
        <v>1366</v>
      </c>
      <c r="HO52" s="140" t="s">
        <v>1367</v>
      </c>
      <c r="HP52" s="129">
        <v>0</v>
      </c>
      <c r="HQ52" s="129"/>
      <c r="HR52" s="129"/>
      <c r="HS52" s="129"/>
      <c r="HT52" s="129"/>
      <c r="HU52" s="129"/>
      <c r="HV52" s="129"/>
      <c r="HW52" s="129"/>
      <c r="HX52" s="129"/>
      <c r="HY52" s="129"/>
      <c r="HZ52" s="129"/>
      <c r="IA52" s="129"/>
      <c r="IB52" s="129"/>
      <c r="IC52" s="129"/>
      <c r="ID52" s="129"/>
      <c r="IE52" s="129"/>
      <c r="IF52" s="129"/>
      <c r="IG52" s="129"/>
      <c r="IH52" s="129"/>
      <c r="II52" s="129"/>
      <c r="IJ52" s="129"/>
      <c r="IK52" s="129"/>
      <c r="IL52" s="176" t="s">
        <v>759</v>
      </c>
      <c r="IM52" s="129"/>
      <c r="IN52" s="167"/>
      <c r="IO52" s="129"/>
      <c r="IP52" s="129"/>
      <c r="IQ52" s="129" t="s">
        <v>1368</v>
      </c>
      <c r="IR52" s="265">
        <v>45650.6675808449</v>
      </c>
      <c r="IS52" s="265">
        <v>45650.689030532398</v>
      </c>
      <c r="IT52" s="265">
        <v>45650</v>
      </c>
      <c r="IU52" s="142"/>
      <c r="IV52" s="142" t="s">
        <v>322</v>
      </c>
      <c r="IW52" s="142"/>
      <c r="IX52" s="142" t="s">
        <v>322</v>
      </c>
      <c r="IY52" s="142"/>
      <c r="IZ52" s="142" t="s">
        <v>323</v>
      </c>
      <c r="JA52" s="142"/>
      <c r="JB52" s="142" t="s">
        <v>727</v>
      </c>
      <c r="JC52" s="154" t="s">
        <v>759</v>
      </c>
      <c r="JD52" s="154" t="s">
        <v>465</v>
      </c>
      <c r="JE52" s="142" t="s">
        <v>331</v>
      </c>
      <c r="JF52" s="142">
        <v>1</v>
      </c>
      <c r="JG52" s="142">
        <v>0</v>
      </c>
      <c r="JH52" s="142">
        <v>0</v>
      </c>
      <c r="JI52" s="142">
        <v>0</v>
      </c>
      <c r="JJ52" s="142">
        <v>0</v>
      </c>
      <c r="JK52" s="142">
        <v>0</v>
      </c>
      <c r="JL52" s="142"/>
      <c r="JM52" s="142" t="s">
        <v>329</v>
      </c>
      <c r="JN52" s="142">
        <v>0</v>
      </c>
      <c r="JO52" s="142">
        <v>1</v>
      </c>
      <c r="JP52" s="142">
        <v>0</v>
      </c>
      <c r="JQ52" s="142">
        <v>0</v>
      </c>
      <c r="JR52" s="142">
        <v>0</v>
      </c>
      <c r="JS52" s="142">
        <v>0</v>
      </c>
      <c r="JT52" s="142">
        <v>0</v>
      </c>
      <c r="JU52" s="142">
        <v>0</v>
      </c>
      <c r="JV52" s="142">
        <v>0</v>
      </c>
      <c r="JW52" s="142">
        <v>0</v>
      </c>
      <c r="JX52" s="142">
        <v>0</v>
      </c>
      <c r="JY52" s="142"/>
      <c r="JZ52" s="142"/>
      <c r="KA52" s="142"/>
      <c r="KB52" s="142"/>
      <c r="KC52" s="142"/>
      <c r="KD52" s="142"/>
      <c r="KE52" s="142"/>
      <c r="KF52" s="142"/>
      <c r="KG52" s="142"/>
      <c r="KH52" s="142"/>
      <c r="KI52" s="142"/>
      <c r="KJ52" s="142"/>
      <c r="KK52" s="142"/>
      <c r="KL52" s="142"/>
      <c r="KM52" s="142"/>
      <c r="KN52" s="142"/>
      <c r="KO52" s="142"/>
      <c r="KP52" s="142"/>
      <c r="KQ52" s="142"/>
      <c r="KR52" s="142"/>
      <c r="KS52" s="142"/>
      <c r="KT52" s="142"/>
      <c r="KU52" s="142"/>
      <c r="KV52" s="142"/>
      <c r="KW52" s="142"/>
      <c r="KX52" s="142"/>
      <c r="KY52" s="142"/>
      <c r="KZ52" s="142"/>
      <c r="LA52" s="142"/>
      <c r="LB52" s="142"/>
      <c r="LC52" s="142"/>
      <c r="LD52" s="142"/>
      <c r="LE52" s="142"/>
      <c r="LF52" s="142">
        <v>1</v>
      </c>
      <c r="LG52" s="142">
        <v>1</v>
      </c>
      <c r="LH52" s="142">
        <v>4</v>
      </c>
      <c r="LI52" s="142">
        <v>0</v>
      </c>
      <c r="LJ52" s="142"/>
      <c r="LK52" s="142"/>
      <c r="LL52" s="142"/>
      <c r="LM52" s="142"/>
      <c r="LN52" s="142"/>
      <c r="LO52" s="142"/>
      <c r="LP52" s="142"/>
      <c r="LQ52" s="194"/>
      <c r="LR52" s="142"/>
      <c r="LS52" s="144"/>
      <c r="LT52" s="142"/>
      <c r="LU52" s="142"/>
      <c r="LV52" s="142"/>
      <c r="LW52" s="142"/>
      <c r="LX52" s="142"/>
      <c r="LY52" s="142"/>
      <c r="LZ52" s="142">
        <v>7.5350000000000001</v>
      </c>
      <c r="MA52" s="142" t="s">
        <v>1369</v>
      </c>
      <c r="MB52" s="144" t="s">
        <v>1370</v>
      </c>
      <c r="MC52" s="142">
        <v>0</v>
      </c>
      <c r="MD52" s="142"/>
      <c r="ME52" s="142"/>
      <c r="MF52" s="142"/>
      <c r="MG52" s="142"/>
      <c r="MH52" s="142"/>
      <c r="MI52" s="142"/>
      <c r="MJ52" s="142"/>
      <c r="MK52" s="142"/>
      <c r="ML52" s="142"/>
      <c r="MM52" s="142"/>
      <c r="MN52" s="142"/>
      <c r="MO52" s="142"/>
      <c r="MP52" s="142"/>
      <c r="MQ52" s="142"/>
      <c r="MR52" s="142"/>
      <c r="MS52" s="142"/>
      <c r="MT52" s="142"/>
      <c r="MU52" s="142"/>
      <c r="MV52" s="142"/>
      <c r="MW52" s="142"/>
      <c r="MX52" s="142"/>
      <c r="MY52" s="168"/>
      <c r="MZ52" s="142"/>
      <c r="NA52" s="180" t="s">
        <v>763</v>
      </c>
      <c r="NB52" s="142"/>
      <c r="NC52" s="142"/>
      <c r="ND52" s="142" t="s">
        <v>1371</v>
      </c>
      <c r="NE52" s="270">
        <v>45651.678053090298</v>
      </c>
      <c r="NF52" s="270">
        <v>45651.682788368104</v>
      </c>
      <c r="NG52" s="270">
        <v>45651</v>
      </c>
      <c r="NH52" s="128"/>
      <c r="NI52" s="128" t="s">
        <v>322</v>
      </c>
      <c r="NJ52" s="128"/>
      <c r="NK52" s="128" t="s">
        <v>322</v>
      </c>
      <c r="NL52" s="128"/>
      <c r="NM52" s="128" t="s">
        <v>323</v>
      </c>
      <c r="NN52" s="128"/>
      <c r="NO52" s="128" t="s">
        <v>727</v>
      </c>
      <c r="NP52" s="136" t="s">
        <v>763</v>
      </c>
      <c r="NQ52" s="136" t="s">
        <v>465</v>
      </c>
      <c r="NR52" s="128" t="s">
        <v>331</v>
      </c>
      <c r="NS52" s="128">
        <v>1</v>
      </c>
      <c r="NT52" s="128">
        <v>0</v>
      </c>
      <c r="NU52" s="128">
        <v>0</v>
      </c>
      <c r="NV52" s="128">
        <v>0</v>
      </c>
      <c r="NW52" s="128">
        <v>0</v>
      </c>
      <c r="NX52" s="128">
        <v>0</v>
      </c>
      <c r="NY52" s="128"/>
      <c r="NZ52" s="128" t="s">
        <v>329</v>
      </c>
      <c r="OA52" s="128">
        <v>0</v>
      </c>
      <c r="OB52" s="128">
        <v>1</v>
      </c>
      <c r="OC52" s="128">
        <v>0</v>
      </c>
      <c r="OD52" s="128">
        <v>0</v>
      </c>
      <c r="OE52" s="128">
        <v>0</v>
      </c>
      <c r="OF52" s="128">
        <v>0</v>
      </c>
      <c r="OG52" s="128">
        <v>0</v>
      </c>
      <c r="OH52" s="128">
        <v>0</v>
      </c>
      <c r="OI52" s="128">
        <v>0</v>
      </c>
      <c r="OJ52" s="128">
        <v>0</v>
      </c>
      <c r="OK52" s="128">
        <v>0</v>
      </c>
      <c r="OL52" s="128"/>
      <c r="OM52" s="128"/>
      <c r="ON52" s="128"/>
      <c r="OO52" s="128"/>
      <c r="OP52" s="128"/>
      <c r="OQ52" s="128"/>
      <c r="OR52" s="128"/>
      <c r="OS52" s="128"/>
      <c r="OT52" s="128"/>
      <c r="OU52" s="128"/>
      <c r="OV52" s="128"/>
      <c r="OW52" s="128"/>
      <c r="OX52" s="128"/>
      <c r="OY52" s="128"/>
      <c r="OZ52" s="128"/>
      <c r="PA52" s="128"/>
      <c r="PB52" s="128"/>
      <c r="PC52" s="128"/>
      <c r="PD52" s="128"/>
      <c r="PE52" s="128"/>
      <c r="PF52" s="128"/>
      <c r="PG52" s="128"/>
      <c r="PH52" s="128"/>
      <c r="PI52" s="128"/>
      <c r="PJ52" s="128"/>
      <c r="PK52" s="128"/>
      <c r="PL52" s="128"/>
      <c r="PM52" s="128"/>
      <c r="PN52" s="128"/>
      <c r="PO52" s="128"/>
      <c r="PP52" s="128"/>
      <c r="PQ52" s="128"/>
      <c r="PR52" s="128"/>
      <c r="PS52" s="128">
        <v>1</v>
      </c>
      <c r="PT52" s="128">
        <v>1</v>
      </c>
      <c r="PU52" s="128">
        <v>4</v>
      </c>
      <c r="PV52" s="128">
        <v>0</v>
      </c>
      <c r="PW52" s="128"/>
      <c r="PX52" s="128"/>
      <c r="PY52" s="128"/>
      <c r="PZ52" s="128"/>
      <c r="QA52" s="128"/>
      <c r="QB52" s="128"/>
      <c r="QC52" s="128"/>
      <c r="QD52" s="198"/>
      <c r="QE52" s="128"/>
      <c r="QF52" s="163"/>
      <c r="QG52" s="128"/>
      <c r="QH52" s="128"/>
      <c r="QI52" s="128"/>
      <c r="QJ52" s="128"/>
      <c r="QK52" s="128"/>
      <c r="QL52" s="128"/>
      <c r="QM52" s="128">
        <v>4.74</v>
      </c>
      <c r="QN52" s="128" t="s">
        <v>1372</v>
      </c>
      <c r="QO52" s="163" t="s">
        <v>1373</v>
      </c>
      <c r="QP52" s="128">
        <v>0</v>
      </c>
      <c r="QQ52" s="128"/>
      <c r="QR52" s="128"/>
      <c r="QS52" s="128"/>
      <c r="QT52" s="128"/>
      <c r="QU52" s="128"/>
      <c r="QV52" s="128"/>
      <c r="QW52" s="128"/>
      <c r="QX52" s="128"/>
      <c r="QY52" s="128"/>
      <c r="QZ52" s="128"/>
      <c r="RA52" s="128"/>
      <c r="RB52" s="128"/>
      <c r="RC52" s="128"/>
      <c r="RD52" s="128"/>
      <c r="RE52" s="128"/>
      <c r="RF52" s="128"/>
      <c r="RG52" s="128"/>
      <c r="RH52" s="128"/>
      <c r="RI52" s="128"/>
      <c r="RJ52" s="128"/>
      <c r="RK52" s="128"/>
      <c r="RL52" s="128"/>
      <c r="RM52" s="169"/>
      <c r="RN52" s="128"/>
      <c r="RO52" s="169"/>
      <c r="RP52" s="128"/>
      <c r="RQ52" s="128" t="s">
        <v>1374</v>
      </c>
      <c r="RR52" s="105">
        <f t="shared" si="34"/>
        <v>2.7900000000000009</v>
      </c>
      <c r="RS52" s="113">
        <f t="shared" si="35"/>
        <v>2.8049999999999997</v>
      </c>
      <c r="RT52" s="105">
        <f t="shared" si="36"/>
        <v>2.7949999999999999</v>
      </c>
      <c r="RU52" s="105">
        <f t="shared" si="37"/>
        <v>0</v>
      </c>
      <c r="RV52" s="105">
        <f t="shared" si="38"/>
        <v>0</v>
      </c>
      <c r="RW52" s="105">
        <f t="shared" si="39"/>
        <v>0</v>
      </c>
      <c r="RX52" s="105">
        <f t="shared" si="40"/>
        <v>0</v>
      </c>
      <c r="RY52" s="105">
        <f t="shared" si="41"/>
        <v>0</v>
      </c>
      <c r="RZ52" s="105">
        <f t="shared" si="42"/>
        <v>0</v>
      </c>
      <c r="SA52" s="105">
        <f t="shared" si="43"/>
        <v>0</v>
      </c>
      <c r="SB52" s="105">
        <f t="shared" si="44"/>
        <v>0</v>
      </c>
      <c r="SC52" s="105">
        <f t="shared" si="45"/>
        <v>0</v>
      </c>
      <c r="SD52" s="106">
        <f t="shared" si="18"/>
        <v>2.7966666666666669</v>
      </c>
      <c r="SE52" s="106">
        <f t="shared" si="19"/>
        <v>0</v>
      </c>
      <c r="SF52" s="106">
        <f t="shared" si="20"/>
        <v>0</v>
      </c>
      <c r="SG52" s="106">
        <f t="shared" si="12"/>
        <v>0</v>
      </c>
      <c r="SH52" s="107">
        <f>(SD52/1000)*Parameters!$H$2</f>
        <v>8.250166666666667E-5</v>
      </c>
      <c r="SI52" s="107">
        <f>(SE52/1000)*Parameters!$H$4</f>
        <v>0</v>
      </c>
      <c r="SJ52" s="107">
        <f>(SF52/1000)*Parameters!$H$3</f>
        <v>0</v>
      </c>
      <c r="SK52" s="107">
        <f>(SG52/1000)*Parameters!$H$5</f>
        <v>0</v>
      </c>
      <c r="SL52" s="108">
        <f t="shared" si="21"/>
        <v>8.250166666666667E-5</v>
      </c>
      <c r="SM52" s="109">
        <f t="shared" si="13"/>
        <v>1</v>
      </c>
      <c r="SN52" s="109">
        <f t="shared" si="31"/>
        <v>0</v>
      </c>
      <c r="SO52" s="109">
        <f t="shared" si="32"/>
        <v>0</v>
      </c>
      <c r="SP52" s="109">
        <f t="shared" si="33"/>
        <v>0</v>
      </c>
      <c r="SQ52" s="110">
        <f>SUM(GS52*Parameters!$L$2,GT52*Parameters!$L$3,GU52*Parameters!$L$4,GV52*Parameters!$L$5)</f>
        <v>5.3</v>
      </c>
      <c r="SR52" s="110">
        <f>SUM(LF52*Parameters!$L$2,LG52*Parameters!$L$3,LH52*Parameters!$L$4,LI52*Parameters!$L$5)</f>
        <v>5.3</v>
      </c>
      <c r="SS52" s="110">
        <f>SUM(PS52*Parameters!$L$2,PT52*Parameters!$L$3,PU52*Parameters!$L$4,PV52*Parameters!$L$5)</f>
        <v>5.3</v>
      </c>
      <c r="ST52" s="110">
        <f t="shared" si="25"/>
        <v>5.3</v>
      </c>
      <c r="SU52" s="111">
        <f t="shared" si="26"/>
        <v>0.52767295597484287</v>
      </c>
      <c r="SV52" s="111">
        <f t="shared" si="27"/>
        <v>0</v>
      </c>
      <c r="SW52" s="111">
        <f t="shared" si="28"/>
        <v>0</v>
      </c>
      <c r="SX52" s="111">
        <f t="shared" si="29"/>
        <v>0</v>
      </c>
      <c r="SY52" s="162">
        <f t="shared" si="46"/>
        <v>45648</v>
      </c>
      <c r="SZ52" s="162">
        <f t="shared" si="30"/>
        <v>45648</v>
      </c>
    </row>
    <row r="53" spans="1:520">
      <c r="A53" s="276">
        <v>45641.448949062498</v>
      </c>
      <c r="B53" s="276">
        <v>45641.453828206002</v>
      </c>
      <c r="C53" s="276">
        <v>45641</v>
      </c>
      <c r="D53" s="121"/>
      <c r="E53" s="121" t="s">
        <v>322</v>
      </c>
      <c r="F53" s="121"/>
      <c r="G53" s="121" t="s">
        <v>322</v>
      </c>
      <c r="H53" s="121"/>
      <c r="I53" s="121" t="s">
        <v>323</v>
      </c>
      <c r="J53" s="121"/>
      <c r="K53" s="121" t="s">
        <v>727</v>
      </c>
      <c r="L53" s="151" t="s">
        <v>821</v>
      </c>
      <c r="M53" s="245" t="s">
        <v>467</v>
      </c>
      <c r="N53" s="121" t="s">
        <v>331</v>
      </c>
      <c r="O53" s="121">
        <v>1</v>
      </c>
      <c r="P53" s="121">
        <v>0</v>
      </c>
      <c r="Q53" s="121">
        <v>0</v>
      </c>
      <c r="R53" s="121">
        <v>0</v>
      </c>
      <c r="S53" s="121">
        <v>0</v>
      </c>
      <c r="T53" s="121">
        <v>0</v>
      </c>
      <c r="U53" s="121"/>
      <c r="V53" s="121" t="s">
        <v>329</v>
      </c>
      <c r="W53" s="121">
        <v>0</v>
      </c>
      <c r="X53" s="121">
        <v>1</v>
      </c>
      <c r="Y53" s="117">
        <v>0</v>
      </c>
      <c r="Z53" s="117">
        <v>0</v>
      </c>
      <c r="AA53" s="117">
        <v>0</v>
      </c>
      <c r="AB53" s="117">
        <v>0</v>
      </c>
      <c r="AC53" s="117">
        <v>0</v>
      </c>
      <c r="AD53" s="117">
        <v>0</v>
      </c>
      <c r="AE53" s="117">
        <v>0</v>
      </c>
      <c r="AF53" s="117">
        <v>0</v>
      </c>
      <c r="AG53" s="122">
        <v>0</v>
      </c>
      <c r="AH53" s="117"/>
      <c r="AI53" s="117"/>
      <c r="AJ53" s="122"/>
      <c r="AK53" s="117"/>
      <c r="AL53" s="117"/>
      <c r="AM53" s="122"/>
      <c r="AN53" s="117"/>
      <c r="AO53" s="117"/>
      <c r="AP53" s="117"/>
      <c r="AQ53" s="117"/>
      <c r="AR53" s="117"/>
      <c r="AS53" s="117"/>
      <c r="AT53" s="117"/>
      <c r="AU53" s="117"/>
      <c r="AV53" s="117"/>
      <c r="AW53" s="117"/>
      <c r="AX53" s="117"/>
      <c r="AY53" s="122"/>
      <c r="AZ53" s="117"/>
      <c r="BA53" s="117"/>
      <c r="BB53" s="117"/>
      <c r="BC53" s="117"/>
      <c r="BD53" s="117"/>
      <c r="BE53" s="117"/>
      <c r="BF53" s="190"/>
      <c r="BG53" s="121"/>
      <c r="BH53" s="122"/>
      <c r="BI53" s="117"/>
      <c r="BJ53" s="117"/>
      <c r="BK53" s="117"/>
      <c r="BL53" s="117"/>
      <c r="BM53" s="117"/>
      <c r="BN53" s="117"/>
      <c r="BO53" s="117">
        <v>15.12</v>
      </c>
      <c r="BP53" s="117" t="s">
        <v>1375</v>
      </c>
      <c r="BQ53" s="122" t="s">
        <v>1376</v>
      </c>
      <c r="BR53" s="117"/>
      <c r="BS53" s="117"/>
      <c r="BT53" s="117"/>
      <c r="BU53" s="117"/>
      <c r="BV53" s="117"/>
      <c r="BW53" s="117"/>
      <c r="BX53" s="117"/>
      <c r="BY53" s="117"/>
      <c r="BZ53" s="117"/>
      <c r="CA53" s="117"/>
      <c r="CB53" s="117"/>
      <c r="CC53" s="117"/>
      <c r="CD53" s="117"/>
      <c r="CE53" s="117"/>
      <c r="CF53" s="117"/>
      <c r="CG53" s="117"/>
      <c r="CH53" s="117"/>
      <c r="CI53" s="117"/>
      <c r="CJ53" s="117"/>
      <c r="CK53" s="117"/>
      <c r="CL53" s="117"/>
      <c r="CM53" s="117"/>
      <c r="CN53" s="117"/>
      <c r="CO53" s="117"/>
      <c r="CP53" s="117"/>
      <c r="CQ53" s="117"/>
      <c r="CR53" s="117"/>
      <c r="CS53" s="117"/>
      <c r="CT53" s="117"/>
      <c r="CU53" s="117"/>
      <c r="CV53" s="117"/>
      <c r="CW53" s="117"/>
      <c r="CX53" s="117"/>
      <c r="CY53" s="117"/>
      <c r="CZ53" s="117"/>
      <c r="DA53" s="117"/>
      <c r="DB53" s="117"/>
      <c r="DC53" s="117"/>
      <c r="DD53" s="117"/>
      <c r="DE53" s="117"/>
      <c r="DF53" s="117"/>
      <c r="DG53" s="117"/>
      <c r="DH53" s="117"/>
      <c r="DI53" s="117"/>
      <c r="DJ53" s="117"/>
      <c r="DK53" s="117"/>
      <c r="DL53" s="117"/>
      <c r="DM53" s="117"/>
      <c r="DN53" s="171"/>
      <c r="DO53" s="117"/>
      <c r="DP53" s="166"/>
      <c r="DQ53" s="117"/>
      <c r="DR53" s="166"/>
      <c r="DS53" s="117"/>
      <c r="DT53" s="117"/>
      <c r="DU53" s="117"/>
      <c r="DV53" s="117"/>
      <c r="DW53" s="248" t="s">
        <v>825</v>
      </c>
      <c r="DX53" s="117"/>
      <c r="DY53" s="117"/>
      <c r="DZ53" s="117"/>
      <c r="EA53" s="117"/>
      <c r="EB53" s="117"/>
      <c r="EC53" s="117"/>
      <c r="ED53" s="117" t="s">
        <v>1377</v>
      </c>
      <c r="EE53" s="252">
        <v>45642.44706875</v>
      </c>
      <c r="EF53" s="261">
        <v>45642.452589965302</v>
      </c>
      <c r="EG53" s="252">
        <v>45642</v>
      </c>
      <c r="EH53" s="129"/>
      <c r="EI53" s="129" t="s">
        <v>322</v>
      </c>
      <c r="EJ53" s="129"/>
      <c r="EK53" s="129" t="s">
        <v>322</v>
      </c>
      <c r="EL53" s="129"/>
      <c r="EM53" s="129" t="s">
        <v>323</v>
      </c>
      <c r="EN53" s="129"/>
      <c r="EO53" s="129" t="s">
        <v>727</v>
      </c>
      <c r="EP53" s="153" t="s">
        <v>825</v>
      </c>
      <c r="EQ53" s="153" t="s">
        <v>467</v>
      </c>
      <c r="ER53" s="129" t="s">
        <v>331</v>
      </c>
      <c r="ES53" s="129">
        <v>1</v>
      </c>
      <c r="ET53" s="129">
        <v>0</v>
      </c>
      <c r="EU53" s="129">
        <v>0</v>
      </c>
      <c r="EV53" s="129">
        <v>0</v>
      </c>
      <c r="EW53" s="129">
        <v>0</v>
      </c>
      <c r="EX53" s="129">
        <v>0</v>
      </c>
      <c r="EY53" s="129"/>
      <c r="EZ53" s="129" t="s">
        <v>329</v>
      </c>
      <c r="FA53" s="129">
        <v>0</v>
      </c>
      <c r="FB53" s="129">
        <v>1</v>
      </c>
      <c r="FC53" s="129">
        <v>0</v>
      </c>
      <c r="FD53" s="129">
        <v>0</v>
      </c>
      <c r="FE53" s="129">
        <v>0</v>
      </c>
      <c r="FF53" s="129">
        <v>0</v>
      </c>
      <c r="FG53" s="129">
        <v>0</v>
      </c>
      <c r="FH53" s="129">
        <v>0</v>
      </c>
      <c r="FI53" s="129">
        <v>0</v>
      </c>
      <c r="FJ53" s="129">
        <v>0</v>
      </c>
      <c r="FK53" s="129">
        <v>0</v>
      </c>
      <c r="FL53" s="129"/>
      <c r="FM53" s="129"/>
      <c r="FN53" s="129"/>
      <c r="FO53" s="129"/>
      <c r="FP53" s="129"/>
      <c r="FQ53" s="129"/>
      <c r="FR53" s="129"/>
      <c r="FS53" s="129"/>
      <c r="FT53" s="129"/>
      <c r="FU53" s="129"/>
      <c r="FV53" s="129"/>
      <c r="FW53" s="129"/>
      <c r="FX53" s="129"/>
      <c r="FY53" s="129"/>
      <c r="FZ53" s="129"/>
      <c r="GA53" s="129"/>
      <c r="GB53" s="129"/>
      <c r="GC53" s="129"/>
      <c r="GD53" s="129"/>
      <c r="GE53" s="129"/>
      <c r="GF53" s="129"/>
      <c r="GG53" s="129"/>
      <c r="GH53" s="129"/>
      <c r="GI53" s="129"/>
      <c r="GJ53" s="129"/>
      <c r="GK53" s="129"/>
      <c r="GL53" s="129"/>
      <c r="GM53" s="129"/>
      <c r="GN53" s="129"/>
      <c r="GO53" s="129"/>
      <c r="GP53" s="129"/>
      <c r="GQ53" s="129"/>
      <c r="GR53" s="129"/>
      <c r="GS53" s="129">
        <v>6</v>
      </c>
      <c r="GT53" s="129">
        <v>3</v>
      </c>
      <c r="GU53" s="129">
        <v>5</v>
      </c>
      <c r="GV53" s="129">
        <v>1</v>
      </c>
      <c r="GW53" s="129"/>
      <c r="GX53" s="129"/>
      <c r="GY53" s="129"/>
      <c r="GZ53" s="129"/>
      <c r="HA53" s="129"/>
      <c r="HB53" s="129"/>
      <c r="HC53" s="129"/>
      <c r="HD53" s="186"/>
      <c r="HE53" s="129"/>
      <c r="HF53" s="140"/>
      <c r="HG53" s="129"/>
      <c r="HH53" s="129"/>
      <c r="HI53" s="129"/>
      <c r="HJ53" s="129"/>
      <c r="HK53" s="129"/>
      <c r="HL53" s="129"/>
      <c r="HM53" s="129">
        <v>12.39</v>
      </c>
      <c r="HN53" s="129" t="s">
        <v>1378</v>
      </c>
      <c r="HO53" s="140" t="s">
        <v>1379</v>
      </c>
      <c r="HP53" s="129">
        <v>0</v>
      </c>
      <c r="HQ53" s="129"/>
      <c r="HR53" s="129"/>
      <c r="HS53" s="129"/>
      <c r="HT53" s="129"/>
      <c r="HU53" s="129"/>
      <c r="HV53" s="129"/>
      <c r="HW53" s="129"/>
      <c r="HX53" s="129"/>
      <c r="HY53" s="129"/>
      <c r="HZ53" s="129"/>
      <c r="IA53" s="129"/>
      <c r="IB53" s="129"/>
      <c r="IC53" s="129"/>
      <c r="ID53" s="129"/>
      <c r="IE53" s="129"/>
      <c r="IF53" s="129"/>
      <c r="IG53" s="129"/>
      <c r="IH53" s="129"/>
      <c r="II53" s="129"/>
      <c r="IJ53" s="129"/>
      <c r="IK53" s="129"/>
      <c r="IL53" s="176" t="s">
        <v>828</v>
      </c>
      <c r="IM53" s="129"/>
      <c r="IN53" s="167"/>
      <c r="IO53" s="129"/>
      <c r="IP53" s="129"/>
      <c r="IQ53" s="129" t="s">
        <v>1380</v>
      </c>
      <c r="IR53" s="265">
        <v>45643.446885347199</v>
      </c>
      <c r="IS53" s="265">
        <v>45643.451960138897</v>
      </c>
      <c r="IT53" s="265">
        <v>45643</v>
      </c>
      <c r="IU53" s="142"/>
      <c r="IV53" s="142" t="s">
        <v>322</v>
      </c>
      <c r="IW53" s="142"/>
      <c r="IX53" s="142" t="s">
        <v>322</v>
      </c>
      <c r="IY53" s="142"/>
      <c r="IZ53" s="142" t="s">
        <v>323</v>
      </c>
      <c r="JA53" s="142"/>
      <c r="JB53" s="142" t="s">
        <v>727</v>
      </c>
      <c r="JC53" s="154" t="s">
        <v>828</v>
      </c>
      <c r="JD53" s="154" t="s">
        <v>467</v>
      </c>
      <c r="JE53" s="142" t="s">
        <v>331</v>
      </c>
      <c r="JF53" s="142">
        <v>1</v>
      </c>
      <c r="JG53" s="142">
        <v>0</v>
      </c>
      <c r="JH53" s="142">
        <v>0</v>
      </c>
      <c r="JI53" s="142">
        <v>0</v>
      </c>
      <c r="JJ53" s="142">
        <v>0</v>
      </c>
      <c r="JK53" s="142">
        <v>0</v>
      </c>
      <c r="JL53" s="142"/>
      <c r="JM53" s="142" t="s">
        <v>329</v>
      </c>
      <c r="JN53" s="142">
        <v>0</v>
      </c>
      <c r="JO53" s="142">
        <v>1</v>
      </c>
      <c r="JP53" s="142">
        <v>0</v>
      </c>
      <c r="JQ53" s="142">
        <v>0</v>
      </c>
      <c r="JR53" s="142">
        <v>0</v>
      </c>
      <c r="JS53" s="142">
        <v>0</v>
      </c>
      <c r="JT53" s="142">
        <v>0</v>
      </c>
      <c r="JU53" s="142">
        <v>0</v>
      </c>
      <c r="JV53" s="142">
        <v>0</v>
      </c>
      <c r="JW53" s="142">
        <v>0</v>
      </c>
      <c r="JX53" s="142">
        <v>0</v>
      </c>
      <c r="JY53" s="142"/>
      <c r="JZ53" s="142"/>
      <c r="KA53" s="142"/>
      <c r="KB53" s="142"/>
      <c r="KC53" s="142"/>
      <c r="KD53" s="142"/>
      <c r="KE53" s="142"/>
      <c r="KF53" s="142"/>
      <c r="KG53" s="142"/>
      <c r="KH53" s="142"/>
      <c r="KI53" s="142"/>
      <c r="KJ53" s="142"/>
      <c r="KK53" s="142"/>
      <c r="KL53" s="142"/>
      <c r="KM53" s="142"/>
      <c r="KN53" s="142"/>
      <c r="KO53" s="142"/>
      <c r="KP53" s="142"/>
      <c r="KQ53" s="142"/>
      <c r="KR53" s="142"/>
      <c r="KS53" s="142"/>
      <c r="KT53" s="142"/>
      <c r="KU53" s="142"/>
      <c r="KV53" s="142"/>
      <c r="KW53" s="142"/>
      <c r="KX53" s="142"/>
      <c r="KY53" s="142"/>
      <c r="KZ53" s="142"/>
      <c r="LA53" s="142"/>
      <c r="LB53" s="142"/>
      <c r="LC53" s="142"/>
      <c r="LD53" s="142"/>
      <c r="LE53" s="142"/>
      <c r="LF53" s="142">
        <v>6</v>
      </c>
      <c r="LG53" s="142">
        <v>3</v>
      </c>
      <c r="LH53" s="142">
        <v>5</v>
      </c>
      <c r="LI53" s="142">
        <v>1</v>
      </c>
      <c r="LJ53" s="142"/>
      <c r="LK53" s="142"/>
      <c r="LL53" s="142"/>
      <c r="LM53" s="142"/>
      <c r="LN53" s="142"/>
      <c r="LO53" s="142"/>
      <c r="LP53" s="142"/>
      <c r="LQ53" s="194"/>
      <c r="LR53" s="142"/>
      <c r="LS53" s="144"/>
      <c r="LT53" s="142"/>
      <c r="LU53" s="142"/>
      <c r="LV53" s="142"/>
      <c r="LW53" s="142"/>
      <c r="LX53" s="142"/>
      <c r="LY53" s="142"/>
      <c r="LZ53" s="142">
        <v>9.69</v>
      </c>
      <c r="MA53" s="142" t="s">
        <v>1381</v>
      </c>
      <c r="MB53" s="144" t="s">
        <v>1382</v>
      </c>
      <c r="MC53" s="142">
        <v>0</v>
      </c>
      <c r="MD53" s="142"/>
      <c r="ME53" s="142"/>
      <c r="MF53" s="142"/>
      <c r="MG53" s="142"/>
      <c r="MH53" s="142"/>
      <c r="MI53" s="142"/>
      <c r="MJ53" s="142"/>
      <c r="MK53" s="142"/>
      <c r="ML53" s="142"/>
      <c r="MM53" s="142"/>
      <c r="MN53" s="142"/>
      <c r="MO53" s="142"/>
      <c r="MP53" s="142"/>
      <c r="MQ53" s="142"/>
      <c r="MR53" s="142"/>
      <c r="MS53" s="142"/>
      <c r="MT53" s="142"/>
      <c r="MU53" s="142"/>
      <c r="MV53" s="142"/>
      <c r="MW53" s="142"/>
      <c r="MX53" s="142"/>
      <c r="MY53" s="168"/>
      <c r="MZ53" s="142"/>
      <c r="NA53" s="180" t="s">
        <v>832</v>
      </c>
      <c r="NB53" s="142"/>
      <c r="NC53" s="142"/>
      <c r="ND53" s="142" t="s">
        <v>1383</v>
      </c>
      <c r="NE53" s="270">
        <v>45644.451360335603</v>
      </c>
      <c r="NF53" s="270">
        <v>45644.455025092597</v>
      </c>
      <c r="NG53" s="270">
        <v>45644</v>
      </c>
      <c r="NH53" s="128"/>
      <c r="NI53" s="128" t="s">
        <v>322</v>
      </c>
      <c r="NJ53" s="128"/>
      <c r="NK53" s="128" t="s">
        <v>322</v>
      </c>
      <c r="NL53" s="128"/>
      <c r="NM53" s="128" t="s">
        <v>323</v>
      </c>
      <c r="NN53" s="128"/>
      <c r="NO53" s="128" t="s">
        <v>727</v>
      </c>
      <c r="NP53" s="136" t="s">
        <v>832</v>
      </c>
      <c r="NQ53" s="136" t="s">
        <v>467</v>
      </c>
      <c r="NR53" s="128" t="s">
        <v>331</v>
      </c>
      <c r="NS53" s="128">
        <v>1</v>
      </c>
      <c r="NT53" s="128">
        <v>0</v>
      </c>
      <c r="NU53" s="128">
        <v>0</v>
      </c>
      <c r="NV53" s="128">
        <v>0</v>
      </c>
      <c r="NW53" s="128">
        <v>0</v>
      </c>
      <c r="NX53" s="128">
        <v>0</v>
      </c>
      <c r="NY53" s="128"/>
      <c r="NZ53" s="128" t="s">
        <v>329</v>
      </c>
      <c r="OA53" s="128">
        <v>0</v>
      </c>
      <c r="OB53" s="128">
        <v>1</v>
      </c>
      <c r="OC53" s="128">
        <v>0</v>
      </c>
      <c r="OD53" s="128">
        <v>0</v>
      </c>
      <c r="OE53" s="128">
        <v>0</v>
      </c>
      <c r="OF53" s="128">
        <v>0</v>
      </c>
      <c r="OG53" s="128">
        <v>0</v>
      </c>
      <c r="OH53" s="128">
        <v>0</v>
      </c>
      <c r="OI53" s="128">
        <v>0</v>
      </c>
      <c r="OJ53" s="128">
        <v>0</v>
      </c>
      <c r="OK53" s="128">
        <v>0</v>
      </c>
      <c r="OL53" s="128"/>
      <c r="OM53" s="128"/>
      <c r="ON53" s="128"/>
      <c r="OO53" s="128"/>
      <c r="OP53" s="128"/>
      <c r="OQ53" s="128"/>
      <c r="OR53" s="128"/>
      <c r="OS53" s="128"/>
      <c r="OT53" s="128"/>
      <c r="OU53" s="128"/>
      <c r="OV53" s="128"/>
      <c r="OW53" s="128"/>
      <c r="OX53" s="128"/>
      <c r="OY53" s="128"/>
      <c r="OZ53" s="128"/>
      <c r="PA53" s="128"/>
      <c r="PB53" s="128"/>
      <c r="PC53" s="128"/>
      <c r="PD53" s="128"/>
      <c r="PE53" s="128"/>
      <c r="PF53" s="128"/>
      <c r="PG53" s="128"/>
      <c r="PH53" s="128"/>
      <c r="PI53" s="128"/>
      <c r="PJ53" s="128"/>
      <c r="PK53" s="128"/>
      <c r="PL53" s="128"/>
      <c r="PM53" s="128"/>
      <c r="PN53" s="128"/>
      <c r="PO53" s="128"/>
      <c r="PP53" s="128"/>
      <c r="PQ53" s="128"/>
      <c r="PR53" s="128"/>
      <c r="PS53" s="128">
        <v>6</v>
      </c>
      <c r="PT53" s="128">
        <v>3</v>
      </c>
      <c r="PU53" s="128">
        <v>5</v>
      </c>
      <c r="PV53" s="128">
        <v>1</v>
      </c>
      <c r="PW53" s="128"/>
      <c r="PX53" s="128"/>
      <c r="PY53" s="128"/>
      <c r="PZ53" s="128"/>
      <c r="QA53" s="128"/>
      <c r="QB53" s="128"/>
      <c r="QC53" s="128"/>
      <c r="QD53" s="198"/>
      <c r="QE53" s="128"/>
      <c r="QF53" s="163"/>
      <c r="QG53" s="128"/>
      <c r="QH53" s="128"/>
      <c r="QI53" s="128"/>
      <c r="QJ53" s="128"/>
      <c r="QK53" s="128"/>
      <c r="QL53" s="128"/>
      <c r="QM53" s="128">
        <v>6.89</v>
      </c>
      <c r="QN53" s="128" t="s">
        <v>1384</v>
      </c>
      <c r="QO53" s="163" t="s">
        <v>1385</v>
      </c>
      <c r="QP53" s="128">
        <v>0</v>
      </c>
      <c r="QQ53" s="128"/>
      <c r="QR53" s="128"/>
      <c r="QS53" s="128"/>
      <c r="QT53" s="128"/>
      <c r="QU53" s="128"/>
      <c r="QV53" s="128"/>
      <c r="QW53" s="128"/>
      <c r="QX53" s="128"/>
      <c r="QY53" s="128"/>
      <c r="QZ53" s="128"/>
      <c r="RA53" s="128"/>
      <c r="RB53" s="128"/>
      <c r="RC53" s="128"/>
      <c r="RD53" s="128"/>
      <c r="RE53" s="128"/>
      <c r="RF53" s="128"/>
      <c r="RG53" s="128"/>
      <c r="RH53" s="128"/>
      <c r="RI53" s="128"/>
      <c r="RJ53" s="128"/>
      <c r="RK53" s="128"/>
      <c r="RL53" s="128"/>
      <c r="RM53" s="169"/>
      <c r="RN53" s="128"/>
      <c r="RO53" s="169"/>
      <c r="RP53" s="128"/>
      <c r="RQ53" s="128" t="s">
        <v>1386</v>
      </c>
      <c r="RR53" s="105">
        <f t="shared" si="34"/>
        <v>2.7299999999999986</v>
      </c>
      <c r="RS53" s="113">
        <f t="shared" si="35"/>
        <v>2.7000000000000011</v>
      </c>
      <c r="RT53" s="105">
        <f t="shared" si="36"/>
        <v>2.8</v>
      </c>
      <c r="RU53" s="105">
        <f t="shared" si="37"/>
        <v>0</v>
      </c>
      <c r="RV53" s="105">
        <f t="shared" si="38"/>
        <v>0</v>
      </c>
      <c r="RW53" s="105">
        <f t="shared" si="39"/>
        <v>0</v>
      </c>
      <c r="RX53" s="105">
        <f t="shared" si="40"/>
        <v>0</v>
      </c>
      <c r="RY53" s="105">
        <f t="shared" si="41"/>
        <v>0</v>
      </c>
      <c r="RZ53" s="105">
        <f t="shared" si="42"/>
        <v>0</v>
      </c>
      <c r="SA53" s="105">
        <f t="shared" si="43"/>
        <v>0</v>
      </c>
      <c r="SB53" s="105">
        <f t="shared" si="44"/>
        <v>0</v>
      </c>
      <c r="SC53" s="105">
        <f t="shared" si="45"/>
        <v>0</v>
      </c>
      <c r="SD53" s="106">
        <f t="shared" si="18"/>
        <v>2.7433333333333336</v>
      </c>
      <c r="SE53" s="106">
        <f t="shared" si="19"/>
        <v>0</v>
      </c>
      <c r="SF53" s="106">
        <f t="shared" si="20"/>
        <v>0</v>
      </c>
      <c r="SG53" s="106">
        <f t="shared" si="12"/>
        <v>0</v>
      </c>
      <c r="SH53" s="107">
        <f>(SD53/1000)*Parameters!$H$2</f>
        <v>8.0928333333333343E-5</v>
      </c>
      <c r="SI53" s="107">
        <f>(SE53/1000)*Parameters!$H$4</f>
        <v>0</v>
      </c>
      <c r="SJ53" s="107">
        <f>(SF53/1000)*Parameters!$H$3</f>
        <v>0</v>
      </c>
      <c r="SK53" s="107">
        <f>(SG53/1000)*Parameters!$H$5</f>
        <v>0</v>
      </c>
      <c r="SL53" s="108">
        <f t="shared" si="21"/>
        <v>8.0928333333333343E-5</v>
      </c>
      <c r="SM53" s="109">
        <f t="shared" si="13"/>
        <v>1</v>
      </c>
      <c r="SN53" s="109">
        <f t="shared" si="31"/>
        <v>0</v>
      </c>
      <c r="SO53" s="109">
        <f t="shared" si="32"/>
        <v>0</v>
      </c>
      <c r="SP53" s="109">
        <f t="shared" si="33"/>
        <v>0</v>
      </c>
      <c r="SQ53" s="110">
        <f>SUM(GS53*Parameters!$L$2,GT53*Parameters!$L$3,GU53*Parameters!$L$4,GV53*Parameters!$L$5)</f>
        <v>11.200000000000001</v>
      </c>
      <c r="SR53" s="110">
        <f>SUM(LF53*Parameters!$L$2,LG53*Parameters!$L$3,LH53*Parameters!$L$4,LI53*Parameters!$L$5)</f>
        <v>11.200000000000001</v>
      </c>
      <c r="SS53" s="110">
        <f>SUM(PS53*Parameters!$L$2,PT53*Parameters!$L$3,PU53*Parameters!$L$4,PV53*Parameters!$L$5)</f>
        <v>11.200000000000001</v>
      </c>
      <c r="ST53" s="110">
        <f t="shared" si="25"/>
        <v>11.200000000000001</v>
      </c>
      <c r="SU53" s="111">
        <f t="shared" si="26"/>
        <v>0.24494047619047618</v>
      </c>
      <c r="SV53" s="111">
        <f t="shared" si="27"/>
        <v>0</v>
      </c>
      <c r="SW53" s="111">
        <f t="shared" si="28"/>
        <v>0</v>
      </c>
      <c r="SX53" s="111">
        <f t="shared" si="29"/>
        <v>0</v>
      </c>
      <c r="SY53" s="162">
        <f t="shared" si="46"/>
        <v>45641</v>
      </c>
      <c r="SZ53" s="162">
        <f t="shared" si="30"/>
        <v>45641</v>
      </c>
    </row>
    <row r="54" spans="1:520">
      <c r="A54" s="276">
        <v>45649.458186388903</v>
      </c>
      <c r="B54" s="276">
        <v>45651.510406169</v>
      </c>
      <c r="C54" s="276">
        <v>45649</v>
      </c>
      <c r="D54" s="121"/>
      <c r="E54" s="121" t="s">
        <v>322</v>
      </c>
      <c r="F54" s="121"/>
      <c r="G54" s="121" t="s">
        <v>322</v>
      </c>
      <c r="H54" s="121"/>
      <c r="I54" s="121" t="s">
        <v>323</v>
      </c>
      <c r="J54" s="121"/>
      <c r="K54" s="121" t="s">
        <v>727</v>
      </c>
      <c r="L54" s="151" t="s">
        <v>756</v>
      </c>
      <c r="M54" s="245" t="s">
        <v>468</v>
      </c>
      <c r="N54" s="121" t="s">
        <v>331</v>
      </c>
      <c r="O54" s="121">
        <v>1</v>
      </c>
      <c r="P54" s="121">
        <v>0</v>
      </c>
      <c r="Q54" s="121">
        <v>0</v>
      </c>
      <c r="R54" s="121">
        <v>0</v>
      </c>
      <c r="S54" s="121">
        <v>0</v>
      </c>
      <c r="T54" s="121">
        <v>0</v>
      </c>
      <c r="U54" s="121"/>
      <c r="V54" s="121" t="s">
        <v>329</v>
      </c>
      <c r="W54" s="121">
        <v>0</v>
      </c>
      <c r="X54" s="121">
        <v>1</v>
      </c>
      <c r="Y54" s="117">
        <v>0</v>
      </c>
      <c r="Z54" s="117">
        <v>0</v>
      </c>
      <c r="AA54" s="117">
        <v>0</v>
      </c>
      <c r="AB54" s="117">
        <v>0</v>
      </c>
      <c r="AC54" s="117">
        <v>0</v>
      </c>
      <c r="AD54" s="117">
        <v>0</v>
      </c>
      <c r="AE54" s="117">
        <v>0</v>
      </c>
      <c r="AF54" s="117">
        <v>0</v>
      </c>
      <c r="AG54" s="117">
        <v>0</v>
      </c>
      <c r="AH54" s="117"/>
      <c r="AI54" s="117"/>
      <c r="AJ54" s="117"/>
      <c r="AK54" s="117"/>
      <c r="AL54" s="117"/>
      <c r="AM54" s="117"/>
      <c r="AN54" s="117"/>
      <c r="AO54" s="117"/>
      <c r="AP54" s="117"/>
      <c r="AQ54" s="117"/>
      <c r="AR54" s="117"/>
      <c r="AS54" s="117"/>
      <c r="AT54" s="117"/>
      <c r="AU54" s="117"/>
      <c r="AV54" s="117"/>
      <c r="AW54" s="117"/>
      <c r="AX54" s="117"/>
      <c r="AY54" s="117"/>
      <c r="AZ54" s="117"/>
      <c r="BA54" s="117"/>
      <c r="BB54" s="117"/>
      <c r="BC54" s="117"/>
      <c r="BD54" s="117"/>
      <c r="BE54" s="117"/>
      <c r="BF54" s="190"/>
      <c r="BG54" s="121"/>
      <c r="BH54" s="122"/>
      <c r="BI54" s="121"/>
      <c r="BJ54" s="121"/>
      <c r="BK54" s="121"/>
      <c r="BL54" s="117"/>
      <c r="BM54" s="117"/>
      <c r="BN54" s="117"/>
      <c r="BO54" s="117">
        <v>15.33</v>
      </c>
      <c r="BP54" s="117" t="s">
        <v>1387</v>
      </c>
      <c r="BQ54" s="122" t="s">
        <v>1388</v>
      </c>
      <c r="BR54" s="117"/>
      <c r="BS54" s="117"/>
      <c r="BT54" s="117"/>
      <c r="BU54" s="117"/>
      <c r="BV54" s="117"/>
      <c r="BW54" s="117"/>
      <c r="BX54" s="117"/>
      <c r="BY54" s="117"/>
      <c r="BZ54" s="117"/>
      <c r="CA54" s="117"/>
      <c r="CB54" s="117"/>
      <c r="CC54" s="117"/>
      <c r="CD54" s="117"/>
      <c r="CE54" s="117"/>
      <c r="CF54" s="117"/>
      <c r="CG54" s="117"/>
      <c r="CH54" s="117"/>
      <c r="CI54" s="117"/>
      <c r="CJ54" s="117"/>
      <c r="CK54" s="117"/>
      <c r="CL54" s="117"/>
      <c r="CM54" s="117"/>
      <c r="CN54" s="117"/>
      <c r="CO54" s="117"/>
      <c r="CP54" s="117"/>
      <c r="CQ54" s="117"/>
      <c r="CR54" s="117"/>
      <c r="CS54" s="117"/>
      <c r="CT54" s="117"/>
      <c r="CU54" s="117"/>
      <c r="CV54" s="117"/>
      <c r="CW54" s="117"/>
      <c r="CX54" s="117"/>
      <c r="CY54" s="117"/>
      <c r="CZ54" s="117"/>
      <c r="DA54" s="117"/>
      <c r="DB54" s="117"/>
      <c r="DC54" s="117"/>
      <c r="DD54" s="117"/>
      <c r="DE54" s="117"/>
      <c r="DF54" s="117"/>
      <c r="DG54" s="117"/>
      <c r="DH54" s="117"/>
      <c r="DI54" s="117"/>
      <c r="DJ54" s="117"/>
      <c r="DK54" s="117"/>
      <c r="DL54" s="117"/>
      <c r="DM54" s="117"/>
      <c r="DN54" s="171"/>
      <c r="DO54" s="117"/>
      <c r="DP54" s="166"/>
      <c r="DQ54" s="117"/>
      <c r="DR54" s="166"/>
      <c r="DS54" s="117"/>
      <c r="DT54" s="117"/>
      <c r="DU54" s="117"/>
      <c r="DV54" s="117"/>
      <c r="DW54" s="248" t="s">
        <v>759</v>
      </c>
      <c r="DX54" s="117"/>
      <c r="DY54" s="117"/>
      <c r="DZ54" s="117"/>
      <c r="EA54" s="117"/>
      <c r="EB54" s="117"/>
      <c r="EC54" s="117"/>
      <c r="ED54" s="117" t="s">
        <v>1389</v>
      </c>
      <c r="EE54" s="252">
        <v>45650.457713425902</v>
      </c>
      <c r="EF54" s="261">
        <v>45651.5102112963</v>
      </c>
      <c r="EG54" s="252">
        <v>45650</v>
      </c>
      <c r="EH54" s="129"/>
      <c r="EI54" s="129" t="s">
        <v>322</v>
      </c>
      <c r="EJ54" s="129"/>
      <c r="EK54" s="129" t="s">
        <v>322</v>
      </c>
      <c r="EL54" s="129"/>
      <c r="EM54" s="129" t="s">
        <v>323</v>
      </c>
      <c r="EN54" s="129"/>
      <c r="EO54" s="129" t="s">
        <v>727</v>
      </c>
      <c r="EP54" s="153" t="s">
        <v>759</v>
      </c>
      <c r="EQ54" s="153" t="s">
        <v>468</v>
      </c>
      <c r="ER54" s="129" t="s">
        <v>331</v>
      </c>
      <c r="ES54" s="129">
        <v>1</v>
      </c>
      <c r="ET54" s="129">
        <v>0</v>
      </c>
      <c r="EU54" s="129">
        <v>0</v>
      </c>
      <c r="EV54" s="129">
        <v>0</v>
      </c>
      <c r="EW54" s="129">
        <v>0</v>
      </c>
      <c r="EX54" s="129">
        <v>0</v>
      </c>
      <c r="EY54" s="129"/>
      <c r="EZ54" s="129" t="s">
        <v>329</v>
      </c>
      <c r="FA54" s="129">
        <v>0</v>
      </c>
      <c r="FB54" s="129">
        <v>1</v>
      </c>
      <c r="FC54" s="129">
        <v>0</v>
      </c>
      <c r="FD54" s="129">
        <v>0</v>
      </c>
      <c r="FE54" s="129">
        <v>0</v>
      </c>
      <c r="FF54" s="129">
        <v>0</v>
      </c>
      <c r="FG54" s="129">
        <v>0</v>
      </c>
      <c r="FH54" s="129">
        <v>0</v>
      </c>
      <c r="FI54" s="129">
        <v>0</v>
      </c>
      <c r="FJ54" s="129">
        <v>0</v>
      </c>
      <c r="FK54" s="129">
        <v>0</v>
      </c>
      <c r="FL54" s="129"/>
      <c r="FM54" s="129"/>
      <c r="FN54" s="129"/>
      <c r="FO54" s="129"/>
      <c r="FP54" s="129"/>
      <c r="FQ54" s="129"/>
      <c r="FR54" s="129"/>
      <c r="FS54" s="129"/>
      <c r="FT54" s="129"/>
      <c r="FU54" s="129"/>
      <c r="FV54" s="129"/>
      <c r="FW54" s="129"/>
      <c r="FX54" s="129"/>
      <c r="FY54" s="129"/>
      <c r="FZ54" s="129"/>
      <c r="GA54" s="129"/>
      <c r="GB54" s="129"/>
      <c r="GC54" s="129"/>
      <c r="GD54" s="129"/>
      <c r="GE54" s="129"/>
      <c r="GF54" s="129"/>
      <c r="GG54" s="129"/>
      <c r="GH54" s="129"/>
      <c r="GI54" s="129"/>
      <c r="GJ54" s="129"/>
      <c r="GK54" s="129"/>
      <c r="GL54" s="129"/>
      <c r="GM54" s="129"/>
      <c r="GN54" s="129"/>
      <c r="GO54" s="129"/>
      <c r="GP54" s="129"/>
      <c r="GQ54" s="129"/>
      <c r="GR54" s="129"/>
      <c r="GS54" s="129">
        <v>4</v>
      </c>
      <c r="GT54" s="129">
        <v>1</v>
      </c>
      <c r="GU54" s="129">
        <v>4</v>
      </c>
      <c r="GV54" s="129">
        <v>0</v>
      </c>
      <c r="GW54" s="129"/>
      <c r="GX54" s="129"/>
      <c r="GY54" s="129"/>
      <c r="GZ54" s="129"/>
      <c r="HA54" s="129"/>
      <c r="HB54" s="129"/>
      <c r="HC54" s="129"/>
      <c r="HD54" s="186"/>
      <c r="HE54" s="129"/>
      <c r="HF54" s="140"/>
      <c r="HG54" s="129"/>
      <c r="HH54" s="129"/>
      <c r="HI54" s="129"/>
      <c r="HJ54" s="129"/>
      <c r="HK54" s="129"/>
      <c r="HL54" s="129"/>
      <c r="HM54" s="129">
        <v>12.53</v>
      </c>
      <c r="HN54" s="129" t="s">
        <v>1390</v>
      </c>
      <c r="HO54" s="140" t="s">
        <v>1391</v>
      </c>
      <c r="HP54" s="129">
        <v>0</v>
      </c>
      <c r="HQ54" s="129"/>
      <c r="HR54" s="129"/>
      <c r="HS54" s="129"/>
      <c r="HT54" s="129"/>
      <c r="HU54" s="129"/>
      <c r="HV54" s="129"/>
      <c r="HW54" s="129"/>
      <c r="HX54" s="129"/>
      <c r="HY54" s="129"/>
      <c r="HZ54" s="129"/>
      <c r="IA54" s="129"/>
      <c r="IB54" s="129"/>
      <c r="IC54" s="129"/>
      <c r="ID54" s="129"/>
      <c r="IE54" s="129"/>
      <c r="IF54" s="129"/>
      <c r="IG54" s="129"/>
      <c r="IH54" s="129"/>
      <c r="II54" s="129"/>
      <c r="IJ54" s="129"/>
      <c r="IK54" s="129"/>
      <c r="IL54" s="176" t="s">
        <v>763</v>
      </c>
      <c r="IM54" s="129"/>
      <c r="IN54" s="167"/>
      <c r="IO54" s="129"/>
      <c r="IP54" s="129"/>
      <c r="IQ54" s="129" t="s">
        <v>1392</v>
      </c>
      <c r="IR54" s="265">
        <v>45651.457853669002</v>
      </c>
      <c r="IS54" s="265">
        <v>45651.509866770801</v>
      </c>
      <c r="IT54" s="265">
        <v>45651</v>
      </c>
      <c r="IU54" s="142"/>
      <c r="IV54" s="142" t="s">
        <v>322</v>
      </c>
      <c r="IW54" s="142"/>
      <c r="IX54" s="142" t="s">
        <v>322</v>
      </c>
      <c r="IY54" s="142"/>
      <c r="IZ54" s="142" t="s">
        <v>323</v>
      </c>
      <c r="JA54" s="142"/>
      <c r="JB54" s="142" t="s">
        <v>727</v>
      </c>
      <c r="JC54" s="154" t="s">
        <v>763</v>
      </c>
      <c r="JD54" s="154" t="s">
        <v>468</v>
      </c>
      <c r="JE54" s="142" t="s">
        <v>331</v>
      </c>
      <c r="JF54" s="142">
        <v>1</v>
      </c>
      <c r="JG54" s="142">
        <v>0</v>
      </c>
      <c r="JH54" s="142">
        <v>0</v>
      </c>
      <c r="JI54" s="142">
        <v>0</v>
      </c>
      <c r="JJ54" s="142">
        <v>0</v>
      </c>
      <c r="JK54" s="142">
        <v>0</v>
      </c>
      <c r="JL54" s="142"/>
      <c r="JM54" s="142" t="s">
        <v>329</v>
      </c>
      <c r="JN54" s="142">
        <v>0</v>
      </c>
      <c r="JO54" s="142">
        <v>1</v>
      </c>
      <c r="JP54" s="142">
        <v>0</v>
      </c>
      <c r="JQ54" s="142">
        <v>0</v>
      </c>
      <c r="JR54" s="142">
        <v>0</v>
      </c>
      <c r="JS54" s="142">
        <v>0</v>
      </c>
      <c r="JT54" s="142">
        <v>0</v>
      </c>
      <c r="JU54" s="142">
        <v>0</v>
      </c>
      <c r="JV54" s="142">
        <v>0</v>
      </c>
      <c r="JW54" s="142">
        <v>0</v>
      </c>
      <c r="JX54" s="142">
        <v>0</v>
      </c>
      <c r="JY54" s="142"/>
      <c r="JZ54" s="142"/>
      <c r="KA54" s="142"/>
      <c r="KB54" s="142"/>
      <c r="KC54" s="142"/>
      <c r="KD54" s="142"/>
      <c r="KE54" s="142"/>
      <c r="KF54" s="142"/>
      <c r="KG54" s="142"/>
      <c r="KH54" s="142"/>
      <c r="KI54" s="142"/>
      <c r="KJ54" s="142"/>
      <c r="KK54" s="142"/>
      <c r="KL54" s="142"/>
      <c r="KM54" s="142"/>
      <c r="KN54" s="142"/>
      <c r="KO54" s="142"/>
      <c r="KP54" s="142"/>
      <c r="KQ54" s="142"/>
      <c r="KR54" s="142"/>
      <c r="KS54" s="142"/>
      <c r="KT54" s="142"/>
      <c r="KU54" s="142"/>
      <c r="KV54" s="142"/>
      <c r="KW54" s="142"/>
      <c r="KX54" s="142"/>
      <c r="KY54" s="142"/>
      <c r="KZ54" s="142"/>
      <c r="LA54" s="142"/>
      <c r="LB54" s="142"/>
      <c r="LC54" s="142"/>
      <c r="LD54" s="142"/>
      <c r="LE54" s="142"/>
      <c r="LF54" s="142">
        <v>6</v>
      </c>
      <c r="LG54" s="142">
        <v>1</v>
      </c>
      <c r="LH54" s="142">
        <v>4</v>
      </c>
      <c r="LI54" s="142">
        <v>0</v>
      </c>
      <c r="LJ54" s="142"/>
      <c r="LK54" s="142"/>
      <c r="LL54" s="142"/>
      <c r="LM54" s="142"/>
      <c r="LN54" s="142"/>
      <c r="LO54" s="142"/>
      <c r="LP54" s="142"/>
      <c r="LQ54" s="194"/>
      <c r="LR54" s="142"/>
      <c r="LS54" s="144"/>
      <c r="LT54" s="142"/>
      <c r="LU54" s="142"/>
      <c r="LV54" s="142"/>
      <c r="LW54" s="142"/>
      <c r="LX54" s="142"/>
      <c r="LY54" s="142"/>
      <c r="LZ54" s="142">
        <v>9.7349999999999994</v>
      </c>
      <c r="MA54" s="142" t="s">
        <v>1393</v>
      </c>
      <c r="MB54" s="144" t="s">
        <v>1394</v>
      </c>
      <c r="MC54" s="142">
        <v>0</v>
      </c>
      <c r="MD54" s="142"/>
      <c r="ME54" s="142"/>
      <c r="MF54" s="142"/>
      <c r="MG54" s="142"/>
      <c r="MH54" s="142"/>
      <c r="MI54" s="142"/>
      <c r="MJ54" s="142"/>
      <c r="MK54" s="142"/>
      <c r="ML54" s="142"/>
      <c r="MM54" s="142"/>
      <c r="MN54" s="142"/>
      <c r="MO54" s="142"/>
      <c r="MP54" s="142"/>
      <c r="MQ54" s="142"/>
      <c r="MR54" s="142"/>
      <c r="MS54" s="142"/>
      <c r="MT54" s="142"/>
      <c r="MU54" s="142"/>
      <c r="MV54" s="142"/>
      <c r="MW54" s="142"/>
      <c r="MX54" s="142"/>
      <c r="MY54" s="168"/>
      <c r="MZ54" s="142"/>
      <c r="NA54" s="180" t="s">
        <v>767</v>
      </c>
      <c r="NB54" s="142"/>
      <c r="NC54" s="142"/>
      <c r="ND54" s="142" t="s">
        <v>1395</v>
      </c>
      <c r="NE54" s="270">
        <v>45652.457760520803</v>
      </c>
      <c r="NF54" s="270">
        <v>45652.472265787001</v>
      </c>
      <c r="NG54" s="270">
        <v>45652</v>
      </c>
      <c r="NH54" s="128"/>
      <c r="NI54" s="128" t="s">
        <v>322</v>
      </c>
      <c r="NJ54" s="128"/>
      <c r="NK54" s="128" t="s">
        <v>322</v>
      </c>
      <c r="NL54" s="128"/>
      <c r="NM54" s="128" t="s">
        <v>323</v>
      </c>
      <c r="NN54" s="128"/>
      <c r="NO54" s="128" t="s">
        <v>727</v>
      </c>
      <c r="NP54" s="136" t="s">
        <v>767</v>
      </c>
      <c r="NQ54" s="136" t="s">
        <v>468</v>
      </c>
      <c r="NR54" s="128" t="s">
        <v>331</v>
      </c>
      <c r="NS54" s="128">
        <v>1</v>
      </c>
      <c r="NT54" s="128">
        <v>0</v>
      </c>
      <c r="NU54" s="128">
        <v>0</v>
      </c>
      <c r="NV54" s="128">
        <v>0</v>
      </c>
      <c r="NW54" s="128">
        <v>0</v>
      </c>
      <c r="NX54" s="128">
        <v>0</v>
      </c>
      <c r="NY54" s="128"/>
      <c r="NZ54" s="128" t="s">
        <v>329</v>
      </c>
      <c r="OA54" s="128">
        <v>0</v>
      </c>
      <c r="OB54" s="128">
        <v>1</v>
      </c>
      <c r="OC54" s="128">
        <v>0</v>
      </c>
      <c r="OD54" s="128">
        <v>0</v>
      </c>
      <c r="OE54" s="128">
        <v>0</v>
      </c>
      <c r="OF54" s="128">
        <v>0</v>
      </c>
      <c r="OG54" s="128">
        <v>0</v>
      </c>
      <c r="OH54" s="128">
        <v>0</v>
      </c>
      <c r="OI54" s="128">
        <v>0</v>
      </c>
      <c r="OJ54" s="128">
        <v>0</v>
      </c>
      <c r="OK54" s="128">
        <v>0</v>
      </c>
      <c r="OL54" s="128"/>
      <c r="OM54" s="128"/>
      <c r="ON54" s="128"/>
      <c r="OO54" s="128"/>
      <c r="OP54" s="128"/>
      <c r="OQ54" s="128"/>
      <c r="OR54" s="128"/>
      <c r="OS54" s="128"/>
      <c r="OT54" s="128"/>
      <c r="OU54" s="128"/>
      <c r="OV54" s="128"/>
      <c r="OW54" s="128"/>
      <c r="OX54" s="128"/>
      <c r="OY54" s="128"/>
      <c r="OZ54" s="128"/>
      <c r="PA54" s="128"/>
      <c r="PB54" s="128"/>
      <c r="PC54" s="128"/>
      <c r="PD54" s="128"/>
      <c r="PE54" s="128"/>
      <c r="PF54" s="128"/>
      <c r="PG54" s="128"/>
      <c r="PH54" s="128"/>
      <c r="PI54" s="128"/>
      <c r="PJ54" s="128"/>
      <c r="PK54" s="128"/>
      <c r="PL54" s="128"/>
      <c r="PM54" s="128"/>
      <c r="PN54" s="128"/>
      <c r="PO54" s="128"/>
      <c r="PP54" s="128"/>
      <c r="PQ54" s="128"/>
      <c r="PR54" s="128"/>
      <c r="PS54" s="128">
        <v>6</v>
      </c>
      <c r="PT54" s="128">
        <v>1</v>
      </c>
      <c r="PU54" s="128">
        <v>4</v>
      </c>
      <c r="PV54" s="128">
        <v>0</v>
      </c>
      <c r="PW54" s="128"/>
      <c r="PX54" s="128"/>
      <c r="PY54" s="128"/>
      <c r="PZ54" s="128"/>
      <c r="QA54" s="128"/>
      <c r="QB54" s="128"/>
      <c r="QC54" s="128"/>
      <c r="QD54" s="198"/>
      <c r="QE54" s="128"/>
      <c r="QF54" s="163"/>
      <c r="QG54" s="128"/>
      <c r="QH54" s="128"/>
      <c r="QI54" s="128"/>
      <c r="QJ54" s="128"/>
      <c r="QK54" s="128"/>
      <c r="QL54" s="128"/>
      <c r="QM54" s="128">
        <v>6.9349999999999996</v>
      </c>
      <c r="QN54" s="128" t="s">
        <v>1396</v>
      </c>
      <c r="QO54" s="163" t="s">
        <v>1397</v>
      </c>
      <c r="QP54" s="128">
        <v>0</v>
      </c>
      <c r="QQ54" s="128"/>
      <c r="QR54" s="128"/>
      <c r="QS54" s="128"/>
      <c r="QT54" s="128"/>
      <c r="QU54" s="128"/>
      <c r="QV54" s="128"/>
      <c r="QW54" s="128"/>
      <c r="QX54" s="128"/>
      <c r="QY54" s="128"/>
      <c r="QZ54" s="128"/>
      <c r="RA54" s="128"/>
      <c r="RB54" s="128"/>
      <c r="RC54" s="128"/>
      <c r="RD54" s="128"/>
      <c r="RE54" s="128"/>
      <c r="RF54" s="128"/>
      <c r="RG54" s="128"/>
      <c r="RH54" s="128"/>
      <c r="RI54" s="128"/>
      <c r="RJ54" s="128"/>
      <c r="RK54" s="128"/>
      <c r="RL54" s="128"/>
      <c r="RM54" s="169"/>
      <c r="RN54" s="128"/>
      <c r="RO54" s="169"/>
      <c r="RP54" s="128"/>
      <c r="RQ54" s="128" t="s">
        <v>1398</v>
      </c>
      <c r="RR54" s="105">
        <f t="shared" si="34"/>
        <v>2.8000000000000007</v>
      </c>
      <c r="RS54" s="113">
        <f t="shared" si="35"/>
        <v>2.7949999999999999</v>
      </c>
      <c r="RT54" s="105">
        <f t="shared" si="36"/>
        <v>2.8</v>
      </c>
      <c r="RU54" s="105">
        <f t="shared" si="37"/>
        <v>0</v>
      </c>
      <c r="RV54" s="105">
        <f t="shared" si="38"/>
        <v>0</v>
      </c>
      <c r="RW54" s="105">
        <f t="shared" si="39"/>
        <v>0</v>
      </c>
      <c r="RX54" s="105">
        <f t="shared" si="40"/>
        <v>0</v>
      </c>
      <c r="RY54" s="105">
        <f t="shared" si="41"/>
        <v>0</v>
      </c>
      <c r="RZ54" s="105">
        <f t="shared" si="42"/>
        <v>0</v>
      </c>
      <c r="SA54" s="105">
        <f t="shared" si="43"/>
        <v>0</v>
      </c>
      <c r="SB54" s="105">
        <f t="shared" si="44"/>
        <v>0</v>
      </c>
      <c r="SC54" s="105">
        <f t="shared" si="45"/>
        <v>0</v>
      </c>
      <c r="SD54" s="106">
        <f t="shared" si="18"/>
        <v>2.7983333333333333</v>
      </c>
      <c r="SE54" s="106">
        <f t="shared" si="19"/>
        <v>0</v>
      </c>
      <c r="SF54" s="106">
        <f t="shared" si="20"/>
        <v>0</v>
      </c>
      <c r="SG54" s="106">
        <f t="shared" si="12"/>
        <v>0</v>
      </c>
      <c r="SH54" s="107">
        <f>(SD54/1000)*Parameters!$H$2</f>
        <v>8.2550833333333329E-5</v>
      </c>
      <c r="SI54" s="107">
        <f>(SE54/1000)*Parameters!$H$4</f>
        <v>0</v>
      </c>
      <c r="SJ54" s="107">
        <f>(SF54/1000)*Parameters!$H$3</f>
        <v>0</v>
      </c>
      <c r="SK54" s="107">
        <f>(SG54/1000)*Parameters!$H$5</f>
        <v>0</v>
      </c>
      <c r="SL54" s="108">
        <f t="shared" si="21"/>
        <v>8.2550833333333329E-5</v>
      </c>
      <c r="SM54" s="109">
        <f t="shared" si="13"/>
        <v>1</v>
      </c>
      <c r="SN54" s="109">
        <f t="shared" si="31"/>
        <v>0</v>
      </c>
      <c r="SO54" s="109">
        <f t="shared" si="32"/>
        <v>0</v>
      </c>
      <c r="SP54" s="109">
        <f t="shared" si="33"/>
        <v>0</v>
      </c>
      <c r="SQ54" s="110">
        <f>SUM(GS54*Parameters!$L$2,GT54*Parameters!$L$3,GU54*Parameters!$L$4,GV54*Parameters!$L$5)</f>
        <v>6.8</v>
      </c>
      <c r="SR54" s="110">
        <f>SUM(LF54*Parameters!$L$2,LG54*Parameters!$L$3,LH54*Parameters!$L$4,LI54*Parameters!$L$5)</f>
        <v>7.8</v>
      </c>
      <c r="SS54" s="110">
        <f>SUM(PS54*Parameters!$L$2,PT54*Parameters!$L$3,PU54*Parameters!$L$4,PV54*Parameters!$L$5)</f>
        <v>7.8</v>
      </c>
      <c r="ST54" s="110">
        <f t="shared" si="25"/>
        <v>7.4666666666666659</v>
      </c>
      <c r="SU54" s="111">
        <f t="shared" si="26"/>
        <v>0.37635746606334847</v>
      </c>
      <c r="SV54" s="111">
        <f t="shared" si="27"/>
        <v>0</v>
      </c>
      <c r="SW54" s="111">
        <f t="shared" si="28"/>
        <v>0</v>
      </c>
      <c r="SX54" s="111">
        <f t="shared" si="29"/>
        <v>0</v>
      </c>
      <c r="SY54" s="162">
        <f t="shared" si="46"/>
        <v>45649</v>
      </c>
      <c r="SZ54" s="162">
        <f t="shared" si="30"/>
        <v>45655</v>
      </c>
    </row>
    <row r="55" spans="1:520">
      <c r="A55" s="276">
        <v>45648.585193553197</v>
      </c>
      <c r="B55" s="276">
        <v>45648.5917201505</v>
      </c>
      <c r="C55" s="276">
        <v>45648</v>
      </c>
      <c r="D55" s="121"/>
      <c r="E55" s="121" t="s">
        <v>322</v>
      </c>
      <c r="F55" s="121"/>
      <c r="G55" s="121" t="s">
        <v>322</v>
      </c>
      <c r="H55" s="121"/>
      <c r="I55" s="121" t="s">
        <v>323</v>
      </c>
      <c r="J55" s="121"/>
      <c r="K55" s="121" t="s">
        <v>727</v>
      </c>
      <c r="L55" s="151" t="s">
        <v>808</v>
      </c>
      <c r="M55" s="245" t="s">
        <v>469</v>
      </c>
      <c r="N55" s="121" t="s">
        <v>331</v>
      </c>
      <c r="O55" s="121">
        <v>1</v>
      </c>
      <c r="P55" s="121">
        <v>0</v>
      </c>
      <c r="Q55" s="121">
        <v>0</v>
      </c>
      <c r="R55" s="121">
        <v>0</v>
      </c>
      <c r="S55" s="121">
        <v>0</v>
      </c>
      <c r="T55" s="121">
        <v>0</v>
      </c>
      <c r="U55" s="121"/>
      <c r="V55" s="121" t="s">
        <v>329</v>
      </c>
      <c r="W55" s="121">
        <v>0</v>
      </c>
      <c r="X55" s="121">
        <v>1</v>
      </c>
      <c r="Y55" s="117">
        <v>0</v>
      </c>
      <c r="Z55" s="117">
        <v>0</v>
      </c>
      <c r="AA55" s="117">
        <v>0</v>
      </c>
      <c r="AB55" s="117">
        <v>0</v>
      </c>
      <c r="AC55" s="117">
        <v>0</v>
      </c>
      <c r="AD55" s="117">
        <v>0</v>
      </c>
      <c r="AE55" s="117">
        <v>0</v>
      </c>
      <c r="AF55" s="117">
        <v>0</v>
      </c>
      <c r="AG55" s="117">
        <v>0</v>
      </c>
      <c r="AH55" s="117"/>
      <c r="AI55" s="117"/>
      <c r="AJ55" s="117"/>
      <c r="AK55" s="117"/>
      <c r="AL55" s="117"/>
      <c r="AM55" s="117"/>
      <c r="AN55" s="117"/>
      <c r="AO55" s="117"/>
      <c r="AP55" s="117"/>
      <c r="AQ55" s="117"/>
      <c r="AR55" s="117"/>
      <c r="AS55" s="117"/>
      <c r="AT55" s="117"/>
      <c r="AU55" s="117"/>
      <c r="AV55" s="117"/>
      <c r="AW55" s="117"/>
      <c r="AX55" s="117"/>
      <c r="AY55" s="122"/>
      <c r="AZ55" s="117"/>
      <c r="BA55" s="117"/>
      <c r="BB55" s="122"/>
      <c r="BC55" s="117"/>
      <c r="BD55" s="117"/>
      <c r="BE55" s="122"/>
      <c r="BF55" s="190"/>
      <c r="BG55" s="121"/>
      <c r="BH55" s="122"/>
      <c r="BI55" s="117"/>
      <c r="BJ55" s="117"/>
      <c r="BK55" s="117"/>
      <c r="BL55" s="117"/>
      <c r="BM55" s="117"/>
      <c r="BN55" s="117"/>
      <c r="BO55" s="117">
        <v>13.71</v>
      </c>
      <c r="BP55" s="117" t="s">
        <v>1399</v>
      </c>
      <c r="BQ55" s="122" t="s">
        <v>1400</v>
      </c>
      <c r="BR55" s="117"/>
      <c r="BS55" s="117"/>
      <c r="BT55" s="117"/>
      <c r="BU55" s="117"/>
      <c r="BV55" s="117"/>
      <c r="BW55" s="117"/>
      <c r="BX55" s="117"/>
      <c r="BY55" s="117"/>
      <c r="BZ55" s="117"/>
      <c r="CA55" s="117"/>
      <c r="CB55" s="117"/>
      <c r="CC55" s="117"/>
      <c r="CD55" s="117"/>
      <c r="CE55" s="117"/>
      <c r="CF55" s="117"/>
      <c r="CG55" s="117"/>
      <c r="CH55" s="117"/>
      <c r="CI55" s="117"/>
      <c r="CJ55" s="117"/>
      <c r="CK55" s="117"/>
      <c r="CL55" s="117"/>
      <c r="CM55" s="117"/>
      <c r="CN55" s="117"/>
      <c r="CO55" s="117"/>
      <c r="CP55" s="117"/>
      <c r="CQ55" s="117"/>
      <c r="CR55" s="117"/>
      <c r="CS55" s="117"/>
      <c r="CT55" s="117"/>
      <c r="CU55" s="117"/>
      <c r="CV55" s="117"/>
      <c r="CW55" s="117"/>
      <c r="CX55" s="117"/>
      <c r="CY55" s="117"/>
      <c r="CZ55" s="117"/>
      <c r="DA55" s="117"/>
      <c r="DB55" s="117"/>
      <c r="DC55" s="117"/>
      <c r="DD55" s="117"/>
      <c r="DE55" s="117"/>
      <c r="DF55" s="117"/>
      <c r="DG55" s="117"/>
      <c r="DH55" s="117"/>
      <c r="DI55" s="117"/>
      <c r="DJ55" s="117"/>
      <c r="DK55" s="117"/>
      <c r="DL55" s="117"/>
      <c r="DM55" s="117"/>
      <c r="DN55" s="171"/>
      <c r="DO55" s="117"/>
      <c r="DP55" s="166"/>
      <c r="DQ55" s="117"/>
      <c r="DR55" s="166"/>
      <c r="DS55" s="117"/>
      <c r="DT55" s="117"/>
      <c r="DU55" s="117"/>
      <c r="DV55" s="117"/>
      <c r="DW55" s="248" t="s">
        <v>756</v>
      </c>
      <c r="DX55" s="117"/>
      <c r="DY55" s="117"/>
      <c r="DZ55" s="117"/>
      <c r="EA55" s="117"/>
      <c r="EB55" s="117"/>
      <c r="EC55" s="117"/>
      <c r="ED55" s="117" t="s">
        <v>1401</v>
      </c>
      <c r="EE55" s="252">
        <v>45649.571633171297</v>
      </c>
      <c r="EF55" s="261">
        <v>45649.581257719903</v>
      </c>
      <c r="EG55" s="252">
        <v>45649</v>
      </c>
      <c r="EH55" s="129"/>
      <c r="EI55" s="129" t="s">
        <v>322</v>
      </c>
      <c r="EJ55" s="129"/>
      <c r="EK55" s="129" t="s">
        <v>322</v>
      </c>
      <c r="EL55" s="129"/>
      <c r="EM55" s="129" t="s">
        <v>323</v>
      </c>
      <c r="EN55" s="129"/>
      <c r="EO55" s="129" t="s">
        <v>727</v>
      </c>
      <c r="EP55" s="153" t="s">
        <v>756</v>
      </c>
      <c r="EQ55" s="153" t="s">
        <v>469</v>
      </c>
      <c r="ER55" s="129" t="s">
        <v>331</v>
      </c>
      <c r="ES55" s="129">
        <v>1</v>
      </c>
      <c r="ET55" s="129">
        <v>0</v>
      </c>
      <c r="EU55" s="129">
        <v>0</v>
      </c>
      <c r="EV55" s="129">
        <v>0</v>
      </c>
      <c r="EW55" s="129">
        <v>0</v>
      </c>
      <c r="EX55" s="129">
        <v>0</v>
      </c>
      <c r="EY55" s="129"/>
      <c r="EZ55" s="129" t="s">
        <v>329</v>
      </c>
      <c r="FA55" s="129">
        <v>0</v>
      </c>
      <c r="FB55" s="129">
        <v>1</v>
      </c>
      <c r="FC55" s="129">
        <v>0</v>
      </c>
      <c r="FD55" s="129">
        <v>0</v>
      </c>
      <c r="FE55" s="129">
        <v>0</v>
      </c>
      <c r="FF55" s="129">
        <v>0</v>
      </c>
      <c r="FG55" s="129">
        <v>0</v>
      </c>
      <c r="FH55" s="129">
        <v>0</v>
      </c>
      <c r="FI55" s="129">
        <v>0</v>
      </c>
      <c r="FJ55" s="129">
        <v>0</v>
      </c>
      <c r="FK55" s="129">
        <v>0</v>
      </c>
      <c r="FL55" s="129"/>
      <c r="FM55" s="129"/>
      <c r="FN55" s="129"/>
      <c r="FO55" s="129"/>
      <c r="FP55" s="129"/>
      <c r="FQ55" s="129"/>
      <c r="FR55" s="129"/>
      <c r="FS55" s="129"/>
      <c r="FT55" s="129"/>
      <c r="FU55" s="129"/>
      <c r="FV55" s="129"/>
      <c r="FW55" s="129"/>
      <c r="FX55" s="129"/>
      <c r="FY55" s="129"/>
      <c r="FZ55" s="129"/>
      <c r="GA55" s="129"/>
      <c r="GB55" s="129"/>
      <c r="GC55" s="129"/>
      <c r="GD55" s="129"/>
      <c r="GE55" s="129"/>
      <c r="GF55" s="129"/>
      <c r="GG55" s="129"/>
      <c r="GH55" s="129"/>
      <c r="GI55" s="129"/>
      <c r="GJ55" s="129"/>
      <c r="GK55" s="129"/>
      <c r="GL55" s="129"/>
      <c r="GM55" s="129"/>
      <c r="GN55" s="129"/>
      <c r="GO55" s="129"/>
      <c r="GP55" s="129"/>
      <c r="GQ55" s="129"/>
      <c r="GR55" s="129"/>
      <c r="GS55" s="129">
        <v>1</v>
      </c>
      <c r="GT55" s="129">
        <v>4</v>
      </c>
      <c r="GU55" s="129">
        <v>1</v>
      </c>
      <c r="GV55" s="129">
        <v>0</v>
      </c>
      <c r="GW55" s="129"/>
      <c r="GX55" s="129"/>
      <c r="GY55" s="129"/>
      <c r="GZ55" s="129"/>
      <c r="HA55" s="129"/>
      <c r="HB55" s="129"/>
      <c r="HC55" s="129"/>
      <c r="HD55" s="186"/>
      <c r="HE55" s="129"/>
      <c r="HF55" s="140"/>
      <c r="HG55" s="129"/>
      <c r="HH55" s="129"/>
      <c r="HI55" s="129"/>
      <c r="HJ55" s="129"/>
      <c r="HK55" s="129"/>
      <c r="HL55" s="129"/>
      <c r="HM55" s="129">
        <v>11.17</v>
      </c>
      <c r="HN55" s="129" t="s">
        <v>1402</v>
      </c>
      <c r="HO55" s="140" t="s">
        <v>1403</v>
      </c>
      <c r="HP55" s="129">
        <v>0</v>
      </c>
      <c r="HQ55" s="129"/>
      <c r="HR55" s="129"/>
      <c r="HS55" s="129"/>
      <c r="HT55" s="129"/>
      <c r="HU55" s="129"/>
      <c r="HV55" s="129"/>
      <c r="HW55" s="129"/>
      <c r="HX55" s="129"/>
      <c r="HY55" s="129"/>
      <c r="HZ55" s="129"/>
      <c r="IA55" s="129"/>
      <c r="IB55" s="129"/>
      <c r="IC55" s="129"/>
      <c r="ID55" s="129"/>
      <c r="IE55" s="129"/>
      <c r="IF55" s="129"/>
      <c r="IG55" s="129"/>
      <c r="IH55" s="129"/>
      <c r="II55" s="129"/>
      <c r="IJ55" s="129"/>
      <c r="IK55" s="129"/>
      <c r="IL55" s="176" t="s">
        <v>759</v>
      </c>
      <c r="IM55" s="129"/>
      <c r="IN55" s="167"/>
      <c r="IO55" s="129"/>
      <c r="IP55" s="129"/>
      <c r="IQ55" s="129" t="s">
        <v>1404</v>
      </c>
      <c r="IR55" s="265">
        <v>45650.589681076402</v>
      </c>
      <c r="IS55" s="265">
        <v>45650.591901342603</v>
      </c>
      <c r="IT55" s="265">
        <v>45650</v>
      </c>
      <c r="IU55" s="142"/>
      <c r="IV55" s="142" t="s">
        <v>322</v>
      </c>
      <c r="IW55" s="142"/>
      <c r="IX55" s="142" t="s">
        <v>322</v>
      </c>
      <c r="IY55" s="142"/>
      <c r="IZ55" s="142" t="s">
        <v>323</v>
      </c>
      <c r="JA55" s="142"/>
      <c r="JB55" s="142" t="s">
        <v>727</v>
      </c>
      <c r="JC55" s="154" t="s">
        <v>759</v>
      </c>
      <c r="JD55" s="154" t="s">
        <v>469</v>
      </c>
      <c r="JE55" s="142" t="s">
        <v>331</v>
      </c>
      <c r="JF55" s="142">
        <v>1</v>
      </c>
      <c r="JG55" s="142">
        <v>0</v>
      </c>
      <c r="JH55" s="142">
        <v>0</v>
      </c>
      <c r="JI55" s="142">
        <v>0</v>
      </c>
      <c r="JJ55" s="142">
        <v>0</v>
      </c>
      <c r="JK55" s="142">
        <v>0</v>
      </c>
      <c r="JL55" s="142"/>
      <c r="JM55" s="142" t="s">
        <v>329</v>
      </c>
      <c r="JN55" s="142">
        <v>0</v>
      </c>
      <c r="JO55" s="142">
        <v>1</v>
      </c>
      <c r="JP55" s="142">
        <v>0</v>
      </c>
      <c r="JQ55" s="142">
        <v>0</v>
      </c>
      <c r="JR55" s="142">
        <v>0</v>
      </c>
      <c r="JS55" s="142">
        <v>0</v>
      </c>
      <c r="JT55" s="142">
        <v>0</v>
      </c>
      <c r="JU55" s="142">
        <v>0</v>
      </c>
      <c r="JV55" s="142">
        <v>0</v>
      </c>
      <c r="JW55" s="142">
        <v>0</v>
      </c>
      <c r="JX55" s="142">
        <v>0</v>
      </c>
      <c r="JY55" s="142"/>
      <c r="JZ55" s="142"/>
      <c r="KA55" s="142"/>
      <c r="KB55" s="142"/>
      <c r="KC55" s="142"/>
      <c r="KD55" s="142"/>
      <c r="KE55" s="142"/>
      <c r="KF55" s="142"/>
      <c r="KG55" s="142"/>
      <c r="KH55" s="142"/>
      <c r="KI55" s="142"/>
      <c r="KJ55" s="142"/>
      <c r="KK55" s="142"/>
      <c r="KL55" s="142"/>
      <c r="KM55" s="142"/>
      <c r="KN55" s="142"/>
      <c r="KO55" s="142"/>
      <c r="KP55" s="142"/>
      <c r="KQ55" s="142"/>
      <c r="KR55" s="142"/>
      <c r="KS55" s="142"/>
      <c r="KT55" s="142"/>
      <c r="KU55" s="142"/>
      <c r="KV55" s="142"/>
      <c r="KW55" s="142"/>
      <c r="KX55" s="142"/>
      <c r="KY55" s="142"/>
      <c r="KZ55" s="142"/>
      <c r="LA55" s="142"/>
      <c r="LB55" s="142"/>
      <c r="LC55" s="142"/>
      <c r="LD55" s="142"/>
      <c r="LE55" s="142"/>
      <c r="LF55" s="142">
        <v>1</v>
      </c>
      <c r="LG55" s="142">
        <v>4</v>
      </c>
      <c r="LH55" s="142">
        <v>1</v>
      </c>
      <c r="LI55" s="142">
        <v>0</v>
      </c>
      <c r="LJ55" s="142"/>
      <c r="LK55" s="142"/>
      <c r="LL55" s="142"/>
      <c r="LM55" s="142"/>
      <c r="LN55" s="142"/>
      <c r="LO55" s="142"/>
      <c r="LP55" s="142"/>
      <c r="LQ55" s="194"/>
      <c r="LR55" s="142"/>
      <c r="LS55" s="144"/>
      <c r="LT55" s="142"/>
      <c r="LU55" s="142"/>
      <c r="LV55" s="142"/>
      <c r="LW55" s="142"/>
      <c r="LX55" s="142"/>
      <c r="LY55" s="142"/>
      <c r="LZ55" s="142">
        <v>8.2799999999999994</v>
      </c>
      <c r="MA55" s="142" t="s">
        <v>1405</v>
      </c>
      <c r="MB55" s="144" t="s">
        <v>1406</v>
      </c>
      <c r="MC55" s="142">
        <v>0</v>
      </c>
      <c r="MD55" s="142"/>
      <c r="ME55" s="142"/>
      <c r="MF55" s="142"/>
      <c r="MG55" s="142"/>
      <c r="MH55" s="142"/>
      <c r="MI55" s="142"/>
      <c r="MJ55" s="142"/>
      <c r="MK55" s="142"/>
      <c r="ML55" s="142"/>
      <c r="MM55" s="142"/>
      <c r="MN55" s="142"/>
      <c r="MO55" s="142"/>
      <c r="MP55" s="142"/>
      <c r="MQ55" s="142"/>
      <c r="MR55" s="142"/>
      <c r="MS55" s="142"/>
      <c r="MT55" s="142"/>
      <c r="MU55" s="142"/>
      <c r="MV55" s="142"/>
      <c r="MW55" s="142"/>
      <c r="MX55" s="142"/>
      <c r="MY55" s="168"/>
      <c r="MZ55" s="142"/>
      <c r="NA55" s="180" t="s">
        <v>763</v>
      </c>
      <c r="NB55" s="142"/>
      <c r="NC55" s="142"/>
      <c r="ND55" s="142" t="s">
        <v>1407</v>
      </c>
      <c r="NE55" s="270">
        <v>45651.585717685201</v>
      </c>
      <c r="NF55" s="270">
        <v>45670.367313194402</v>
      </c>
      <c r="NG55" s="270">
        <v>45651</v>
      </c>
      <c r="NH55" s="128"/>
      <c r="NI55" s="128" t="s">
        <v>322</v>
      </c>
      <c r="NJ55" s="128"/>
      <c r="NK55" s="128" t="s">
        <v>322</v>
      </c>
      <c r="NL55" s="128"/>
      <c r="NM55" s="128" t="s">
        <v>323</v>
      </c>
      <c r="NN55" s="128"/>
      <c r="NO55" s="128" t="s">
        <v>727</v>
      </c>
      <c r="NP55" s="136" t="s">
        <v>763</v>
      </c>
      <c r="NQ55" s="136" t="s">
        <v>469</v>
      </c>
      <c r="NR55" s="128" t="s">
        <v>331</v>
      </c>
      <c r="NS55" s="128">
        <v>1</v>
      </c>
      <c r="NT55" s="128">
        <v>0</v>
      </c>
      <c r="NU55" s="128">
        <v>0</v>
      </c>
      <c r="NV55" s="128">
        <v>0</v>
      </c>
      <c r="NW55" s="128">
        <v>0</v>
      </c>
      <c r="NX55" s="128">
        <v>0</v>
      </c>
      <c r="NY55" s="128"/>
      <c r="NZ55" s="128" t="s">
        <v>329</v>
      </c>
      <c r="OA55" s="128">
        <v>0</v>
      </c>
      <c r="OB55" s="128">
        <v>1</v>
      </c>
      <c r="OC55" s="128">
        <v>0</v>
      </c>
      <c r="OD55" s="128">
        <v>0</v>
      </c>
      <c r="OE55" s="128">
        <v>0</v>
      </c>
      <c r="OF55" s="128">
        <v>0</v>
      </c>
      <c r="OG55" s="128">
        <v>0</v>
      </c>
      <c r="OH55" s="128">
        <v>0</v>
      </c>
      <c r="OI55" s="128">
        <v>0</v>
      </c>
      <c r="OJ55" s="128">
        <v>0</v>
      </c>
      <c r="OK55" s="128">
        <v>0</v>
      </c>
      <c r="OL55" s="128"/>
      <c r="OM55" s="128"/>
      <c r="ON55" s="128"/>
      <c r="OO55" s="128"/>
      <c r="OP55" s="128"/>
      <c r="OQ55" s="128"/>
      <c r="OR55" s="128"/>
      <c r="OS55" s="128"/>
      <c r="OT55" s="128"/>
      <c r="OU55" s="128"/>
      <c r="OV55" s="128"/>
      <c r="OW55" s="128"/>
      <c r="OX55" s="128"/>
      <c r="OY55" s="128"/>
      <c r="OZ55" s="128"/>
      <c r="PA55" s="128"/>
      <c r="PB55" s="128"/>
      <c r="PC55" s="128"/>
      <c r="PD55" s="128"/>
      <c r="PE55" s="128"/>
      <c r="PF55" s="128"/>
      <c r="PG55" s="128"/>
      <c r="PH55" s="128"/>
      <c r="PI55" s="128"/>
      <c r="PJ55" s="128"/>
      <c r="PK55" s="128"/>
      <c r="PL55" s="128"/>
      <c r="PM55" s="128"/>
      <c r="PN55" s="128"/>
      <c r="PO55" s="128"/>
      <c r="PP55" s="128"/>
      <c r="PQ55" s="128"/>
      <c r="PR55" s="128"/>
      <c r="PS55" s="128">
        <v>1</v>
      </c>
      <c r="PT55" s="128">
        <v>4</v>
      </c>
      <c r="PU55" s="128">
        <v>1</v>
      </c>
      <c r="PV55" s="128">
        <v>1</v>
      </c>
      <c r="PW55" s="128"/>
      <c r="PX55" s="128"/>
      <c r="PY55" s="128"/>
      <c r="PZ55" s="128"/>
      <c r="QA55" s="128"/>
      <c r="QB55" s="128"/>
      <c r="QC55" s="128"/>
      <c r="QD55" s="198"/>
      <c r="QE55" s="128"/>
      <c r="QF55" s="163"/>
      <c r="QG55" s="128"/>
      <c r="QH55" s="128"/>
      <c r="QI55" s="128"/>
      <c r="QJ55" s="128"/>
      <c r="QK55" s="128"/>
      <c r="QL55" s="128"/>
      <c r="QM55" s="128">
        <v>5.7350000000000003</v>
      </c>
      <c r="QN55" s="128" t="s">
        <v>1408</v>
      </c>
      <c r="QO55" s="163" t="s">
        <v>1409</v>
      </c>
      <c r="QP55" s="128">
        <v>0</v>
      </c>
      <c r="QQ55" s="128"/>
      <c r="QR55" s="128"/>
      <c r="QS55" s="128"/>
      <c r="QT55" s="128"/>
      <c r="QU55" s="128"/>
      <c r="QV55" s="128"/>
      <c r="QW55" s="128"/>
      <c r="QX55" s="128"/>
      <c r="QY55" s="128"/>
      <c r="QZ55" s="128"/>
      <c r="RA55" s="128"/>
      <c r="RB55" s="128"/>
      <c r="RC55" s="128"/>
      <c r="RD55" s="128"/>
      <c r="RE55" s="128"/>
      <c r="RF55" s="128"/>
      <c r="RG55" s="128"/>
      <c r="RH55" s="128"/>
      <c r="RI55" s="128"/>
      <c r="RJ55" s="128"/>
      <c r="RK55" s="128"/>
      <c r="RL55" s="128"/>
      <c r="RM55" s="169"/>
      <c r="RN55" s="128"/>
      <c r="RO55" s="169"/>
      <c r="RP55" s="128"/>
      <c r="RQ55" s="128" t="s">
        <v>1410</v>
      </c>
      <c r="RR55" s="105">
        <f t="shared" si="34"/>
        <v>2.5400000000000009</v>
      </c>
      <c r="RS55" s="113">
        <f t="shared" si="35"/>
        <v>2.8900000000000006</v>
      </c>
      <c r="RT55" s="105">
        <f t="shared" si="36"/>
        <v>2.544999999999999</v>
      </c>
      <c r="RU55" s="105">
        <f t="shared" si="37"/>
        <v>0</v>
      </c>
      <c r="RV55" s="105">
        <f t="shared" si="38"/>
        <v>0</v>
      </c>
      <c r="RW55" s="105">
        <f t="shared" si="39"/>
        <v>0</v>
      </c>
      <c r="RX55" s="105">
        <f t="shared" si="40"/>
        <v>0</v>
      </c>
      <c r="RY55" s="105">
        <f t="shared" si="41"/>
        <v>0</v>
      </c>
      <c r="RZ55" s="105">
        <f t="shared" si="42"/>
        <v>0</v>
      </c>
      <c r="SA55" s="105">
        <f t="shared" si="43"/>
        <v>0</v>
      </c>
      <c r="SB55" s="105">
        <f t="shared" si="44"/>
        <v>0</v>
      </c>
      <c r="SC55" s="105">
        <f t="shared" si="45"/>
        <v>0</v>
      </c>
      <c r="SD55" s="106">
        <f t="shared" si="18"/>
        <v>2.6583333333333337</v>
      </c>
      <c r="SE55" s="106">
        <f t="shared" si="19"/>
        <v>0</v>
      </c>
      <c r="SF55" s="106">
        <f t="shared" si="20"/>
        <v>0</v>
      </c>
      <c r="SG55" s="106">
        <f t="shared" si="12"/>
        <v>0</v>
      </c>
      <c r="SH55" s="107">
        <f>(SD55/1000)*Parameters!$H$2</f>
        <v>7.842083333333334E-5</v>
      </c>
      <c r="SI55" s="107">
        <f>(SE55/1000)*Parameters!$H$4</f>
        <v>0</v>
      </c>
      <c r="SJ55" s="107">
        <f>(SF55/1000)*Parameters!$H$3</f>
        <v>0</v>
      </c>
      <c r="SK55" s="107">
        <f>(SG55/1000)*Parameters!$H$5</f>
        <v>0</v>
      </c>
      <c r="SL55" s="108">
        <f t="shared" si="21"/>
        <v>7.842083333333334E-5</v>
      </c>
      <c r="SM55" s="109">
        <f t="shared" si="13"/>
        <v>1</v>
      </c>
      <c r="SN55" s="109">
        <f t="shared" si="31"/>
        <v>0</v>
      </c>
      <c r="SO55" s="109">
        <f t="shared" si="32"/>
        <v>0</v>
      </c>
      <c r="SP55" s="109">
        <f t="shared" si="33"/>
        <v>0</v>
      </c>
      <c r="SQ55" s="110">
        <f>SUM(GS55*Parameters!$L$2,GT55*Parameters!$L$3,GU55*Parameters!$L$4,GV55*Parameters!$L$5)</f>
        <v>4.7</v>
      </c>
      <c r="SR55" s="110">
        <f>SUM(LF55*Parameters!$L$2,LG55*Parameters!$L$3,LH55*Parameters!$L$4,LI55*Parameters!$L$5)</f>
        <v>4.7</v>
      </c>
      <c r="SS55" s="110">
        <f>SUM(PS55*Parameters!$L$2,PT55*Parameters!$L$3,PU55*Parameters!$L$4,PV55*Parameters!$L$5)</f>
        <v>5.5</v>
      </c>
      <c r="ST55" s="110">
        <f t="shared" si="25"/>
        <v>4.9666666666666668</v>
      </c>
      <c r="SU55" s="111">
        <f t="shared" si="26"/>
        <v>0.53934880722114764</v>
      </c>
      <c r="SV55" s="111">
        <f t="shared" si="27"/>
        <v>0</v>
      </c>
      <c r="SW55" s="111">
        <f t="shared" si="28"/>
        <v>0</v>
      </c>
      <c r="SX55" s="111">
        <f t="shared" si="29"/>
        <v>0</v>
      </c>
      <c r="SY55" s="162">
        <f t="shared" si="46"/>
        <v>45648</v>
      </c>
      <c r="SZ55" s="162">
        <f t="shared" si="30"/>
        <v>45648</v>
      </c>
    </row>
    <row r="56" spans="1:520">
      <c r="A56" s="276">
        <v>45654.578925949099</v>
      </c>
      <c r="B56" s="276">
        <v>45654.582805046302</v>
      </c>
      <c r="C56" s="276">
        <v>45654</v>
      </c>
      <c r="D56" s="121"/>
      <c r="E56" s="121" t="s">
        <v>322</v>
      </c>
      <c r="F56" s="121"/>
      <c r="G56" s="121" t="s">
        <v>322</v>
      </c>
      <c r="H56" s="121"/>
      <c r="I56" s="121" t="s">
        <v>323</v>
      </c>
      <c r="J56" s="121"/>
      <c r="K56" s="121" t="s">
        <v>727</v>
      </c>
      <c r="L56" s="151" t="s">
        <v>728</v>
      </c>
      <c r="M56" s="245" t="s">
        <v>471</v>
      </c>
      <c r="N56" s="121" t="s">
        <v>331</v>
      </c>
      <c r="O56" s="121">
        <v>1</v>
      </c>
      <c r="P56" s="121">
        <v>0</v>
      </c>
      <c r="Q56" s="121">
        <v>0</v>
      </c>
      <c r="R56" s="121">
        <v>0</v>
      </c>
      <c r="S56" s="121">
        <v>0</v>
      </c>
      <c r="T56" s="121">
        <v>0</v>
      </c>
      <c r="U56" s="121"/>
      <c r="V56" s="121" t="s">
        <v>329</v>
      </c>
      <c r="W56" s="121">
        <v>0</v>
      </c>
      <c r="X56" s="121">
        <v>1</v>
      </c>
      <c r="Y56" s="117">
        <v>0</v>
      </c>
      <c r="Z56" s="117">
        <v>0</v>
      </c>
      <c r="AA56" s="117">
        <v>0</v>
      </c>
      <c r="AB56" s="117">
        <v>0</v>
      </c>
      <c r="AC56" s="117">
        <v>0</v>
      </c>
      <c r="AD56" s="117">
        <v>0</v>
      </c>
      <c r="AE56" s="117">
        <v>0</v>
      </c>
      <c r="AF56" s="117">
        <v>0</v>
      </c>
      <c r="AG56" s="117">
        <v>0</v>
      </c>
      <c r="AH56" s="117"/>
      <c r="AI56" s="117"/>
      <c r="AJ56" s="117"/>
      <c r="AK56" s="117"/>
      <c r="AL56" s="117"/>
      <c r="AM56" s="117"/>
      <c r="AN56" s="117"/>
      <c r="AO56" s="117"/>
      <c r="AP56" s="117"/>
      <c r="AQ56" s="117"/>
      <c r="AR56" s="117"/>
      <c r="AS56" s="117"/>
      <c r="AT56" s="117"/>
      <c r="AU56" s="117"/>
      <c r="AV56" s="117"/>
      <c r="AW56" s="117"/>
      <c r="AX56" s="117"/>
      <c r="AY56" s="117"/>
      <c r="AZ56" s="117"/>
      <c r="BA56" s="117"/>
      <c r="BB56" s="117"/>
      <c r="BC56" s="117"/>
      <c r="BD56" s="117"/>
      <c r="BE56" s="117"/>
      <c r="BF56" s="190"/>
      <c r="BG56" s="121"/>
      <c r="BH56" s="122"/>
      <c r="BI56" s="117"/>
      <c r="BJ56" s="117"/>
      <c r="BK56" s="117"/>
      <c r="BL56" s="117"/>
      <c r="BM56" s="117"/>
      <c r="BN56" s="117"/>
      <c r="BO56" s="117">
        <v>14.13</v>
      </c>
      <c r="BP56" s="117" t="s">
        <v>1411</v>
      </c>
      <c r="BQ56" s="122" t="s">
        <v>1412</v>
      </c>
      <c r="BR56" s="117"/>
      <c r="BS56" s="117"/>
      <c r="BT56" s="117"/>
      <c r="BU56" s="117"/>
      <c r="BV56" s="117"/>
      <c r="BW56" s="117"/>
      <c r="BX56" s="117"/>
      <c r="BY56" s="117"/>
      <c r="BZ56" s="117"/>
      <c r="CA56" s="117"/>
      <c r="CB56" s="117"/>
      <c r="CC56" s="117"/>
      <c r="CD56" s="117"/>
      <c r="CE56" s="117"/>
      <c r="CF56" s="117"/>
      <c r="CG56" s="117"/>
      <c r="CH56" s="117"/>
      <c r="CI56" s="117"/>
      <c r="CJ56" s="117"/>
      <c r="CK56" s="117"/>
      <c r="CL56" s="117"/>
      <c r="CM56" s="117"/>
      <c r="CN56" s="117"/>
      <c r="CO56" s="117"/>
      <c r="CP56" s="117"/>
      <c r="CQ56" s="117"/>
      <c r="CR56" s="117"/>
      <c r="CS56" s="117"/>
      <c r="CT56" s="117"/>
      <c r="CU56" s="117"/>
      <c r="CV56" s="117"/>
      <c r="CW56" s="117"/>
      <c r="CX56" s="117"/>
      <c r="CY56" s="117"/>
      <c r="CZ56" s="117"/>
      <c r="DA56" s="117"/>
      <c r="DB56" s="117"/>
      <c r="DC56" s="117"/>
      <c r="DD56" s="117"/>
      <c r="DE56" s="117"/>
      <c r="DF56" s="117"/>
      <c r="DG56" s="117"/>
      <c r="DH56" s="117"/>
      <c r="DI56" s="117"/>
      <c r="DJ56" s="117"/>
      <c r="DK56" s="117"/>
      <c r="DL56" s="117"/>
      <c r="DM56" s="117"/>
      <c r="DN56" s="171"/>
      <c r="DO56" s="117"/>
      <c r="DP56" s="166"/>
      <c r="DQ56" s="117"/>
      <c r="DR56" s="166"/>
      <c r="DS56" s="117"/>
      <c r="DT56" s="117"/>
      <c r="DU56" s="117"/>
      <c r="DV56" s="117"/>
      <c r="DW56" s="248" t="s">
        <v>731</v>
      </c>
      <c r="DX56" s="117"/>
      <c r="DY56" s="117"/>
      <c r="DZ56" s="117"/>
      <c r="EA56" s="117"/>
      <c r="EB56" s="117"/>
      <c r="EC56" s="117"/>
      <c r="ED56" s="117" t="s">
        <v>1413</v>
      </c>
      <c r="EE56" s="252">
        <v>45655.578621412002</v>
      </c>
      <c r="EF56" s="261">
        <v>45670.600285173598</v>
      </c>
      <c r="EG56" s="252">
        <v>45655</v>
      </c>
      <c r="EH56" s="129"/>
      <c r="EI56" s="129" t="s">
        <v>322</v>
      </c>
      <c r="EJ56" s="129"/>
      <c r="EK56" s="129" t="s">
        <v>322</v>
      </c>
      <c r="EL56" s="129"/>
      <c r="EM56" s="129" t="s">
        <v>323</v>
      </c>
      <c r="EN56" s="129"/>
      <c r="EO56" s="129" t="s">
        <v>727</v>
      </c>
      <c r="EP56" s="153" t="s">
        <v>731</v>
      </c>
      <c r="EQ56" s="153" t="s">
        <v>471</v>
      </c>
      <c r="ER56" s="129" t="s">
        <v>331</v>
      </c>
      <c r="ES56" s="129">
        <v>1</v>
      </c>
      <c r="ET56" s="129">
        <v>0</v>
      </c>
      <c r="EU56" s="129">
        <v>0</v>
      </c>
      <c r="EV56" s="129">
        <v>0</v>
      </c>
      <c r="EW56" s="129">
        <v>0</v>
      </c>
      <c r="EX56" s="129">
        <v>0</v>
      </c>
      <c r="EY56" s="129"/>
      <c r="EZ56" s="129" t="s">
        <v>329</v>
      </c>
      <c r="FA56" s="129">
        <v>0</v>
      </c>
      <c r="FB56" s="129">
        <v>1</v>
      </c>
      <c r="FC56" s="129">
        <v>0</v>
      </c>
      <c r="FD56" s="129">
        <v>0</v>
      </c>
      <c r="FE56" s="129">
        <v>0</v>
      </c>
      <c r="FF56" s="129">
        <v>0</v>
      </c>
      <c r="FG56" s="129">
        <v>0</v>
      </c>
      <c r="FH56" s="129">
        <v>0</v>
      </c>
      <c r="FI56" s="129">
        <v>0</v>
      </c>
      <c r="FJ56" s="129">
        <v>0</v>
      </c>
      <c r="FK56" s="129">
        <v>0</v>
      </c>
      <c r="FL56" s="129"/>
      <c r="FM56" s="129"/>
      <c r="FN56" s="129"/>
      <c r="FO56" s="129"/>
      <c r="FP56" s="129"/>
      <c r="FQ56" s="129"/>
      <c r="FR56" s="129"/>
      <c r="FS56" s="129"/>
      <c r="FT56" s="129"/>
      <c r="FU56" s="129"/>
      <c r="FV56" s="129"/>
      <c r="FW56" s="129"/>
      <c r="FX56" s="129"/>
      <c r="FY56" s="129"/>
      <c r="FZ56" s="129"/>
      <c r="GA56" s="129"/>
      <c r="GB56" s="129"/>
      <c r="GC56" s="129"/>
      <c r="GD56" s="129"/>
      <c r="GE56" s="129"/>
      <c r="GF56" s="129"/>
      <c r="GG56" s="129"/>
      <c r="GH56" s="129"/>
      <c r="GI56" s="129"/>
      <c r="GJ56" s="129"/>
      <c r="GK56" s="129"/>
      <c r="GL56" s="129"/>
      <c r="GM56" s="129"/>
      <c r="GN56" s="129"/>
      <c r="GO56" s="129"/>
      <c r="GP56" s="129"/>
      <c r="GQ56" s="129"/>
      <c r="GR56" s="129"/>
      <c r="GS56" s="129">
        <v>3</v>
      </c>
      <c r="GT56" s="129">
        <v>1</v>
      </c>
      <c r="GU56" s="129">
        <v>1</v>
      </c>
      <c r="GV56" s="129">
        <v>0</v>
      </c>
      <c r="GW56" s="129"/>
      <c r="GX56" s="129"/>
      <c r="GY56" s="129"/>
      <c r="GZ56" s="129"/>
      <c r="HA56" s="129"/>
      <c r="HB56" s="129"/>
      <c r="HC56" s="129"/>
      <c r="HD56" s="186"/>
      <c r="HE56" s="129"/>
      <c r="HF56" s="140"/>
      <c r="HG56" s="129"/>
      <c r="HH56" s="129"/>
      <c r="HI56" s="129"/>
      <c r="HJ56" s="129"/>
      <c r="HK56" s="129"/>
      <c r="HL56" s="129"/>
      <c r="HM56" s="129">
        <v>11.22</v>
      </c>
      <c r="HN56" s="129" t="s">
        <v>1414</v>
      </c>
      <c r="HO56" s="140" t="s">
        <v>1415</v>
      </c>
      <c r="HP56" s="129">
        <v>0</v>
      </c>
      <c r="HQ56" s="129"/>
      <c r="HR56" s="129"/>
      <c r="HS56" s="129"/>
      <c r="HT56" s="129"/>
      <c r="HU56" s="129"/>
      <c r="HV56" s="129"/>
      <c r="HW56" s="129"/>
      <c r="HX56" s="129"/>
      <c r="HY56" s="129"/>
      <c r="HZ56" s="129"/>
      <c r="IA56" s="129"/>
      <c r="IB56" s="129"/>
      <c r="IC56" s="129"/>
      <c r="ID56" s="129"/>
      <c r="IE56" s="129"/>
      <c r="IF56" s="129"/>
      <c r="IG56" s="129"/>
      <c r="IH56" s="129"/>
      <c r="II56" s="129"/>
      <c r="IJ56" s="129"/>
      <c r="IK56" s="129"/>
      <c r="IL56" s="176" t="s">
        <v>735</v>
      </c>
      <c r="IM56" s="129"/>
      <c r="IN56" s="167"/>
      <c r="IO56" s="129"/>
      <c r="IP56" s="129"/>
      <c r="IQ56" s="129" t="s">
        <v>1416</v>
      </c>
      <c r="IR56" s="265">
        <v>45656.587753530097</v>
      </c>
      <c r="IS56" s="265">
        <v>45656.592349502302</v>
      </c>
      <c r="IT56" s="265">
        <v>45656</v>
      </c>
      <c r="IU56" s="142"/>
      <c r="IV56" s="142" t="s">
        <v>322</v>
      </c>
      <c r="IW56" s="142"/>
      <c r="IX56" s="142" t="s">
        <v>322</v>
      </c>
      <c r="IY56" s="142"/>
      <c r="IZ56" s="142" t="s">
        <v>323</v>
      </c>
      <c r="JA56" s="142"/>
      <c r="JB56" s="142" t="s">
        <v>727</v>
      </c>
      <c r="JC56" s="154" t="s">
        <v>735</v>
      </c>
      <c r="JD56" s="154" t="s">
        <v>471</v>
      </c>
      <c r="JE56" s="142" t="s">
        <v>331</v>
      </c>
      <c r="JF56" s="142">
        <v>1</v>
      </c>
      <c r="JG56" s="142">
        <v>0</v>
      </c>
      <c r="JH56" s="142">
        <v>0</v>
      </c>
      <c r="JI56" s="142">
        <v>0</v>
      </c>
      <c r="JJ56" s="142">
        <v>0</v>
      </c>
      <c r="JK56" s="142">
        <v>0</v>
      </c>
      <c r="JL56" s="142"/>
      <c r="JM56" s="142" t="s">
        <v>329</v>
      </c>
      <c r="JN56" s="142">
        <v>0</v>
      </c>
      <c r="JO56" s="142">
        <v>1</v>
      </c>
      <c r="JP56" s="142">
        <v>0</v>
      </c>
      <c r="JQ56" s="142">
        <v>0</v>
      </c>
      <c r="JR56" s="142">
        <v>0</v>
      </c>
      <c r="JS56" s="142">
        <v>0</v>
      </c>
      <c r="JT56" s="142">
        <v>0</v>
      </c>
      <c r="JU56" s="142">
        <v>0</v>
      </c>
      <c r="JV56" s="142">
        <v>0</v>
      </c>
      <c r="JW56" s="142">
        <v>0</v>
      </c>
      <c r="JX56" s="142">
        <v>0</v>
      </c>
      <c r="JY56" s="142"/>
      <c r="JZ56" s="142"/>
      <c r="KA56" s="142"/>
      <c r="KB56" s="142"/>
      <c r="KC56" s="142"/>
      <c r="KD56" s="142"/>
      <c r="KE56" s="142"/>
      <c r="KF56" s="142"/>
      <c r="KG56" s="142"/>
      <c r="KH56" s="142"/>
      <c r="KI56" s="142"/>
      <c r="KJ56" s="142"/>
      <c r="KK56" s="142"/>
      <c r="KL56" s="142"/>
      <c r="KM56" s="142"/>
      <c r="KN56" s="142"/>
      <c r="KO56" s="142"/>
      <c r="KP56" s="142"/>
      <c r="KQ56" s="142"/>
      <c r="KR56" s="142"/>
      <c r="KS56" s="142"/>
      <c r="KT56" s="142"/>
      <c r="KU56" s="142"/>
      <c r="KV56" s="142"/>
      <c r="KW56" s="142"/>
      <c r="KX56" s="142"/>
      <c r="KY56" s="142"/>
      <c r="KZ56" s="142"/>
      <c r="LA56" s="142"/>
      <c r="LB56" s="142"/>
      <c r="LC56" s="142"/>
      <c r="LD56" s="142"/>
      <c r="LE56" s="142"/>
      <c r="LF56" s="142">
        <v>3</v>
      </c>
      <c r="LG56" s="142">
        <v>1</v>
      </c>
      <c r="LH56" s="142">
        <v>1</v>
      </c>
      <c r="LI56" s="142">
        <v>0</v>
      </c>
      <c r="LJ56" s="142"/>
      <c r="LK56" s="142"/>
      <c r="LL56" s="142"/>
      <c r="LM56" s="142"/>
      <c r="LN56" s="142"/>
      <c r="LO56" s="142"/>
      <c r="LP56" s="142"/>
      <c r="LQ56" s="194"/>
      <c r="LR56" s="142"/>
      <c r="LS56" s="144"/>
      <c r="LT56" s="142"/>
      <c r="LU56" s="142"/>
      <c r="LV56" s="142"/>
      <c r="LW56" s="142"/>
      <c r="LX56" s="142"/>
      <c r="LY56" s="142"/>
      <c r="LZ56" s="142">
        <v>8.3450000000000006</v>
      </c>
      <c r="MA56" s="142" t="s">
        <v>1417</v>
      </c>
      <c r="MB56" s="144" t="s">
        <v>1418</v>
      </c>
      <c r="MC56" s="142">
        <v>0</v>
      </c>
      <c r="MD56" s="142"/>
      <c r="ME56" s="142"/>
      <c r="MF56" s="142"/>
      <c r="MG56" s="142"/>
      <c r="MH56" s="142"/>
      <c r="MI56" s="142"/>
      <c r="MJ56" s="142"/>
      <c r="MK56" s="142"/>
      <c r="ML56" s="142"/>
      <c r="MM56" s="142"/>
      <c r="MN56" s="142"/>
      <c r="MO56" s="142"/>
      <c r="MP56" s="142"/>
      <c r="MQ56" s="142"/>
      <c r="MR56" s="142"/>
      <c r="MS56" s="142"/>
      <c r="MT56" s="142"/>
      <c r="MU56" s="142"/>
      <c r="MV56" s="142"/>
      <c r="MW56" s="142"/>
      <c r="MX56" s="142"/>
      <c r="MY56" s="168"/>
      <c r="MZ56" s="142"/>
      <c r="NA56" s="180" t="s">
        <v>739</v>
      </c>
      <c r="NB56" s="142"/>
      <c r="NC56" s="142"/>
      <c r="ND56" s="142" t="s">
        <v>1419</v>
      </c>
      <c r="NE56" s="270">
        <v>45657.576942245403</v>
      </c>
      <c r="NF56" s="270">
        <v>45665.414187800903</v>
      </c>
      <c r="NG56" s="270">
        <v>45657</v>
      </c>
      <c r="NH56" s="128"/>
      <c r="NI56" s="128" t="s">
        <v>322</v>
      </c>
      <c r="NJ56" s="128"/>
      <c r="NK56" s="128" t="s">
        <v>322</v>
      </c>
      <c r="NL56" s="128"/>
      <c r="NM56" s="128" t="s">
        <v>323</v>
      </c>
      <c r="NN56" s="128"/>
      <c r="NO56" s="128" t="s">
        <v>727</v>
      </c>
      <c r="NP56" s="136" t="s">
        <v>739</v>
      </c>
      <c r="NQ56" s="136" t="s">
        <v>471</v>
      </c>
      <c r="NR56" s="128" t="s">
        <v>331</v>
      </c>
      <c r="NS56" s="128">
        <v>1</v>
      </c>
      <c r="NT56" s="128">
        <v>0</v>
      </c>
      <c r="NU56" s="128">
        <v>0</v>
      </c>
      <c r="NV56" s="128">
        <v>0</v>
      </c>
      <c r="NW56" s="128">
        <v>0</v>
      </c>
      <c r="NX56" s="128">
        <v>0</v>
      </c>
      <c r="NY56" s="128"/>
      <c r="NZ56" s="128" t="s">
        <v>329</v>
      </c>
      <c r="OA56" s="128">
        <v>0</v>
      </c>
      <c r="OB56" s="128">
        <v>1</v>
      </c>
      <c r="OC56" s="128">
        <v>0</v>
      </c>
      <c r="OD56" s="128">
        <v>0</v>
      </c>
      <c r="OE56" s="128">
        <v>0</v>
      </c>
      <c r="OF56" s="128">
        <v>0</v>
      </c>
      <c r="OG56" s="128">
        <v>0</v>
      </c>
      <c r="OH56" s="128">
        <v>0</v>
      </c>
      <c r="OI56" s="128">
        <v>0</v>
      </c>
      <c r="OJ56" s="128">
        <v>0</v>
      </c>
      <c r="OK56" s="128">
        <v>0</v>
      </c>
      <c r="OL56" s="128"/>
      <c r="OM56" s="128"/>
      <c r="ON56" s="128"/>
      <c r="OO56" s="128"/>
      <c r="OP56" s="128"/>
      <c r="OQ56" s="128"/>
      <c r="OR56" s="128"/>
      <c r="OS56" s="128"/>
      <c r="OT56" s="128"/>
      <c r="OU56" s="128"/>
      <c r="OV56" s="128"/>
      <c r="OW56" s="128"/>
      <c r="OX56" s="128"/>
      <c r="OY56" s="128"/>
      <c r="OZ56" s="128"/>
      <c r="PA56" s="128"/>
      <c r="PB56" s="128"/>
      <c r="PC56" s="128"/>
      <c r="PD56" s="128"/>
      <c r="PE56" s="128"/>
      <c r="PF56" s="128"/>
      <c r="PG56" s="128"/>
      <c r="PH56" s="128"/>
      <c r="PI56" s="128"/>
      <c r="PJ56" s="128"/>
      <c r="PK56" s="128"/>
      <c r="PL56" s="128"/>
      <c r="PM56" s="128"/>
      <c r="PN56" s="128"/>
      <c r="PO56" s="128"/>
      <c r="PP56" s="128"/>
      <c r="PQ56" s="128"/>
      <c r="PR56" s="128"/>
      <c r="PS56" s="128">
        <v>3</v>
      </c>
      <c r="PT56" s="128">
        <v>1</v>
      </c>
      <c r="PU56" s="128">
        <v>1</v>
      </c>
      <c r="PV56" s="128">
        <v>0</v>
      </c>
      <c r="PW56" s="128"/>
      <c r="PX56" s="128"/>
      <c r="PY56" s="128"/>
      <c r="PZ56" s="128"/>
      <c r="QA56" s="128"/>
      <c r="QB56" s="128"/>
      <c r="QC56" s="128"/>
      <c r="QD56" s="198"/>
      <c r="QE56" s="128"/>
      <c r="QF56" s="163"/>
      <c r="QG56" s="128"/>
      <c r="QH56" s="128"/>
      <c r="QI56" s="128"/>
      <c r="QJ56" s="128"/>
      <c r="QK56" s="128"/>
      <c r="QL56" s="128"/>
      <c r="QM56" s="128">
        <v>5.4550000000000001</v>
      </c>
      <c r="QN56" s="128" t="s">
        <v>1420</v>
      </c>
      <c r="QO56" s="163" t="s">
        <v>1421</v>
      </c>
      <c r="QP56" s="128">
        <v>0</v>
      </c>
      <c r="QQ56" s="128"/>
      <c r="QR56" s="128"/>
      <c r="QS56" s="128"/>
      <c r="QT56" s="128"/>
      <c r="QU56" s="128"/>
      <c r="QV56" s="128"/>
      <c r="QW56" s="128"/>
      <c r="QX56" s="128"/>
      <c r="QY56" s="128"/>
      <c r="QZ56" s="128"/>
      <c r="RA56" s="128"/>
      <c r="RB56" s="128"/>
      <c r="RC56" s="128"/>
      <c r="RD56" s="128"/>
      <c r="RE56" s="128"/>
      <c r="RF56" s="128"/>
      <c r="RG56" s="128"/>
      <c r="RH56" s="128"/>
      <c r="RI56" s="128"/>
      <c r="RJ56" s="128"/>
      <c r="RK56" s="128"/>
      <c r="RL56" s="128"/>
      <c r="RM56" s="169"/>
      <c r="RN56" s="128"/>
      <c r="RO56" s="169"/>
      <c r="RP56" s="128"/>
      <c r="RQ56" s="128" t="s">
        <v>1422</v>
      </c>
      <c r="RR56" s="105">
        <f t="shared" si="34"/>
        <v>2.91</v>
      </c>
      <c r="RS56" s="113">
        <f t="shared" si="35"/>
        <v>2.875</v>
      </c>
      <c r="RT56" s="105">
        <f t="shared" si="36"/>
        <v>2.8900000000000006</v>
      </c>
      <c r="RU56" s="105">
        <f t="shared" si="37"/>
        <v>0</v>
      </c>
      <c r="RV56" s="105">
        <f t="shared" si="38"/>
        <v>0</v>
      </c>
      <c r="RW56" s="105">
        <f t="shared" si="39"/>
        <v>0</v>
      </c>
      <c r="RX56" s="105">
        <f t="shared" si="40"/>
        <v>0</v>
      </c>
      <c r="RY56" s="105">
        <f t="shared" si="41"/>
        <v>0</v>
      </c>
      <c r="RZ56" s="105">
        <f t="shared" si="42"/>
        <v>0</v>
      </c>
      <c r="SA56" s="105">
        <f t="shared" si="43"/>
        <v>0</v>
      </c>
      <c r="SB56" s="105">
        <f t="shared" si="44"/>
        <v>0</v>
      </c>
      <c r="SC56" s="105">
        <f t="shared" si="45"/>
        <v>0</v>
      </c>
      <c r="SD56" s="106">
        <f t="shared" si="18"/>
        <v>2.8916666666666671</v>
      </c>
      <c r="SE56" s="106">
        <f t="shared" si="19"/>
        <v>0</v>
      </c>
      <c r="SF56" s="106">
        <f t="shared" si="20"/>
        <v>0</v>
      </c>
      <c r="SG56" s="106">
        <f t="shared" si="12"/>
        <v>0</v>
      </c>
      <c r="SH56" s="107">
        <f>(SD56/1000)*Parameters!$H$2</f>
        <v>8.5304166666666669E-5</v>
      </c>
      <c r="SI56" s="107">
        <f>(SE56/1000)*Parameters!$H$4</f>
        <v>0</v>
      </c>
      <c r="SJ56" s="107">
        <f>(SF56/1000)*Parameters!$H$3</f>
        <v>0</v>
      </c>
      <c r="SK56" s="107">
        <f>(SG56/1000)*Parameters!$H$5</f>
        <v>0</v>
      </c>
      <c r="SL56" s="108">
        <f t="shared" si="21"/>
        <v>8.5304166666666669E-5</v>
      </c>
      <c r="SM56" s="109">
        <f t="shared" si="13"/>
        <v>1</v>
      </c>
      <c r="SN56" s="109">
        <f t="shared" si="31"/>
        <v>0</v>
      </c>
      <c r="SO56" s="109">
        <f t="shared" si="32"/>
        <v>0</v>
      </c>
      <c r="SP56" s="109">
        <f t="shared" si="33"/>
        <v>0</v>
      </c>
      <c r="SQ56" s="110">
        <f>SUM(GS56*Parameters!$L$2,GT56*Parameters!$L$3,GU56*Parameters!$L$4,GV56*Parameters!$L$5)</f>
        <v>3.3</v>
      </c>
      <c r="SR56" s="110">
        <f>SUM(LF56*Parameters!$L$2,LG56*Parameters!$L$3,LH56*Parameters!$L$4,LI56*Parameters!$L$5)</f>
        <v>3.3</v>
      </c>
      <c r="SS56" s="110">
        <f>SUM(PS56*Parameters!$L$2,PT56*Parameters!$L$3,PU56*Parameters!$L$4,PV56*Parameters!$L$5)</f>
        <v>3.3</v>
      </c>
      <c r="ST56" s="110">
        <f t="shared" si="25"/>
        <v>3.2999999999999994</v>
      </c>
      <c r="SU56" s="111">
        <f t="shared" si="26"/>
        <v>0.8762626262626263</v>
      </c>
      <c r="SV56" s="111">
        <f t="shared" si="27"/>
        <v>0</v>
      </c>
      <c r="SW56" s="111">
        <f t="shared" si="28"/>
        <v>0</v>
      </c>
      <c r="SX56" s="111">
        <f t="shared" si="29"/>
        <v>0</v>
      </c>
      <c r="SY56" s="162">
        <f t="shared" si="46"/>
        <v>45654</v>
      </c>
      <c r="SZ56" s="162">
        <f t="shared" si="30"/>
        <v>45655</v>
      </c>
    </row>
    <row r="57" spans="1:520">
      <c r="A57" s="276">
        <v>45649.497253911999</v>
      </c>
      <c r="B57" s="276">
        <v>45649.501349930601</v>
      </c>
      <c r="C57" s="276">
        <v>45649</v>
      </c>
      <c r="D57" s="121"/>
      <c r="E57" s="121" t="s">
        <v>322</v>
      </c>
      <c r="F57" s="121"/>
      <c r="G57" s="121" t="s">
        <v>322</v>
      </c>
      <c r="H57" s="121"/>
      <c r="I57" s="121" t="s">
        <v>323</v>
      </c>
      <c r="J57" s="121"/>
      <c r="K57" s="121" t="s">
        <v>727</v>
      </c>
      <c r="L57" s="151" t="s">
        <v>756</v>
      </c>
      <c r="M57" s="245" t="s">
        <v>474</v>
      </c>
      <c r="N57" s="121" t="s">
        <v>331</v>
      </c>
      <c r="O57" s="121">
        <v>1</v>
      </c>
      <c r="P57" s="121">
        <v>0</v>
      </c>
      <c r="Q57" s="121">
        <v>0</v>
      </c>
      <c r="R57" s="121">
        <v>0</v>
      </c>
      <c r="S57" s="121">
        <v>0</v>
      </c>
      <c r="T57" s="121">
        <v>0</v>
      </c>
      <c r="U57" s="121"/>
      <c r="V57" s="121" t="s">
        <v>329</v>
      </c>
      <c r="W57" s="121">
        <v>0</v>
      </c>
      <c r="X57" s="121">
        <v>1</v>
      </c>
      <c r="Y57" s="117">
        <v>0</v>
      </c>
      <c r="Z57" s="117">
        <v>0</v>
      </c>
      <c r="AA57" s="117">
        <v>0</v>
      </c>
      <c r="AB57" s="117">
        <v>0</v>
      </c>
      <c r="AC57" s="122">
        <v>0</v>
      </c>
      <c r="AD57" s="117">
        <v>0</v>
      </c>
      <c r="AE57" s="117">
        <v>0</v>
      </c>
      <c r="AF57" s="117">
        <v>0</v>
      </c>
      <c r="AG57" s="122">
        <v>0</v>
      </c>
      <c r="AH57" s="117"/>
      <c r="AI57" s="117"/>
      <c r="AJ57" s="122"/>
      <c r="AK57" s="117"/>
      <c r="AL57" s="117"/>
      <c r="AM57" s="122"/>
      <c r="AN57" s="117"/>
      <c r="AO57" s="117"/>
      <c r="AP57" s="117"/>
      <c r="AQ57" s="117"/>
      <c r="AR57" s="117"/>
      <c r="AS57" s="117"/>
      <c r="AT57" s="117"/>
      <c r="AU57" s="117"/>
      <c r="AV57" s="117"/>
      <c r="AW57" s="117"/>
      <c r="AX57" s="117"/>
      <c r="AY57" s="117"/>
      <c r="AZ57" s="117"/>
      <c r="BA57" s="117"/>
      <c r="BB57" s="117"/>
      <c r="BC57" s="117"/>
      <c r="BD57" s="117"/>
      <c r="BE57" s="117"/>
      <c r="BF57" s="190"/>
      <c r="BG57" s="121"/>
      <c r="BH57" s="122"/>
      <c r="BI57" s="117"/>
      <c r="BJ57" s="117"/>
      <c r="BK57" s="117"/>
      <c r="BL57" s="117"/>
      <c r="BM57" s="117"/>
      <c r="BN57" s="117"/>
      <c r="BO57" s="117">
        <v>14.86</v>
      </c>
      <c r="BP57" s="117" t="s">
        <v>1423</v>
      </c>
      <c r="BQ57" s="122" t="s">
        <v>1424</v>
      </c>
      <c r="BR57" s="117"/>
      <c r="BS57" s="117"/>
      <c r="BT57" s="117"/>
      <c r="BU57" s="117"/>
      <c r="BV57" s="117"/>
      <c r="BW57" s="117"/>
      <c r="BX57" s="117"/>
      <c r="BY57" s="117"/>
      <c r="BZ57" s="117"/>
      <c r="CA57" s="117"/>
      <c r="CB57" s="117"/>
      <c r="CC57" s="117"/>
      <c r="CD57" s="117"/>
      <c r="CE57" s="117"/>
      <c r="CF57" s="117"/>
      <c r="CG57" s="117"/>
      <c r="CH57" s="117"/>
      <c r="CI57" s="117"/>
      <c r="CJ57" s="117"/>
      <c r="CK57" s="117"/>
      <c r="CL57" s="117"/>
      <c r="CM57" s="117"/>
      <c r="CN57" s="117"/>
      <c r="CO57" s="117"/>
      <c r="CP57" s="117"/>
      <c r="CQ57" s="117"/>
      <c r="CR57" s="117"/>
      <c r="CS57" s="117"/>
      <c r="CT57" s="117"/>
      <c r="CU57" s="117"/>
      <c r="CV57" s="117"/>
      <c r="CW57" s="117"/>
      <c r="CX57" s="117"/>
      <c r="CY57" s="117"/>
      <c r="CZ57" s="117"/>
      <c r="DA57" s="117"/>
      <c r="DB57" s="117"/>
      <c r="DC57" s="117"/>
      <c r="DD57" s="117"/>
      <c r="DE57" s="117"/>
      <c r="DF57" s="117"/>
      <c r="DG57" s="117"/>
      <c r="DH57" s="117"/>
      <c r="DI57" s="117"/>
      <c r="DJ57" s="117"/>
      <c r="DK57" s="117"/>
      <c r="DL57" s="117"/>
      <c r="DM57" s="117"/>
      <c r="DN57" s="171"/>
      <c r="DO57" s="117"/>
      <c r="DP57" s="166"/>
      <c r="DQ57" s="117"/>
      <c r="DR57" s="166"/>
      <c r="DS57" s="117"/>
      <c r="DT57" s="117"/>
      <c r="DU57" s="117"/>
      <c r="DV57" s="117"/>
      <c r="DW57" s="248" t="s">
        <v>759</v>
      </c>
      <c r="DX57" s="117"/>
      <c r="DY57" s="117"/>
      <c r="DZ57" s="117"/>
      <c r="EA57" s="117"/>
      <c r="EB57" s="117"/>
      <c r="EC57" s="117"/>
      <c r="ED57" s="117" t="s">
        <v>1425</v>
      </c>
      <c r="EE57" s="252">
        <v>45650.493581851799</v>
      </c>
      <c r="EF57" s="261">
        <v>45650.5011464583</v>
      </c>
      <c r="EG57" s="252">
        <v>45650</v>
      </c>
      <c r="EH57" s="129"/>
      <c r="EI57" s="129" t="s">
        <v>322</v>
      </c>
      <c r="EJ57" s="129"/>
      <c r="EK57" s="129" t="s">
        <v>322</v>
      </c>
      <c r="EL57" s="129"/>
      <c r="EM57" s="129" t="s">
        <v>323</v>
      </c>
      <c r="EN57" s="129"/>
      <c r="EO57" s="129" t="s">
        <v>727</v>
      </c>
      <c r="EP57" s="153" t="s">
        <v>759</v>
      </c>
      <c r="EQ57" s="153" t="s">
        <v>474</v>
      </c>
      <c r="ER57" s="129" t="s">
        <v>331</v>
      </c>
      <c r="ES57" s="129">
        <v>1</v>
      </c>
      <c r="ET57" s="129">
        <v>0</v>
      </c>
      <c r="EU57" s="129">
        <v>0</v>
      </c>
      <c r="EV57" s="129">
        <v>0</v>
      </c>
      <c r="EW57" s="129">
        <v>0</v>
      </c>
      <c r="EX57" s="129">
        <v>0</v>
      </c>
      <c r="EY57" s="129"/>
      <c r="EZ57" s="129" t="s">
        <v>329</v>
      </c>
      <c r="FA57" s="129">
        <v>0</v>
      </c>
      <c r="FB57" s="129">
        <v>1</v>
      </c>
      <c r="FC57" s="129">
        <v>0</v>
      </c>
      <c r="FD57" s="129">
        <v>0</v>
      </c>
      <c r="FE57" s="129">
        <v>0</v>
      </c>
      <c r="FF57" s="129">
        <v>0</v>
      </c>
      <c r="FG57" s="129">
        <v>0</v>
      </c>
      <c r="FH57" s="129">
        <v>0</v>
      </c>
      <c r="FI57" s="129">
        <v>0</v>
      </c>
      <c r="FJ57" s="129">
        <v>0</v>
      </c>
      <c r="FK57" s="129">
        <v>0</v>
      </c>
      <c r="FL57" s="129"/>
      <c r="FM57" s="129"/>
      <c r="FN57" s="129"/>
      <c r="FO57" s="129"/>
      <c r="FP57" s="129"/>
      <c r="FQ57" s="129"/>
      <c r="FR57" s="129"/>
      <c r="FS57" s="129"/>
      <c r="FT57" s="129"/>
      <c r="FU57" s="129"/>
      <c r="FV57" s="129"/>
      <c r="FW57" s="129"/>
      <c r="FX57" s="129"/>
      <c r="FY57" s="129"/>
      <c r="FZ57" s="129"/>
      <c r="GA57" s="129"/>
      <c r="GB57" s="129"/>
      <c r="GC57" s="129"/>
      <c r="GD57" s="129"/>
      <c r="GE57" s="129"/>
      <c r="GF57" s="129"/>
      <c r="GG57" s="129"/>
      <c r="GH57" s="129"/>
      <c r="GI57" s="129"/>
      <c r="GJ57" s="129"/>
      <c r="GK57" s="129"/>
      <c r="GL57" s="129"/>
      <c r="GM57" s="129"/>
      <c r="GN57" s="129"/>
      <c r="GO57" s="129"/>
      <c r="GP57" s="129"/>
      <c r="GQ57" s="129"/>
      <c r="GR57" s="129"/>
      <c r="GS57" s="129">
        <v>2</v>
      </c>
      <c r="GT57" s="129">
        <v>4</v>
      </c>
      <c r="GU57" s="129">
        <v>4</v>
      </c>
      <c r="GV57" s="129">
        <v>0</v>
      </c>
      <c r="GW57" s="129"/>
      <c r="GX57" s="129"/>
      <c r="GY57" s="129"/>
      <c r="GZ57" s="129"/>
      <c r="HA57" s="129"/>
      <c r="HB57" s="129"/>
      <c r="HC57" s="129"/>
      <c r="HD57" s="186"/>
      <c r="HE57" s="129"/>
      <c r="HF57" s="140"/>
      <c r="HG57" s="129"/>
      <c r="HH57" s="129"/>
      <c r="HI57" s="129"/>
      <c r="HJ57" s="129"/>
      <c r="HK57" s="129"/>
      <c r="HL57" s="129"/>
      <c r="HM57" s="129">
        <v>11.96</v>
      </c>
      <c r="HN57" s="129" t="s">
        <v>1426</v>
      </c>
      <c r="HO57" s="140" t="s">
        <v>1427</v>
      </c>
      <c r="HP57" s="129">
        <v>0</v>
      </c>
      <c r="HQ57" s="129"/>
      <c r="HR57" s="129"/>
      <c r="HS57" s="129"/>
      <c r="HT57" s="129"/>
      <c r="HU57" s="129"/>
      <c r="HV57" s="129"/>
      <c r="HW57" s="129"/>
      <c r="HX57" s="129"/>
      <c r="HY57" s="129"/>
      <c r="HZ57" s="129"/>
      <c r="IA57" s="129"/>
      <c r="IB57" s="129"/>
      <c r="IC57" s="129"/>
      <c r="ID57" s="129"/>
      <c r="IE57" s="129"/>
      <c r="IF57" s="129"/>
      <c r="IG57" s="129"/>
      <c r="IH57" s="129"/>
      <c r="II57" s="129"/>
      <c r="IJ57" s="129"/>
      <c r="IK57" s="129"/>
      <c r="IL57" s="176" t="s">
        <v>763</v>
      </c>
      <c r="IM57" s="129"/>
      <c r="IN57" s="167"/>
      <c r="IO57" s="129"/>
      <c r="IP57" s="129"/>
      <c r="IQ57" s="129" t="s">
        <v>1428</v>
      </c>
      <c r="IR57" s="265">
        <v>45651.499403761598</v>
      </c>
      <c r="IS57" s="265">
        <v>45651.502494780099</v>
      </c>
      <c r="IT57" s="265">
        <v>45651</v>
      </c>
      <c r="IU57" s="142"/>
      <c r="IV57" s="142" t="s">
        <v>322</v>
      </c>
      <c r="IW57" s="142"/>
      <c r="IX57" s="142" t="s">
        <v>322</v>
      </c>
      <c r="IY57" s="142"/>
      <c r="IZ57" s="142" t="s">
        <v>323</v>
      </c>
      <c r="JA57" s="142"/>
      <c r="JB57" s="142" t="s">
        <v>727</v>
      </c>
      <c r="JC57" s="154" t="s">
        <v>763</v>
      </c>
      <c r="JD57" s="154" t="s">
        <v>474</v>
      </c>
      <c r="JE57" s="142" t="s">
        <v>331</v>
      </c>
      <c r="JF57" s="142">
        <v>1</v>
      </c>
      <c r="JG57" s="142">
        <v>0</v>
      </c>
      <c r="JH57" s="142">
        <v>0</v>
      </c>
      <c r="JI57" s="142">
        <v>0</v>
      </c>
      <c r="JJ57" s="142">
        <v>0</v>
      </c>
      <c r="JK57" s="142">
        <v>0</v>
      </c>
      <c r="JL57" s="142"/>
      <c r="JM57" s="142" t="s">
        <v>329</v>
      </c>
      <c r="JN57" s="142">
        <v>0</v>
      </c>
      <c r="JO57" s="142">
        <v>1</v>
      </c>
      <c r="JP57" s="142">
        <v>0</v>
      </c>
      <c r="JQ57" s="142">
        <v>0</v>
      </c>
      <c r="JR57" s="142">
        <v>0</v>
      </c>
      <c r="JS57" s="142">
        <v>0</v>
      </c>
      <c r="JT57" s="142">
        <v>0</v>
      </c>
      <c r="JU57" s="142">
        <v>0</v>
      </c>
      <c r="JV57" s="142">
        <v>0</v>
      </c>
      <c r="JW57" s="142">
        <v>0</v>
      </c>
      <c r="JX57" s="142">
        <v>0</v>
      </c>
      <c r="JY57" s="142"/>
      <c r="JZ57" s="142"/>
      <c r="KA57" s="142"/>
      <c r="KB57" s="142"/>
      <c r="KC57" s="142"/>
      <c r="KD57" s="142"/>
      <c r="KE57" s="142"/>
      <c r="KF57" s="142"/>
      <c r="KG57" s="142"/>
      <c r="KH57" s="142"/>
      <c r="KI57" s="142"/>
      <c r="KJ57" s="142"/>
      <c r="KK57" s="142"/>
      <c r="KL57" s="142"/>
      <c r="KM57" s="142"/>
      <c r="KN57" s="142"/>
      <c r="KO57" s="142"/>
      <c r="KP57" s="142"/>
      <c r="KQ57" s="142"/>
      <c r="KR57" s="142"/>
      <c r="KS57" s="142"/>
      <c r="KT57" s="142"/>
      <c r="KU57" s="142"/>
      <c r="KV57" s="142"/>
      <c r="KW57" s="142"/>
      <c r="KX57" s="142"/>
      <c r="KY57" s="142"/>
      <c r="KZ57" s="142"/>
      <c r="LA57" s="142"/>
      <c r="LB57" s="142"/>
      <c r="LC57" s="142"/>
      <c r="LD57" s="142"/>
      <c r="LE57" s="142"/>
      <c r="LF57" s="142">
        <v>2</v>
      </c>
      <c r="LG57" s="142">
        <v>4</v>
      </c>
      <c r="LH57" s="142">
        <v>4</v>
      </c>
      <c r="LI57" s="142">
        <v>0</v>
      </c>
      <c r="LJ57" s="142"/>
      <c r="LK57" s="142"/>
      <c r="LL57" s="142"/>
      <c r="LM57" s="142"/>
      <c r="LN57" s="142"/>
      <c r="LO57" s="142"/>
      <c r="LP57" s="142"/>
      <c r="LQ57" s="194"/>
      <c r="LR57" s="142"/>
      <c r="LS57" s="144"/>
      <c r="LT57" s="142"/>
      <c r="LU57" s="142"/>
      <c r="LV57" s="142"/>
      <c r="LW57" s="142"/>
      <c r="LX57" s="142"/>
      <c r="LY57" s="142"/>
      <c r="LZ57" s="142">
        <v>9.06</v>
      </c>
      <c r="MA57" s="142" t="s">
        <v>1429</v>
      </c>
      <c r="MB57" s="144" t="s">
        <v>1430</v>
      </c>
      <c r="MC57" s="142">
        <v>0</v>
      </c>
      <c r="MD57" s="142"/>
      <c r="ME57" s="142"/>
      <c r="MF57" s="142"/>
      <c r="MG57" s="142"/>
      <c r="MH57" s="142"/>
      <c r="MI57" s="142"/>
      <c r="MJ57" s="142"/>
      <c r="MK57" s="142"/>
      <c r="ML57" s="142"/>
      <c r="MM57" s="142"/>
      <c r="MN57" s="142"/>
      <c r="MO57" s="142"/>
      <c r="MP57" s="142"/>
      <c r="MQ57" s="142"/>
      <c r="MR57" s="142"/>
      <c r="MS57" s="142"/>
      <c r="MT57" s="142"/>
      <c r="MU57" s="142"/>
      <c r="MV57" s="142"/>
      <c r="MW57" s="142"/>
      <c r="MX57" s="142"/>
      <c r="MY57" s="168"/>
      <c r="MZ57" s="142"/>
      <c r="NA57" s="180" t="s">
        <v>767</v>
      </c>
      <c r="NB57" s="142"/>
      <c r="NC57" s="142"/>
      <c r="ND57" s="142" t="s">
        <v>1431</v>
      </c>
      <c r="NE57" s="270">
        <v>45652.497734456003</v>
      </c>
      <c r="NF57" s="270">
        <v>45652.501798449099</v>
      </c>
      <c r="NG57" s="270">
        <v>45652</v>
      </c>
      <c r="NH57" s="128"/>
      <c r="NI57" s="128" t="s">
        <v>322</v>
      </c>
      <c r="NJ57" s="128"/>
      <c r="NK57" s="128" t="s">
        <v>322</v>
      </c>
      <c r="NL57" s="128"/>
      <c r="NM57" s="128" t="s">
        <v>323</v>
      </c>
      <c r="NN57" s="128"/>
      <c r="NO57" s="128" t="s">
        <v>727</v>
      </c>
      <c r="NP57" s="136" t="s">
        <v>767</v>
      </c>
      <c r="NQ57" s="136" t="s">
        <v>474</v>
      </c>
      <c r="NR57" s="128" t="s">
        <v>331</v>
      </c>
      <c r="NS57" s="128">
        <v>1</v>
      </c>
      <c r="NT57" s="128">
        <v>0</v>
      </c>
      <c r="NU57" s="128">
        <v>0</v>
      </c>
      <c r="NV57" s="128">
        <v>0</v>
      </c>
      <c r="NW57" s="128">
        <v>0</v>
      </c>
      <c r="NX57" s="128">
        <v>0</v>
      </c>
      <c r="NY57" s="128"/>
      <c r="NZ57" s="128" t="s">
        <v>329</v>
      </c>
      <c r="OA57" s="128">
        <v>0</v>
      </c>
      <c r="OB57" s="128">
        <v>1</v>
      </c>
      <c r="OC57" s="128">
        <v>0</v>
      </c>
      <c r="OD57" s="128">
        <v>0</v>
      </c>
      <c r="OE57" s="128">
        <v>0</v>
      </c>
      <c r="OF57" s="128">
        <v>0</v>
      </c>
      <c r="OG57" s="128">
        <v>0</v>
      </c>
      <c r="OH57" s="128">
        <v>0</v>
      </c>
      <c r="OI57" s="128">
        <v>0</v>
      </c>
      <c r="OJ57" s="128">
        <v>0</v>
      </c>
      <c r="OK57" s="128">
        <v>0</v>
      </c>
      <c r="OL57" s="128"/>
      <c r="OM57" s="128"/>
      <c r="ON57" s="128"/>
      <c r="OO57" s="128"/>
      <c r="OP57" s="128"/>
      <c r="OQ57" s="128"/>
      <c r="OR57" s="128"/>
      <c r="OS57" s="128"/>
      <c r="OT57" s="128"/>
      <c r="OU57" s="128"/>
      <c r="OV57" s="128"/>
      <c r="OW57" s="128"/>
      <c r="OX57" s="128"/>
      <c r="OY57" s="128"/>
      <c r="OZ57" s="128"/>
      <c r="PA57" s="128"/>
      <c r="PB57" s="128"/>
      <c r="PC57" s="128"/>
      <c r="PD57" s="128"/>
      <c r="PE57" s="128"/>
      <c r="PF57" s="128"/>
      <c r="PG57" s="128"/>
      <c r="PH57" s="128"/>
      <c r="PI57" s="128"/>
      <c r="PJ57" s="128"/>
      <c r="PK57" s="128"/>
      <c r="PL57" s="128"/>
      <c r="PM57" s="128"/>
      <c r="PN57" s="128"/>
      <c r="PO57" s="128"/>
      <c r="PP57" s="128"/>
      <c r="PQ57" s="128"/>
      <c r="PR57" s="128"/>
      <c r="PS57" s="128">
        <v>2</v>
      </c>
      <c r="PT57" s="128">
        <v>4</v>
      </c>
      <c r="PU57" s="128">
        <v>4</v>
      </c>
      <c r="PV57" s="128">
        <v>0</v>
      </c>
      <c r="PW57" s="128"/>
      <c r="PX57" s="128"/>
      <c r="PY57" s="128"/>
      <c r="PZ57" s="128"/>
      <c r="QA57" s="128"/>
      <c r="QB57" s="128"/>
      <c r="QC57" s="128"/>
      <c r="QD57" s="198"/>
      <c r="QE57" s="128"/>
      <c r="QF57" s="163"/>
      <c r="QG57" s="128"/>
      <c r="QH57" s="128"/>
      <c r="QI57" s="128"/>
      <c r="QJ57" s="128"/>
      <c r="QK57" s="128"/>
      <c r="QL57" s="128"/>
      <c r="QM57" s="128">
        <v>6.16</v>
      </c>
      <c r="QN57" s="128" t="s">
        <v>1432</v>
      </c>
      <c r="QO57" s="163" t="s">
        <v>1433</v>
      </c>
      <c r="QP57" s="128">
        <v>0</v>
      </c>
      <c r="QQ57" s="128"/>
      <c r="QR57" s="128"/>
      <c r="QS57" s="128"/>
      <c r="QT57" s="128"/>
      <c r="QU57" s="128"/>
      <c r="QV57" s="128"/>
      <c r="QW57" s="128"/>
      <c r="QX57" s="128"/>
      <c r="QY57" s="128"/>
      <c r="QZ57" s="128"/>
      <c r="RA57" s="128"/>
      <c r="RB57" s="128"/>
      <c r="RC57" s="128"/>
      <c r="RD57" s="128"/>
      <c r="RE57" s="128"/>
      <c r="RF57" s="128"/>
      <c r="RG57" s="128"/>
      <c r="RH57" s="128"/>
      <c r="RI57" s="128"/>
      <c r="RJ57" s="128"/>
      <c r="RK57" s="128"/>
      <c r="RL57" s="128"/>
      <c r="RM57" s="169"/>
      <c r="RN57" s="128"/>
      <c r="RO57" s="169"/>
      <c r="RP57" s="128"/>
      <c r="RQ57" s="128" t="s">
        <v>1434</v>
      </c>
      <c r="RR57" s="105">
        <f t="shared" si="34"/>
        <v>2.8999999999999986</v>
      </c>
      <c r="RS57" s="113">
        <f t="shared" si="35"/>
        <v>2.9000000000000004</v>
      </c>
      <c r="RT57" s="105">
        <f t="shared" si="36"/>
        <v>2.9000000000000004</v>
      </c>
      <c r="RU57" s="105">
        <f t="shared" si="37"/>
        <v>0</v>
      </c>
      <c r="RV57" s="105">
        <f t="shared" si="38"/>
        <v>0</v>
      </c>
      <c r="RW57" s="105">
        <f t="shared" si="39"/>
        <v>0</v>
      </c>
      <c r="RX57" s="105">
        <f t="shared" si="40"/>
        <v>0</v>
      </c>
      <c r="RY57" s="105">
        <f t="shared" si="41"/>
        <v>0</v>
      </c>
      <c r="RZ57" s="105">
        <f t="shared" si="42"/>
        <v>0</v>
      </c>
      <c r="SA57" s="105">
        <f t="shared" si="43"/>
        <v>0</v>
      </c>
      <c r="SB57" s="105">
        <f t="shared" si="44"/>
        <v>0</v>
      </c>
      <c r="SC57" s="105">
        <f t="shared" si="45"/>
        <v>0</v>
      </c>
      <c r="SD57" s="106">
        <f t="shared" si="18"/>
        <v>2.9</v>
      </c>
      <c r="SE57" s="106">
        <f t="shared" si="19"/>
        <v>0</v>
      </c>
      <c r="SF57" s="106">
        <f t="shared" si="20"/>
        <v>0</v>
      </c>
      <c r="SG57" s="106">
        <f t="shared" si="12"/>
        <v>0</v>
      </c>
      <c r="SH57" s="107">
        <f>(SD57/1000)*Parameters!$H$2</f>
        <v>8.5549999999999992E-5</v>
      </c>
      <c r="SI57" s="107">
        <f>(SE57/1000)*Parameters!$H$4</f>
        <v>0</v>
      </c>
      <c r="SJ57" s="107">
        <f>(SF57/1000)*Parameters!$H$3</f>
        <v>0</v>
      </c>
      <c r="SK57" s="107">
        <f>(SG57/1000)*Parameters!$H$5</f>
        <v>0</v>
      </c>
      <c r="SL57" s="108">
        <f t="shared" si="21"/>
        <v>8.5549999999999992E-5</v>
      </c>
      <c r="SM57" s="109">
        <f t="shared" si="13"/>
        <v>1</v>
      </c>
      <c r="SN57" s="109">
        <f t="shared" si="31"/>
        <v>0</v>
      </c>
      <c r="SO57" s="109">
        <f t="shared" si="32"/>
        <v>0</v>
      </c>
      <c r="SP57" s="109">
        <f t="shared" si="33"/>
        <v>0</v>
      </c>
      <c r="SQ57" s="110">
        <f>SUM(GS57*Parameters!$L$2,GT57*Parameters!$L$3,GU57*Parameters!$L$4,GV57*Parameters!$L$5)</f>
        <v>8.1999999999999993</v>
      </c>
      <c r="SR57" s="110">
        <f>SUM(LF57*Parameters!$L$2,LG57*Parameters!$L$3,LH57*Parameters!$L$4,LI57*Parameters!$L$5)</f>
        <v>8.1999999999999993</v>
      </c>
      <c r="SS57" s="110">
        <f>SUM(PS57*Parameters!$L$2,PT57*Parameters!$L$3,PU57*Parameters!$L$4,PV57*Parameters!$L$5)</f>
        <v>8.1999999999999993</v>
      </c>
      <c r="ST57" s="110">
        <f t="shared" si="25"/>
        <v>8.1999999999999993</v>
      </c>
      <c r="SU57" s="111">
        <f t="shared" si="26"/>
        <v>0.35365853658536589</v>
      </c>
      <c r="SV57" s="111">
        <f t="shared" si="27"/>
        <v>0</v>
      </c>
      <c r="SW57" s="111">
        <f t="shared" si="28"/>
        <v>0</v>
      </c>
      <c r="SX57" s="111">
        <f t="shared" si="29"/>
        <v>0</v>
      </c>
      <c r="SY57" s="162">
        <f t="shared" si="46"/>
        <v>45649</v>
      </c>
      <c r="SZ57" s="162">
        <f t="shared" si="30"/>
        <v>45655</v>
      </c>
    </row>
    <row r="58" spans="1:520">
      <c r="A58" s="276">
        <v>45648.500019710598</v>
      </c>
      <c r="B58" s="276">
        <v>45648.515004363398</v>
      </c>
      <c r="C58" s="276">
        <v>45648</v>
      </c>
      <c r="D58" s="121"/>
      <c r="E58" s="121" t="s">
        <v>322</v>
      </c>
      <c r="F58" s="121"/>
      <c r="G58" s="121" t="s">
        <v>322</v>
      </c>
      <c r="H58" s="121"/>
      <c r="I58" s="121" t="s">
        <v>323</v>
      </c>
      <c r="J58" s="121"/>
      <c r="K58" s="121" t="s">
        <v>727</v>
      </c>
      <c r="L58" s="151" t="s">
        <v>808</v>
      </c>
      <c r="M58" s="245" t="s">
        <v>475</v>
      </c>
      <c r="N58" s="121" t="s">
        <v>331</v>
      </c>
      <c r="O58" s="121">
        <v>1</v>
      </c>
      <c r="P58" s="121">
        <v>0</v>
      </c>
      <c r="Q58" s="121">
        <v>0</v>
      </c>
      <c r="R58" s="121">
        <v>0</v>
      </c>
      <c r="S58" s="121">
        <v>0</v>
      </c>
      <c r="T58" s="121">
        <v>0</v>
      </c>
      <c r="U58" s="121"/>
      <c r="V58" s="121" t="s">
        <v>329</v>
      </c>
      <c r="W58" s="121">
        <v>0</v>
      </c>
      <c r="X58" s="121">
        <v>1</v>
      </c>
      <c r="Y58" s="117">
        <v>0</v>
      </c>
      <c r="Z58" s="117">
        <v>0</v>
      </c>
      <c r="AA58" s="117">
        <v>0</v>
      </c>
      <c r="AB58" s="117">
        <v>0</v>
      </c>
      <c r="AC58" s="117">
        <v>0</v>
      </c>
      <c r="AD58" s="117">
        <v>0</v>
      </c>
      <c r="AE58" s="117">
        <v>0</v>
      </c>
      <c r="AF58" s="117">
        <v>0</v>
      </c>
      <c r="AG58" s="122">
        <v>0</v>
      </c>
      <c r="AH58" s="117"/>
      <c r="AI58" s="117"/>
      <c r="AJ58" s="122"/>
      <c r="AK58" s="117"/>
      <c r="AL58" s="117"/>
      <c r="AM58" s="122"/>
      <c r="AN58" s="117"/>
      <c r="AO58" s="117"/>
      <c r="AP58" s="117"/>
      <c r="AQ58" s="117"/>
      <c r="AR58" s="117"/>
      <c r="AS58" s="117"/>
      <c r="AT58" s="117"/>
      <c r="AU58" s="117"/>
      <c r="AV58" s="117"/>
      <c r="AW58" s="117"/>
      <c r="AX58" s="117"/>
      <c r="AY58" s="117"/>
      <c r="AZ58" s="117"/>
      <c r="BA58" s="117"/>
      <c r="BB58" s="117"/>
      <c r="BC58" s="117"/>
      <c r="BD58" s="117"/>
      <c r="BE58" s="117"/>
      <c r="BF58" s="190"/>
      <c r="BG58" s="121"/>
      <c r="BH58" s="122"/>
      <c r="BI58" s="117"/>
      <c r="BJ58" s="117"/>
      <c r="BK58" s="117"/>
      <c r="BL58" s="117"/>
      <c r="BM58" s="117"/>
      <c r="BN58" s="117"/>
      <c r="BO58" s="117">
        <v>13.53</v>
      </c>
      <c r="BP58" s="117" t="s">
        <v>1435</v>
      </c>
      <c r="BQ58" s="122" t="s">
        <v>1436</v>
      </c>
      <c r="BR58" s="117"/>
      <c r="BS58" s="117"/>
      <c r="BT58" s="117"/>
      <c r="BU58" s="117"/>
      <c r="BV58" s="117"/>
      <c r="BW58" s="117"/>
      <c r="BX58" s="117"/>
      <c r="BY58" s="117"/>
      <c r="BZ58" s="117"/>
      <c r="CA58" s="117"/>
      <c r="CB58" s="117"/>
      <c r="CC58" s="117"/>
      <c r="CD58" s="117"/>
      <c r="CE58" s="117"/>
      <c r="CF58" s="117"/>
      <c r="CG58" s="117"/>
      <c r="CH58" s="117"/>
      <c r="CI58" s="117"/>
      <c r="CJ58" s="117"/>
      <c r="CK58" s="117"/>
      <c r="CL58" s="117"/>
      <c r="CM58" s="117"/>
      <c r="CN58" s="117"/>
      <c r="CO58" s="117"/>
      <c r="CP58" s="117"/>
      <c r="CQ58" s="117"/>
      <c r="CR58" s="117"/>
      <c r="CS58" s="117"/>
      <c r="CT58" s="117"/>
      <c r="CU58" s="117"/>
      <c r="CV58" s="117"/>
      <c r="CW58" s="117"/>
      <c r="CX58" s="117"/>
      <c r="CY58" s="117"/>
      <c r="CZ58" s="117"/>
      <c r="DA58" s="117"/>
      <c r="DB58" s="117"/>
      <c r="DC58" s="117"/>
      <c r="DD58" s="117"/>
      <c r="DE58" s="117"/>
      <c r="DF58" s="117"/>
      <c r="DG58" s="117"/>
      <c r="DH58" s="117"/>
      <c r="DI58" s="117"/>
      <c r="DJ58" s="117"/>
      <c r="DK58" s="117"/>
      <c r="DL58" s="117"/>
      <c r="DM58" s="117"/>
      <c r="DN58" s="171"/>
      <c r="DO58" s="117"/>
      <c r="DP58" s="166"/>
      <c r="DQ58" s="117"/>
      <c r="DR58" s="166"/>
      <c r="DS58" s="117"/>
      <c r="DT58" s="117"/>
      <c r="DU58" s="117"/>
      <c r="DV58" s="117"/>
      <c r="DW58" s="248" t="s">
        <v>756</v>
      </c>
      <c r="DX58" s="117"/>
      <c r="DY58" s="117"/>
      <c r="DZ58" s="117"/>
      <c r="EA58" s="117"/>
      <c r="EB58" s="117"/>
      <c r="EC58" s="117"/>
      <c r="ED58" s="117" t="s">
        <v>1437</v>
      </c>
      <c r="EE58" s="252">
        <v>45649.498303703702</v>
      </c>
      <c r="EF58" s="261">
        <v>45663.647934282402</v>
      </c>
      <c r="EG58" s="252">
        <v>45649</v>
      </c>
      <c r="EH58" s="129"/>
      <c r="EI58" s="129" t="s">
        <v>322</v>
      </c>
      <c r="EJ58" s="129"/>
      <c r="EK58" s="129" t="s">
        <v>322</v>
      </c>
      <c r="EL58" s="129"/>
      <c r="EM58" s="129" t="s">
        <v>323</v>
      </c>
      <c r="EN58" s="129"/>
      <c r="EO58" s="129" t="s">
        <v>727</v>
      </c>
      <c r="EP58" s="153" t="s">
        <v>756</v>
      </c>
      <c r="EQ58" s="153" t="s">
        <v>475</v>
      </c>
      <c r="ER58" s="129" t="s">
        <v>331</v>
      </c>
      <c r="ES58" s="129">
        <v>1</v>
      </c>
      <c r="ET58" s="129">
        <v>0</v>
      </c>
      <c r="EU58" s="129">
        <v>0</v>
      </c>
      <c r="EV58" s="129">
        <v>0</v>
      </c>
      <c r="EW58" s="129">
        <v>0</v>
      </c>
      <c r="EX58" s="129">
        <v>0</v>
      </c>
      <c r="EY58" s="129"/>
      <c r="EZ58" s="129" t="s">
        <v>329</v>
      </c>
      <c r="FA58" s="129">
        <v>0</v>
      </c>
      <c r="FB58" s="129">
        <v>1</v>
      </c>
      <c r="FC58" s="129">
        <v>0</v>
      </c>
      <c r="FD58" s="129">
        <v>0</v>
      </c>
      <c r="FE58" s="129">
        <v>0</v>
      </c>
      <c r="FF58" s="129">
        <v>0</v>
      </c>
      <c r="FG58" s="129">
        <v>0</v>
      </c>
      <c r="FH58" s="129">
        <v>0</v>
      </c>
      <c r="FI58" s="129">
        <v>0</v>
      </c>
      <c r="FJ58" s="129">
        <v>0</v>
      </c>
      <c r="FK58" s="129">
        <v>0</v>
      </c>
      <c r="FL58" s="129"/>
      <c r="FM58" s="129"/>
      <c r="FN58" s="129"/>
      <c r="FO58" s="129"/>
      <c r="FP58" s="129"/>
      <c r="FQ58" s="129"/>
      <c r="FR58" s="129"/>
      <c r="FS58" s="129"/>
      <c r="FT58" s="129"/>
      <c r="FU58" s="129"/>
      <c r="FV58" s="129"/>
      <c r="FW58" s="129"/>
      <c r="FX58" s="129"/>
      <c r="FY58" s="129"/>
      <c r="FZ58" s="129"/>
      <c r="GA58" s="129"/>
      <c r="GB58" s="129"/>
      <c r="GC58" s="129"/>
      <c r="GD58" s="129"/>
      <c r="GE58" s="129"/>
      <c r="GF58" s="129"/>
      <c r="GG58" s="129"/>
      <c r="GH58" s="129"/>
      <c r="GI58" s="129"/>
      <c r="GJ58" s="129"/>
      <c r="GK58" s="129"/>
      <c r="GL58" s="129"/>
      <c r="GM58" s="129"/>
      <c r="GN58" s="129"/>
      <c r="GO58" s="129"/>
      <c r="GP58" s="129"/>
      <c r="GQ58" s="129"/>
      <c r="GR58" s="129"/>
      <c r="GS58" s="129">
        <v>6</v>
      </c>
      <c r="GT58" s="129">
        <v>4</v>
      </c>
      <c r="GU58" s="129">
        <v>3</v>
      </c>
      <c r="GV58" s="129">
        <v>0</v>
      </c>
      <c r="GW58" s="129"/>
      <c r="GX58" s="129"/>
      <c r="GY58" s="129"/>
      <c r="GZ58" s="129"/>
      <c r="HA58" s="129"/>
      <c r="HB58" s="129"/>
      <c r="HC58" s="129"/>
      <c r="HD58" s="186"/>
      <c r="HE58" s="129"/>
      <c r="HF58" s="140"/>
      <c r="HG58" s="129"/>
      <c r="HH58" s="129"/>
      <c r="HI58" s="129"/>
      <c r="HJ58" s="129"/>
      <c r="HK58" s="129"/>
      <c r="HL58" s="129"/>
      <c r="HM58" s="129">
        <v>10.75</v>
      </c>
      <c r="HN58" s="129" t="s">
        <v>1438</v>
      </c>
      <c r="HO58" s="140" t="s">
        <v>1439</v>
      </c>
      <c r="HP58" s="129">
        <v>0</v>
      </c>
      <c r="HQ58" s="129"/>
      <c r="HR58" s="129"/>
      <c r="HS58" s="129"/>
      <c r="HT58" s="129"/>
      <c r="HU58" s="129"/>
      <c r="HV58" s="129"/>
      <c r="HW58" s="129"/>
      <c r="HX58" s="129"/>
      <c r="HY58" s="129"/>
      <c r="HZ58" s="129"/>
      <c r="IA58" s="129"/>
      <c r="IB58" s="129"/>
      <c r="IC58" s="129"/>
      <c r="ID58" s="129"/>
      <c r="IE58" s="129"/>
      <c r="IF58" s="129"/>
      <c r="IG58" s="129"/>
      <c r="IH58" s="129"/>
      <c r="II58" s="129"/>
      <c r="IJ58" s="129"/>
      <c r="IK58" s="129"/>
      <c r="IL58" s="176" t="s">
        <v>759</v>
      </c>
      <c r="IM58" s="129"/>
      <c r="IN58" s="167"/>
      <c r="IO58" s="129"/>
      <c r="IP58" s="129"/>
      <c r="IQ58" s="129" t="s">
        <v>1440</v>
      </c>
      <c r="IR58" s="265">
        <v>45650.505136273103</v>
      </c>
      <c r="IS58" s="265">
        <v>45650.511358750002</v>
      </c>
      <c r="IT58" s="265">
        <v>45650</v>
      </c>
      <c r="IU58" s="142"/>
      <c r="IV58" s="142" t="s">
        <v>322</v>
      </c>
      <c r="IW58" s="142"/>
      <c r="IX58" s="142" t="s">
        <v>322</v>
      </c>
      <c r="IY58" s="142"/>
      <c r="IZ58" s="142" t="s">
        <v>323</v>
      </c>
      <c r="JA58" s="142"/>
      <c r="JB58" s="142" t="s">
        <v>727</v>
      </c>
      <c r="JC58" s="154" t="s">
        <v>759</v>
      </c>
      <c r="JD58" s="154" t="s">
        <v>475</v>
      </c>
      <c r="JE58" s="142" t="s">
        <v>331</v>
      </c>
      <c r="JF58" s="142">
        <v>1</v>
      </c>
      <c r="JG58" s="142">
        <v>0</v>
      </c>
      <c r="JH58" s="142">
        <v>0</v>
      </c>
      <c r="JI58" s="142">
        <v>0</v>
      </c>
      <c r="JJ58" s="142">
        <v>0</v>
      </c>
      <c r="JK58" s="142">
        <v>0</v>
      </c>
      <c r="JL58" s="142"/>
      <c r="JM58" s="142" t="s">
        <v>329</v>
      </c>
      <c r="JN58" s="142">
        <v>0</v>
      </c>
      <c r="JO58" s="142">
        <v>1</v>
      </c>
      <c r="JP58" s="142">
        <v>0</v>
      </c>
      <c r="JQ58" s="142">
        <v>0</v>
      </c>
      <c r="JR58" s="142">
        <v>0</v>
      </c>
      <c r="JS58" s="142">
        <v>0</v>
      </c>
      <c r="JT58" s="142">
        <v>0</v>
      </c>
      <c r="JU58" s="142">
        <v>0</v>
      </c>
      <c r="JV58" s="142">
        <v>0</v>
      </c>
      <c r="JW58" s="142">
        <v>0</v>
      </c>
      <c r="JX58" s="142">
        <v>0</v>
      </c>
      <c r="JY58" s="142"/>
      <c r="JZ58" s="142"/>
      <c r="KA58" s="142"/>
      <c r="KB58" s="142"/>
      <c r="KC58" s="142"/>
      <c r="KD58" s="142"/>
      <c r="KE58" s="142"/>
      <c r="KF58" s="142"/>
      <c r="KG58" s="142"/>
      <c r="KH58" s="142"/>
      <c r="KI58" s="142"/>
      <c r="KJ58" s="142"/>
      <c r="KK58" s="142"/>
      <c r="KL58" s="142"/>
      <c r="KM58" s="142"/>
      <c r="KN58" s="142"/>
      <c r="KO58" s="142"/>
      <c r="KP58" s="142"/>
      <c r="KQ58" s="142"/>
      <c r="KR58" s="142"/>
      <c r="KS58" s="142"/>
      <c r="KT58" s="142"/>
      <c r="KU58" s="142"/>
      <c r="KV58" s="142"/>
      <c r="KW58" s="142"/>
      <c r="KX58" s="142"/>
      <c r="KY58" s="142"/>
      <c r="KZ58" s="142"/>
      <c r="LA58" s="142"/>
      <c r="LB58" s="142"/>
      <c r="LC58" s="142"/>
      <c r="LD58" s="142"/>
      <c r="LE58" s="142"/>
      <c r="LF58" s="142">
        <v>6</v>
      </c>
      <c r="LG58" s="142">
        <v>4</v>
      </c>
      <c r="LH58" s="142">
        <v>3</v>
      </c>
      <c r="LI58" s="142">
        <v>0</v>
      </c>
      <c r="LJ58" s="142"/>
      <c r="LK58" s="142"/>
      <c r="LL58" s="142"/>
      <c r="LM58" s="142"/>
      <c r="LN58" s="142"/>
      <c r="LO58" s="142"/>
      <c r="LP58" s="142"/>
      <c r="LQ58" s="194"/>
      <c r="LR58" s="142"/>
      <c r="LS58" s="144"/>
      <c r="LT58" s="142"/>
      <c r="LU58" s="142"/>
      <c r="LV58" s="142"/>
      <c r="LW58" s="142"/>
      <c r="LX58" s="142"/>
      <c r="LY58" s="142"/>
      <c r="LZ58" s="142">
        <v>7.96</v>
      </c>
      <c r="MA58" s="142" t="s">
        <v>1441</v>
      </c>
      <c r="MB58" s="144" t="s">
        <v>1442</v>
      </c>
      <c r="MC58" s="142">
        <v>0</v>
      </c>
      <c r="MD58" s="142"/>
      <c r="ME58" s="142"/>
      <c r="MF58" s="142"/>
      <c r="MG58" s="142"/>
      <c r="MH58" s="142"/>
      <c r="MI58" s="142"/>
      <c r="MJ58" s="142"/>
      <c r="MK58" s="142"/>
      <c r="ML58" s="142"/>
      <c r="MM58" s="142"/>
      <c r="MN58" s="142"/>
      <c r="MO58" s="142"/>
      <c r="MP58" s="142"/>
      <c r="MQ58" s="142"/>
      <c r="MR58" s="142"/>
      <c r="MS58" s="142"/>
      <c r="MT58" s="142"/>
      <c r="MU58" s="142"/>
      <c r="MV58" s="142"/>
      <c r="MW58" s="142"/>
      <c r="MX58" s="142"/>
      <c r="MY58" s="168"/>
      <c r="MZ58" s="142"/>
      <c r="NA58" s="180" t="s">
        <v>763</v>
      </c>
      <c r="NB58" s="142"/>
      <c r="NC58" s="142"/>
      <c r="ND58" s="142" t="s">
        <v>1443</v>
      </c>
      <c r="NE58" s="270">
        <v>45651.503672372703</v>
      </c>
      <c r="NF58" s="270">
        <v>45670.366424918997</v>
      </c>
      <c r="NG58" s="270">
        <v>45651</v>
      </c>
      <c r="NH58" s="128"/>
      <c r="NI58" s="128" t="s">
        <v>322</v>
      </c>
      <c r="NJ58" s="128"/>
      <c r="NK58" s="128" t="s">
        <v>322</v>
      </c>
      <c r="NL58" s="128"/>
      <c r="NM58" s="128" t="s">
        <v>323</v>
      </c>
      <c r="NN58" s="128"/>
      <c r="NO58" s="128" t="s">
        <v>727</v>
      </c>
      <c r="NP58" s="136" t="s">
        <v>763</v>
      </c>
      <c r="NQ58" s="136" t="s">
        <v>475</v>
      </c>
      <c r="NR58" s="128" t="s">
        <v>331</v>
      </c>
      <c r="NS58" s="128">
        <v>1</v>
      </c>
      <c r="NT58" s="128">
        <v>0</v>
      </c>
      <c r="NU58" s="128">
        <v>0</v>
      </c>
      <c r="NV58" s="128">
        <v>0</v>
      </c>
      <c r="NW58" s="128">
        <v>0</v>
      </c>
      <c r="NX58" s="128">
        <v>0</v>
      </c>
      <c r="NY58" s="128"/>
      <c r="NZ58" s="128" t="s">
        <v>329</v>
      </c>
      <c r="OA58" s="128">
        <v>0</v>
      </c>
      <c r="OB58" s="128">
        <v>1</v>
      </c>
      <c r="OC58" s="128">
        <v>0</v>
      </c>
      <c r="OD58" s="128">
        <v>0</v>
      </c>
      <c r="OE58" s="128">
        <v>0</v>
      </c>
      <c r="OF58" s="128">
        <v>0</v>
      </c>
      <c r="OG58" s="128">
        <v>0</v>
      </c>
      <c r="OH58" s="128">
        <v>0</v>
      </c>
      <c r="OI58" s="128">
        <v>0</v>
      </c>
      <c r="OJ58" s="128">
        <v>0</v>
      </c>
      <c r="OK58" s="128">
        <v>0</v>
      </c>
      <c r="OL58" s="128"/>
      <c r="OM58" s="128"/>
      <c r="ON58" s="128"/>
      <c r="OO58" s="128"/>
      <c r="OP58" s="128"/>
      <c r="OQ58" s="128"/>
      <c r="OR58" s="128"/>
      <c r="OS58" s="128"/>
      <c r="OT58" s="128"/>
      <c r="OU58" s="128"/>
      <c r="OV58" s="128"/>
      <c r="OW58" s="128"/>
      <c r="OX58" s="128"/>
      <c r="OY58" s="128"/>
      <c r="OZ58" s="128"/>
      <c r="PA58" s="128"/>
      <c r="PB58" s="128"/>
      <c r="PC58" s="128"/>
      <c r="PD58" s="128"/>
      <c r="PE58" s="128"/>
      <c r="PF58" s="128"/>
      <c r="PG58" s="128"/>
      <c r="PH58" s="128"/>
      <c r="PI58" s="128"/>
      <c r="PJ58" s="128"/>
      <c r="PK58" s="128"/>
      <c r="PL58" s="128"/>
      <c r="PM58" s="128"/>
      <c r="PN58" s="128"/>
      <c r="PO58" s="128"/>
      <c r="PP58" s="128"/>
      <c r="PQ58" s="128"/>
      <c r="PR58" s="128"/>
      <c r="PS58" s="128">
        <v>6</v>
      </c>
      <c r="PT58" s="128">
        <v>0</v>
      </c>
      <c r="PU58" s="128">
        <v>3</v>
      </c>
      <c r="PV58" s="128">
        <v>0</v>
      </c>
      <c r="PW58" s="128"/>
      <c r="PX58" s="128"/>
      <c r="PY58" s="128"/>
      <c r="PZ58" s="128"/>
      <c r="QA58" s="128"/>
      <c r="QB58" s="128"/>
      <c r="QC58" s="128"/>
      <c r="QD58" s="198"/>
      <c r="QE58" s="128"/>
      <c r="QF58" s="163"/>
      <c r="QG58" s="128"/>
      <c r="QH58" s="128"/>
      <c r="QI58" s="128"/>
      <c r="QJ58" s="128"/>
      <c r="QK58" s="128"/>
      <c r="QL58" s="128"/>
      <c r="QM58" s="128">
        <v>5.1100000000000003</v>
      </c>
      <c r="QN58" s="128" t="s">
        <v>1444</v>
      </c>
      <c r="QO58" s="163" t="s">
        <v>1445</v>
      </c>
      <c r="QP58" s="128">
        <v>0</v>
      </c>
      <c r="QQ58" s="128"/>
      <c r="QR58" s="128"/>
      <c r="QS58" s="128"/>
      <c r="QT58" s="128"/>
      <c r="QU58" s="128"/>
      <c r="QV58" s="128"/>
      <c r="QW58" s="128"/>
      <c r="QX58" s="128"/>
      <c r="QY58" s="128"/>
      <c r="QZ58" s="128"/>
      <c r="RA58" s="128"/>
      <c r="RB58" s="128"/>
      <c r="RC58" s="128"/>
      <c r="RD58" s="128"/>
      <c r="RE58" s="128"/>
      <c r="RF58" s="128"/>
      <c r="RG58" s="128"/>
      <c r="RH58" s="128"/>
      <c r="RI58" s="128"/>
      <c r="RJ58" s="128"/>
      <c r="RK58" s="128"/>
      <c r="RL58" s="128"/>
      <c r="RM58" s="169"/>
      <c r="RN58" s="128"/>
      <c r="RO58" s="169"/>
      <c r="RP58" s="128"/>
      <c r="RQ58" s="128" t="s">
        <v>1446</v>
      </c>
      <c r="RR58" s="105">
        <f t="shared" si="34"/>
        <v>2.7799999999999994</v>
      </c>
      <c r="RS58" s="113">
        <f t="shared" si="35"/>
        <v>2.79</v>
      </c>
      <c r="RT58" s="105">
        <f t="shared" si="36"/>
        <v>2.8499999999999996</v>
      </c>
      <c r="RU58" s="105">
        <f t="shared" si="37"/>
        <v>0</v>
      </c>
      <c r="RV58" s="105">
        <f t="shared" si="38"/>
        <v>0</v>
      </c>
      <c r="RW58" s="105">
        <f t="shared" si="39"/>
        <v>0</v>
      </c>
      <c r="RX58" s="105">
        <f t="shared" si="40"/>
        <v>0</v>
      </c>
      <c r="RY58" s="105">
        <f t="shared" si="41"/>
        <v>0</v>
      </c>
      <c r="RZ58" s="105">
        <f t="shared" si="42"/>
        <v>0</v>
      </c>
      <c r="SA58" s="105">
        <f t="shared" si="43"/>
        <v>0</v>
      </c>
      <c r="SB58" s="105">
        <f t="shared" si="44"/>
        <v>0</v>
      </c>
      <c r="SC58" s="105">
        <f t="shared" si="45"/>
        <v>0</v>
      </c>
      <c r="SD58" s="106">
        <f t="shared" si="18"/>
        <v>2.8066666666666662</v>
      </c>
      <c r="SE58" s="106">
        <f t="shared" si="19"/>
        <v>0</v>
      </c>
      <c r="SF58" s="106">
        <f t="shared" si="20"/>
        <v>0</v>
      </c>
      <c r="SG58" s="106">
        <f t="shared" si="12"/>
        <v>0</v>
      </c>
      <c r="SH58" s="107">
        <f>(SD58/1000)*Parameters!$H$2</f>
        <v>8.2796666666666639E-5</v>
      </c>
      <c r="SI58" s="107">
        <f>(SE58/1000)*Parameters!$H$4</f>
        <v>0</v>
      </c>
      <c r="SJ58" s="107">
        <f>(SF58/1000)*Parameters!$H$3</f>
        <v>0</v>
      </c>
      <c r="SK58" s="107">
        <f>(SG58/1000)*Parameters!$H$5</f>
        <v>0</v>
      </c>
      <c r="SL58" s="108">
        <f t="shared" si="21"/>
        <v>8.2796666666666639E-5</v>
      </c>
      <c r="SM58" s="109">
        <f t="shared" si="13"/>
        <v>1</v>
      </c>
      <c r="SN58" s="109">
        <f t="shared" si="31"/>
        <v>0</v>
      </c>
      <c r="SO58" s="109">
        <f t="shared" si="32"/>
        <v>0</v>
      </c>
      <c r="SP58" s="109">
        <f t="shared" si="33"/>
        <v>0</v>
      </c>
      <c r="SQ58" s="110">
        <f>SUM(GS58*Parameters!$L$2,GT58*Parameters!$L$3,GU58*Parameters!$L$4,GV58*Parameters!$L$5)</f>
        <v>9.1999999999999993</v>
      </c>
      <c r="SR58" s="110">
        <f>SUM(LF58*Parameters!$L$2,LG58*Parameters!$L$3,LH58*Parameters!$L$4,LI58*Parameters!$L$5)</f>
        <v>9.1999999999999993</v>
      </c>
      <c r="SS58" s="110">
        <f>SUM(PS58*Parameters!$L$2,PT58*Parameters!$L$3,PU58*Parameters!$L$4,PV58*Parameters!$L$5)</f>
        <v>6</v>
      </c>
      <c r="ST58" s="110">
        <f t="shared" si="25"/>
        <v>8.1333333333333329</v>
      </c>
      <c r="SU58" s="111">
        <f t="shared" si="26"/>
        <v>0.36014492753623184</v>
      </c>
      <c r="SV58" s="111">
        <f t="shared" si="27"/>
        <v>0</v>
      </c>
      <c r="SW58" s="111">
        <f t="shared" si="28"/>
        <v>0</v>
      </c>
      <c r="SX58" s="111">
        <f t="shared" si="29"/>
        <v>0</v>
      </c>
      <c r="SY58" s="162">
        <f t="shared" si="46"/>
        <v>45648</v>
      </c>
      <c r="SZ58" s="162">
        <f t="shared" si="30"/>
        <v>45648</v>
      </c>
    </row>
    <row r="59" spans="1:520">
      <c r="A59" s="276">
        <v>45649.416065983802</v>
      </c>
      <c r="B59" s="276">
        <v>45649.419828159698</v>
      </c>
      <c r="C59" s="276">
        <v>45649</v>
      </c>
      <c r="D59" s="121"/>
      <c r="E59" s="121" t="s">
        <v>322</v>
      </c>
      <c r="F59" s="121"/>
      <c r="G59" s="121" t="s">
        <v>322</v>
      </c>
      <c r="H59" s="121"/>
      <c r="I59" s="121" t="s">
        <v>323</v>
      </c>
      <c r="J59" s="121"/>
      <c r="K59" s="121" t="s">
        <v>727</v>
      </c>
      <c r="L59" s="151" t="s">
        <v>756</v>
      </c>
      <c r="M59" s="245" t="s">
        <v>477</v>
      </c>
      <c r="N59" s="121" t="s">
        <v>331</v>
      </c>
      <c r="O59" s="121">
        <v>1</v>
      </c>
      <c r="P59" s="121">
        <v>0</v>
      </c>
      <c r="Q59" s="121">
        <v>0</v>
      </c>
      <c r="R59" s="121">
        <v>0</v>
      </c>
      <c r="S59" s="121">
        <v>0</v>
      </c>
      <c r="T59" s="121">
        <v>0</v>
      </c>
      <c r="U59" s="121"/>
      <c r="V59" s="121" t="s">
        <v>329</v>
      </c>
      <c r="W59" s="121">
        <v>0</v>
      </c>
      <c r="X59" s="121">
        <v>1</v>
      </c>
      <c r="Y59" s="117">
        <v>0</v>
      </c>
      <c r="Z59" s="117">
        <v>0</v>
      </c>
      <c r="AA59" s="117">
        <v>0</v>
      </c>
      <c r="AB59" s="117">
        <v>0</v>
      </c>
      <c r="AC59" s="117">
        <v>0</v>
      </c>
      <c r="AD59" s="117">
        <v>0</v>
      </c>
      <c r="AE59" s="117">
        <v>0</v>
      </c>
      <c r="AF59" s="117">
        <v>0</v>
      </c>
      <c r="AG59" s="117">
        <v>0</v>
      </c>
      <c r="AH59" s="117"/>
      <c r="AI59" s="117"/>
      <c r="AJ59" s="117"/>
      <c r="AK59" s="117"/>
      <c r="AL59" s="117"/>
      <c r="AM59" s="122"/>
      <c r="AN59" s="117"/>
      <c r="AO59" s="117"/>
      <c r="AP59" s="117"/>
      <c r="AQ59" s="117"/>
      <c r="AR59" s="117"/>
      <c r="AS59" s="117"/>
      <c r="AT59" s="117"/>
      <c r="AU59" s="117"/>
      <c r="AV59" s="117"/>
      <c r="AW59" s="117"/>
      <c r="AX59" s="117"/>
      <c r="AY59" s="117"/>
      <c r="AZ59" s="117"/>
      <c r="BA59" s="117"/>
      <c r="BB59" s="117"/>
      <c r="BC59" s="117"/>
      <c r="BD59" s="117"/>
      <c r="BE59" s="117"/>
      <c r="BF59" s="190"/>
      <c r="BG59" s="121"/>
      <c r="BH59" s="122"/>
      <c r="BI59" s="121"/>
      <c r="BJ59" s="121"/>
      <c r="BK59" s="121"/>
      <c r="BL59" s="117"/>
      <c r="BM59" s="117"/>
      <c r="BN59" s="117"/>
      <c r="BO59" s="117">
        <v>14.3</v>
      </c>
      <c r="BP59" s="117" t="s">
        <v>1447</v>
      </c>
      <c r="BQ59" s="122" t="s">
        <v>1448</v>
      </c>
      <c r="BR59" s="117"/>
      <c r="BS59" s="117"/>
      <c r="BT59" s="117"/>
      <c r="BU59" s="117"/>
      <c r="BV59" s="117"/>
      <c r="BW59" s="117"/>
      <c r="BX59" s="117"/>
      <c r="BY59" s="117"/>
      <c r="BZ59" s="117"/>
      <c r="CA59" s="117"/>
      <c r="CB59" s="117"/>
      <c r="CC59" s="117"/>
      <c r="CD59" s="117"/>
      <c r="CE59" s="117"/>
      <c r="CF59" s="117"/>
      <c r="CG59" s="117"/>
      <c r="CH59" s="117"/>
      <c r="CI59" s="117"/>
      <c r="CJ59" s="117"/>
      <c r="CK59" s="117"/>
      <c r="CL59" s="117"/>
      <c r="CM59" s="117"/>
      <c r="CN59" s="117"/>
      <c r="CO59" s="117"/>
      <c r="CP59" s="117"/>
      <c r="CQ59" s="117"/>
      <c r="CR59" s="117"/>
      <c r="CS59" s="117"/>
      <c r="CT59" s="117"/>
      <c r="CU59" s="117"/>
      <c r="CV59" s="117"/>
      <c r="CW59" s="117"/>
      <c r="CX59" s="117"/>
      <c r="CY59" s="117"/>
      <c r="CZ59" s="117"/>
      <c r="DA59" s="117"/>
      <c r="DB59" s="117"/>
      <c r="DC59" s="117"/>
      <c r="DD59" s="117"/>
      <c r="DE59" s="117"/>
      <c r="DF59" s="117"/>
      <c r="DG59" s="117"/>
      <c r="DH59" s="117"/>
      <c r="DI59" s="117"/>
      <c r="DJ59" s="117"/>
      <c r="DK59" s="117"/>
      <c r="DL59" s="117"/>
      <c r="DM59" s="117"/>
      <c r="DN59" s="171"/>
      <c r="DO59" s="117"/>
      <c r="DP59" s="166"/>
      <c r="DQ59" s="117"/>
      <c r="DR59" s="166"/>
      <c r="DS59" s="117"/>
      <c r="DT59" s="117"/>
      <c r="DU59" s="117"/>
      <c r="DV59" s="117"/>
      <c r="DW59" s="248" t="s">
        <v>759</v>
      </c>
      <c r="DX59" s="117"/>
      <c r="DY59" s="117"/>
      <c r="DZ59" s="117"/>
      <c r="EA59" s="117"/>
      <c r="EB59" s="117"/>
      <c r="EC59" s="117"/>
      <c r="ED59" s="117" t="s">
        <v>1449</v>
      </c>
      <c r="EE59" s="252">
        <v>45650.404460740698</v>
      </c>
      <c r="EF59" s="261">
        <v>45650.410471990697</v>
      </c>
      <c r="EG59" s="252">
        <v>45650</v>
      </c>
      <c r="EH59" s="129"/>
      <c r="EI59" s="129" t="s">
        <v>322</v>
      </c>
      <c r="EJ59" s="129"/>
      <c r="EK59" s="129" t="s">
        <v>322</v>
      </c>
      <c r="EL59" s="129"/>
      <c r="EM59" s="129" t="s">
        <v>323</v>
      </c>
      <c r="EN59" s="129"/>
      <c r="EO59" s="129" t="s">
        <v>727</v>
      </c>
      <c r="EP59" s="153" t="s">
        <v>759</v>
      </c>
      <c r="EQ59" s="153" t="s">
        <v>477</v>
      </c>
      <c r="ER59" s="129" t="s">
        <v>331</v>
      </c>
      <c r="ES59" s="129">
        <v>1</v>
      </c>
      <c r="ET59" s="129">
        <v>0</v>
      </c>
      <c r="EU59" s="129">
        <v>0</v>
      </c>
      <c r="EV59" s="129">
        <v>0</v>
      </c>
      <c r="EW59" s="129">
        <v>0</v>
      </c>
      <c r="EX59" s="129">
        <v>0</v>
      </c>
      <c r="EY59" s="129"/>
      <c r="EZ59" s="129" t="s">
        <v>329</v>
      </c>
      <c r="FA59" s="129">
        <v>0</v>
      </c>
      <c r="FB59" s="129">
        <v>1</v>
      </c>
      <c r="FC59" s="129">
        <v>0</v>
      </c>
      <c r="FD59" s="129">
        <v>0</v>
      </c>
      <c r="FE59" s="129">
        <v>0</v>
      </c>
      <c r="FF59" s="129">
        <v>0</v>
      </c>
      <c r="FG59" s="129">
        <v>0</v>
      </c>
      <c r="FH59" s="129">
        <v>0</v>
      </c>
      <c r="FI59" s="129">
        <v>0</v>
      </c>
      <c r="FJ59" s="129">
        <v>0</v>
      </c>
      <c r="FK59" s="129">
        <v>0</v>
      </c>
      <c r="FL59" s="129"/>
      <c r="FM59" s="129"/>
      <c r="FN59" s="129"/>
      <c r="FO59" s="129"/>
      <c r="FP59" s="129"/>
      <c r="FQ59" s="129"/>
      <c r="FR59" s="129"/>
      <c r="FS59" s="129"/>
      <c r="FT59" s="129"/>
      <c r="FU59" s="129"/>
      <c r="FV59" s="129"/>
      <c r="FW59" s="129"/>
      <c r="FX59" s="129"/>
      <c r="FY59" s="129"/>
      <c r="FZ59" s="129"/>
      <c r="GA59" s="129"/>
      <c r="GB59" s="129"/>
      <c r="GC59" s="129"/>
      <c r="GD59" s="129"/>
      <c r="GE59" s="129"/>
      <c r="GF59" s="129"/>
      <c r="GG59" s="129"/>
      <c r="GH59" s="129"/>
      <c r="GI59" s="129"/>
      <c r="GJ59" s="129"/>
      <c r="GK59" s="129"/>
      <c r="GL59" s="129"/>
      <c r="GM59" s="129"/>
      <c r="GN59" s="129"/>
      <c r="GO59" s="129"/>
      <c r="GP59" s="129"/>
      <c r="GQ59" s="129"/>
      <c r="GR59" s="129"/>
      <c r="GS59" s="129">
        <v>9</v>
      </c>
      <c r="GT59" s="129">
        <v>3</v>
      </c>
      <c r="GU59" s="129">
        <v>1</v>
      </c>
      <c r="GV59" s="129">
        <v>0</v>
      </c>
      <c r="GW59" s="129"/>
      <c r="GX59" s="129"/>
      <c r="GY59" s="129"/>
      <c r="GZ59" s="129"/>
      <c r="HA59" s="129"/>
      <c r="HB59" s="129"/>
      <c r="HC59" s="129"/>
      <c r="HD59" s="186"/>
      <c r="HE59" s="129"/>
      <c r="HF59" s="140"/>
      <c r="HG59" s="129"/>
      <c r="HH59" s="129"/>
      <c r="HI59" s="129"/>
      <c r="HJ59" s="129"/>
      <c r="HK59" s="129"/>
      <c r="HL59" s="129"/>
      <c r="HM59" s="129">
        <v>11.34</v>
      </c>
      <c r="HN59" s="129" t="s">
        <v>1450</v>
      </c>
      <c r="HO59" s="140" t="s">
        <v>1451</v>
      </c>
      <c r="HP59" s="129">
        <v>0</v>
      </c>
      <c r="HQ59" s="129"/>
      <c r="HR59" s="129"/>
      <c r="HS59" s="129"/>
      <c r="HT59" s="129"/>
      <c r="HU59" s="129"/>
      <c r="HV59" s="129"/>
      <c r="HW59" s="129"/>
      <c r="HX59" s="129"/>
      <c r="HY59" s="129"/>
      <c r="HZ59" s="129"/>
      <c r="IA59" s="129"/>
      <c r="IB59" s="129"/>
      <c r="IC59" s="129"/>
      <c r="ID59" s="129"/>
      <c r="IE59" s="129"/>
      <c r="IF59" s="129"/>
      <c r="IG59" s="129"/>
      <c r="IH59" s="129"/>
      <c r="II59" s="129"/>
      <c r="IJ59" s="129"/>
      <c r="IK59" s="129"/>
      <c r="IL59" s="176" t="s">
        <v>763</v>
      </c>
      <c r="IM59" s="129"/>
      <c r="IN59" s="167"/>
      <c r="IO59" s="129"/>
      <c r="IP59" s="129"/>
      <c r="IQ59" s="129" t="s">
        <v>1452</v>
      </c>
      <c r="IR59" s="265">
        <v>45651.413458055598</v>
      </c>
      <c r="IS59" s="265">
        <v>45651.416661967603</v>
      </c>
      <c r="IT59" s="265">
        <v>45651</v>
      </c>
      <c r="IU59" s="142"/>
      <c r="IV59" s="142" t="s">
        <v>322</v>
      </c>
      <c r="IW59" s="142"/>
      <c r="IX59" s="142" t="s">
        <v>322</v>
      </c>
      <c r="IY59" s="142"/>
      <c r="IZ59" s="142" t="s">
        <v>323</v>
      </c>
      <c r="JA59" s="142"/>
      <c r="JB59" s="142" t="s">
        <v>727</v>
      </c>
      <c r="JC59" s="154" t="s">
        <v>763</v>
      </c>
      <c r="JD59" s="154" t="s">
        <v>477</v>
      </c>
      <c r="JE59" s="142" t="s">
        <v>331</v>
      </c>
      <c r="JF59" s="142">
        <v>1</v>
      </c>
      <c r="JG59" s="142">
        <v>0</v>
      </c>
      <c r="JH59" s="142">
        <v>0</v>
      </c>
      <c r="JI59" s="142">
        <v>0</v>
      </c>
      <c r="JJ59" s="142">
        <v>0</v>
      </c>
      <c r="JK59" s="142">
        <v>0</v>
      </c>
      <c r="JL59" s="142"/>
      <c r="JM59" s="142" t="s">
        <v>329</v>
      </c>
      <c r="JN59" s="142">
        <v>0</v>
      </c>
      <c r="JO59" s="142">
        <v>1</v>
      </c>
      <c r="JP59" s="142">
        <v>0</v>
      </c>
      <c r="JQ59" s="142">
        <v>0</v>
      </c>
      <c r="JR59" s="142">
        <v>0</v>
      </c>
      <c r="JS59" s="142">
        <v>0</v>
      </c>
      <c r="JT59" s="142">
        <v>0</v>
      </c>
      <c r="JU59" s="142">
        <v>0</v>
      </c>
      <c r="JV59" s="142">
        <v>0</v>
      </c>
      <c r="JW59" s="142">
        <v>0</v>
      </c>
      <c r="JX59" s="142">
        <v>0</v>
      </c>
      <c r="JY59" s="142"/>
      <c r="JZ59" s="142"/>
      <c r="KA59" s="142"/>
      <c r="KB59" s="142"/>
      <c r="KC59" s="142"/>
      <c r="KD59" s="142"/>
      <c r="KE59" s="142"/>
      <c r="KF59" s="142"/>
      <c r="KG59" s="142"/>
      <c r="KH59" s="142"/>
      <c r="KI59" s="142"/>
      <c r="KJ59" s="142"/>
      <c r="KK59" s="142"/>
      <c r="KL59" s="142"/>
      <c r="KM59" s="142"/>
      <c r="KN59" s="142"/>
      <c r="KO59" s="142"/>
      <c r="KP59" s="142"/>
      <c r="KQ59" s="142"/>
      <c r="KR59" s="142"/>
      <c r="KS59" s="142"/>
      <c r="KT59" s="142"/>
      <c r="KU59" s="142"/>
      <c r="KV59" s="142"/>
      <c r="KW59" s="142"/>
      <c r="KX59" s="142"/>
      <c r="KY59" s="142"/>
      <c r="KZ59" s="142"/>
      <c r="LA59" s="142"/>
      <c r="LB59" s="142"/>
      <c r="LC59" s="142"/>
      <c r="LD59" s="142"/>
      <c r="LE59" s="142"/>
      <c r="LF59" s="142">
        <v>9</v>
      </c>
      <c r="LG59" s="142">
        <v>3</v>
      </c>
      <c r="LH59" s="142">
        <v>1</v>
      </c>
      <c r="LI59" s="142">
        <v>0</v>
      </c>
      <c r="LJ59" s="142"/>
      <c r="LK59" s="142"/>
      <c r="LL59" s="142"/>
      <c r="LM59" s="142"/>
      <c r="LN59" s="142"/>
      <c r="LO59" s="142"/>
      <c r="LP59" s="142"/>
      <c r="LQ59" s="194"/>
      <c r="LR59" s="142"/>
      <c r="LS59" s="144"/>
      <c r="LT59" s="142"/>
      <c r="LU59" s="142"/>
      <c r="LV59" s="142"/>
      <c r="LW59" s="142"/>
      <c r="LX59" s="142"/>
      <c r="LY59" s="142"/>
      <c r="LZ59" s="142">
        <v>8.5</v>
      </c>
      <c r="MA59" s="142" t="s">
        <v>1453</v>
      </c>
      <c r="MB59" s="144" t="s">
        <v>1454</v>
      </c>
      <c r="MC59" s="142">
        <v>0</v>
      </c>
      <c r="MD59" s="142"/>
      <c r="ME59" s="142"/>
      <c r="MF59" s="142"/>
      <c r="MG59" s="142"/>
      <c r="MH59" s="142"/>
      <c r="MI59" s="142"/>
      <c r="MJ59" s="142"/>
      <c r="MK59" s="142"/>
      <c r="ML59" s="142"/>
      <c r="MM59" s="142"/>
      <c r="MN59" s="142"/>
      <c r="MO59" s="142"/>
      <c r="MP59" s="142"/>
      <c r="MQ59" s="142"/>
      <c r="MR59" s="142"/>
      <c r="MS59" s="142"/>
      <c r="MT59" s="142"/>
      <c r="MU59" s="142"/>
      <c r="MV59" s="142"/>
      <c r="MW59" s="142"/>
      <c r="MX59" s="142"/>
      <c r="MY59" s="168"/>
      <c r="MZ59" s="142"/>
      <c r="NA59" s="180" t="s">
        <v>767</v>
      </c>
      <c r="NB59" s="142"/>
      <c r="NC59" s="142"/>
      <c r="ND59" s="142" t="s">
        <v>1455</v>
      </c>
      <c r="NE59" s="270">
        <v>45652.416035532398</v>
      </c>
      <c r="NF59" s="270">
        <v>45652.418092615699</v>
      </c>
      <c r="NG59" s="270">
        <v>45652</v>
      </c>
      <c r="NH59" s="128"/>
      <c r="NI59" s="128" t="s">
        <v>322</v>
      </c>
      <c r="NJ59" s="128"/>
      <c r="NK59" s="128" t="s">
        <v>322</v>
      </c>
      <c r="NL59" s="128"/>
      <c r="NM59" s="128" t="s">
        <v>323</v>
      </c>
      <c r="NN59" s="128"/>
      <c r="NO59" s="128" t="s">
        <v>727</v>
      </c>
      <c r="NP59" s="136" t="s">
        <v>767</v>
      </c>
      <c r="NQ59" s="136" t="s">
        <v>477</v>
      </c>
      <c r="NR59" s="128" t="s">
        <v>331</v>
      </c>
      <c r="NS59" s="128">
        <v>1</v>
      </c>
      <c r="NT59" s="128">
        <v>0</v>
      </c>
      <c r="NU59" s="128">
        <v>0</v>
      </c>
      <c r="NV59" s="128">
        <v>0</v>
      </c>
      <c r="NW59" s="128">
        <v>0</v>
      </c>
      <c r="NX59" s="128">
        <v>0</v>
      </c>
      <c r="NY59" s="128"/>
      <c r="NZ59" s="128" t="s">
        <v>329</v>
      </c>
      <c r="OA59" s="128">
        <v>0</v>
      </c>
      <c r="OB59" s="128">
        <v>1</v>
      </c>
      <c r="OC59" s="128">
        <v>0</v>
      </c>
      <c r="OD59" s="128">
        <v>0</v>
      </c>
      <c r="OE59" s="128">
        <v>0</v>
      </c>
      <c r="OF59" s="128">
        <v>0</v>
      </c>
      <c r="OG59" s="128">
        <v>0</v>
      </c>
      <c r="OH59" s="128">
        <v>0</v>
      </c>
      <c r="OI59" s="128">
        <v>0</v>
      </c>
      <c r="OJ59" s="128">
        <v>0</v>
      </c>
      <c r="OK59" s="128">
        <v>0</v>
      </c>
      <c r="OL59" s="128"/>
      <c r="OM59" s="128"/>
      <c r="ON59" s="128"/>
      <c r="OO59" s="128"/>
      <c r="OP59" s="128"/>
      <c r="OQ59" s="128"/>
      <c r="OR59" s="128"/>
      <c r="OS59" s="128"/>
      <c r="OT59" s="128"/>
      <c r="OU59" s="128"/>
      <c r="OV59" s="128"/>
      <c r="OW59" s="128"/>
      <c r="OX59" s="128"/>
      <c r="OY59" s="128"/>
      <c r="OZ59" s="128"/>
      <c r="PA59" s="128"/>
      <c r="PB59" s="128"/>
      <c r="PC59" s="128"/>
      <c r="PD59" s="128"/>
      <c r="PE59" s="128"/>
      <c r="PF59" s="128"/>
      <c r="PG59" s="128"/>
      <c r="PH59" s="128"/>
      <c r="PI59" s="128"/>
      <c r="PJ59" s="128"/>
      <c r="PK59" s="128"/>
      <c r="PL59" s="128"/>
      <c r="PM59" s="128"/>
      <c r="PN59" s="128"/>
      <c r="PO59" s="128"/>
      <c r="PP59" s="128"/>
      <c r="PQ59" s="128"/>
      <c r="PR59" s="128"/>
      <c r="PS59" s="128">
        <v>9</v>
      </c>
      <c r="PT59" s="128">
        <v>3</v>
      </c>
      <c r="PU59" s="128">
        <v>1</v>
      </c>
      <c r="PV59" s="128">
        <v>0</v>
      </c>
      <c r="PW59" s="128"/>
      <c r="PX59" s="128"/>
      <c r="PY59" s="128"/>
      <c r="PZ59" s="128"/>
      <c r="QA59" s="128"/>
      <c r="QB59" s="128"/>
      <c r="QC59" s="128"/>
      <c r="QD59" s="198"/>
      <c r="QE59" s="128"/>
      <c r="QF59" s="163"/>
      <c r="QG59" s="128"/>
      <c r="QH59" s="128"/>
      <c r="QI59" s="128"/>
      <c r="QJ59" s="128"/>
      <c r="QK59" s="128"/>
      <c r="QL59" s="128"/>
      <c r="QM59" s="128">
        <v>5.62</v>
      </c>
      <c r="QN59" s="128" t="s">
        <v>1456</v>
      </c>
      <c r="QO59" s="163" t="s">
        <v>1457</v>
      </c>
      <c r="QP59" s="128">
        <v>0</v>
      </c>
      <c r="QQ59" s="128"/>
      <c r="QR59" s="128"/>
      <c r="QS59" s="128"/>
      <c r="QT59" s="128"/>
      <c r="QU59" s="128"/>
      <c r="QV59" s="128"/>
      <c r="QW59" s="128"/>
      <c r="QX59" s="128"/>
      <c r="QY59" s="128"/>
      <c r="QZ59" s="128"/>
      <c r="RA59" s="128"/>
      <c r="RB59" s="128"/>
      <c r="RC59" s="128"/>
      <c r="RD59" s="128"/>
      <c r="RE59" s="128"/>
      <c r="RF59" s="128"/>
      <c r="RG59" s="128"/>
      <c r="RH59" s="128"/>
      <c r="RI59" s="128"/>
      <c r="RJ59" s="128"/>
      <c r="RK59" s="128"/>
      <c r="RL59" s="128"/>
      <c r="RM59" s="169"/>
      <c r="RN59" s="128"/>
      <c r="RO59" s="169"/>
      <c r="RP59" s="128"/>
      <c r="RQ59" s="128" t="s">
        <v>1458</v>
      </c>
      <c r="RR59" s="105">
        <f t="shared" si="34"/>
        <v>2.9600000000000009</v>
      </c>
      <c r="RS59" s="113">
        <f t="shared" si="35"/>
        <v>2.84</v>
      </c>
      <c r="RT59" s="105">
        <f t="shared" si="36"/>
        <v>2.88</v>
      </c>
      <c r="RU59" s="105">
        <f t="shared" si="37"/>
        <v>0</v>
      </c>
      <c r="RV59" s="105">
        <f t="shared" si="38"/>
        <v>0</v>
      </c>
      <c r="RW59" s="105">
        <f t="shared" si="39"/>
        <v>0</v>
      </c>
      <c r="RX59" s="105">
        <f t="shared" si="40"/>
        <v>0</v>
      </c>
      <c r="RY59" s="105">
        <f t="shared" si="41"/>
        <v>0</v>
      </c>
      <c r="RZ59" s="105">
        <f t="shared" si="42"/>
        <v>0</v>
      </c>
      <c r="SA59" s="105">
        <f t="shared" si="43"/>
        <v>0</v>
      </c>
      <c r="SB59" s="105">
        <f t="shared" si="44"/>
        <v>0</v>
      </c>
      <c r="SC59" s="105">
        <f t="shared" si="45"/>
        <v>0</v>
      </c>
      <c r="SD59" s="106">
        <f t="shared" si="18"/>
        <v>2.8933333333333331</v>
      </c>
      <c r="SE59" s="106">
        <f t="shared" si="19"/>
        <v>0</v>
      </c>
      <c r="SF59" s="106">
        <f t="shared" si="20"/>
        <v>0</v>
      </c>
      <c r="SG59" s="106">
        <f t="shared" si="12"/>
        <v>0</v>
      </c>
      <c r="SH59" s="107">
        <f>(SD59/1000)*Parameters!$H$2</f>
        <v>8.5353333333333328E-5</v>
      </c>
      <c r="SI59" s="107">
        <f>(SE59/1000)*Parameters!$H$4</f>
        <v>0</v>
      </c>
      <c r="SJ59" s="107">
        <f>(SF59/1000)*Parameters!$H$3</f>
        <v>0</v>
      </c>
      <c r="SK59" s="107">
        <f>(SG59/1000)*Parameters!$H$5</f>
        <v>0</v>
      </c>
      <c r="SL59" s="108">
        <f t="shared" si="21"/>
        <v>8.5353333333333328E-5</v>
      </c>
      <c r="SM59" s="109">
        <f t="shared" si="13"/>
        <v>1</v>
      </c>
      <c r="SN59" s="109">
        <f t="shared" si="31"/>
        <v>0</v>
      </c>
      <c r="SO59" s="109">
        <f t="shared" si="32"/>
        <v>0</v>
      </c>
      <c r="SP59" s="109">
        <f t="shared" si="33"/>
        <v>0</v>
      </c>
      <c r="SQ59" s="110">
        <f>SUM(GS59*Parameters!$L$2,GT59*Parameters!$L$3,GU59*Parameters!$L$4,GV59*Parameters!$L$5)</f>
        <v>7.9</v>
      </c>
      <c r="SR59" s="110">
        <f>SUM(LF59*Parameters!$L$2,LG59*Parameters!$L$3,LH59*Parameters!$L$4,LI59*Parameters!$L$5)</f>
        <v>7.9</v>
      </c>
      <c r="SS59" s="110">
        <f>SUM(PS59*Parameters!$L$2,PT59*Parameters!$L$3,PU59*Parameters!$L$4,PV59*Parameters!$L$5)</f>
        <v>7.9</v>
      </c>
      <c r="ST59" s="110">
        <f t="shared" si="25"/>
        <v>7.9000000000000012</v>
      </c>
      <c r="SU59" s="111">
        <f t="shared" si="26"/>
        <v>0.36624472573839667</v>
      </c>
      <c r="SV59" s="111">
        <f t="shared" si="27"/>
        <v>0</v>
      </c>
      <c r="SW59" s="111">
        <f t="shared" si="28"/>
        <v>0</v>
      </c>
      <c r="SX59" s="111">
        <f t="shared" si="29"/>
        <v>0</v>
      </c>
      <c r="SY59" s="162">
        <f t="shared" si="46"/>
        <v>45649</v>
      </c>
      <c r="SZ59" s="162">
        <f t="shared" si="30"/>
        <v>45655</v>
      </c>
    </row>
    <row r="60" spans="1:520">
      <c r="A60" s="276">
        <v>45641.525784398204</v>
      </c>
      <c r="B60" s="276">
        <v>45670.351704294</v>
      </c>
      <c r="C60" s="276">
        <v>45641</v>
      </c>
      <c r="D60" s="121"/>
      <c r="E60" s="121" t="s">
        <v>322</v>
      </c>
      <c r="F60" s="121"/>
      <c r="G60" s="121" t="s">
        <v>322</v>
      </c>
      <c r="H60" s="121"/>
      <c r="I60" s="121" t="s">
        <v>323</v>
      </c>
      <c r="J60" s="121"/>
      <c r="K60" s="121" t="s">
        <v>727</v>
      </c>
      <c r="L60" s="151" t="s">
        <v>821</v>
      </c>
      <c r="M60" s="245" t="s">
        <v>478</v>
      </c>
      <c r="N60" s="121" t="s">
        <v>411</v>
      </c>
      <c r="O60" s="121">
        <v>1</v>
      </c>
      <c r="P60" s="121">
        <v>0</v>
      </c>
      <c r="Q60" s="121">
        <v>1</v>
      </c>
      <c r="R60" s="121">
        <v>0</v>
      </c>
      <c r="S60" s="121">
        <v>0</v>
      </c>
      <c r="T60" s="121">
        <v>0</v>
      </c>
      <c r="U60" s="121"/>
      <c r="V60" s="121" t="s">
        <v>1459</v>
      </c>
      <c r="W60" s="121">
        <v>0</v>
      </c>
      <c r="X60" s="121">
        <v>1</v>
      </c>
      <c r="Y60" s="117">
        <v>0</v>
      </c>
      <c r="Z60" s="117">
        <v>0</v>
      </c>
      <c r="AA60" s="117">
        <v>0</v>
      </c>
      <c r="AB60" s="117">
        <v>1</v>
      </c>
      <c r="AC60" s="117">
        <v>0</v>
      </c>
      <c r="AD60" s="117">
        <v>0</v>
      </c>
      <c r="AE60" s="117">
        <v>0</v>
      </c>
      <c r="AF60" s="117">
        <v>0</v>
      </c>
      <c r="AG60" s="117">
        <v>0</v>
      </c>
      <c r="AH60" s="117"/>
      <c r="AI60" s="117"/>
      <c r="AJ60" s="117"/>
      <c r="AK60" s="117"/>
      <c r="AL60" s="117"/>
      <c r="AM60" s="117"/>
      <c r="AN60" s="117"/>
      <c r="AO60" s="117"/>
      <c r="AP60" s="117"/>
      <c r="AQ60" s="117"/>
      <c r="AR60" s="117"/>
      <c r="AS60" s="117"/>
      <c r="AT60" s="117"/>
      <c r="AU60" s="117"/>
      <c r="AV60" s="117"/>
      <c r="AW60" s="117"/>
      <c r="AX60" s="117"/>
      <c r="AY60" s="117"/>
      <c r="AZ60" s="117"/>
      <c r="BA60" s="117"/>
      <c r="BB60" s="117"/>
      <c r="BC60" s="117"/>
      <c r="BD60" s="117"/>
      <c r="BE60" s="117"/>
      <c r="BF60" s="190"/>
      <c r="BG60" s="121"/>
      <c r="BH60" s="122"/>
      <c r="BI60" s="117"/>
      <c r="BJ60" s="117"/>
      <c r="BK60" s="117"/>
      <c r="BL60" s="117"/>
      <c r="BM60" s="117"/>
      <c r="BN60" s="117"/>
      <c r="BO60" s="117">
        <v>10.31</v>
      </c>
      <c r="BP60" s="117" t="s">
        <v>1460</v>
      </c>
      <c r="BQ60" s="122" t="s">
        <v>1461</v>
      </c>
      <c r="BR60" s="117">
        <v>14.3</v>
      </c>
      <c r="BS60" s="117" t="s">
        <v>1462</v>
      </c>
      <c r="BT60" s="122" t="s">
        <v>1463</v>
      </c>
      <c r="BU60" s="117"/>
      <c r="BV60" s="117"/>
      <c r="BW60" s="117"/>
      <c r="BX60" s="117"/>
      <c r="BY60" s="117"/>
      <c r="BZ60" s="117"/>
      <c r="CA60" s="117"/>
      <c r="CB60" s="117"/>
      <c r="CC60" s="117"/>
      <c r="CD60" s="117"/>
      <c r="CE60" s="117"/>
      <c r="CF60" s="117"/>
      <c r="CG60" s="117"/>
      <c r="CH60" s="117"/>
      <c r="CI60" s="117"/>
      <c r="CJ60" s="117"/>
      <c r="CK60" s="117"/>
      <c r="CL60" s="117"/>
      <c r="CM60" s="117"/>
      <c r="CN60" s="117"/>
      <c r="CO60" s="117"/>
      <c r="CP60" s="117"/>
      <c r="CQ60" s="117"/>
      <c r="CR60" s="117"/>
      <c r="CS60" s="117"/>
      <c r="CT60" s="117"/>
      <c r="CU60" s="117"/>
      <c r="CV60" s="117"/>
      <c r="CW60" s="117"/>
      <c r="CX60" s="117"/>
      <c r="CY60" s="117"/>
      <c r="CZ60" s="117"/>
      <c r="DA60" s="117"/>
      <c r="DB60" s="117"/>
      <c r="DC60" s="117"/>
      <c r="DD60" s="117"/>
      <c r="DE60" s="117"/>
      <c r="DF60" s="117"/>
      <c r="DG60" s="117"/>
      <c r="DH60" s="117"/>
      <c r="DI60" s="117"/>
      <c r="DJ60" s="117"/>
      <c r="DK60" s="117"/>
      <c r="DL60" s="117"/>
      <c r="DM60" s="117"/>
      <c r="DN60" s="171"/>
      <c r="DO60" s="117"/>
      <c r="DP60" s="166"/>
      <c r="DQ60" s="117"/>
      <c r="DR60" s="166"/>
      <c r="DS60" s="117"/>
      <c r="DT60" s="117"/>
      <c r="DU60" s="117"/>
      <c r="DV60" s="117"/>
      <c r="DW60" s="248" t="s">
        <v>825</v>
      </c>
      <c r="DX60" s="117"/>
      <c r="DY60" s="117"/>
      <c r="DZ60" s="117"/>
      <c r="EA60" s="117"/>
      <c r="EB60" s="117"/>
      <c r="EC60" s="117"/>
      <c r="ED60" s="117" t="s">
        <v>1464</v>
      </c>
      <c r="EE60" s="252">
        <v>45642.527965138899</v>
      </c>
      <c r="EF60" s="261">
        <v>45642.532550254597</v>
      </c>
      <c r="EG60" s="252">
        <v>45642</v>
      </c>
      <c r="EH60" s="129"/>
      <c r="EI60" s="129" t="s">
        <v>322</v>
      </c>
      <c r="EJ60" s="129"/>
      <c r="EK60" s="129" t="s">
        <v>322</v>
      </c>
      <c r="EL60" s="129"/>
      <c r="EM60" s="129" t="s">
        <v>323</v>
      </c>
      <c r="EN60" s="129"/>
      <c r="EO60" s="129" t="s">
        <v>727</v>
      </c>
      <c r="EP60" s="153" t="s">
        <v>825</v>
      </c>
      <c r="EQ60" s="153" t="s">
        <v>478</v>
      </c>
      <c r="ER60" s="129" t="s">
        <v>411</v>
      </c>
      <c r="ES60" s="129">
        <v>1</v>
      </c>
      <c r="ET60" s="129">
        <v>0</v>
      </c>
      <c r="EU60" s="129">
        <v>1</v>
      </c>
      <c r="EV60" s="129">
        <v>0</v>
      </c>
      <c r="EW60" s="129">
        <v>0</v>
      </c>
      <c r="EX60" s="129">
        <v>0</v>
      </c>
      <c r="EY60" s="129"/>
      <c r="EZ60" s="129" t="s">
        <v>409</v>
      </c>
      <c r="FA60" s="129">
        <v>0</v>
      </c>
      <c r="FB60" s="129">
        <v>1</v>
      </c>
      <c r="FC60" s="129">
        <v>0</v>
      </c>
      <c r="FD60" s="129">
        <v>0</v>
      </c>
      <c r="FE60" s="129">
        <v>0</v>
      </c>
      <c r="FF60" s="129">
        <v>1</v>
      </c>
      <c r="FG60" s="129">
        <v>0</v>
      </c>
      <c r="FH60" s="129">
        <v>0</v>
      </c>
      <c r="FI60" s="129">
        <v>0</v>
      </c>
      <c r="FJ60" s="129">
        <v>0</v>
      </c>
      <c r="FK60" s="129">
        <v>0</v>
      </c>
      <c r="FL60" s="129"/>
      <c r="FM60" s="129"/>
      <c r="FN60" s="129"/>
      <c r="FO60" s="129"/>
      <c r="FP60" s="129"/>
      <c r="FQ60" s="129"/>
      <c r="FR60" s="129"/>
      <c r="FS60" s="129"/>
      <c r="FT60" s="129"/>
      <c r="FU60" s="129"/>
      <c r="FV60" s="129"/>
      <c r="FW60" s="129"/>
      <c r="FX60" s="129"/>
      <c r="FY60" s="129"/>
      <c r="FZ60" s="129"/>
      <c r="GA60" s="129"/>
      <c r="GB60" s="129"/>
      <c r="GC60" s="129"/>
      <c r="GD60" s="129"/>
      <c r="GE60" s="129"/>
      <c r="GF60" s="129"/>
      <c r="GG60" s="129"/>
      <c r="GH60" s="129"/>
      <c r="GI60" s="129"/>
      <c r="GJ60" s="129"/>
      <c r="GK60" s="129"/>
      <c r="GL60" s="129"/>
      <c r="GM60" s="129"/>
      <c r="GN60" s="129"/>
      <c r="GO60" s="129"/>
      <c r="GP60" s="129"/>
      <c r="GQ60" s="129"/>
      <c r="GR60" s="129"/>
      <c r="GS60" s="129">
        <v>4</v>
      </c>
      <c r="GT60" s="129">
        <v>2</v>
      </c>
      <c r="GU60" s="129">
        <v>1</v>
      </c>
      <c r="GV60" s="129">
        <v>0</v>
      </c>
      <c r="GW60" s="129"/>
      <c r="GX60" s="129"/>
      <c r="GY60" s="129"/>
      <c r="GZ60" s="129"/>
      <c r="HA60" s="129"/>
      <c r="HB60" s="129"/>
      <c r="HC60" s="129"/>
      <c r="HD60" s="186"/>
      <c r="HE60" s="129"/>
      <c r="HF60" s="140"/>
      <c r="HG60" s="129"/>
      <c r="HH60" s="129"/>
      <c r="HI60" s="129"/>
      <c r="HJ60" s="129"/>
      <c r="HK60" s="129"/>
      <c r="HL60" s="129"/>
      <c r="HM60" s="129">
        <v>7.6449999999999996</v>
      </c>
      <c r="HN60" s="129" t="s">
        <v>1465</v>
      </c>
      <c r="HO60" s="140" t="s">
        <v>1466</v>
      </c>
      <c r="HP60" s="129">
        <v>0</v>
      </c>
      <c r="HQ60" s="129"/>
      <c r="HR60" s="129"/>
      <c r="HS60" s="129">
        <v>13.7</v>
      </c>
      <c r="HT60" s="129" t="s">
        <v>1467</v>
      </c>
      <c r="HU60" s="140" t="s">
        <v>1468</v>
      </c>
      <c r="HV60" s="129">
        <v>0</v>
      </c>
      <c r="HW60" s="129"/>
      <c r="HX60" s="129"/>
      <c r="HY60" s="129"/>
      <c r="HZ60" s="129"/>
      <c r="IA60" s="129"/>
      <c r="IB60" s="129"/>
      <c r="IC60" s="129"/>
      <c r="ID60" s="129"/>
      <c r="IE60" s="129"/>
      <c r="IF60" s="129"/>
      <c r="IG60" s="129"/>
      <c r="IH60" s="129"/>
      <c r="II60" s="129"/>
      <c r="IJ60" s="129"/>
      <c r="IK60" s="129"/>
      <c r="IL60" s="176" t="s">
        <v>828</v>
      </c>
      <c r="IM60" s="129"/>
      <c r="IN60" s="167"/>
      <c r="IO60" s="129"/>
      <c r="IP60" s="129"/>
      <c r="IQ60" s="129" t="s">
        <v>1469</v>
      </c>
      <c r="IR60" s="265">
        <v>45643.5229644676</v>
      </c>
      <c r="IS60" s="265">
        <v>45670.352101169003</v>
      </c>
      <c r="IT60" s="265">
        <v>45643</v>
      </c>
      <c r="IU60" s="142"/>
      <c r="IV60" s="142" t="s">
        <v>322</v>
      </c>
      <c r="IW60" s="142"/>
      <c r="IX60" s="142" t="s">
        <v>322</v>
      </c>
      <c r="IY60" s="142"/>
      <c r="IZ60" s="142" t="s">
        <v>323</v>
      </c>
      <c r="JA60" s="142"/>
      <c r="JB60" s="142" t="s">
        <v>727</v>
      </c>
      <c r="JC60" s="154" t="s">
        <v>828</v>
      </c>
      <c r="JD60" s="154" t="s">
        <v>478</v>
      </c>
      <c r="JE60" s="142" t="s">
        <v>411</v>
      </c>
      <c r="JF60" s="142">
        <v>1</v>
      </c>
      <c r="JG60" s="142">
        <v>0</v>
      </c>
      <c r="JH60" s="142">
        <v>1</v>
      </c>
      <c r="JI60" s="142">
        <v>0</v>
      </c>
      <c r="JJ60" s="142">
        <v>0</v>
      </c>
      <c r="JK60" s="142">
        <v>0</v>
      </c>
      <c r="JL60" s="142"/>
      <c r="JM60" s="142" t="s">
        <v>409</v>
      </c>
      <c r="JN60" s="142">
        <v>0</v>
      </c>
      <c r="JO60" s="142">
        <v>1</v>
      </c>
      <c r="JP60" s="142">
        <v>0</v>
      </c>
      <c r="JQ60" s="142">
        <v>0</v>
      </c>
      <c r="JR60" s="142">
        <v>0</v>
      </c>
      <c r="JS60" s="142">
        <v>1</v>
      </c>
      <c r="JT60" s="142">
        <v>0</v>
      </c>
      <c r="JU60" s="142">
        <v>0</v>
      </c>
      <c r="JV60" s="142">
        <v>0</v>
      </c>
      <c r="JW60" s="142">
        <v>0</v>
      </c>
      <c r="JX60" s="142">
        <v>0</v>
      </c>
      <c r="JY60" s="142"/>
      <c r="JZ60" s="142"/>
      <c r="KA60" s="142"/>
      <c r="KB60" s="142"/>
      <c r="KC60" s="142"/>
      <c r="KD60" s="142"/>
      <c r="KE60" s="142"/>
      <c r="KF60" s="142"/>
      <c r="KG60" s="142"/>
      <c r="KH60" s="142"/>
      <c r="KI60" s="142"/>
      <c r="KJ60" s="142"/>
      <c r="KK60" s="142"/>
      <c r="KL60" s="142"/>
      <c r="KM60" s="142"/>
      <c r="KN60" s="142"/>
      <c r="KO60" s="142"/>
      <c r="KP60" s="142"/>
      <c r="KQ60" s="142"/>
      <c r="KR60" s="142"/>
      <c r="KS60" s="142"/>
      <c r="KT60" s="142"/>
      <c r="KU60" s="142"/>
      <c r="KV60" s="142"/>
      <c r="KW60" s="142"/>
      <c r="KX60" s="142"/>
      <c r="KY60" s="142"/>
      <c r="KZ60" s="142"/>
      <c r="LA60" s="142"/>
      <c r="LB60" s="142"/>
      <c r="LC60" s="142"/>
      <c r="LD60" s="142"/>
      <c r="LE60" s="142"/>
      <c r="LF60" s="142">
        <v>5</v>
      </c>
      <c r="LG60" s="142">
        <v>2</v>
      </c>
      <c r="LH60" s="142">
        <v>1</v>
      </c>
      <c r="LI60" s="142">
        <v>1</v>
      </c>
      <c r="LJ60" s="142"/>
      <c r="LK60" s="142"/>
      <c r="LL60" s="142"/>
      <c r="LM60" s="142"/>
      <c r="LN60" s="142"/>
      <c r="LO60" s="142"/>
      <c r="LP60" s="142"/>
      <c r="LQ60" s="194"/>
      <c r="LR60" s="142"/>
      <c r="LS60" s="144"/>
      <c r="LT60" s="142"/>
      <c r="LU60" s="142"/>
      <c r="LV60" s="142"/>
      <c r="LW60" s="142"/>
      <c r="LX60" s="142"/>
      <c r="LY60" s="142"/>
      <c r="LZ60" s="142">
        <v>4.8650000000000002</v>
      </c>
      <c r="MA60" s="142" t="s">
        <v>1470</v>
      </c>
      <c r="MB60" s="144" t="s">
        <v>1471</v>
      </c>
      <c r="MC60" s="142">
        <v>0</v>
      </c>
      <c r="MD60" s="142"/>
      <c r="ME60" s="142"/>
      <c r="MF60" s="142">
        <v>12.15</v>
      </c>
      <c r="MG60" s="142" t="s">
        <v>1472</v>
      </c>
      <c r="MH60" s="144" t="s">
        <v>1473</v>
      </c>
      <c r="MI60" s="142">
        <v>0</v>
      </c>
      <c r="MJ60" s="142"/>
      <c r="MK60" s="142"/>
      <c r="ML60" s="142"/>
      <c r="MM60" s="142"/>
      <c r="MN60" s="142"/>
      <c r="MO60" s="142"/>
      <c r="MP60" s="142"/>
      <c r="MQ60" s="142"/>
      <c r="MR60" s="142"/>
      <c r="MS60" s="142"/>
      <c r="MT60" s="142"/>
      <c r="MU60" s="142"/>
      <c r="MV60" s="142"/>
      <c r="MW60" s="142"/>
      <c r="MX60" s="142"/>
      <c r="MY60" s="168"/>
      <c r="MZ60" s="142"/>
      <c r="NA60" s="180" t="s">
        <v>832</v>
      </c>
      <c r="NB60" s="142"/>
      <c r="NC60" s="142"/>
      <c r="ND60" s="142" t="s">
        <v>1474</v>
      </c>
      <c r="NE60" s="270">
        <v>45644.519556041698</v>
      </c>
      <c r="NF60" s="270">
        <v>45670.352385636601</v>
      </c>
      <c r="NG60" s="270">
        <v>45644</v>
      </c>
      <c r="NH60" s="128"/>
      <c r="NI60" s="128" t="s">
        <v>322</v>
      </c>
      <c r="NJ60" s="128"/>
      <c r="NK60" s="128" t="s">
        <v>322</v>
      </c>
      <c r="NL60" s="128"/>
      <c r="NM60" s="128" t="s">
        <v>323</v>
      </c>
      <c r="NN60" s="128"/>
      <c r="NO60" s="128" t="s">
        <v>727</v>
      </c>
      <c r="NP60" s="136" t="s">
        <v>832</v>
      </c>
      <c r="NQ60" s="136" t="s">
        <v>478</v>
      </c>
      <c r="NR60" s="128" t="s">
        <v>411</v>
      </c>
      <c r="NS60" s="128">
        <v>1</v>
      </c>
      <c r="NT60" s="128">
        <v>0</v>
      </c>
      <c r="NU60" s="128">
        <v>1</v>
      </c>
      <c r="NV60" s="128">
        <v>0</v>
      </c>
      <c r="NW60" s="128">
        <v>0</v>
      </c>
      <c r="NX60" s="128">
        <v>0</v>
      </c>
      <c r="NY60" s="128"/>
      <c r="NZ60" s="128" t="s">
        <v>409</v>
      </c>
      <c r="OA60" s="128">
        <v>0</v>
      </c>
      <c r="OB60" s="128">
        <v>1</v>
      </c>
      <c r="OC60" s="128">
        <v>0</v>
      </c>
      <c r="OD60" s="128">
        <v>0</v>
      </c>
      <c r="OE60" s="128">
        <v>0</v>
      </c>
      <c r="OF60" s="128">
        <v>1</v>
      </c>
      <c r="OG60" s="128">
        <v>0</v>
      </c>
      <c r="OH60" s="128">
        <v>0</v>
      </c>
      <c r="OI60" s="128">
        <v>0</v>
      </c>
      <c r="OJ60" s="128">
        <v>0</v>
      </c>
      <c r="OK60" s="128">
        <v>0</v>
      </c>
      <c r="OL60" s="128"/>
      <c r="OM60" s="128"/>
      <c r="ON60" s="128"/>
      <c r="OO60" s="128"/>
      <c r="OP60" s="128"/>
      <c r="OQ60" s="128"/>
      <c r="OR60" s="128"/>
      <c r="OS60" s="128"/>
      <c r="OT60" s="128"/>
      <c r="OU60" s="128"/>
      <c r="OV60" s="128"/>
      <c r="OW60" s="128"/>
      <c r="OX60" s="128"/>
      <c r="OY60" s="128"/>
      <c r="OZ60" s="128"/>
      <c r="PA60" s="128"/>
      <c r="PB60" s="128"/>
      <c r="PC60" s="128"/>
      <c r="PD60" s="128"/>
      <c r="PE60" s="128"/>
      <c r="PF60" s="128"/>
      <c r="PG60" s="128"/>
      <c r="PH60" s="128"/>
      <c r="PI60" s="128"/>
      <c r="PJ60" s="128"/>
      <c r="PK60" s="128"/>
      <c r="PL60" s="128"/>
      <c r="PM60" s="128"/>
      <c r="PN60" s="128"/>
      <c r="PO60" s="128"/>
      <c r="PP60" s="128"/>
      <c r="PQ60" s="128"/>
      <c r="PR60" s="128"/>
      <c r="PS60" s="128">
        <v>5</v>
      </c>
      <c r="PT60" s="128">
        <v>2</v>
      </c>
      <c r="PU60" s="128">
        <v>1</v>
      </c>
      <c r="PV60" s="128">
        <v>1</v>
      </c>
      <c r="PW60" s="128"/>
      <c r="PX60" s="128"/>
      <c r="PY60" s="128"/>
      <c r="PZ60" s="128"/>
      <c r="QA60" s="128"/>
      <c r="QB60" s="128"/>
      <c r="QC60" s="128"/>
      <c r="QD60" s="198"/>
      <c r="QE60" s="128"/>
      <c r="QF60" s="163"/>
      <c r="QG60" s="128"/>
      <c r="QH60" s="128"/>
      <c r="QI60" s="128"/>
      <c r="QJ60" s="128"/>
      <c r="QK60" s="128"/>
      <c r="QL60" s="128"/>
      <c r="QM60" s="128">
        <v>2.2149999999999999</v>
      </c>
      <c r="QN60" s="128" t="s">
        <v>1475</v>
      </c>
      <c r="QO60" s="163" t="s">
        <v>1476</v>
      </c>
      <c r="QP60" s="128">
        <v>0</v>
      </c>
      <c r="QQ60" s="128"/>
      <c r="QR60" s="128"/>
      <c r="QS60" s="128">
        <v>11.2</v>
      </c>
      <c r="QT60" s="128" t="s">
        <v>1477</v>
      </c>
      <c r="QU60" s="163" t="s">
        <v>1478</v>
      </c>
      <c r="QV60" s="128">
        <v>0</v>
      </c>
      <c r="QW60" s="128"/>
      <c r="QX60" s="128"/>
      <c r="QY60" s="128"/>
      <c r="QZ60" s="128"/>
      <c r="RA60" s="128"/>
      <c r="RB60" s="128"/>
      <c r="RC60" s="128"/>
      <c r="RD60" s="128"/>
      <c r="RE60" s="128"/>
      <c r="RF60" s="128"/>
      <c r="RG60" s="128"/>
      <c r="RH60" s="128"/>
      <c r="RI60" s="128"/>
      <c r="RJ60" s="128"/>
      <c r="RK60" s="128"/>
      <c r="RL60" s="128"/>
      <c r="RM60" s="169"/>
      <c r="RN60" s="128"/>
      <c r="RO60" s="169"/>
      <c r="RP60" s="128"/>
      <c r="RQ60" s="128" t="s">
        <v>1479</v>
      </c>
      <c r="RR60" s="105">
        <f t="shared" si="34"/>
        <v>2.6650000000000009</v>
      </c>
      <c r="RS60" s="113">
        <f t="shared" si="35"/>
        <v>2.7799999999999994</v>
      </c>
      <c r="RT60" s="105">
        <f t="shared" si="36"/>
        <v>2.6500000000000004</v>
      </c>
      <c r="RU60" s="105">
        <f t="shared" si="37"/>
        <v>0</v>
      </c>
      <c r="RV60" s="105">
        <f t="shared" si="38"/>
        <v>0</v>
      </c>
      <c r="RW60" s="105">
        <f t="shared" si="39"/>
        <v>0</v>
      </c>
      <c r="RX60" s="105">
        <f t="shared" si="40"/>
        <v>0.60000000000000142</v>
      </c>
      <c r="RY60" s="105">
        <f t="shared" si="41"/>
        <v>1.5499999999999989</v>
      </c>
      <c r="RZ60" s="105">
        <f t="shared" si="42"/>
        <v>0.95000000000000107</v>
      </c>
      <c r="SA60" s="105">
        <f t="shared" si="43"/>
        <v>0</v>
      </c>
      <c r="SB60" s="105">
        <f t="shared" si="44"/>
        <v>0</v>
      </c>
      <c r="SC60" s="105">
        <f t="shared" si="45"/>
        <v>0</v>
      </c>
      <c r="SD60" s="106">
        <f t="shared" si="18"/>
        <v>2.6983333333333337</v>
      </c>
      <c r="SE60" s="106">
        <f t="shared" si="19"/>
        <v>0</v>
      </c>
      <c r="SF60" s="106">
        <f t="shared" si="20"/>
        <v>1.0333333333333339</v>
      </c>
      <c r="SG60" s="106">
        <f t="shared" si="12"/>
        <v>0</v>
      </c>
      <c r="SH60" s="107">
        <f>(SD60/1000)*Parameters!$H$2</f>
        <v>7.9600833333333339E-5</v>
      </c>
      <c r="SI60" s="107">
        <f>(SE60/1000)*Parameters!$H$4</f>
        <v>0</v>
      </c>
      <c r="SJ60" s="107">
        <f>(SF60/1000)*Parameters!$H$3</f>
        <v>4.8876666666666693E-5</v>
      </c>
      <c r="SK60" s="107">
        <f>(SG60/1000)*Parameters!$H$5</f>
        <v>0</v>
      </c>
      <c r="SL60" s="108">
        <f t="shared" si="21"/>
        <v>1.2847750000000003E-4</v>
      </c>
      <c r="SM60" s="109">
        <f t="shared" si="13"/>
        <v>0.61957022306110654</v>
      </c>
      <c r="SN60" s="109">
        <f t="shared" si="31"/>
        <v>0</v>
      </c>
      <c r="SO60" s="109">
        <f t="shared" si="32"/>
        <v>0.3804297769388934</v>
      </c>
      <c r="SP60" s="109">
        <f t="shared" si="33"/>
        <v>0</v>
      </c>
      <c r="SQ60" s="110">
        <f>SUM(GS60*Parameters!$L$2,GT60*Parameters!$L$3,GU60*Parameters!$L$4,GV60*Parameters!$L$5)</f>
        <v>4.5999999999999996</v>
      </c>
      <c r="SR60" s="110">
        <f>SUM(LF60*Parameters!$L$2,LG60*Parameters!$L$3,LH60*Parameters!$L$4,LI60*Parameters!$L$5)</f>
        <v>5.8999999999999995</v>
      </c>
      <c r="SS60" s="110">
        <f>SUM(PS60*Parameters!$L$2,PT60*Parameters!$L$3,PU60*Parameters!$L$4,PV60*Parameters!$L$5)</f>
        <v>5.8999999999999995</v>
      </c>
      <c r="ST60" s="110">
        <f t="shared" si="25"/>
        <v>5.4666666666666659</v>
      </c>
      <c r="SU60" s="111">
        <f t="shared" si="26"/>
        <v>0.49989560304593478</v>
      </c>
      <c r="SV60" s="111">
        <f t="shared" si="27"/>
        <v>0</v>
      </c>
      <c r="SW60" s="111">
        <f t="shared" si="28"/>
        <v>0.18472119872267267</v>
      </c>
      <c r="SX60" s="111">
        <f t="shared" si="29"/>
        <v>0</v>
      </c>
      <c r="SY60" s="162">
        <f t="shared" si="46"/>
        <v>45641</v>
      </c>
      <c r="SZ60" s="162">
        <f t="shared" si="30"/>
        <v>45641</v>
      </c>
    </row>
    <row r="61" spans="1:520">
      <c r="A61" s="276">
        <v>45654.486941215298</v>
      </c>
      <c r="B61" s="276">
        <v>45654.491195057897</v>
      </c>
      <c r="C61" s="276">
        <v>45654</v>
      </c>
      <c r="D61" s="121"/>
      <c r="E61" s="121" t="s">
        <v>322</v>
      </c>
      <c r="F61" s="121"/>
      <c r="G61" s="121" t="s">
        <v>322</v>
      </c>
      <c r="H61" s="121"/>
      <c r="I61" s="121" t="s">
        <v>323</v>
      </c>
      <c r="J61" s="121"/>
      <c r="K61" s="121" t="s">
        <v>727</v>
      </c>
      <c r="L61" s="151" t="s">
        <v>728</v>
      </c>
      <c r="M61" s="245" t="s">
        <v>479</v>
      </c>
      <c r="N61" s="121" t="s">
        <v>331</v>
      </c>
      <c r="O61" s="121">
        <v>1</v>
      </c>
      <c r="P61" s="121">
        <v>0</v>
      </c>
      <c r="Q61" s="121">
        <v>0</v>
      </c>
      <c r="R61" s="121">
        <v>0</v>
      </c>
      <c r="S61" s="121">
        <v>0</v>
      </c>
      <c r="T61" s="121">
        <v>0</v>
      </c>
      <c r="U61" s="121"/>
      <c r="V61" s="121" t="s">
        <v>329</v>
      </c>
      <c r="W61" s="121">
        <v>0</v>
      </c>
      <c r="X61" s="121">
        <v>1</v>
      </c>
      <c r="Y61" s="117">
        <v>0</v>
      </c>
      <c r="Z61" s="117">
        <v>0</v>
      </c>
      <c r="AA61" s="117">
        <v>0</v>
      </c>
      <c r="AB61" s="117">
        <v>0</v>
      </c>
      <c r="AC61" s="117">
        <v>0</v>
      </c>
      <c r="AD61" s="117">
        <v>0</v>
      </c>
      <c r="AE61" s="117">
        <v>0</v>
      </c>
      <c r="AF61" s="117">
        <v>0</v>
      </c>
      <c r="AG61" s="117">
        <v>0</v>
      </c>
      <c r="AH61" s="117"/>
      <c r="AI61" s="117"/>
      <c r="AJ61" s="117"/>
      <c r="AK61" s="117"/>
      <c r="AL61" s="117"/>
      <c r="AM61" s="117"/>
      <c r="AN61" s="117"/>
      <c r="AO61" s="117"/>
      <c r="AP61" s="117"/>
      <c r="AQ61" s="117"/>
      <c r="AR61" s="117"/>
      <c r="AS61" s="117"/>
      <c r="AT61" s="117"/>
      <c r="AU61" s="117"/>
      <c r="AV61" s="117"/>
      <c r="AW61" s="117"/>
      <c r="AX61" s="117"/>
      <c r="AY61" s="117"/>
      <c r="AZ61" s="117"/>
      <c r="BA61" s="117"/>
      <c r="BB61" s="117"/>
      <c r="BC61" s="117"/>
      <c r="BD61" s="117"/>
      <c r="BE61" s="117"/>
      <c r="BF61" s="190"/>
      <c r="BG61" s="121"/>
      <c r="BH61" s="122"/>
      <c r="BI61" s="121"/>
      <c r="BJ61" s="121"/>
      <c r="BK61" s="121"/>
      <c r="BL61" s="117"/>
      <c r="BM61" s="117"/>
      <c r="BN61" s="117"/>
      <c r="BO61" s="117">
        <v>15.18</v>
      </c>
      <c r="BP61" s="117" t="s">
        <v>1480</v>
      </c>
      <c r="BQ61" s="122" t="s">
        <v>1481</v>
      </c>
      <c r="BR61" s="117"/>
      <c r="BS61" s="117"/>
      <c r="BT61" s="117"/>
      <c r="BU61" s="117"/>
      <c r="BV61" s="117"/>
      <c r="BW61" s="117"/>
      <c r="BX61" s="117"/>
      <c r="BY61" s="117"/>
      <c r="BZ61" s="117"/>
      <c r="CA61" s="117"/>
      <c r="CB61" s="117"/>
      <c r="CC61" s="117"/>
      <c r="CD61" s="117"/>
      <c r="CE61" s="117"/>
      <c r="CF61" s="117"/>
      <c r="CG61" s="117"/>
      <c r="CH61" s="117"/>
      <c r="CI61" s="117"/>
      <c r="CJ61" s="117"/>
      <c r="CK61" s="117"/>
      <c r="CL61" s="117"/>
      <c r="CM61" s="117"/>
      <c r="CN61" s="117"/>
      <c r="CO61" s="117"/>
      <c r="CP61" s="117"/>
      <c r="CQ61" s="117"/>
      <c r="CR61" s="117"/>
      <c r="CS61" s="117"/>
      <c r="CT61" s="117"/>
      <c r="CU61" s="117"/>
      <c r="CV61" s="117"/>
      <c r="CW61" s="117"/>
      <c r="CX61" s="117"/>
      <c r="CY61" s="117"/>
      <c r="CZ61" s="117"/>
      <c r="DA61" s="117"/>
      <c r="DB61" s="117"/>
      <c r="DC61" s="117"/>
      <c r="DD61" s="117"/>
      <c r="DE61" s="117"/>
      <c r="DF61" s="117"/>
      <c r="DG61" s="117"/>
      <c r="DH61" s="117"/>
      <c r="DI61" s="117"/>
      <c r="DJ61" s="117"/>
      <c r="DK61" s="117"/>
      <c r="DL61" s="117"/>
      <c r="DM61" s="117"/>
      <c r="DN61" s="171"/>
      <c r="DO61" s="117"/>
      <c r="DP61" s="166"/>
      <c r="DQ61" s="117"/>
      <c r="DR61" s="166"/>
      <c r="DS61" s="117"/>
      <c r="DT61" s="117"/>
      <c r="DU61" s="117"/>
      <c r="DV61" s="117"/>
      <c r="DW61" s="248" t="s">
        <v>731</v>
      </c>
      <c r="DX61" s="117"/>
      <c r="DY61" s="117"/>
      <c r="DZ61" s="117"/>
      <c r="EA61" s="117"/>
      <c r="EB61" s="117"/>
      <c r="EC61" s="117"/>
      <c r="ED61" s="117" t="s">
        <v>1482</v>
      </c>
      <c r="EE61" s="252">
        <v>45655.482444675901</v>
      </c>
      <c r="EF61" s="261">
        <v>45655.493419548598</v>
      </c>
      <c r="EG61" s="252">
        <v>45655</v>
      </c>
      <c r="EH61" s="129"/>
      <c r="EI61" s="129" t="s">
        <v>322</v>
      </c>
      <c r="EJ61" s="129"/>
      <c r="EK61" s="129" t="s">
        <v>322</v>
      </c>
      <c r="EL61" s="129"/>
      <c r="EM61" s="129" t="s">
        <v>323</v>
      </c>
      <c r="EN61" s="129"/>
      <c r="EO61" s="129" t="s">
        <v>727</v>
      </c>
      <c r="EP61" s="153" t="s">
        <v>731</v>
      </c>
      <c r="EQ61" s="153" t="s">
        <v>479</v>
      </c>
      <c r="ER61" s="129" t="s">
        <v>331</v>
      </c>
      <c r="ES61" s="129">
        <v>1</v>
      </c>
      <c r="ET61" s="129">
        <v>0</v>
      </c>
      <c r="EU61" s="129">
        <v>0</v>
      </c>
      <c r="EV61" s="129">
        <v>0</v>
      </c>
      <c r="EW61" s="129">
        <v>0</v>
      </c>
      <c r="EX61" s="129">
        <v>0</v>
      </c>
      <c r="EY61" s="129"/>
      <c r="EZ61" s="129" t="s">
        <v>329</v>
      </c>
      <c r="FA61" s="129">
        <v>0</v>
      </c>
      <c r="FB61" s="129">
        <v>1</v>
      </c>
      <c r="FC61" s="129">
        <v>0</v>
      </c>
      <c r="FD61" s="129">
        <v>0</v>
      </c>
      <c r="FE61" s="129">
        <v>0</v>
      </c>
      <c r="FF61" s="129">
        <v>0</v>
      </c>
      <c r="FG61" s="129">
        <v>0</v>
      </c>
      <c r="FH61" s="129">
        <v>0</v>
      </c>
      <c r="FI61" s="129">
        <v>0</v>
      </c>
      <c r="FJ61" s="129">
        <v>0</v>
      </c>
      <c r="FK61" s="129">
        <v>0</v>
      </c>
      <c r="FL61" s="129"/>
      <c r="FM61" s="129"/>
      <c r="FN61" s="129"/>
      <c r="FO61" s="129"/>
      <c r="FP61" s="129"/>
      <c r="FQ61" s="129"/>
      <c r="FR61" s="129"/>
      <c r="FS61" s="129"/>
      <c r="FT61" s="129"/>
      <c r="FU61" s="129"/>
      <c r="FV61" s="129"/>
      <c r="FW61" s="129"/>
      <c r="FX61" s="129"/>
      <c r="FY61" s="129"/>
      <c r="FZ61" s="129"/>
      <c r="GA61" s="129"/>
      <c r="GB61" s="129"/>
      <c r="GC61" s="129"/>
      <c r="GD61" s="129"/>
      <c r="GE61" s="129"/>
      <c r="GF61" s="129"/>
      <c r="GG61" s="129"/>
      <c r="GH61" s="129"/>
      <c r="GI61" s="129"/>
      <c r="GJ61" s="129"/>
      <c r="GK61" s="129"/>
      <c r="GL61" s="129"/>
      <c r="GM61" s="129"/>
      <c r="GN61" s="129"/>
      <c r="GO61" s="129"/>
      <c r="GP61" s="129"/>
      <c r="GQ61" s="129"/>
      <c r="GR61" s="129"/>
      <c r="GS61" s="129">
        <v>3</v>
      </c>
      <c r="GT61" s="129">
        <v>1</v>
      </c>
      <c r="GU61" s="129">
        <v>1</v>
      </c>
      <c r="GV61" s="129">
        <v>1</v>
      </c>
      <c r="GW61" s="129"/>
      <c r="GX61" s="129"/>
      <c r="GY61" s="129"/>
      <c r="GZ61" s="129"/>
      <c r="HA61" s="129"/>
      <c r="HB61" s="129"/>
      <c r="HC61" s="129"/>
      <c r="HD61" s="186"/>
      <c r="HE61" s="129"/>
      <c r="HF61" s="140"/>
      <c r="HG61" s="129"/>
      <c r="HH61" s="129"/>
      <c r="HI61" s="129"/>
      <c r="HJ61" s="129"/>
      <c r="HK61" s="129"/>
      <c r="HL61" s="129"/>
      <c r="HM61" s="129">
        <v>12.31</v>
      </c>
      <c r="HN61" s="129" t="s">
        <v>1483</v>
      </c>
      <c r="HO61" s="140" t="s">
        <v>1484</v>
      </c>
      <c r="HP61" s="129">
        <v>0</v>
      </c>
      <c r="HQ61" s="129"/>
      <c r="HR61" s="129"/>
      <c r="HS61" s="129"/>
      <c r="HT61" s="129"/>
      <c r="HU61" s="129"/>
      <c r="HV61" s="129"/>
      <c r="HW61" s="129"/>
      <c r="HX61" s="129"/>
      <c r="HY61" s="129"/>
      <c r="HZ61" s="129"/>
      <c r="IA61" s="129"/>
      <c r="IB61" s="129"/>
      <c r="IC61" s="129"/>
      <c r="ID61" s="129"/>
      <c r="IE61" s="129"/>
      <c r="IF61" s="129"/>
      <c r="IG61" s="129"/>
      <c r="IH61" s="129"/>
      <c r="II61" s="129"/>
      <c r="IJ61" s="129"/>
      <c r="IK61" s="129"/>
      <c r="IL61" s="176" t="s">
        <v>735</v>
      </c>
      <c r="IM61" s="129"/>
      <c r="IN61" s="167"/>
      <c r="IO61" s="129"/>
      <c r="IP61" s="129"/>
      <c r="IQ61" s="129" t="s">
        <v>1485</v>
      </c>
      <c r="IR61" s="265">
        <v>45656.489792754597</v>
      </c>
      <c r="IS61" s="265">
        <v>45656.4945578935</v>
      </c>
      <c r="IT61" s="265">
        <v>45656</v>
      </c>
      <c r="IU61" s="142"/>
      <c r="IV61" s="142" t="s">
        <v>322</v>
      </c>
      <c r="IW61" s="142"/>
      <c r="IX61" s="142" t="s">
        <v>322</v>
      </c>
      <c r="IY61" s="142"/>
      <c r="IZ61" s="142" t="s">
        <v>323</v>
      </c>
      <c r="JA61" s="142"/>
      <c r="JB61" s="142" t="s">
        <v>727</v>
      </c>
      <c r="JC61" s="154" t="s">
        <v>735</v>
      </c>
      <c r="JD61" s="154" t="s">
        <v>479</v>
      </c>
      <c r="JE61" s="142" t="s">
        <v>331</v>
      </c>
      <c r="JF61" s="142">
        <v>1</v>
      </c>
      <c r="JG61" s="142">
        <v>0</v>
      </c>
      <c r="JH61" s="142">
        <v>0</v>
      </c>
      <c r="JI61" s="142">
        <v>0</v>
      </c>
      <c r="JJ61" s="142">
        <v>0</v>
      </c>
      <c r="JK61" s="142">
        <v>0</v>
      </c>
      <c r="JL61" s="142"/>
      <c r="JM61" s="142" t="s">
        <v>329</v>
      </c>
      <c r="JN61" s="142">
        <v>0</v>
      </c>
      <c r="JO61" s="142">
        <v>1</v>
      </c>
      <c r="JP61" s="142">
        <v>0</v>
      </c>
      <c r="JQ61" s="142">
        <v>0</v>
      </c>
      <c r="JR61" s="142">
        <v>0</v>
      </c>
      <c r="JS61" s="142">
        <v>0</v>
      </c>
      <c r="JT61" s="142">
        <v>0</v>
      </c>
      <c r="JU61" s="142">
        <v>0</v>
      </c>
      <c r="JV61" s="142">
        <v>0</v>
      </c>
      <c r="JW61" s="142">
        <v>0</v>
      </c>
      <c r="JX61" s="142">
        <v>0</v>
      </c>
      <c r="JY61" s="142"/>
      <c r="JZ61" s="142"/>
      <c r="KA61" s="142"/>
      <c r="KB61" s="142"/>
      <c r="KC61" s="142"/>
      <c r="KD61" s="142"/>
      <c r="KE61" s="142"/>
      <c r="KF61" s="142"/>
      <c r="KG61" s="142"/>
      <c r="KH61" s="142"/>
      <c r="KI61" s="142"/>
      <c r="KJ61" s="142"/>
      <c r="KK61" s="142"/>
      <c r="KL61" s="142"/>
      <c r="KM61" s="142"/>
      <c r="KN61" s="142"/>
      <c r="KO61" s="142"/>
      <c r="KP61" s="142"/>
      <c r="KQ61" s="142"/>
      <c r="KR61" s="142"/>
      <c r="KS61" s="142"/>
      <c r="KT61" s="142"/>
      <c r="KU61" s="142"/>
      <c r="KV61" s="142"/>
      <c r="KW61" s="142"/>
      <c r="KX61" s="142"/>
      <c r="KY61" s="142"/>
      <c r="KZ61" s="142"/>
      <c r="LA61" s="142"/>
      <c r="LB61" s="142"/>
      <c r="LC61" s="142"/>
      <c r="LD61" s="142"/>
      <c r="LE61" s="142"/>
      <c r="LF61" s="142">
        <v>3</v>
      </c>
      <c r="LG61" s="142">
        <v>1</v>
      </c>
      <c r="LH61" s="142">
        <v>1</v>
      </c>
      <c r="LI61" s="142">
        <v>1</v>
      </c>
      <c r="LJ61" s="142"/>
      <c r="LK61" s="142"/>
      <c r="LL61" s="142"/>
      <c r="LM61" s="142"/>
      <c r="LN61" s="142"/>
      <c r="LO61" s="142"/>
      <c r="LP61" s="142"/>
      <c r="LQ61" s="194"/>
      <c r="LR61" s="142"/>
      <c r="LS61" s="144"/>
      <c r="LT61" s="142"/>
      <c r="LU61" s="142"/>
      <c r="LV61" s="142"/>
      <c r="LW61" s="142"/>
      <c r="LX61" s="142"/>
      <c r="LY61" s="142"/>
      <c r="LZ61" s="142">
        <v>9.4499999999999993</v>
      </c>
      <c r="MA61" s="142" t="s">
        <v>1486</v>
      </c>
      <c r="MB61" s="144" t="s">
        <v>1487</v>
      </c>
      <c r="MC61" s="142">
        <v>0</v>
      </c>
      <c r="MD61" s="142"/>
      <c r="ME61" s="142"/>
      <c r="MF61" s="142"/>
      <c r="MG61" s="142"/>
      <c r="MH61" s="142"/>
      <c r="MI61" s="142"/>
      <c r="MJ61" s="142"/>
      <c r="MK61" s="142"/>
      <c r="ML61" s="142"/>
      <c r="MM61" s="142"/>
      <c r="MN61" s="142"/>
      <c r="MO61" s="142"/>
      <c r="MP61" s="142"/>
      <c r="MQ61" s="142"/>
      <c r="MR61" s="142"/>
      <c r="MS61" s="142"/>
      <c r="MT61" s="142"/>
      <c r="MU61" s="142"/>
      <c r="MV61" s="142"/>
      <c r="MW61" s="142"/>
      <c r="MX61" s="142"/>
      <c r="MY61" s="168"/>
      <c r="MZ61" s="142"/>
      <c r="NA61" s="180" t="s">
        <v>739</v>
      </c>
      <c r="NB61" s="142"/>
      <c r="NC61" s="142"/>
      <c r="ND61" s="142" t="s">
        <v>1488</v>
      </c>
      <c r="NE61" s="270">
        <v>45657.486553483803</v>
      </c>
      <c r="NF61" s="270">
        <v>45657.494491111102</v>
      </c>
      <c r="NG61" s="270">
        <v>45657</v>
      </c>
      <c r="NH61" s="128"/>
      <c r="NI61" s="128" t="s">
        <v>322</v>
      </c>
      <c r="NJ61" s="128"/>
      <c r="NK61" s="128" t="s">
        <v>322</v>
      </c>
      <c r="NL61" s="128"/>
      <c r="NM61" s="128" t="s">
        <v>323</v>
      </c>
      <c r="NN61" s="128"/>
      <c r="NO61" s="128" t="s">
        <v>727</v>
      </c>
      <c r="NP61" s="136" t="s">
        <v>739</v>
      </c>
      <c r="NQ61" s="136" t="s">
        <v>479</v>
      </c>
      <c r="NR61" s="128" t="s">
        <v>331</v>
      </c>
      <c r="NS61" s="128">
        <v>1</v>
      </c>
      <c r="NT61" s="128">
        <v>0</v>
      </c>
      <c r="NU61" s="128">
        <v>0</v>
      </c>
      <c r="NV61" s="128">
        <v>0</v>
      </c>
      <c r="NW61" s="128">
        <v>0</v>
      </c>
      <c r="NX61" s="128">
        <v>0</v>
      </c>
      <c r="NY61" s="128"/>
      <c r="NZ61" s="128" t="s">
        <v>329</v>
      </c>
      <c r="OA61" s="128">
        <v>0</v>
      </c>
      <c r="OB61" s="128">
        <v>1</v>
      </c>
      <c r="OC61" s="128">
        <v>0</v>
      </c>
      <c r="OD61" s="128">
        <v>0</v>
      </c>
      <c r="OE61" s="128">
        <v>0</v>
      </c>
      <c r="OF61" s="128">
        <v>0</v>
      </c>
      <c r="OG61" s="128">
        <v>0</v>
      </c>
      <c r="OH61" s="128">
        <v>0</v>
      </c>
      <c r="OI61" s="128">
        <v>0</v>
      </c>
      <c r="OJ61" s="128">
        <v>0</v>
      </c>
      <c r="OK61" s="128">
        <v>0</v>
      </c>
      <c r="OL61" s="128"/>
      <c r="OM61" s="128"/>
      <c r="ON61" s="128"/>
      <c r="OO61" s="128"/>
      <c r="OP61" s="128"/>
      <c r="OQ61" s="128"/>
      <c r="OR61" s="128"/>
      <c r="OS61" s="128"/>
      <c r="OT61" s="128"/>
      <c r="OU61" s="128"/>
      <c r="OV61" s="128"/>
      <c r="OW61" s="128"/>
      <c r="OX61" s="128"/>
      <c r="OY61" s="128"/>
      <c r="OZ61" s="128"/>
      <c r="PA61" s="128"/>
      <c r="PB61" s="128"/>
      <c r="PC61" s="128"/>
      <c r="PD61" s="128"/>
      <c r="PE61" s="128"/>
      <c r="PF61" s="128"/>
      <c r="PG61" s="128"/>
      <c r="PH61" s="128"/>
      <c r="PI61" s="128"/>
      <c r="PJ61" s="128"/>
      <c r="PK61" s="128"/>
      <c r="PL61" s="128"/>
      <c r="PM61" s="128"/>
      <c r="PN61" s="128"/>
      <c r="PO61" s="128"/>
      <c r="PP61" s="128"/>
      <c r="PQ61" s="128"/>
      <c r="PR61" s="128"/>
      <c r="PS61" s="128">
        <v>3</v>
      </c>
      <c r="PT61" s="128">
        <v>1</v>
      </c>
      <c r="PU61" s="128">
        <v>1</v>
      </c>
      <c r="PV61" s="128">
        <v>1</v>
      </c>
      <c r="PW61" s="128"/>
      <c r="PX61" s="128"/>
      <c r="PY61" s="128"/>
      <c r="PZ61" s="128"/>
      <c r="QA61" s="128"/>
      <c r="QB61" s="128"/>
      <c r="QC61" s="128"/>
      <c r="QD61" s="198"/>
      <c r="QE61" s="128"/>
      <c r="QF61" s="163"/>
      <c r="QG61" s="128"/>
      <c r="QH61" s="128"/>
      <c r="QI61" s="128"/>
      <c r="QJ61" s="128"/>
      <c r="QK61" s="128"/>
      <c r="QL61" s="128"/>
      <c r="QM61" s="128">
        <v>6.57</v>
      </c>
      <c r="QN61" s="128" t="s">
        <v>1489</v>
      </c>
      <c r="QO61" s="163" t="s">
        <v>1490</v>
      </c>
      <c r="QP61" s="128">
        <v>0</v>
      </c>
      <c r="QQ61" s="128"/>
      <c r="QR61" s="128"/>
      <c r="QS61" s="128"/>
      <c r="QT61" s="128"/>
      <c r="QU61" s="128"/>
      <c r="QV61" s="128"/>
      <c r="QW61" s="128"/>
      <c r="QX61" s="128"/>
      <c r="QY61" s="128"/>
      <c r="QZ61" s="128"/>
      <c r="RA61" s="128"/>
      <c r="RB61" s="128"/>
      <c r="RC61" s="128"/>
      <c r="RD61" s="128"/>
      <c r="RE61" s="128"/>
      <c r="RF61" s="128"/>
      <c r="RG61" s="128"/>
      <c r="RH61" s="128"/>
      <c r="RI61" s="128"/>
      <c r="RJ61" s="128"/>
      <c r="RK61" s="128"/>
      <c r="RL61" s="128"/>
      <c r="RM61" s="169"/>
      <c r="RN61" s="128"/>
      <c r="RO61" s="169"/>
      <c r="RP61" s="128"/>
      <c r="RQ61" s="128" t="s">
        <v>1491</v>
      </c>
      <c r="RR61" s="105">
        <f t="shared" si="34"/>
        <v>2.8699999999999992</v>
      </c>
      <c r="RS61" s="113">
        <f t="shared" si="35"/>
        <v>2.8600000000000012</v>
      </c>
      <c r="RT61" s="105">
        <f t="shared" si="36"/>
        <v>2.879999999999999</v>
      </c>
      <c r="RU61" s="105">
        <f t="shared" si="37"/>
        <v>0</v>
      </c>
      <c r="RV61" s="105">
        <f t="shared" si="38"/>
        <v>0</v>
      </c>
      <c r="RW61" s="105">
        <f t="shared" si="39"/>
        <v>0</v>
      </c>
      <c r="RX61" s="105">
        <f t="shared" si="40"/>
        <v>0</v>
      </c>
      <c r="RY61" s="105">
        <f t="shared" si="41"/>
        <v>0</v>
      </c>
      <c r="RZ61" s="105">
        <f t="shared" si="42"/>
        <v>0</v>
      </c>
      <c r="SA61" s="105">
        <f t="shared" si="43"/>
        <v>0</v>
      </c>
      <c r="SB61" s="105">
        <f t="shared" si="44"/>
        <v>0</v>
      </c>
      <c r="SC61" s="105">
        <f t="shared" si="45"/>
        <v>0</v>
      </c>
      <c r="SD61" s="106">
        <f t="shared" si="18"/>
        <v>2.8699999999999997</v>
      </c>
      <c r="SE61" s="106">
        <f t="shared" si="19"/>
        <v>0</v>
      </c>
      <c r="SF61" s="106">
        <f t="shared" si="20"/>
        <v>0</v>
      </c>
      <c r="SG61" s="106">
        <f t="shared" si="12"/>
        <v>0</v>
      </c>
      <c r="SH61" s="107">
        <f>(SD61/1000)*Parameters!$H$2</f>
        <v>8.466499999999999E-5</v>
      </c>
      <c r="SI61" s="107">
        <f>(SE61/1000)*Parameters!$H$4</f>
        <v>0</v>
      </c>
      <c r="SJ61" s="107">
        <f>(SF61/1000)*Parameters!$H$3</f>
        <v>0</v>
      </c>
      <c r="SK61" s="107">
        <f>(SG61/1000)*Parameters!$H$5</f>
        <v>0</v>
      </c>
      <c r="SL61" s="108">
        <f t="shared" si="21"/>
        <v>8.466499999999999E-5</v>
      </c>
      <c r="SM61" s="109">
        <f t="shared" si="13"/>
        <v>1</v>
      </c>
      <c r="SN61" s="109">
        <f t="shared" si="31"/>
        <v>0</v>
      </c>
      <c r="SO61" s="109">
        <f t="shared" si="32"/>
        <v>0</v>
      </c>
      <c r="SP61" s="109">
        <f t="shared" si="33"/>
        <v>0</v>
      </c>
      <c r="SQ61" s="110">
        <f>SUM(GS61*Parameters!$L$2,GT61*Parameters!$L$3,GU61*Parameters!$L$4,GV61*Parameters!$L$5)</f>
        <v>4.0999999999999996</v>
      </c>
      <c r="SR61" s="110">
        <f>SUM(LF61*Parameters!$L$2,LG61*Parameters!$L$3,LH61*Parameters!$L$4,LI61*Parameters!$L$5)</f>
        <v>4.0999999999999996</v>
      </c>
      <c r="SS61" s="110">
        <f>SUM(PS61*Parameters!$L$2,PT61*Parameters!$L$3,PU61*Parameters!$L$4,PV61*Parameters!$L$5)</f>
        <v>4.0999999999999996</v>
      </c>
      <c r="ST61" s="110">
        <f t="shared" si="25"/>
        <v>4.0999999999999996</v>
      </c>
      <c r="SU61" s="111">
        <f t="shared" si="26"/>
        <v>0.70000000000000007</v>
      </c>
      <c r="SV61" s="111">
        <f t="shared" si="27"/>
        <v>0</v>
      </c>
      <c r="SW61" s="111">
        <f t="shared" si="28"/>
        <v>0</v>
      </c>
      <c r="SX61" s="111">
        <f t="shared" si="29"/>
        <v>0</v>
      </c>
      <c r="SY61" s="162">
        <f t="shared" si="46"/>
        <v>45654</v>
      </c>
      <c r="SZ61" s="162">
        <f t="shared" si="30"/>
        <v>45655</v>
      </c>
    </row>
    <row r="62" spans="1:520">
      <c r="A62" s="276">
        <v>45654.492100115698</v>
      </c>
      <c r="B62" s="276">
        <v>45654.495570312502</v>
      </c>
      <c r="C62" s="276">
        <v>45654</v>
      </c>
      <c r="D62" s="121"/>
      <c r="E62" s="121" t="s">
        <v>322</v>
      </c>
      <c r="F62" s="121"/>
      <c r="G62" s="121" t="s">
        <v>322</v>
      </c>
      <c r="H62" s="121"/>
      <c r="I62" s="121" t="s">
        <v>323</v>
      </c>
      <c r="J62" s="121"/>
      <c r="K62" s="121" t="s">
        <v>727</v>
      </c>
      <c r="L62" s="151" t="s">
        <v>728</v>
      </c>
      <c r="M62" s="245" t="s">
        <v>480</v>
      </c>
      <c r="N62" s="121" t="s">
        <v>331</v>
      </c>
      <c r="O62" s="121">
        <v>1</v>
      </c>
      <c r="P62" s="121">
        <v>0</v>
      </c>
      <c r="Q62" s="121">
        <v>0</v>
      </c>
      <c r="R62" s="121">
        <v>0</v>
      </c>
      <c r="S62" s="121">
        <v>0</v>
      </c>
      <c r="T62" s="121">
        <v>0</v>
      </c>
      <c r="U62" s="121"/>
      <c r="V62" s="121" t="s">
        <v>329</v>
      </c>
      <c r="W62" s="121">
        <v>0</v>
      </c>
      <c r="X62" s="121">
        <v>1</v>
      </c>
      <c r="Y62" s="117">
        <v>0</v>
      </c>
      <c r="Z62" s="117">
        <v>0</v>
      </c>
      <c r="AA62" s="117">
        <v>0</v>
      </c>
      <c r="AB62" s="117">
        <v>0</v>
      </c>
      <c r="AC62" s="117">
        <v>0</v>
      </c>
      <c r="AD62" s="117">
        <v>0</v>
      </c>
      <c r="AE62" s="117">
        <v>0</v>
      </c>
      <c r="AF62" s="117">
        <v>0</v>
      </c>
      <c r="AG62" s="117">
        <v>0</v>
      </c>
      <c r="AH62" s="117"/>
      <c r="AI62" s="117"/>
      <c r="AJ62" s="117"/>
      <c r="AK62" s="117"/>
      <c r="AL62" s="117"/>
      <c r="AM62" s="117"/>
      <c r="AN62" s="117"/>
      <c r="AO62" s="117"/>
      <c r="AP62" s="117"/>
      <c r="AQ62" s="117"/>
      <c r="AR62" s="117"/>
      <c r="AS62" s="117"/>
      <c r="AT62" s="117"/>
      <c r="AU62" s="117"/>
      <c r="AV62" s="117"/>
      <c r="AW62" s="117"/>
      <c r="AX62" s="117"/>
      <c r="AY62" s="117"/>
      <c r="AZ62" s="117"/>
      <c r="BA62" s="117"/>
      <c r="BB62" s="117"/>
      <c r="BC62" s="117"/>
      <c r="BD62" s="117"/>
      <c r="BE62" s="117"/>
      <c r="BF62" s="190"/>
      <c r="BG62" s="121"/>
      <c r="BH62" s="122"/>
      <c r="BI62" s="117"/>
      <c r="BJ62" s="117"/>
      <c r="BK62" s="117"/>
      <c r="BL62" s="117"/>
      <c r="BM62" s="117"/>
      <c r="BN62" s="117"/>
      <c r="BO62" s="117">
        <v>15.11</v>
      </c>
      <c r="BP62" s="117" t="s">
        <v>1492</v>
      </c>
      <c r="BQ62" s="122" t="s">
        <v>1493</v>
      </c>
      <c r="BR62" s="117"/>
      <c r="BS62" s="117"/>
      <c r="BT62" s="117"/>
      <c r="BU62" s="117"/>
      <c r="BV62" s="117"/>
      <c r="BW62" s="117"/>
      <c r="BX62" s="117"/>
      <c r="BY62" s="117"/>
      <c r="BZ62" s="117"/>
      <c r="CA62" s="117"/>
      <c r="CB62" s="117"/>
      <c r="CC62" s="117"/>
      <c r="CD62" s="117"/>
      <c r="CE62" s="117"/>
      <c r="CF62" s="117"/>
      <c r="CG62" s="117"/>
      <c r="CH62" s="117"/>
      <c r="CI62" s="117"/>
      <c r="CJ62" s="117"/>
      <c r="CK62" s="117"/>
      <c r="CL62" s="117"/>
      <c r="CM62" s="117"/>
      <c r="CN62" s="117"/>
      <c r="CO62" s="117"/>
      <c r="CP62" s="117"/>
      <c r="CQ62" s="117"/>
      <c r="CR62" s="117"/>
      <c r="CS62" s="117"/>
      <c r="CT62" s="117"/>
      <c r="CU62" s="117"/>
      <c r="CV62" s="117"/>
      <c r="CW62" s="117"/>
      <c r="CX62" s="117"/>
      <c r="CY62" s="117"/>
      <c r="CZ62" s="117"/>
      <c r="DA62" s="117"/>
      <c r="DB62" s="117"/>
      <c r="DC62" s="117"/>
      <c r="DD62" s="117"/>
      <c r="DE62" s="117"/>
      <c r="DF62" s="117"/>
      <c r="DG62" s="117"/>
      <c r="DH62" s="117"/>
      <c r="DI62" s="117"/>
      <c r="DJ62" s="117"/>
      <c r="DK62" s="117"/>
      <c r="DL62" s="117"/>
      <c r="DM62" s="117"/>
      <c r="DN62" s="171"/>
      <c r="DO62" s="117"/>
      <c r="DP62" s="166"/>
      <c r="DQ62" s="117"/>
      <c r="DR62" s="166"/>
      <c r="DS62" s="117"/>
      <c r="DT62" s="117"/>
      <c r="DU62" s="117"/>
      <c r="DV62" s="117"/>
      <c r="DW62" s="248" t="s">
        <v>731</v>
      </c>
      <c r="DX62" s="117"/>
      <c r="DY62" s="117"/>
      <c r="DZ62" s="117"/>
      <c r="EA62" s="117"/>
      <c r="EB62" s="117"/>
      <c r="EC62" s="117"/>
      <c r="ED62" s="117" t="s">
        <v>1494</v>
      </c>
      <c r="EE62" s="252">
        <v>45655.491033773098</v>
      </c>
      <c r="EF62" s="261">
        <v>45655.495099710599</v>
      </c>
      <c r="EG62" s="252">
        <v>45655</v>
      </c>
      <c r="EH62" s="129"/>
      <c r="EI62" s="129" t="s">
        <v>322</v>
      </c>
      <c r="EJ62" s="129"/>
      <c r="EK62" s="129" t="s">
        <v>322</v>
      </c>
      <c r="EL62" s="129"/>
      <c r="EM62" s="129" t="s">
        <v>323</v>
      </c>
      <c r="EN62" s="129"/>
      <c r="EO62" s="129" t="s">
        <v>727</v>
      </c>
      <c r="EP62" s="153" t="s">
        <v>731</v>
      </c>
      <c r="EQ62" s="153" t="s">
        <v>480</v>
      </c>
      <c r="ER62" s="129" t="s">
        <v>331</v>
      </c>
      <c r="ES62" s="129">
        <v>1</v>
      </c>
      <c r="ET62" s="129">
        <v>0</v>
      </c>
      <c r="EU62" s="129">
        <v>0</v>
      </c>
      <c r="EV62" s="129">
        <v>0</v>
      </c>
      <c r="EW62" s="129">
        <v>0</v>
      </c>
      <c r="EX62" s="129">
        <v>0</v>
      </c>
      <c r="EY62" s="129"/>
      <c r="EZ62" s="129" t="s">
        <v>329</v>
      </c>
      <c r="FA62" s="129">
        <v>0</v>
      </c>
      <c r="FB62" s="129">
        <v>1</v>
      </c>
      <c r="FC62" s="129">
        <v>0</v>
      </c>
      <c r="FD62" s="129">
        <v>0</v>
      </c>
      <c r="FE62" s="129">
        <v>0</v>
      </c>
      <c r="FF62" s="129">
        <v>0</v>
      </c>
      <c r="FG62" s="129">
        <v>0</v>
      </c>
      <c r="FH62" s="129">
        <v>0</v>
      </c>
      <c r="FI62" s="129">
        <v>0</v>
      </c>
      <c r="FJ62" s="129">
        <v>0</v>
      </c>
      <c r="FK62" s="129">
        <v>0</v>
      </c>
      <c r="FL62" s="129"/>
      <c r="FM62" s="129"/>
      <c r="FN62" s="129"/>
      <c r="FO62" s="129"/>
      <c r="FP62" s="129"/>
      <c r="FQ62" s="129"/>
      <c r="FR62" s="129"/>
      <c r="FS62" s="129"/>
      <c r="FT62" s="129"/>
      <c r="FU62" s="129"/>
      <c r="FV62" s="129"/>
      <c r="FW62" s="129"/>
      <c r="FX62" s="129"/>
      <c r="FY62" s="129"/>
      <c r="FZ62" s="129"/>
      <c r="GA62" s="129"/>
      <c r="GB62" s="129"/>
      <c r="GC62" s="129"/>
      <c r="GD62" s="129"/>
      <c r="GE62" s="129"/>
      <c r="GF62" s="129"/>
      <c r="GG62" s="129"/>
      <c r="GH62" s="129"/>
      <c r="GI62" s="129"/>
      <c r="GJ62" s="129"/>
      <c r="GK62" s="129"/>
      <c r="GL62" s="129"/>
      <c r="GM62" s="129"/>
      <c r="GN62" s="129"/>
      <c r="GO62" s="129"/>
      <c r="GP62" s="129"/>
      <c r="GQ62" s="129"/>
      <c r="GR62" s="129"/>
      <c r="GS62" s="129">
        <v>6</v>
      </c>
      <c r="GT62" s="129">
        <v>2</v>
      </c>
      <c r="GU62" s="129">
        <v>0</v>
      </c>
      <c r="GV62" s="129">
        <v>1</v>
      </c>
      <c r="GW62" s="129"/>
      <c r="GX62" s="129"/>
      <c r="GY62" s="129"/>
      <c r="GZ62" s="129"/>
      <c r="HA62" s="129"/>
      <c r="HB62" s="129"/>
      <c r="HC62" s="129"/>
      <c r="HD62" s="186"/>
      <c r="HE62" s="129"/>
      <c r="HF62" s="140"/>
      <c r="HG62" s="129"/>
      <c r="HH62" s="129"/>
      <c r="HI62" s="129"/>
      <c r="HJ62" s="129"/>
      <c r="HK62" s="129"/>
      <c r="HL62" s="129"/>
      <c r="HM62" s="129">
        <v>12.27</v>
      </c>
      <c r="HN62" s="129" t="s">
        <v>1495</v>
      </c>
      <c r="HO62" s="140" t="s">
        <v>1496</v>
      </c>
      <c r="HP62" s="129">
        <v>0</v>
      </c>
      <c r="HQ62" s="129"/>
      <c r="HR62" s="129"/>
      <c r="HS62" s="129"/>
      <c r="HT62" s="129"/>
      <c r="HU62" s="129"/>
      <c r="HV62" s="129"/>
      <c r="HW62" s="129"/>
      <c r="HX62" s="129"/>
      <c r="HY62" s="129"/>
      <c r="HZ62" s="129"/>
      <c r="IA62" s="129"/>
      <c r="IB62" s="129"/>
      <c r="IC62" s="129"/>
      <c r="ID62" s="129"/>
      <c r="IE62" s="129"/>
      <c r="IF62" s="129"/>
      <c r="IG62" s="129"/>
      <c r="IH62" s="129"/>
      <c r="II62" s="129"/>
      <c r="IJ62" s="129"/>
      <c r="IK62" s="129"/>
      <c r="IL62" s="176" t="s">
        <v>735</v>
      </c>
      <c r="IM62" s="129"/>
      <c r="IN62" s="167"/>
      <c r="IO62" s="129"/>
      <c r="IP62" s="129"/>
      <c r="IQ62" s="129" t="s">
        <v>1497</v>
      </c>
      <c r="IR62" s="265">
        <v>45656.491837650501</v>
      </c>
      <c r="IS62" s="265">
        <v>45656.495710694398</v>
      </c>
      <c r="IT62" s="265">
        <v>45656</v>
      </c>
      <c r="IU62" s="142"/>
      <c r="IV62" s="142" t="s">
        <v>322</v>
      </c>
      <c r="IW62" s="142"/>
      <c r="IX62" s="142" t="s">
        <v>322</v>
      </c>
      <c r="IY62" s="142"/>
      <c r="IZ62" s="142" t="s">
        <v>323</v>
      </c>
      <c r="JA62" s="142"/>
      <c r="JB62" s="142" t="s">
        <v>727</v>
      </c>
      <c r="JC62" s="154" t="s">
        <v>735</v>
      </c>
      <c r="JD62" s="154" t="s">
        <v>480</v>
      </c>
      <c r="JE62" s="142" t="s">
        <v>331</v>
      </c>
      <c r="JF62" s="142">
        <v>1</v>
      </c>
      <c r="JG62" s="142">
        <v>0</v>
      </c>
      <c r="JH62" s="142">
        <v>0</v>
      </c>
      <c r="JI62" s="142">
        <v>0</v>
      </c>
      <c r="JJ62" s="142">
        <v>0</v>
      </c>
      <c r="JK62" s="142">
        <v>0</v>
      </c>
      <c r="JL62" s="142"/>
      <c r="JM62" s="142" t="s">
        <v>329</v>
      </c>
      <c r="JN62" s="142">
        <v>0</v>
      </c>
      <c r="JO62" s="142">
        <v>1</v>
      </c>
      <c r="JP62" s="142">
        <v>0</v>
      </c>
      <c r="JQ62" s="142">
        <v>0</v>
      </c>
      <c r="JR62" s="142">
        <v>0</v>
      </c>
      <c r="JS62" s="142">
        <v>0</v>
      </c>
      <c r="JT62" s="142">
        <v>0</v>
      </c>
      <c r="JU62" s="142">
        <v>0</v>
      </c>
      <c r="JV62" s="142">
        <v>0</v>
      </c>
      <c r="JW62" s="142">
        <v>0</v>
      </c>
      <c r="JX62" s="142">
        <v>0</v>
      </c>
      <c r="JY62" s="142"/>
      <c r="JZ62" s="142"/>
      <c r="KA62" s="142"/>
      <c r="KB62" s="142"/>
      <c r="KC62" s="142"/>
      <c r="KD62" s="142"/>
      <c r="KE62" s="142"/>
      <c r="KF62" s="142"/>
      <c r="KG62" s="142"/>
      <c r="KH62" s="142"/>
      <c r="KI62" s="142"/>
      <c r="KJ62" s="142"/>
      <c r="KK62" s="142"/>
      <c r="KL62" s="142"/>
      <c r="KM62" s="142"/>
      <c r="KN62" s="142"/>
      <c r="KO62" s="142"/>
      <c r="KP62" s="142"/>
      <c r="KQ62" s="142"/>
      <c r="KR62" s="142"/>
      <c r="KS62" s="142"/>
      <c r="KT62" s="142"/>
      <c r="KU62" s="142"/>
      <c r="KV62" s="142"/>
      <c r="KW62" s="142"/>
      <c r="KX62" s="142"/>
      <c r="KY62" s="142"/>
      <c r="KZ62" s="142"/>
      <c r="LA62" s="142"/>
      <c r="LB62" s="142"/>
      <c r="LC62" s="142"/>
      <c r="LD62" s="142"/>
      <c r="LE62" s="142"/>
      <c r="LF62" s="142">
        <v>6</v>
      </c>
      <c r="LG62" s="142">
        <v>2</v>
      </c>
      <c r="LH62" s="142">
        <v>0</v>
      </c>
      <c r="LI62" s="142">
        <v>1</v>
      </c>
      <c r="LJ62" s="142"/>
      <c r="LK62" s="142"/>
      <c r="LL62" s="142"/>
      <c r="LM62" s="142"/>
      <c r="LN62" s="142"/>
      <c r="LO62" s="142"/>
      <c r="LP62" s="142"/>
      <c r="LQ62" s="194"/>
      <c r="LR62" s="142"/>
      <c r="LS62" s="144"/>
      <c r="LT62" s="142"/>
      <c r="LU62" s="142"/>
      <c r="LV62" s="142"/>
      <c r="LW62" s="142"/>
      <c r="LX62" s="142"/>
      <c r="LY62" s="142"/>
      <c r="LZ62" s="142">
        <v>9.32</v>
      </c>
      <c r="MA62" s="142" t="s">
        <v>1498</v>
      </c>
      <c r="MB62" s="144" t="s">
        <v>1499</v>
      </c>
      <c r="MC62" s="142">
        <v>0</v>
      </c>
      <c r="MD62" s="142"/>
      <c r="ME62" s="142"/>
      <c r="MF62" s="142"/>
      <c r="MG62" s="142"/>
      <c r="MH62" s="142"/>
      <c r="MI62" s="142"/>
      <c r="MJ62" s="142"/>
      <c r="MK62" s="142"/>
      <c r="ML62" s="142"/>
      <c r="MM62" s="142"/>
      <c r="MN62" s="142"/>
      <c r="MO62" s="142"/>
      <c r="MP62" s="142"/>
      <c r="MQ62" s="142"/>
      <c r="MR62" s="142"/>
      <c r="MS62" s="142"/>
      <c r="MT62" s="142"/>
      <c r="MU62" s="142"/>
      <c r="MV62" s="142"/>
      <c r="MW62" s="142"/>
      <c r="MX62" s="142"/>
      <c r="MY62" s="168"/>
      <c r="MZ62" s="142"/>
      <c r="NA62" s="180" t="s">
        <v>739</v>
      </c>
      <c r="NB62" s="142"/>
      <c r="NC62" s="142"/>
      <c r="ND62" s="142" t="s">
        <v>1500</v>
      </c>
      <c r="NE62" s="270">
        <v>45657.491838090296</v>
      </c>
      <c r="NF62" s="270">
        <v>45657.494895567099</v>
      </c>
      <c r="NG62" s="270">
        <v>45657</v>
      </c>
      <c r="NH62" s="128"/>
      <c r="NI62" s="128" t="s">
        <v>322</v>
      </c>
      <c r="NJ62" s="128"/>
      <c r="NK62" s="128" t="s">
        <v>322</v>
      </c>
      <c r="NL62" s="128"/>
      <c r="NM62" s="128" t="s">
        <v>323</v>
      </c>
      <c r="NN62" s="128"/>
      <c r="NO62" s="128" t="s">
        <v>727</v>
      </c>
      <c r="NP62" s="136" t="s">
        <v>739</v>
      </c>
      <c r="NQ62" s="136" t="s">
        <v>480</v>
      </c>
      <c r="NR62" s="128" t="s">
        <v>331</v>
      </c>
      <c r="NS62" s="128">
        <v>1</v>
      </c>
      <c r="NT62" s="128">
        <v>0</v>
      </c>
      <c r="NU62" s="128">
        <v>0</v>
      </c>
      <c r="NV62" s="128">
        <v>0</v>
      </c>
      <c r="NW62" s="128">
        <v>0</v>
      </c>
      <c r="NX62" s="128">
        <v>0</v>
      </c>
      <c r="NY62" s="128"/>
      <c r="NZ62" s="128" t="s">
        <v>329</v>
      </c>
      <c r="OA62" s="128">
        <v>0</v>
      </c>
      <c r="OB62" s="128">
        <v>1</v>
      </c>
      <c r="OC62" s="128">
        <v>0</v>
      </c>
      <c r="OD62" s="128">
        <v>0</v>
      </c>
      <c r="OE62" s="128">
        <v>0</v>
      </c>
      <c r="OF62" s="128">
        <v>0</v>
      </c>
      <c r="OG62" s="128">
        <v>0</v>
      </c>
      <c r="OH62" s="128">
        <v>0</v>
      </c>
      <c r="OI62" s="128">
        <v>0</v>
      </c>
      <c r="OJ62" s="128">
        <v>0</v>
      </c>
      <c r="OK62" s="128">
        <v>0</v>
      </c>
      <c r="OL62" s="128"/>
      <c r="OM62" s="128"/>
      <c r="ON62" s="128"/>
      <c r="OO62" s="128"/>
      <c r="OP62" s="128"/>
      <c r="OQ62" s="128"/>
      <c r="OR62" s="128"/>
      <c r="OS62" s="128"/>
      <c r="OT62" s="128"/>
      <c r="OU62" s="128"/>
      <c r="OV62" s="128"/>
      <c r="OW62" s="128"/>
      <c r="OX62" s="128"/>
      <c r="OY62" s="128"/>
      <c r="OZ62" s="128"/>
      <c r="PA62" s="128"/>
      <c r="PB62" s="128"/>
      <c r="PC62" s="128"/>
      <c r="PD62" s="128"/>
      <c r="PE62" s="128"/>
      <c r="PF62" s="128"/>
      <c r="PG62" s="128"/>
      <c r="PH62" s="128"/>
      <c r="PI62" s="128"/>
      <c r="PJ62" s="128"/>
      <c r="PK62" s="128"/>
      <c r="PL62" s="128"/>
      <c r="PM62" s="128"/>
      <c r="PN62" s="128"/>
      <c r="PO62" s="128"/>
      <c r="PP62" s="128"/>
      <c r="PQ62" s="128"/>
      <c r="PR62" s="128"/>
      <c r="PS62" s="128">
        <v>6</v>
      </c>
      <c r="PT62" s="128">
        <v>2</v>
      </c>
      <c r="PU62" s="128">
        <v>0</v>
      </c>
      <c r="PV62" s="128">
        <v>1</v>
      </c>
      <c r="PW62" s="128"/>
      <c r="PX62" s="128"/>
      <c r="PY62" s="128"/>
      <c r="PZ62" s="128"/>
      <c r="QA62" s="128"/>
      <c r="QB62" s="128"/>
      <c r="QC62" s="128"/>
      <c r="QD62" s="198"/>
      <c r="QE62" s="128"/>
      <c r="QF62" s="163"/>
      <c r="QG62" s="128"/>
      <c r="QH62" s="128"/>
      <c r="QI62" s="128"/>
      <c r="QJ62" s="128"/>
      <c r="QK62" s="128"/>
      <c r="QL62" s="128"/>
      <c r="QM62" s="128">
        <v>6.42</v>
      </c>
      <c r="QN62" s="128" t="s">
        <v>1501</v>
      </c>
      <c r="QO62" s="163" t="s">
        <v>1502</v>
      </c>
      <c r="QP62" s="128">
        <v>0</v>
      </c>
      <c r="QQ62" s="128"/>
      <c r="QR62" s="128"/>
      <c r="QS62" s="128"/>
      <c r="QT62" s="128"/>
      <c r="QU62" s="128"/>
      <c r="QV62" s="128"/>
      <c r="QW62" s="128"/>
      <c r="QX62" s="128"/>
      <c r="QY62" s="128"/>
      <c r="QZ62" s="128"/>
      <c r="RA62" s="128"/>
      <c r="RB62" s="128"/>
      <c r="RC62" s="128"/>
      <c r="RD62" s="128"/>
      <c r="RE62" s="128"/>
      <c r="RF62" s="128"/>
      <c r="RG62" s="128"/>
      <c r="RH62" s="128"/>
      <c r="RI62" s="128"/>
      <c r="RJ62" s="128"/>
      <c r="RK62" s="128"/>
      <c r="RL62" s="128"/>
      <c r="RM62" s="169"/>
      <c r="RN62" s="128"/>
      <c r="RO62" s="169"/>
      <c r="RP62" s="128"/>
      <c r="RQ62" s="128" t="s">
        <v>1503</v>
      </c>
      <c r="RR62" s="105">
        <f t="shared" si="34"/>
        <v>2.84</v>
      </c>
      <c r="RS62" s="113">
        <f t="shared" si="35"/>
        <v>2.9499999999999993</v>
      </c>
      <c r="RT62" s="105">
        <f t="shared" si="36"/>
        <v>2.9000000000000004</v>
      </c>
      <c r="RU62" s="105">
        <f t="shared" si="37"/>
        <v>0</v>
      </c>
      <c r="RV62" s="105">
        <f t="shared" si="38"/>
        <v>0</v>
      </c>
      <c r="RW62" s="105">
        <f t="shared" si="39"/>
        <v>0</v>
      </c>
      <c r="RX62" s="105">
        <f t="shared" si="40"/>
        <v>0</v>
      </c>
      <c r="RY62" s="105">
        <f t="shared" si="41"/>
        <v>0</v>
      </c>
      <c r="RZ62" s="105">
        <f t="shared" si="42"/>
        <v>0</v>
      </c>
      <c r="SA62" s="105">
        <f t="shared" si="43"/>
        <v>0</v>
      </c>
      <c r="SB62" s="105">
        <f t="shared" si="44"/>
        <v>0</v>
      </c>
      <c r="SC62" s="105">
        <f t="shared" si="45"/>
        <v>0</v>
      </c>
      <c r="SD62" s="106">
        <f t="shared" si="18"/>
        <v>2.8966666666666665</v>
      </c>
      <c r="SE62" s="106">
        <f t="shared" si="19"/>
        <v>0</v>
      </c>
      <c r="SF62" s="106">
        <f t="shared" si="20"/>
        <v>0</v>
      </c>
      <c r="SG62" s="106">
        <f t="shared" si="12"/>
        <v>0</v>
      </c>
      <c r="SH62" s="107">
        <f>(SD62/1000)*Parameters!$H$2</f>
        <v>8.5451666666666647E-5</v>
      </c>
      <c r="SI62" s="107">
        <f>(SE62/1000)*Parameters!$H$4</f>
        <v>0</v>
      </c>
      <c r="SJ62" s="107">
        <f>(SF62/1000)*Parameters!$H$3</f>
        <v>0</v>
      </c>
      <c r="SK62" s="107">
        <f>(SG62/1000)*Parameters!$H$5</f>
        <v>0</v>
      </c>
      <c r="SL62" s="108">
        <f t="shared" si="21"/>
        <v>8.5451666666666647E-5</v>
      </c>
      <c r="SM62" s="109">
        <f t="shared" si="13"/>
        <v>1</v>
      </c>
      <c r="SN62" s="109">
        <f t="shared" si="31"/>
        <v>0</v>
      </c>
      <c r="SO62" s="109">
        <f t="shared" si="32"/>
        <v>0</v>
      </c>
      <c r="SP62" s="109">
        <f t="shared" si="33"/>
        <v>0</v>
      </c>
      <c r="SQ62" s="110">
        <f>SUM(GS62*Parameters!$L$2,GT62*Parameters!$L$3,GU62*Parameters!$L$4,GV62*Parameters!$L$5)</f>
        <v>5.3999999999999995</v>
      </c>
      <c r="SR62" s="110">
        <f>SUM(LF62*Parameters!$L$2,LG62*Parameters!$L$3,LH62*Parameters!$L$4,LI62*Parameters!$L$5)</f>
        <v>5.3999999999999995</v>
      </c>
      <c r="SS62" s="110">
        <f>SUM(PS62*Parameters!$L$2,PT62*Parameters!$L$3,PU62*Parameters!$L$4,PV62*Parameters!$L$5)</f>
        <v>5.3999999999999995</v>
      </c>
      <c r="ST62" s="110">
        <f t="shared" si="25"/>
        <v>5.3999999999999995</v>
      </c>
      <c r="SU62" s="111">
        <f t="shared" si="26"/>
        <v>0.53641975308641976</v>
      </c>
      <c r="SV62" s="111">
        <f t="shared" si="27"/>
        <v>0</v>
      </c>
      <c r="SW62" s="111">
        <f t="shared" si="28"/>
        <v>0</v>
      </c>
      <c r="SX62" s="111">
        <f t="shared" si="29"/>
        <v>0</v>
      </c>
      <c r="SY62" s="162">
        <f t="shared" si="46"/>
        <v>45654</v>
      </c>
      <c r="SZ62" s="162">
        <f t="shared" si="30"/>
        <v>45655</v>
      </c>
    </row>
    <row r="63" spans="1:520">
      <c r="A63" s="276">
        <v>45641.480360786998</v>
      </c>
      <c r="B63" s="276">
        <v>45670.6135500116</v>
      </c>
      <c r="C63" s="276">
        <v>45641</v>
      </c>
      <c r="D63" s="121"/>
      <c r="E63" s="121" t="s">
        <v>322</v>
      </c>
      <c r="F63" s="121"/>
      <c r="G63" s="121" t="s">
        <v>322</v>
      </c>
      <c r="H63" s="121"/>
      <c r="I63" s="121" t="s">
        <v>323</v>
      </c>
      <c r="J63" s="121"/>
      <c r="K63" s="121" t="s">
        <v>727</v>
      </c>
      <c r="L63" s="151" t="s">
        <v>821</v>
      </c>
      <c r="M63" s="245" t="s">
        <v>482</v>
      </c>
      <c r="N63" s="121" t="s">
        <v>331</v>
      </c>
      <c r="O63" s="121">
        <v>1</v>
      </c>
      <c r="P63" s="121">
        <v>0</v>
      </c>
      <c r="Q63" s="121">
        <v>0</v>
      </c>
      <c r="R63" s="121">
        <v>0</v>
      </c>
      <c r="S63" s="121">
        <v>0</v>
      </c>
      <c r="T63" s="121">
        <v>0</v>
      </c>
      <c r="U63" s="121"/>
      <c r="V63" s="121" t="s">
        <v>329</v>
      </c>
      <c r="W63" s="121">
        <v>0</v>
      </c>
      <c r="X63" s="121">
        <v>1</v>
      </c>
      <c r="Y63" s="117">
        <v>0</v>
      </c>
      <c r="Z63" s="117">
        <v>0</v>
      </c>
      <c r="AA63" s="117">
        <v>0</v>
      </c>
      <c r="AB63" s="117">
        <v>0</v>
      </c>
      <c r="AC63" s="117">
        <v>0</v>
      </c>
      <c r="AD63" s="117">
        <v>0</v>
      </c>
      <c r="AE63" s="117">
        <v>0</v>
      </c>
      <c r="AF63" s="117">
        <v>0</v>
      </c>
      <c r="AG63" s="117">
        <v>0</v>
      </c>
      <c r="AH63" s="117"/>
      <c r="AI63" s="117"/>
      <c r="AJ63" s="117"/>
      <c r="AK63" s="117"/>
      <c r="AL63" s="117"/>
      <c r="AM63" s="117"/>
      <c r="AN63" s="117"/>
      <c r="AO63" s="117"/>
      <c r="AP63" s="117"/>
      <c r="AQ63" s="117"/>
      <c r="AR63" s="117"/>
      <c r="AS63" s="117"/>
      <c r="AT63" s="117"/>
      <c r="AU63" s="117"/>
      <c r="AV63" s="117"/>
      <c r="AW63" s="117"/>
      <c r="AX63" s="117"/>
      <c r="AY63" s="117"/>
      <c r="AZ63" s="117"/>
      <c r="BA63" s="117"/>
      <c r="BB63" s="117"/>
      <c r="BC63" s="117"/>
      <c r="BD63" s="117"/>
      <c r="BE63" s="117"/>
      <c r="BF63" s="190"/>
      <c r="BG63" s="121"/>
      <c r="BH63" s="122"/>
      <c r="BI63" s="117"/>
      <c r="BJ63" s="117"/>
      <c r="BK63" s="117"/>
      <c r="BL63" s="117"/>
      <c r="BM63" s="117"/>
      <c r="BN63" s="117"/>
      <c r="BO63" s="117">
        <v>13.64</v>
      </c>
      <c r="BP63" s="117" t="s">
        <v>1504</v>
      </c>
      <c r="BQ63" s="122" t="s">
        <v>1505</v>
      </c>
      <c r="BR63" s="117"/>
      <c r="BS63" s="117"/>
      <c r="BT63" s="117"/>
      <c r="BU63" s="117"/>
      <c r="BV63" s="117"/>
      <c r="BW63" s="117"/>
      <c r="BX63" s="117"/>
      <c r="BY63" s="117"/>
      <c r="BZ63" s="117"/>
      <c r="CA63" s="117"/>
      <c r="CB63" s="117"/>
      <c r="CC63" s="117"/>
      <c r="CD63" s="117"/>
      <c r="CE63" s="117"/>
      <c r="CF63" s="117"/>
      <c r="CG63" s="117"/>
      <c r="CH63" s="117"/>
      <c r="CI63" s="117"/>
      <c r="CJ63" s="117"/>
      <c r="CK63" s="117"/>
      <c r="CL63" s="117"/>
      <c r="CM63" s="117"/>
      <c r="CN63" s="117"/>
      <c r="CO63" s="117"/>
      <c r="CP63" s="117"/>
      <c r="CQ63" s="117"/>
      <c r="CR63" s="117"/>
      <c r="CS63" s="117"/>
      <c r="CT63" s="117"/>
      <c r="CU63" s="117"/>
      <c r="CV63" s="117"/>
      <c r="CW63" s="117"/>
      <c r="CX63" s="117"/>
      <c r="CY63" s="117"/>
      <c r="CZ63" s="117"/>
      <c r="DA63" s="117"/>
      <c r="DB63" s="117"/>
      <c r="DC63" s="117"/>
      <c r="DD63" s="117"/>
      <c r="DE63" s="117"/>
      <c r="DF63" s="117"/>
      <c r="DG63" s="117"/>
      <c r="DH63" s="117"/>
      <c r="DI63" s="117"/>
      <c r="DJ63" s="117"/>
      <c r="DK63" s="117"/>
      <c r="DL63" s="117"/>
      <c r="DM63" s="117"/>
      <c r="DN63" s="171"/>
      <c r="DO63" s="117"/>
      <c r="DP63" s="166"/>
      <c r="DQ63" s="117"/>
      <c r="DR63" s="166"/>
      <c r="DS63" s="117"/>
      <c r="DT63" s="117"/>
      <c r="DU63" s="117"/>
      <c r="DV63" s="117"/>
      <c r="DW63" s="248" t="s">
        <v>821</v>
      </c>
      <c r="DX63" s="117"/>
      <c r="DY63" s="117"/>
      <c r="DZ63" s="117"/>
      <c r="EA63" s="117"/>
      <c r="EB63" s="117"/>
      <c r="EC63" s="117"/>
      <c r="ED63" s="117" t="s">
        <v>1506</v>
      </c>
      <c r="EE63" s="252">
        <v>45642.477119050898</v>
      </c>
      <c r="EF63" s="261">
        <v>45642.4825599537</v>
      </c>
      <c r="EG63" s="252">
        <v>45642</v>
      </c>
      <c r="EH63" s="129"/>
      <c r="EI63" s="129" t="s">
        <v>322</v>
      </c>
      <c r="EJ63" s="129"/>
      <c r="EK63" s="129" t="s">
        <v>322</v>
      </c>
      <c r="EL63" s="129"/>
      <c r="EM63" s="129" t="s">
        <v>323</v>
      </c>
      <c r="EN63" s="129"/>
      <c r="EO63" s="129" t="s">
        <v>727</v>
      </c>
      <c r="EP63" s="153" t="s">
        <v>825</v>
      </c>
      <c r="EQ63" s="153" t="s">
        <v>482</v>
      </c>
      <c r="ER63" s="129" t="s">
        <v>331</v>
      </c>
      <c r="ES63" s="129">
        <v>1</v>
      </c>
      <c r="ET63" s="129">
        <v>0</v>
      </c>
      <c r="EU63" s="129">
        <v>0</v>
      </c>
      <c r="EV63" s="129">
        <v>0</v>
      </c>
      <c r="EW63" s="129">
        <v>0</v>
      </c>
      <c r="EX63" s="129">
        <v>0</v>
      </c>
      <c r="EY63" s="129"/>
      <c r="EZ63" s="129" t="s">
        <v>329</v>
      </c>
      <c r="FA63" s="129">
        <v>0</v>
      </c>
      <c r="FB63" s="129">
        <v>1</v>
      </c>
      <c r="FC63" s="129">
        <v>0</v>
      </c>
      <c r="FD63" s="129">
        <v>0</v>
      </c>
      <c r="FE63" s="129">
        <v>0</v>
      </c>
      <c r="FF63" s="129">
        <v>0</v>
      </c>
      <c r="FG63" s="129">
        <v>0</v>
      </c>
      <c r="FH63" s="129">
        <v>0</v>
      </c>
      <c r="FI63" s="129">
        <v>0</v>
      </c>
      <c r="FJ63" s="129">
        <v>0</v>
      </c>
      <c r="FK63" s="129">
        <v>0</v>
      </c>
      <c r="FL63" s="129"/>
      <c r="FM63" s="129"/>
      <c r="FN63" s="129"/>
      <c r="FO63" s="129"/>
      <c r="FP63" s="129"/>
      <c r="FQ63" s="129"/>
      <c r="FR63" s="129"/>
      <c r="FS63" s="129"/>
      <c r="FT63" s="129"/>
      <c r="FU63" s="129"/>
      <c r="FV63" s="129"/>
      <c r="FW63" s="129"/>
      <c r="FX63" s="129"/>
      <c r="FY63" s="129"/>
      <c r="FZ63" s="129"/>
      <c r="GA63" s="129"/>
      <c r="GB63" s="129"/>
      <c r="GC63" s="129"/>
      <c r="GD63" s="129"/>
      <c r="GE63" s="129"/>
      <c r="GF63" s="129"/>
      <c r="GG63" s="129"/>
      <c r="GH63" s="129"/>
      <c r="GI63" s="129"/>
      <c r="GJ63" s="129"/>
      <c r="GK63" s="129"/>
      <c r="GL63" s="129"/>
      <c r="GM63" s="129"/>
      <c r="GN63" s="129"/>
      <c r="GO63" s="129"/>
      <c r="GP63" s="129"/>
      <c r="GQ63" s="129"/>
      <c r="GR63" s="129"/>
      <c r="GS63" s="129">
        <v>0</v>
      </c>
      <c r="GT63" s="129">
        <v>6</v>
      </c>
      <c r="GU63" s="129">
        <v>2</v>
      </c>
      <c r="GV63" s="129">
        <v>1</v>
      </c>
      <c r="GW63" s="129"/>
      <c r="GX63" s="129"/>
      <c r="GY63" s="129"/>
      <c r="GZ63" s="129"/>
      <c r="HA63" s="129"/>
      <c r="HB63" s="129"/>
      <c r="HC63" s="129"/>
      <c r="HD63" s="186"/>
      <c r="HE63" s="129"/>
      <c r="HF63" s="140"/>
      <c r="HG63" s="129"/>
      <c r="HH63" s="129"/>
      <c r="HI63" s="129"/>
      <c r="HJ63" s="129"/>
      <c r="HK63" s="129"/>
      <c r="HL63" s="129"/>
      <c r="HM63" s="129">
        <v>11.19</v>
      </c>
      <c r="HN63" s="129" t="s">
        <v>1507</v>
      </c>
      <c r="HO63" s="140" t="s">
        <v>1508</v>
      </c>
      <c r="HP63" s="129">
        <v>0</v>
      </c>
      <c r="HQ63" s="129"/>
      <c r="HR63" s="129"/>
      <c r="HS63" s="129"/>
      <c r="HT63" s="129"/>
      <c r="HU63" s="129"/>
      <c r="HV63" s="129"/>
      <c r="HW63" s="129"/>
      <c r="HX63" s="129"/>
      <c r="HY63" s="129"/>
      <c r="HZ63" s="129"/>
      <c r="IA63" s="129"/>
      <c r="IB63" s="129"/>
      <c r="IC63" s="129"/>
      <c r="ID63" s="129"/>
      <c r="IE63" s="129"/>
      <c r="IF63" s="129"/>
      <c r="IG63" s="129"/>
      <c r="IH63" s="129"/>
      <c r="II63" s="129"/>
      <c r="IJ63" s="129"/>
      <c r="IK63" s="129"/>
      <c r="IL63" s="176" t="s">
        <v>828</v>
      </c>
      <c r="IM63" s="129"/>
      <c r="IN63" s="167"/>
      <c r="IO63" s="129"/>
      <c r="IP63" s="129"/>
      <c r="IQ63" s="129" t="s">
        <v>1509</v>
      </c>
      <c r="IR63" s="265">
        <v>45643.477217013897</v>
      </c>
      <c r="IS63" s="265">
        <v>45670.613946411999</v>
      </c>
      <c r="IT63" s="265">
        <v>45643</v>
      </c>
      <c r="IU63" s="142"/>
      <c r="IV63" s="142" t="s">
        <v>322</v>
      </c>
      <c r="IW63" s="142"/>
      <c r="IX63" s="142" t="s">
        <v>322</v>
      </c>
      <c r="IY63" s="142"/>
      <c r="IZ63" s="142" t="s">
        <v>323</v>
      </c>
      <c r="JA63" s="142"/>
      <c r="JB63" s="142" t="s">
        <v>727</v>
      </c>
      <c r="JC63" s="154" t="s">
        <v>828</v>
      </c>
      <c r="JD63" s="154" t="s">
        <v>482</v>
      </c>
      <c r="JE63" s="142" t="s">
        <v>331</v>
      </c>
      <c r="JF63" s="142">
        <v>1</v>
      </c>
      <c r="JG63" s="142">
        <v>0</v>
      </c>
      <c r="JH63" s="142">
        <v>0</v>
      </c>
      <c r="JI63" s="142">
        <v>0</v>
      </c>
      <c r="JJ63" s="142">
        <v>0</v>
      </c>
      <c r="JK63" s="142">
        <v>0</v>
      </c>
      <c r="JL63" s="142"/>
      <c r="JM63" s="142" t="s">
        <v>329</v>
      </c>
      <c r="JN63" s="142">
        <v>0</v>
      </c>
      <c r="JO63" s="142">
        <v>1</v>
      </c>
      <c r="JP63" s="142">
        <v>0</v>
      </c>
      <c r="JQ63" s="142">
        <v>0</v>
      </c>
      <c r="JR63" s="142">
        <v>0</v>
      </c>
      <c r="JS63" s="142">
        <v>0</v>
      </c>
      <c r="JT63" s="142">
        <v>0</v>
      </c>
      <c r="JU63" s="142">
        <v>0</v>
      </c>
      <c r="JV63" s="142">
        <v>0</v>
      </c>
      <c r="JW63" s="142">
        <v>0</v>
      </c>
      <c r="JX63" s="142">
        <v>0</v>
      </c>
      <c r="JY63" s="142"/>
      <c r="JZ63" s="142"/>
      <c r="KA63" s="142"/>
      <c r="KB63" s="142"/>
      <c r="KC63" s="142"/>
      <c r="KD63" s="142"/>
      <c r="KE63" s="142"/>
      <c r="KF63" s="142"/>
      <c r="KG63" s="142"/>
      <c r="KH63" s="142"/>
      <c r="KI63" s="142"/>
      <c r="KJ63" s="142"/>
      <c r="KK63" s="142"/>
      <c r="KL63" s="142"/>
      <c r="KM63" s="142"/>
      <c r="KN63" s="142"/>
      <c r="KO63" s="142"/>
      <c r="KP63" s="142"/>
      <c r="KQ63" s="142"/>
      <c r="KR63" s="142"/>
      <c r="KS63" s="142"/>
      <c r="KT63" s="142"/>
      <c r="KU63" s="142"/>
      <c r="KV63" s="142"/>
      <c r="KW63" s="142"/>
      <c r="KX63" s="142"/>
      <c r="KY63" s="142"/>
      <c r="KZ63" s="142"/>
      <c r="LA63" s="142"/>
      <c r="LB63" s="142"/>
      <c r="LC63" s="142"/>
      <c r="LD63" s="142"/>
      <c r="LE63" s="142"/>
      <c r="LF63" s="142">
        <v>2</v>
      </c>
      <c r="LG63" s="142">
        <v>6</v>
      </c>
      <c r="LH63" s="142">
        <v>1</v>
      </c>
      <c r="LI63" s="142">
        <v>1</v>
      </c>
      <c r="LJ63" s="142"/>
      <c r="LK63" s="142"/>
      <c r="LL63" s="142"/>
      <c r="LM63" s="142"/>
      <c r="LN63" s="142"/>
      <c r="LO63" s="142"/>
      <c r="LP63" s="142"/>
      <c r="LQ63" s="194"/>
      <c r="LR63" s="142"/>
      <c r="LS63" s="144"/>
      <c r="LT63" s="142"/>
      <c r="LU63" s="142"/>
      <c r="LV63" s="142"/>
      <c r="LW63" s="142"/>
      <c r="LX63" s="142"/>
      <c r="LY63" s="142"/>
      <c r="LZ63" s="142">
        <v>8.5050000000000008</v>
      </c>
      <c r="MA63" s="142" t="s">
        <v>1510</v>
      </c>
      <c r="MB63" s="144" t="s">
        <v>1511</v>
      </c>
      <c r="MC63" s="142">
        <v>0</v>
      </c>
      <c r="MD63" s="142"/>
      <c r="ME63" s="142"/>
      <c r="MF63" s="142"/>
      <c r="MG63" s="142"/>
      <c r="MH63" s="142"/>
      <c r="MI63" s="142"/>
      <c r="MJ63" s="142"/>
      <c r="MK63" s="142"/>
      <c r="ML63" s="142"/>
      <c r="MM63" s="142"/>
      <c r="MN63" s="142"/>
      <c r="MO63" s="142"/>
      <c r="MP63" s="142"/>
      <c r="MQ63" s="142"/>
      <c r="MR63" s="142"/>
      <c r="MS63" s="142"/>
      <c r="MT63" s="142"/>
      <c r="MU63" s="142"/>
      <c r="MV63" s="142"/>
      <c r="MW63" s="142"/>
      <c r="MX63" s="142"/>
      <c r="MY63" s="168"/>
      <c r="MZ63" s="142"/>
      <c r="NA63" s="180" t="s">
        <v>832</v>
      </c>
      <c r="NB63" s="142"/>
      <c r="NC63" s="142"/>
      <c r="ND63" s="142" t="s">
        <v>1512</v>
      </c>
      <c r="NE63" s="270">
        <v>45644.487260451402</v>
      </c>
      <c r="NF63" s="270">
        <v>45644.490408159698</v>
      </c>
      <c r="NG63" s="270">
        <v>45644</v>
      </c>
      <c r="NH63" s="128"/>
      <c r="NI63" s="128" t="s">
        <v>322</v>
      </c>
      <c r="NJ63" s="128"/>
      <c r="NK63" s="128" t="s">
        <v>322</v>
      </c>
      <c r="NL63" s="128"/>
      <c r="NM63" s="128" t="s">
        <v>323</v>
      </c>
      <c r="NN63" s="128"/>
      <c r="NO63" s="128" t="s">
        <v>727</v>
      </c>
      <c r="NP63" s="136" t="s">
        <v>832</v>
      </c>
      <c r="NQ63" s="136" t="s">
        <v>482</v>
      </c>
      <c r="NR63" s="128" t="s">
        <v>331</v>
      </c>
      <c r="NS63" s="128">
        <v>1</v>
      </c>
      <c r="NT63" s="128">
        <v>0</v>
      </c>
      <c r="NU63" s="128">
        <v>0</v>
      </c>
      <c r="NV63" s="128">
        <v>0</v>
      </c>
      <c r="NW63" s="128">
        <v>0</v>
      </c>
      <c r="NX63" s="128">
        <v>0</v>
      </c>
      <c r="NY63" s="128"/>
      <c r="NZ63" s="128" t="s">
        <v>329</v>
      </c>
      <c r="OA63" s="128">
        <v>0</v>
      </c>
      <c r="OB63" s="128">
        <v>1</v>
      </c>
      <c r="OC63" s="128">
        <v>0</v>
      </c>
      <c r="OD63" s="128">
        <v>0</v>
      </c>
      <c r="OE63" s="128">
        <v>0</v>
      </c>
      <c r="OF63" s="128">
        <v>0</v>
      </c>
      <c r="OG63" s="128">
        <v>0</v>
      </c>
      <c r="OH63" s="128">
        <v>0</v>
      </c>
      <c r="OI63" s="128">
        <v>0</v>
      </c>
      <c r="OJ63" s="128">
        <v>0</v>
      </c>
      <c r="OK63" s="128">
        <v>0</v>
      </c>
      <c r="OL63" s="128"/>
      <c r="OM63" s="128"/>
      <c r="ON63" s="128"/>
      <c r="OO63" s="128"/>
      <c r="OP63" s="128"/>
      <c r="OQ63" s="128"/>
      <c r="OR63" s="128"/>
      <c r="OS63" s="128"/>
      <c r="OT63" s="128"/>
      <c r="OU63" s="128"/>
      <c r="OV63" s="128"/>
      <c r="OW63" s="128"/>
      <c r="OX63" s="128"/>
      <c r="OY63" s="128"/>
      <c r="OZ63" s="128"/>
      <c r="PA63" s="128"/>
      <c r="PB63" s="128"/>
      <c r="PC63" s="128"/>
      <c r="PD63" s="128"/>
      <c r="PE63" s="128"/>
      <c r="PF63" s="128"/>
      <c r="PG63" s="128"/>
      <c r="PH63" s="128"/>
      <c r="PI63" s="128"/>
      <c r="PJ63" s="128"/>
      <c r="PK63" s="128"/>
      <c r="PL63" s="128"/>
      <c r="PM63" s="128"/>
      <c r="PN63" s="128"/>
      <c r="PO63" s="128"/>
      <c r="PP63" s="128"/>
      <c r="PQ63" s="128"/>
      <c r="PR63" s="128"/>
      <c r="PS63" s="128">
        <v>2</v>
      </c>
      <c r="PT63" s="128">
        <v>6</v>
      </c>
      <c r="PU63" s="128">
        <v>1</v>
      </c>
      <c r="PV63" s="128">
        <v>1</v>
      </c>
      <c r="PW63" s="128"/>
      <c r="PX63" s="128"/>
      <c r="PY63" s="128"/>
      <c r="PZ63" s="128"/>
      <c r="QA63" s="128"/>
      <c r="QB63" s="128"/>
      <c r="QC63" s="128"/>
      <c r="QD63" s="198"/>
      <c r="QE63" s="128"/>
      <c r="QF63" s="163"/>
      <c r="QG63" s="128"/>
      <c r="QH63" s="128"/>
      <c r="QI63" s="128"/>
      <c r="QJ63" s="128"/>
      <c r="QK63" s="128"/>
      <c r="QL63" s="128"/>
      <c r="QM63" s="128">
        <v>5.835</v>
      </c>
      <c r="QN63" s="128" t="s">
        <v>1513</v>
      </c>
      <c r="QO63" s="163" t="s">
        <v>1514</v>
      </c>
      <c r="QP63" s="128">
        <v>0</v>
      </c>
      <c r="QQ63" s="128"/>
      <c r="QR63" s="128"/>
      <c r="QS63" s="128"/>
      <c r="QT63" s="128"/>
      <c r="QU63" s="128"/>
      <c r="QV63" s="128"/>
      <c r="QW63" s="128"/>
      <c r="QX63" s="128"/>
      <c r="QY63" s="128"/>
      <c r="QZ63" s="128"/>
      <c r="RA63" s="128"/>
      <c r="RB63" s="128"/>
      <c r="RC63" s="128"/>
      <c r="RD63" s="128"/>
      <c r="RE63" s="128"/>
      <c r="RF63" s="128"/>
      <c r="RG63" s="128"/>
      <c r="RH63" s="128"/>
      <c r="RI63" s="128"/>
      <c r="RJ63" s="128"/>
      <c r="RK63" s="128"/>
      <c r="RL63" s="128"/>
      <c r="RM63" s="169"/>
      <c r="RN63" s="128"/>
      <c r="RO63" s="169"/>
      <c r="RP63" s="128"/>
      <c r="RQ63" s="128" t="s">
        <v>1515</v>
      </c>
      <c r="RR63" s="105">
        <f t="shared" si="34"/>
        <v>2.4500000000000011</v>
      </c>
      <c r="RS63" s="113">
        <f t="shared" si="35"/>
        <v>2.6849999999999987</v>
      </c>
      <c r="RT63" s="105">
        <f t="shared" si="36"/>
        <v>2.6700000000000008</v>
      </c>
      <c r="RU63" s="105">
        <f t="shared" si="37"/>
        <v>0</v>
      </c>
      <c r="RV63" s="105">
        <f t="shared" si="38"/>
        <v>0</v>
      </c>
      <c r="RW63" s="105">
        <f t="shared" si="39"/>
        <v>0</v>
      </c>
      <c r="RX63" s="105">
        <f t="shared" si="40"/>
        <v>0</v>
      </c>
      <c r="RY63" s="105">
        <f t="shared" si="41"/>
        <v>0</v>
      </c>
      <c r="RZ63" s="105">
        <f t="shared" si="42"/>
        <v>0</v>
      </c>
      <c r="SA63" s="105">
        <f t="shared" si="43"/>
        <v>0</v>
      </c>
      <c r="SB63" s="105">
        <f t="shared" si="44"/>
        <v>0</v>
      </c>
      <c r="SC63" s="105">
        <f t="shared" si="45"/>
        <v>0</v>
      </c>
      <c r="SD63" s="106">
        <f t="shared" si="18"/>
        <v>2.601666666666667</v>
      </c>
      <c r="SE63" s="106">
        <f t="shared" si="19"/>
        <v>0</v>
      </c>
      <c r="SF63" s="106">
        <f t="shared" si="20"/>
        <v>0</v>
      </c>
      <c r="SG63" s="106">
        <f t="shared" si="12"/>
        <v>0</v>
      </c>
      <c r="SH63" s="107">
        <f>(SD63/1000)*Parameters!$H$2</f>
        <v>7.674916666666668E-5</v>
      </c>
      <c r="SI63" s="107">
        <f>(SE63/1000)*Parameters!$H$4</f>
        <v>0</v>
      </c>
      <c r="SJ63" s="107">
        <f>(SF63/1000)*Parameters!$H$3</f>
        <v>0</v>
      </c>
      <c r="SK63" s="107">
        <f>(SG63/1000)*Parameters!$H$5</f>
        <v>0</v>
      </c>
      <c r="SL63" s="108">
        <f t="shared" si="21"/>
        <v>7.674916666666668E-5</v>
      </c>
      <c r="SM63" s="109">
        <f t="shared" si="13"/>
        <v>1</v>
      </c>
      <c r="SN63" s="109">
        <f t="shared" si="31"/>
        <v>0</v>
      </c>
      <c r="SO63" s="109">
        <f t="shared" si="32"/>
        <v>0</v>
      </c>
      <c r="SP63" s="109">
        <f t="shared" si="33"/>
        <v>0</v>
      </c>
      <c r="SQ63" s="110">
        <f>SUM(GS63*Parameters!$L$2,GT63*Parameters!$L$3,GU63*Parameters!$L$4,GV63*Parameters!$L$5)</f>
        <v>7.6000000000000005</v>
      </c>
      <c r="SR63" s="110">
        <f>SUM(LF63*Parameters!$L$2,LG63*Parameters!$L$3,LH63*Parameters!$L$4,LI63*Parameters!$L$5)</f>
        <v>7.6000000000000005</v>
      </c>
      <c r="SS63" s="110">
        <f>SUM(PS63*Parameters!$L$2,PT63*Parameters!$L$3,PU63*Parameters!$L$4,PV63*Parameters!$L$5)</f>
        <v>7.6000000000000005</v>
      </c>
      <c r="ST63" s="110">
        <f t="shared" si="25"/>
        <v>7.6000000000000005</v>
      </c>
      <c r="SU63" s="111">
        <f t="shared" si="26"/>
        <v>0.34232456140350881</v>
      </c>
      <c r="SV63" s="111">
        <f t="shared" si="27"/>
        <v>0</v>
      </c>
      <c r="SW63" s="111">
        <f t="shared" si="28"/>
        <v>0</v>
      </c>
      <c r="SX63" s="111">
        <f t="shared" si="29"/>
        <v>0</v>
      </c>
      <c r="SY63" s="162">
        <f t="shared" si="46"/>
        <v>45641</v>
      </c>
      <c r="SZ63" s="162">
        <f t="shared" si="30"/>
        <v>45641</v>
      </c>
    </row>
    <row r="64" spans="1:520">
      <c r="A64" s="276">
        <v>45654.375916759302</v>
      </c>
      <c r="B64" s="276">
        <v>45654.379992002301</v>
      </c>
      <c r="C64" s="276">
        <v>45654</v>
      </c>
      <c r="D64" s="121"/>
      <c r="E64" s="121" t="s">
        <v>322</v>
      </c>
      <c r="F64" s="121"/>
      <c r="G64" s="121" t="s">
        <v>322</v>
      </c>
      <c r="H64" s="121"/>
      <c r="I64" s="121" t="s">
        <v>323</v>
      </c>
      <c r="J64" s="121"/>
      <c r="K64" s="121" t="s">
        <v>727</v>
      </c>
      <c r="L64" s="151" t="s">
        <v>728</v>
      </c>
      <c r="M64" s="245" t="s">
        <v>483</v>
      </c>
      <c r="N64" s="121" t="s">
        <v>331</v>
      </c>
      <c r="O64" s="121">
        <v>1</v>
      </c>
      <c r="P64" s="121">
        <v>0</v>
      </c>
      <c r="Q64" s="121">
        <v>0</v>
      </c>
      <c r="R64" s="121">
        <v>0</v>
      </c>
      <c r="S64" s="121">
        <v>0</v>
      </c>
      <c r="T64" s="121">
        <v>0</v>
      </c>
      <c r="U64" s="121"/>
      <c r="V64" s="121" t="s">
        <v>329</v>
      </c>
      <c r="W64" s="121">
        <v>0</v>
      </c>
      <c r="X64" s="121">
        <v>1</v>
      </c>
      <c r="Y64" s="117">
        <v>0</v>
      </c>
      <c r="Z64" s="117">
        <v>0</v>
      </c>
      <c r="AA64" s="117">
        <v>0</v>
      </c>
      <c r="AB64" s="117">
        <v>0</v>
      </c>
      <c r="AC64" s="117">
        <v>0</v>
      </c>
      <c r="AD64" s="117">
        <v>0</v>
      </c>
      <c r="AE64" s="117">
        <v>0</v>
      </c>
      <c r="AF64" s="117">
        <v>0</v>
      </c>
      <c r="AG64" s="117">
        <v>0</v>
      </c>
      <c r="AH64" s="117"/>
      <c r="AI64" s="117"/>
      <c r="AJ64" s="117"/>
      <c r="AK64" s="117"/>
      <c r="AL64" s="117"/>
      <c r="AM64" s="117"/>
      <c r="AN64" s="117"/>
      <c r="AO64" s="117"/>
      <c r="AP64" s="117"/>
      <c r="AQ64" s="117"/>
      <c r="AR64" s="117"/>
      <c r="AS64" s="117"/>
      <c r="AT64" s="117"/>
      <c r="AU64" s="117"/>
      <c r="AV64" s="117"/>
      <c r="AW64" s="117"/>
      <c r="AX64" s="117"/>
      <c r="AY64" s="117"/>
      <c r="AZ64" s="117"/>
      <c r="BA64" s="117"/>
      <c r="BB64" s="117"/>
      <c r="BC64" s="117"/>
      <c r="BD64" s="117"/>
      <c r="BE64" s="117"/>
      <c r="BF64" s="190"/>
      <c r="BG64" s="121"/>
      <c r="BH64" s="122"/>
      <c r="BI64" s="117"/>
      <c r="BJ64" s="117"/>
      <c r="BK64" s="117"/>
      <c r="BL64" s="117"/>
      <c r="BM64" s="117"/>
      <c r="BN64" s="117"/>
      <c r="BO64" s="117">
        <v>15.43</v>
      </c>
      <c r="BP64" s="117" t="s">
        <v>1516</v>
      </c>
      <c r="BQ64" s="122" t="s">
        <v>1517</v>
      </c>
      <c r="BR64" s="117"/>
      <c r="BS64" s="117"/>
      <c r="BT64" s="117"/>
      <c r="BU64" s="117"/>
      <c r="BV64" s="117"/>
      <c r="BW64" s="117"/>
      <c r="BX64" s="117"/>
      <c r="BY64" s="117"/>
      <c r="BZ64" s="117"/>
      <c r="CA64" s="117"/>
      <c r="CB64" s="117"/>
      <c r="CC64" s="117"/>
      <c r="CD64" s="117"/>
      <c r="CE64" s="117"/>
      <c r="CF64" s="117"/>
      <c r="CG64" s="117"/>
      <c r="CH64" s="117"/>
      <c r="CI64" s="117"/>
      <c r="CJ64" s="117"/>
      <c r="CK64" s="117"/>
      <c r="CL64" s="117"/>
      <c r="CM64" s="117"/>
      <c r="CN64" s="117"/>
      <c r="CO64" s="117"/>
      <c r="CP64" s="117"/>
      <c r="CQ64" s="117"/>
      <c r="CR64" s="117"/>
      <c r="CS64" s="117"/>
      <c r="CT64" s="117"/>
      <c r="CU64" s="117"/>
      <c r="CV64" s="117"/>
      <c r="CW64" s="117"/>
      <c r="CX64" s="117"/>
      <c r="CY64" s="117"/>
      <c r="CZ64" s="117"/>
      <c r="DA64" s="117"/>
      <c r="DB64" s="117"/>
      <c r="DC64" s="117"/>
      <c r="DD64" s="117"/>
      <c r="DE64" s="117"/>
      <c r="DF64" s="117"/>
      <c r="DG64" s="117"/>
      <c r="DH64" s="117"/>
      <c r="DI64" s="117"/>
      <c r="DJ64" s="117"/>
      <c r="DK64" s="117"/>
      <c r="DL64" s="117"/>
      <c r="DM64" s="117"/>
      <c r="DN64" s="171"/>
      <c r="DO64" s="117"/>
      <c r="DP64" s="166"/>
      <c r="DQ64" s="117"/>
      <c r="DR64" s="166"/>
      <c r="DS64" s="117"/>
      <c r="DT64" s="117"/>
      <c r="DU64" s="117"/>
      <c r="DV64" s="117"/>
      <c r="DW64" s="248" t="s">
        <v>731</v>
      </c>
      <c r="DX64" s="117"/>
      <c r="DY64" s="117"/>
      <c r="DZ64" s="117"/>
      <c r="EA64" s="117"/>
      <c r="EB64" s="117"/>
      <c r="EC64" s="117"/>
      <c r="ED64" s="117" t="s">
        <v>1518</v>
      </c>
      <c r="EE64" s="252">
        <v>45655.375715902803</v>
      </c>
      <c r="EF64" s="261">
        <v>45655.381550636601</v>
      </c>
      <c r="EG64" s="252">
        <v>45655</v>
      </c>
      <c r="EH64" s="129"/>
      <c r="EI64" s="129" t="s">
        <v>322</v>
      </c>
      <c r="EJ64" s="129"/>
      <c r="EK64" s="129" t="s">
        <v>322</v>
      </c>
      <c r="EL64" s="129"/>
      <c r="EM64" s="129" t="s">
        <v>323</v>
      </c>
      <c r="EN64" s="129"/>
      <c r="EO64" s="129" t="s">
        <v>727</v>
      </c>
      <c r="EP64" s="153" t="s">
        <v>731</v>
      </c>
      <c r="EQ64" s="153" t="s">
        <v>483</v>
      </c>
      <c r="ER64" s="129" t="s">
        <v>331</v>
      </c>
      <c r="ES64" s="129">
        <v>1</v>
      </c>
      <c r="ET64" s="129">
        <v>0</v>
      </c>
      <c r="EU64" s="129">
        <v>0</v>
      </c>
      <c r="EV64" s="129">
        <v>0</v>
      </c>
      <c r="EW64" s="129">
        <v>0</v>
      </c>
      <c r="EX64" s="129">
        <v>0</v>
      </c>
      <c r="EY64" s="129"/>
      <c r="EZ64" s="129" t="s">
        <v>329</v>
      </c>
      <c r="FA64" s="129">
        <v>0</v>
      </c>
      <c r="FB64" s="129">
        <v>1</v>
      </c>
      <c r="FC64" s="129">
        <v>0</v>
      </c>
      <c r="FD64" s="129">
        <v>0</v>
      </c>
      <c r="FE64" s="129">
        <v>0</v>
      </c>
      <c r="FF64" s="129">
        <v>0</v>
      </c>
      <c r="FG64" s="129">
        <v>0</v>
      </c>
      <c r="FH64" s="129">
        <v>0</v>
      </c>
      <c r="FI64" s="129">
        <v>0</v>
      </c>
      <c r="FJ64" s="129">
        <v>0</v>
      </c>
      <c r="FK64" s="129">
        <v>0</v>
      </c>
      <c r="FL64" s="129"/>
      <c r="FM64" s="129"/>
      <c r="FN64" s="129"/>
      <c r="FO64" s="129"/>
      <c r="FP64" s="129"/>
      <c r="FQ64" s="129"/>
      <c r="FR64" s="129"/>
      <c r="FS64" s="129"/>
      <c r="FT64" s="129"/>
      <c r="FU64" s="129"/>
      <c r="FV64" s="129"/>
      <c r="FW64" s="129"/>
      <c r="FX64" s="129"/>
      <c r="FY64" s="129"/>
      <c r="FZ64" s="129"/>
      <c r="GA64" s="129"/>
      <c r="GB64" s="129"/>
      <c r="GC64" s="129"/>
      <c r="GD64" s="129"/>
      <c r="GE64" s="129"/>
      <c r="GF64" s="129"/>
      <c r="GG64" s="129"/>
      <c r="GH64" s="129"/>
      <c r="GI64" s="129"/>
      <c r="GJ64" s="129"/>
      <c r="GK64" s="129"/>
      <c r="GL64" s="129"/>
      <c r="GM64" s="129"/>
      <c r="GN64" s="129"/>
      <c r="GO64" s="129"/>
      <c r="GP64" s="129"/>
      <c r="GQ64" s="129"/>
      <c r="GR64" s="129"/>
      <c r="GS64" s="129">
        <v>4</v>
      </c>
      <c r="GT64" s="129">
        <v>3</v>
      </c>
      <c r="GU64" s="129">
        <v>0</v>
      </c>
      <c r="GV64" s="129">
        <v>0</v>
      </c>
      <c r="GW64" s="129"/>
      <c r="GX64" s="129"/>
      <c r="GY64" s="129"/>
      <c r="GZ64" s="129"/>
      <c r="HA64" s="129"/>
      <c r="HB64" s="129"/>
      <c r="HC64" s="129"/>
      <c r="HD64" s="186"/>
      <c r="HE64" s="129"/>
      <c r="HF64" s="140"/>
      <c r="HG64" s="129"/>
      <c r="HH64" s="129"/>
      <c r="HI64" s="129"/>
      <c r="HJ64" s="129"/>
      <c r="HK64" s="129"/>
      <c r="HL64" s="129"/>
      <c r="HM64" s="129">
        <v>12.57</v>
      </c>
      <c r="HN64" s="129" t="s">
        <v>1519</v>
      </c>
      <c r="HO64" s="140" t="s">
        <v>1520</v>
      </c>
      <c r="HP64" s="129">
        <v>0</v>
      </c>
      <c r="HQ64" s="129"/>
      <c r="HR64" s="129"/>
      <c r="HS64" s="129"/>
      <c r="HT64" s="129"/>
      <c r="HU64" s="129"/>
      <c r="HV64" s="129"/>
      <c r="HW64" s="129"/>
      <c r="HX64" s="129"/>
      <c r="HY64" s="129"/>
      <c r="HZ64" s="129"/>
      <c r="IA64" s="129"/>
      <c r="IB64" s="129"/>
      <c r="IC64" s="129"/>
      <c r="ID64" s="129"/>
      <c r="IE64" s="129"/>
      <c r="IF64" s="129"/>
      <c r="IG64" s="129"/>
      <c r="IH64" s="129"/>
      <c r="II64" s="129"/>
      <c r="IJ64" s="129"/>
      <c r="IK64" s="129"/>
      <c r="IL64" s="176" t="s">
        <v>735</v>
      </c>
      <c r="IM64" s="129"/>
      <c r="IN64" s="167"/>
      <c r="IO64" s="129"/>
      <c r="IP64" s="129"/>
      <c r="IQ64" s="129" t="s">
        <v>1521</v>
      </c>
      <c r="IR64" s="265">
        <v>45656.375727546299</v>
      </c>
      <c r="IS64" s="265">
        <v>45656.3848128588</v>
      </c>
      <c r="IT64" s="265">
        <v>45656</v>
      </c>
      <c r="IU64" s="142"/>
      <c r="IV64" s="142" t="s">
        <v>322</v>
      </c>
      <c r="IW64" s="142"/>
      <c r="IX64" s="142" t="s">
        <v>322</v>
      </c>
      <c r="IY64" s="142"/>
      <c r="IZ64" s="142" t="s">
        <v>323</v>
      </c>
      <c r="JA64" s="142"/>
      <c r="JB64" s="142" t="s">
        <v>727</v>
      </c>
      <c r="JC64" s="154" t="s">
        <v>735</v>
      </c>
      <c r="JD64" s="154" t="s">
        <v>483</v>
      </c>
      <c r="JE64" s="142" t="s">
        <v>331</v>
      </c>
      <c r="JF64" s="142">
        <v>1</v>
      </c>
      <c r="JG64" s="142">
        <v>0</v>
      </c>
      <c r="JH64" s="142">
        <v>0</v>
      </c>
      <c r="JI64" s="142">
        <v>0</v>
      </c>
      <c r="JJ64" s="142">
        <v>0</v>
      </c>
      <c r="JK64" s="142">
        <v>0</v>
      </c>
      <c r="JL64" s="142"/>
      <c r="JM64" s="142" t="s">
        <v>329</v>
      </c>
      <c r="JN64" s="142">
        <v>0</v>
      </c>
      <c r="JO64" s="142">
        <v>1</v>
      </c>
      <c r="JP64" s="142">
        <v>0</v>
      </c>
      <c r="JQ64" s="142">
        <v>0</v>
      </c>
      <c r="JR64" s="142">
        <v>0</v>
      </c>
      <c r="JS64" s="142">
        <v>0</v>
      </c>
      <c r="JT64" s="142">
        <v>0</v>
      </c>
      <c r="JU64" s="142">
        <v>0</v>
      </c>
      <c r="JV64" s="142">
        <v>0</v>
      </c>
      <c r="JW64" s="142">
        <v>0</v>
      </c>
      <c r="JX64" s="142">
        <v>0</v>
      </c>
      <c r="JY64" s="142"/>
      <c r="JZ64" s="142"/>
      <c r="KA64" s="142"/>
      <c r="KB64" s="142"/>
      <c r="KC64" s="142"/>
      <c r="KD64" s="142"/>
      <c r="KE64" s="142"/>
      <c r="KF64" s="142"/>
      <c r="KG64" s="142"/>
      <c r="KH64" s="142"/>
      <c r="KI64" s="142"/>
      <c r="KJ64" s="142"/>
      <c r="KK64" s="142"/>
      <c r="KL64" s="142"/>
      <c r="KM64" s="142"/>
      <c r="KN64" s="142"/>
      <c r="KO64" s="142"/>
      <c r="KP64" s="142"/>
      <c r="KQ64" s="142"/>
      <c r="KR64" s="142"/>
      <c r="KS64" s="142"/>
      <c r="KT64" s="142"/>
      <c r="KU64" s="142"/>
      <c r="KV64" s="142"/>
      <c r="KW64" s="142"/>
      <c r="KX64" s="142"/>
      <c r="KY64" s="142"/>
      <c r="KZ64" s="142"/>
      <c r="LA64" s="142"/>
      <c r="LB64" s="142"/>
      <c r="LC64" s="142"/>
      <c r="LD64" s="142"/>
      <c r="LE64" s="142"/>
      <c r="LF64" s="142">
        <v>4</v>
      </c>
      <c r="LG64" s="142">
        <v>3</v>
      </c>
      <c r="LH64" s="142">
        <v>0</v>
      </c>
      <c r="LI64" s="142">
        <v>0</v>
      </c>
      <c r="LJ64" s="142"/>
      <c r="LK64" s="142"/>
      <c r="LL64" s="142"/>
      <c r="LM64" s="142"/>
      <c r="LN64" s="142"/>
      <c r="LO64" s="142"/>
      <c r="LP64" s="142"/>
      <c r="LQ64" s="194"/>
      <c r="LR64" s="142"/>
      <c r="LS64" s="144"/>
      <c r="LT64" s="142"/>
      <c r="LU64" s="142"/>
      <c r="LV64" s="142"/>
      <c r="LW64" s="142"/>
      <c r="LX64" s="142"/>
      <c r="LY64" s="142"/>
      <c r="LZ64" s="142">
        <v>9.6999999999999993</v>
      </c>
      <c r="MA64" s="142" t="s">
        <v>1522</v>
      </c>
      <c r="MB64" s="144" t="s">
        <v>1523</v>
      </c>
      <c r="MC64" s="142">
        <v>0</v>
      </c>
      <c r="MD64" s="142"/>
      <c r="ME64" s="142"/>
      <c r="MF64" s="142"/>
      <c r="MG64" s="142"/>
      <c r="MH64" s="142"/>
      <c r="MI64" s="142"/>
      <c r="MJ64" s="142"/>
      <c r="MK64" s="142"/>
      <c r="ML64" s="142"/>
      <c r="MM64" s="142"/>
      <c r="MN64" s="142"/>
      <c r="MO64" s="142"/>
      <c r="MP64" s="142"/>
      <c r="MQ64" s="142"/>
      <c r="MR64" s="142"/>
      <c r="MS64" s="142"/>
      <c r="MT64" s="142"/>
      <c r="MU64" s="142"/>
      <c r="MV64" s="142"/>
      <c r="MW64" s="142"/>
      <c r="MX64" s="142"/>
      <c r="MY64" s="168"/>
      <c r="MZ64" s="142"/>
      <c r="NA64" s="180" t="s">
        <v>739</v>
      </c>
      <c r="NB64" s="142"/>
      <c r="NC64" s="142"/>
      <c r="ND64" s="142" t="s">
        <v>1524</v>
      </c>
      <c r="NE64" s="270">
        <v>45657.3685078009</v>
      </c>
      <c r="NF64" s="270">
        <v>45657.377785266202</v>
      </c>
      <c r="NG64" s="270">
        <v>45657</v>
      </c>
      <c r="NH64" s="128"/>
      <c r="NI64" s="128" t="s">
        <v>322</v>
      </c>
      <c r="NJ64" s="128"/>
      <c r="NK64" s="128" t="s">
        <v>322</v>
      </c>
      <c r="NL64" s="128"/>
      <c r="NM64" s="128" t="s">
        <v>323</v>
      </c>
      <c r="NN64" s="128"/>
      <c r="NO64" s="128" t="s">
        <v>727</v>
      </c>
      <c r="NP64" s="136" t="s">
        <v>739</v>
      </c>
      <c r="NQ64" s="136" t="s">
        <v>483</v>
      </c>
      <c r="NR64" s="128" t="s">
        <v>331</v>
      </c>
      <c r="NS64" s="128">
        <v>1</v>
      </c>
      <c r="NT64" s="128">
        <v>0</v>
      </c>
      <c r="NU64" s="128">
        <v>0</v>
      </c>
      <c r="NV64" s="128">
        <v>0</v>
      </c>
      <c r="NW64" s="128">
        <v>0</v>
      </c>
      <c r="NX64" s="128">
        <v>0</v>
      </c>
      <c r="NY64" s="128"/>
      <c r="NZ64" s="128" t="s">
        <v>329</v>
      </c>
      <c r="OA64" s="128">
        <v>0</v>
      </c>
      <c r="OB64" s="128">
        <v>1</v>
      </c>
      <c r="OC64" s="128">
        <v>0</v>
      </c>
      <c r="OD64" s="128">
        <v>0</v>
      </c>
      <c r="OE64" s="128">
        <v>0</v>
      </c>
      <c r="OF64" s="128">
        <v>0</v>
      </c>
      <c r="OG64" s="128">
        <v>0</v>
      </c>
      <c r="OH64" s="128">
        <v>0</v>
      </c>
      <c r="OI64" s="128">
        <v>0</v>
      </c>
      <c r="OJ64" s="128">
        <v>0</v>
      </c>
      <c r="OK64" s="128">
        <v>0</v>
      </c>
      <c r="OL64" s="128"/>
      <c r="OM64" s="128"/>
      <c r="ON64" s="128"/>
      <c r="OO64" s="128"/>
      <c r="OP64" s="128"/>
      <c r="OQ64" s="128"/>
      <c r="OR64" s="128"/>
      <c r="OS64" s="128"/>
      <c r="OT64" s="128"/>
      <c r="OU64" s="128"/>
      <c r="OV64" s="128"/>
      <c r="OW64" s="128"/>
      <c r="OX64" s="128"/>
      <c r="OY64" s="128"/>
      <c r="OZ64" s="128"/>
      <c r="PA64" s="128"/>
      <c r="PB64" s="128"/>
      <c r="PC64" s="128"/>
      <c r="PD64" s="128"/>
      <c r="PE64" s="128"/>
      <c r="PF64" s="128"/>
      <c r="PG64" s="128"/>
      <c r="PH64" s="128"/>
      <c r="PI64" s="128"/>
      <c r="PJ64" s="128"/>
      <c r="PK64" s="128"/>
      <c r="PL64" s="128"/>
      <c r="PM64" s="128"/>
      <c r="PN64" s="128"/>
      <c r="PO64" s="128"/>
      <c r="PP64" s="128"/>
      <c r="PQ64" s="128"/>
      <c r="PR64" s="128"/>
      <c r="PS64" s="128">
        <v>4</v>
      </c>
      <c r="PT64" s="128">
        <v>3</v>
      </c>
      <c r="PU64" s="128">
        <v>0</v>
      </c>
      <c r="PV64" s="128">
        <v>0</v>
      </c>
      <c r="PW64" s="128"/>
      <c r="PX64" s="128"/>
      <c r="PY64" s="128"/>
      <c r="PZ64" s="128"/>
      <c r="QA64" s="128"/>
      <c r="QB64" s="128"/>
      <c r="QC64" s="128"/>
      <c r="QD64" s="198"/>
      <c r="QE64" s="128"/>
      <c r="QF64" s="163"/>
      <c r="QG64" s="128"/>
      <c r="QH64" s="128"/>
      <c r="QI64" s="128"/>
      <c r="QJ64" s="128"/>
      <c r="QK64" s="128"/>
      <c r="QL64" s="128"/>
      <c r="QM64" s="128">
        <v>6.835</v>
      </c>
      <c r="QN64" s="128" t="s">
        <v>1525</v>
      </c>
      <c r="QO64" s="163" t="s">
        <v>1526</v>
      </c>
      <c r="QP64" s="128">
        <v>0</v>
      </c>
      <c r="QQ64" s="128"/>
      <c r="QR64" s="128"/>
      <c r="QS64" s="128"/>
      <c r="QT64" s="128"/>
      <c r="QU64" s="128"/>
      <c r="QV64" s="128"/>
      <c r="QW64" s="128"/>
      <c r="QX64" s="128"/>
      <c r="QY64" s="128"/>
      <c r="QZ64" s="128"/>
      <c r="RA64" s="128"/>
      <c r="RB64" s="128"/>
      <c r="RC64" s="128"/>
      <c r="RD64" s="128"/>
      <c r="RE64" s="128"/>
      <c r="RF64" s="128"/>
      <c r="RG64" s="128"/>
      <c r="RH64" s="128"/>
      <c r="RI64" s="128"/>
      <c r="RJ64" s="128"/>
      <c r="RK64" s="128"/>
      <c r="RL64" s="128"/>
      <c r="RM64" s="169"/>
      <c r="RN64" s="128"/>
      <c r="RO64" s="169"/>
      <c r="RP64" s="128"/>
      <c r="RQ64" s="128" t="s">
        <v>1527</v>
      </c>
      <c r="RR64" s="105">
        <f t="shared" si="34"/>
        <v>2.8599999999999994</v>
      </c>
      <c r="RS64" s="113">
        <f t="shared" si="35"/>
        <v>2.870000000000001</v>
      </c>
      <c r="RT64" s="105">
        <f t="shared" si="36"/>
        <v>2.8649999999999993</v>
      </c>
      <c r="RU64" s="105">
        <f t="shared" si="37"/>
        <v>0</v>
      </c>
      <c r="RV64" s="105">
        <f t="shared" si="38"/>
        <v>0</v>
      </c>
      <c r="RW64" s="105">
        <f t="shared" si="39"/>
        <v>0</v>
      </c>
      <c r="RX64" s="105">
        <f t="shared" si="40"/>
        <v>0</v>
      </c>
      <c r="RY64" s="105">
        <f t="shared" si="41"/>
        <v>0</v>
      </c>
      <c r="RZ64" s="105">
        <f t="shared" si="42"/>
        <v>0</v>
      </c>
      <c r="SA64" s="105">
        <f t="shared" si="43"/>
        <v>0</v>
      </c>
      <c r="SB64" s="105">
        <f t="shared" si="44"/>
        <v>0</v>
      </c>
      <c r="SC64" s="105">
        <f t="shared" si="45"/>
        <v>0</v>
      </c>
      <c r="SD64" s="106">
        <f t="shared" si="18"/>
        <v>2.8649999999999998</v>
      </c>
      <c r="SE64" s="106">
        <f t="shared" si="19"/>
        <v>0</v>
      </c>
      <c r="SF64" s="106">
        <f t="shared" si="20"/>
        <v>0</v>
      </c>
      <c r="SG64" s="106">
        <f t="shared" si="12"/>
        <v>0</v>
      </c>
      <c r="SH64" s="107">
        <f>(SD64/1000)*Parameters!$H$2</f>
        <v>8.4517499999999998E-5</v>
      </c>
      <c r="SI64" s="107">
        <f>(SE64/1000)*Parameters!$H$4</f>
        <v>0</v>
      </c>
      <c r="SJ64" s="107">
        <f>(SF64/1000)*Parameters!$H$3</f>
        <v>0</v>
      </c>
      <c r="SK64" s="107">
        <f>(SG64/1000)*Parameters!$H$5</f>
        <v>0</v>
      </c>
      <c r="SL64" s="108">
        <f t="shared" si="21"/>
        <v>8.4517499999999998E-5</v>
      </c>
      <c r="SM64" s="109">
        <f t="shared" si="13"/>
        <v>1</v>
      </c>
      <c r="SN64" s="109">
        <f t="shared" si="31"/>
        <v>0</v>
      </c>
      <c r="SO64" s="109">
        <f t="shared" si="32"/>
        <v>0</v>
      </c>
      <c r="SP64" s="109">
        <f t="shared" si="33"/>
        <v>0</v>
      </c>
      <c r="SQ64" s="110">
        <f>SUM(GS64*Parameters!$L$2,GT64*Parameters!$L$3,GU64*Parameters!$L$4,GV64*Parameters!$L$5)</f>
        <v>4.4000000000000004</v>
      </c>
      <c r="SR64" s="110">
        <f>SUM(LF64*Parameters!$L$2,LG64*Parameters!$L$3,LH64*Parameters!$L$4,LI64*Parameters!$L$5)</f>
        <v>4.4000000000000004</v>
      </c>
      <c r="SS64" s="110">
        <f>SUM(PS64*Parameters!$L$2,PT64*Parameters!$L$3,PU64*Parameters!$L$4,PV64*Parameters!$L$5)</f>
        <v>4.4000000000000004</v>
      </c>
      <c r="ST64" s="110">
        <f t="shared" si="25"/>
        <v>4.4000000000000004</v>
      </c>
      <c r="SU64" s="111">
        <f t="shared" si="26"/>
        <v>0.65113636363636351</v>
      </c>
      <c r="SV64" s="111">
        <f t="shared" si="27"/>
        <v>0</v>
      </c>
      <c r="SW64" s="111">
        <f t="shared" si="28"/>
        <v>0</v>
      </c>
      <c r="SX64" s="111">
        <f t="shared" si="29"/>
        <v>0</v>
      </c>
      <c r="SY64" s="162">
        <f t="shared" si="46"/>
        <v>45654</v>
      </c>
      <c r="SZ64" s="162">
        <f t="shared" si="30"/>
        <v>45655</v>
      </c>
    </row>
    <row r="65" spans="1:520">
      <c r="A65" s="276">
        <v>45648.4381123032</v>
      </c>
      <c r="B65" s="276">
        <v>45648.444143101799</v>
      </c>
      <c r="C65" s="276">
        <v>45648</v>
      </c>
      <c r="D65" s="121"/>
      <c r="E65" s="121" t="s">
        <v>322</v>
      </c>
      <c r="F65" s="121"/>
      <c r="G65" s="121" t="s">
        <v>322</v>
      </c>
      <c r="H65" s="121"/>
      <c r="I65" s="121" t="s">
        <v>323</v>
      </c>
      <c r="J65" s="121"/>
      <c r="K65" s="121" t="s">
        <v>727</v>
      </c>
      <c r="L65" s="151" t="s">
        <v>808</v>
      </c>
      <c r="M65" s="245" t="s">
        <v>485</v>
      </c>
      <c r="N65" s="121" t="s">
        <v>331</v>
      </c>
      <c r="O65" s="121">
        <v>1</v>
      </c>
      <c r="P65" s="121">
        <v>0</v>
      </c>
      <c r="Q65" s="121">
        <v>0</v>
      </c>
      <c r="R65" s="121">
        <v>0</v>
      </c>
      <c r="S65" s="121">
        <v>0</v>
      </c>
      <c r="T65" s="121">
        <v>0</v>
      </c>
      <c r="U65" s="121"/>
      <c r="V65" s="121" t="s">
        <v>329</v>
      </c>
      <c r="W65" s="121">
        <v>0</v>
      </c>
      <c r="X65" s="121">
        <v>1</v>
      </c>
      <c r="Y65" s="117">
        <v>0</v>
      </c>
      <c r="Z65" s="117">
        <v>0</v>
      </c>
      <c r="AA65" s="117">
        <v>0</v>
      </c>
      <c r="AB65" s="117">
        <v>0</v>
      </c>
      <c r="AC65" s="117">
        <v>0</v>
      </c>
      <c r="AD65" s="117">
        <v>0</v>
      </c>
      <c r="AE65" s="117">
        <v>0</v>
      </c>
      <c r="AF65" s="117">
        <v>0</v>
      </c>
      <c r="AG65" s="117">
        <v>0</v>
      </c>
      <c r="AH65" s="117"/>
      <c r="AI65" s="117"/>
      <c r="AJ65" s="117"/>
      <c r="AK65" s="117"/>
      <c r="AL65" s="117"/>
      <c r="AM65" s="117"/>
      <c r="AN65" s="117"/>
      <c r="AO65" s="117"/>
      <c r="AP65" s="117"/>
      <c r="AQ65" s="117"/>
      <c r="AR65" s="117"/>
      <c r="AS65" s="117"/>
      <c r="AT65" s="117"/>
      <c r="AU65" s="117"/>
      <c r="AV65" s="117"/>
      <c r="AW65" s="117"/>
      <c r="AX65" s="117"/>
      <c r="AY65" s="117"/>
      <c r="AZ65" s="117"/>
      <c r="BA65" s="117"/>
      <c r="BB65" s="117"/>
      <c r="BC65" s="117"/>
      <c r="BD65" s="117"/>
      <c r="BE65" s="117"/>
      <c r="BF65" s="190"/>
      <c r="BG65" s="121"/>
      <c r="BH65" s="122"/>
      <c r="BI65" s="117"/>
      <c r="BJ65" s="117"/>
      <c r="BK65" s="117"/>
      <c r="BL65" s="117"/>
      <c r="BM65" s="117"/>
      <c r="BN65" s="117"/>
      <c r="BO65" s="117">
        <v>13.15</v>
      </c>
      <c r="BP65" s="117" t="s">
        <v>1528</v>
      </c>
      <c r="BQ65" s="122" t="s">
        <v>1529</v>
      </c>
      <c r="BR65" s="117"/>
      <c r="BS65" s="117"/>
      <c r="BT65" s="117"/>
      <c r="BU65" s="117"/>
      <c r="BV65" s="117"/>
      <c r="BW65" s="117"/>
      <c r="BX65" s="117"/>
      <c r="BY65" s="117"/>
      <c r="BZ65" s="117"/>
      <c r="CA65" s="117"/>
      <c r="CB65" s="117"/>
      <c r="CC65" s="117"/>
      <c r="CD65" s="117"/>
      <c r="CE65" s="117"/>
      <c r="CF65" s="117"/>
      <c r="CG65" s="117"/>
      <c r="CH65" s="117"/>
      <c r="CI65" s="117"/>
      <c r="CJ65" s="117"/>
      <c r="CK65" s="117"/>
      <c r="CL65" s="117"/>
      <c r="CM65" s="117"/>
      <c r="CN65" s="117"/>
      <c r="CO65" s="117"/>
      <c r="CP65" s="117"/>
      <c r="CQ65" s="117"/>
      <c r="CR65" s="117"/>
      <c r="CS65" s="117"/>
      <c r="CT65" s="117"/>
      <c r="CU65" s="117"/>
      <c r="CV65" s="117"/>
      <c r="CW65" s="117"/>
      <c r="CX65" s="117"/>
      <c r="CY65" s="117"/>
      <c r="CZ65" s="117"/>
      <c r="DA65" s="117"/>
      <c r="DB65" s="117"/>
      <c r="DC65" s="117"/>
      <c r="DD65" s="117"/>
      <c r="DE65" s="117"/>
      <c r="DF65" s="117"/>
      <c r="DG65" s="117"/>
      <c r="DH65" s="117"/>
      <c r="DI65" s="117"/>
      <c r="DJ65" s="117"/>
      <c r="DK65" s="117"/>
      <c r="DL65" s="117"/>
      <c r="DM65" s="117"/>
      <c r="DN65" s="171"/>
      <c r="DO65" s="117"/>
      <c r="DP65" s="166"/>
      <c r="DQ65" s="117"/>
      <c r="DR65" s="166"/>
      <c r="DS65" s="117"/>
      <c r="DT65" s="117"/>
      <c r="DU65" s="117"/>
      <c r="DV65" s="117"/>
      <c r="DW65" s="248" t="s">
        <v>756</v>
      </c>
      <c r="DX65" s="117"/>
      <c r="DY65" s="117"/>
      <c r="DZ65" s="117"/>
      <c r="EA65" s="117"/>
      <c r="EB65" s="117"/>
      <c r="EC65" s="117"/>
      <c r="ED65" s="117" t="s">
        <v>1530</v>
      </c>
      <c r="EE65" s="252">
        <v>45649.4322218171</v>
      </c>
      <c r="EF65" s="261">
        <v>45649.442675312501</v>
      </c>
      <c r="EG65" s="252">
        <v>45649</v>
      </c>
      <c r="EH65" s="129"/>
      <c r="EI65" s="129" t="s">
        <v>322</v>
      </c>
      <c r="EJ65" s="129"/>
      <c r="EK65" s="129" t="s">
        <v>322</v>
      </c>
      <c r="EL65" s="129"/>
      <c r="EM65" s="129" t="s">
        <v>323</v>
      </c>
      <c r="EN65" s="129"/>
      <c r="EO65" s="129" t="s">
        <v>727</v>
      </c>
      <c r="EP65" s="153" t="s">
        <v>756</v>
      </c>
      <c r="EQ65" s="153" t="s">
        <v>485</v>
      </c>
      <c r="ER65" s="129" t="s">
        <v>331</v>
      </c>
      <c r="ES65" s="129">
        <v>1</v>
      </c>
      <c r="ET65" s="129">
        <v>0</v>
      </c>
      <c r="EU65" s="129">
        <v>0</v>
      </c>
      <c r="EV65" s="129">
        <v>0</v>
      </c>
      <c r="EW65" s="129">
        <v>0</v>
      </c>
      <c r="EX65" s="129">
        <v>0</v>
      </c>
      <c r="EY65" s="129"/>
      <c r="EZ65" s="129" t="s">
        <v>329</v>
      </c>
      <c r="FA65" s="129">
        <v>0</v>
      </c>
      <c r="FB65" s="129">
        <v>1</v>
      </c>
      <c r="FC65" s="129">
        <v>0</v>
      </c>
      <c r="FD65" s="129">
        <v>0</v>
      </c>
      <c r="FE65" s="129">
        <v>0</v>
      </c>
      <c r="FF65" s="129">
        <v>0</v>
      </c>
      <c r="FG65" s="129">
        <v>0</v>
      </c>
      <c r="FH65" s="129">
        <v>0</v>
      </c>
      <c r="FI65" s="129">
        <v>0</v>
      </c>
      <c r="FJ65" s="129">
        <v>0</v>
      </c>
      <c r="FK65" s="129">
        <v>0</v>
      </c>
      <c r="FL65" s="129"/>
      <c r="FM65" s="129"/>
      <c r="FN65" s="129"/>
      <c r="FO65" s="129"/>
      <c r="FP65" s="129"/>
      <c r="FQ65" s="129"/>
      <c r="FR65" s="129"/>
      <c r="FS65" s="129"/>
      <c r="FT65" s="129"/>
      <c r="FU65" s="129"/>
      <c r="FV65" s="129"/>
      <c r="FW65" s="129"/>
      <c r="FX65" s="129"/>
      <c r="FY65" s="129"/>
      <c r="FZ65" s="129"/>
      <c r="GA65" s="129"/>
      <c r="GB65" s="129"/>
      <c r="GC65" s="129"/>
      <c r="GD65" s="129"/>
      <c r="GE65" s="129"/>
      <c r="GF65" s="129"/>
      <c r="GG65" s="129"/>
      <c r="GH65" s="129"/>
      <c r="GI65" s="129"/>
      <c r="GJ65" s="129"/>
      <c r="GK65" s="129"/>
      <c r="GL65" s="129"/>
      <c r="GM65" s="129"/>
      <c r="GN65" s="129"/>
      <c r="GO65" s="129"/>
      <c r="GP65" s="129"/>
      <c r="GQ65" s="129"/>
      <c r="GR65" s="129"/>
      <c r="GS65" s="129">
        <v>3</v>
      </c>
      <c r="GT65" s="129">
        <v>3</v>
      </c>
      <c r="GU65" s="129">
        <v>0</v>
      </c>
      <c r="GV65" s="129">
        <v>0</v>
      </c>
      <c r="GW65" s="129"/>
      <c r="GX65" s="129"/>
      <c r="GY65" s="129"/>
      <c r="GZ65" s="129"/>
      <c r="HA65" s="129"/>
      <c r="HB65" s="129"/>
      <c r="HC65" s="129"/>
      <c r="HD65" s="186"/>
      <c r="HE65" s="129"/>
      <c r="HF65" s="140"/>
      <c r="HG65" s="129"/>
      <c r="HH65" s="129"/>
      <c r="HI65" s="129"/>
      <c r="HJ65" s="129"/>
      <c r="HK65" s="129"/>
      <c r="HL65" s="129"/>
      <c r="HM65" s="129">
        <v>10.38</v>
      </c>
      <c r="HN65" s="129" t="s">
        <v>1531</v>
      </c>
      <c r="HO65" s="140" t="s">
        <v>1532</v>
      </c>
      <c r="HP65" s="129">
        <v>0</v>
      </c>
      <c r="HQ65" s="129"/>
      <c r="HR65" s="129"/>
      <c r="HS65" s="129"/>
      <c r="HT65" s="129"/>
      <c r="HU65" s="129"/>
      <c r="HV65" s="129"/>
      <c r="HW65" s="129"/>
      <c r="HX65" s="129"/>
      <c r="HY65" s="129"/>
      <c r="HZ65" s="129"/>
      <c r="IA65" s="129"/>
      <c r="IB65" s="129"/>
      <c r="IC65" s="129"/>
      <c r="ID65" s="129"/>
      <c r="IE65" s="129"/>
      <c r="IF65" s="129"/>
      <c r="IG65" s="129"/>
      <c r="IH65" s="129"/>
      <c r="II65" s="129"/>
      <c r="IJ65" s="129"/>
      <c r="IK65" s="129"/>
      <c r="IL65" s="176" t="s">
        <v>759</v>
      </c>
      <c r="IM65" s="129"/>
      <c r="IN65" s="167"/>
      <c r="IO65" s="129"/>
      <c r="IP65" s="129"/>
      <c r="IQ65" s="129" t="s">
        <v>1533</v>
      </c>
      <c r="IR65" s="265">
        <v>45650.440249108797</v>
      </c>
      <c r="IS65" s="265">
        <v>45650.444998101899</v>
      </c>
      <c r="IT65" s="265">
        <v>45650</v>
      </c>
      <c r="IU65" s="142"/>
      <c r="IV65" s="142" t="s">
        <v>322</v>
      </c>
      <c r="IW65" s="142"/>
      <c r="IX65" s="142" t="s">
        <v>322</v>
      </c>
      <c r="IY65" s="142"/>
      <c r="IZ65" s="142" t="s">
        <v>323</v>
      </c>
      <c r="JA65" s="142"/>
      <c r="JB65" s="142" t="s">
        <v>727</v>
      </c>
      <c r="JC65" s="154" t="s">
        <v>759</v>
      </c>
      <c r="JD65" s="154" t="s">
        <v>485</v>
      </c>
      <c r="JE65" s="142" t="s">
        <v>331</v>
      </c>
      <c r="JF65" s="142">
        <v>1</v>
      </c>
      <c r="JG65" s="142">
        <v>0</v>
      </c>
      <c r="JH65" s="142">
        <v>0</v>
      </c>
      <c r="JI65" s="142">
        <v>0</v>
      </c>
      <c r="JJ65" s="142">
        <v>0</v>
      </c>
      <c r="JK65" s="142">
        <v>0</v>
      </c>
      <c r="JL65" s="142"/>
      <c r="JM65" s="142" t="s">
        <v>329</v>
      </c>
      <c r="JN65" s="142">
        <v>0</v>
      </c>
      <c r="JO65" s="142">
        <v>1</v>
      </c>
      <c r="JP65" s="142">
        <v>0</v>
      </c>
      <c r="JQ65" s="142">
        <v>0</v>
      </c>
      <c r="JR65" s="142">
        <v>0</v>
      </c>
      <c r="JS65" s="142">
        <v>0</v>
      </c>
      <c r="JT65" s="142">
        <v>0</v>
      </c>
      <c r="JU65" s="142">
        <v>0</v>
      </c>
      <c r="JV65" s="142">
        <v>0</v>
      </c>
      <c r="JW65" s="142">
        <v>0</v>
      </c>
      <c r="JX65" s="142">
        <v>0</v>
      </c>
      <c r="JY65" s="142"/>
      <c r="JZ65" s="142"/>
      <c r="KA65" s="142"/>
      <c r="KB65" s="142"/>
      <c r="KC65" s="142"/>
      <c r="KD65" s="142"/>
      <c r="KE65" s="142"/>
      <c r="KF65" s="142"/>
      <c r="KG65" s="142"/>
      <c r="KH65" s="142"/>
      <c r="KI65" s="142"/>
      <c r="KJ65" s="142"/>
      <c r="KK65" s="142"/>
      <c r="KL65" s="142"/>
      <c r="KM65" s="142"/>
      <c r="KN65" s="142"/>
      <c r="KO65" s="142"/>
      <c r="KP65" s="142"/>
      <c r="KQ65" s="142"/>
      <c r="KR65" s="142"/>
      <c r="KS65" s="142"/>
      <c r="KT65" s="142"/>
      <c r="KU65" s="142"/>
      <c r="KV65" s="142"/>
      <c r="KW65" s="142"/>
      <c r="KX65" s="142"/>
      <c r="KY65" s="142"/>
      <c r="KZ65" s="142"/>
      <c r="LA65" s="142"/>
      <c r="LB65" s="142"/>
      <c r="LC65" s="142"/>
      <c r="LD65" s="142"/>
      <c r="LE65" s="142"/>
      <c r="LF65" s="142">
        <v>3</v>
      </c>
      <c r="LG65" s="142">
        <v>3</v>
      </c>
      <c r="LH65" s="142">
        <v>0</v>
      </c>
      <c r="LI65" s="142">
        <v>0</v>
      </c>
      <c r="LJ65" s="142"/>
      <c r="LK65" s="142"/>
      <c r="LL65" s="142"/>
      <c r="LM65" s="142"/>
      <c r="LN65" s="142"/>
      <c r="LO65" s="142"/>
      <c r="LP65" s="142"/>
      <c r="LQ65" s="194"/>
      <c r="LR65" s="142"/>
      <c r="LS65" s="144"/>
      <c r="LT65" s="142"/>
      <c r="LU65" s="142"/>
      <c r="LV65" s="142"/>
      <c r="LW65" s="142"/>
      <c r="LX65" s="142"/>
      <c r="LY65" s="142"/>
      <c r="LZ65" s="142">
        <v>7.5949999999999998</v>
      </c>
      <c r="MA65" s="142" t="s">
        <v>1534</v>
      </c>
      <c r="MB65" s="144" t="s">
        <v>1535</v>
      </c>
      <c r="MC65" s="142">
        <v>0</v>
      </c>
      <c r="MD65" s="142"/>
      <c r="ME65" s="142"/>
      <c r="MF65" s="142"/>
      <c r="MG65" s="142"/>
      <c r="MH65" s="142"/>
      <c r="MI65" s="142"/>
      <c r="MJ65" s="142"/>
      <c r="MK65" s="142"/>
      <c r="ML65" s="142"/>
      <c r="MM65" s="142"/>
      <c r="MN65" s="142"/>
      <c r="MO65" s="142"/>
      <c r="MP65" s="142"/>
      <c r="MQ65" s="142"/>
      <c r="MR65" s="142"/>
      <c r="MS65" s="142"/>
      <c r="MT65" s="142"/>
      <c r="MU65" s="142"/>
      <c r="MV65" s="142"/>
      <c r="MW65" s="142"/>
      <c r="MX65" s="142"/>
      <c r="MY65" s="168"/>
      <c r="MZ65" s="142"/>
      <c r="NA65" s="180" t="s">
        <v>763</v>
      </c>
      <c r="NB65" s="142"/>
      <c r="NC65" s="142"/>
      <c r="ND65" s="142" t="s">
        <v>1536</v>
      </c>
      <c r="NE65" s="270">
        <v>45651.437561585597</v>
      </c>
      <c r="NF65" s="270">
        <v>45651.442815844901</v>
      </c>
      <c r="NG65" s="270">
        <v>45651</v>
      </c>
      <c r="NH65" s="128"/>
      <c r="NI65" s="128" t="s">
        <v>322</v>
      </c>
      <c r="NJ65" s="128"/>
      <c r="NK65" s="128" t="s">
        <v>322</v>
      </c>
      <c r="NL65" s="128"/>
      <c r="NM65" s="128" t="s">
        <v>323</v>
      </c>
      <c r="NN65" s="128"/>
      <c r="NO65" s="128" t="s">
        <v>727</v>
      </c>
      <c r="NP65" s="136" t="s">
        <v>763</v>
      </c>
      <c r="NQ65" s="136" t="s">
        <v>485</v>
      </c>
      <c r="NR65" s="128" t="s">
        <v>331</v>
      </c>
      <c r="NS65" s="128">
        <v>1</v>
      </c>
      <c r="NT65" s="128">
        <v>0</v>
      </c>
      <c r="NU65" s="128">
        <v>0</v>
      </c>
      <c r="NV65" s="128">
        <v>0</v>
      </c>
      <c r="NW65" s="128">
        <v>0</v>
      </c>
      <c r="NX65" s="128">
        <v>0</v>
      </c>
      <c r="NY65" s="128"/>
      <c r="NZ65" s="128" t="s">
        <v>329</v>
      </c>
      <c r="OA65" s="128">
        <v>0</v>
      </c>
      <c r="OB65" s="128">
        <v>1</v>
      </c>
      <c r="OC65" s="128">
        <v>0</v>
      </c>
      <c r="OD65" s="128">
        <v>0</v>
      </c>
      <c r="OE65" s="128">
        <v>0</v>
      </c>
      <c r="OF65" s="128">
        <v>0</v>
      </c>
      <c r="OG65" s="128">
        <v>0</v>
      </c>
      <c r="OH65" s="128">
        <v>0</v>
      </c>
      <c r="OI65" s="128">
        <v>0</v>
      </c>
      <c r="OJ65" s="128">
        <v>0</v>
      </c>
      <c r="OK65" s="128">
        <v>0</v>
      </c>
      <c r="OL65" s="128"/>
      <c r="OM65" s="128"/>
      <c r="ON65" s="128"/>
      <c r="OO65" s="128"/>
      <c r="OP65" s="128"/>
      <c r="OQ65" s="128"/>
      <c r="OR65" s="128"/>
      <c r="OS65" s="128"/>
      <c r="OT65" s="128"/>
      <c r="OU65" s="128"/>
      <c r="OV65" s="128"/>
      <c r="OW65" s="128"/>
      <c r="OX65" s="128"/>
      <c r="OY65" s="128"/>
      <c r="OZ65" s="128"/>
      <c r="PA65" s="128"/>
      <c r="PB65" s="128"/>
      <c r="PC65" s="128"/>
      <c r="PD65" s="128"/>
      <c r="PE65" s="128"/>
      <c r="PF65" s="128"/>
      <c r="PG65" s="128"/>
      <c r="PH65" s="128"/>
      <c r="PI65" s="128"/>
      <c r="PJ65" s="128"/>
      <c r="PK65" s="128"/>
      <c r="PL65" s="128"/>
      <c r="PM65" s="128"/>
      <c r="PN65" s="128"/>
      <c r="PO65" s="128"/>
      <c r="PP65" s="128"/>
      <c r="PQ65" s="128"/>
      <c r="PR65" s="128"/>
      <c r="PS65" s="128">
        <v>3</v>
      </c>
      <c r="PT65" s="128">
        <v>3</v>
      </c>
      <c r="PU65" s="128">
        <v>0</v>
      </c>
      <c r="PV65" s="128">
        <v>0</v>
      </c>
      <c r="PW65" s="128"/>
      <c r="PX65" s="128"/>
      <c r="PY65" s="128"/>
      <c r="PZ65" s="128"/>
      <c r="QA65" s="128"/>
      <c r="QB65" s="128"/>
      <c r="QC65" s="128"/>
      <c r="QD65" s="198"/>
      <c r="QE65" s="128"/>
      <c r="QF65" s="163"/>
      <c r="QG65" s="128"/>
      <c r="QH65" s="128"/>
      <c r="QI65" s="128"/>
      <c r="QJ65" s="128"/>
      <c r="QK65" s="128"/>
      <c r="QL65" s="128"/>
      <c r="QM65" s="128">
        <v>4.6950000000000003</v>
      </c>
      <c r="QN65" s="128" t="s">
        <v>1537</v>
      </c>
      <c r="QO65" s="163" t="s">
        <v>1538</v>
      </c>
      <c r="QP65" s="128">
        <v>0</v>
      </c>
      <c r="QQ65" s="128"/>
      <c r="QR65" s="128"/>
      <c r="QS65" s="128"/>
      <c r="QT65" s="128"/>
      <c r="QU65" s="128"/>
      <c r="QV65" s="128"/>
      <c r="QW65" s="128"/>
      <c r="QX65" s="128"/>
      <c r="QY65" s="128"/>
      <c r="QZ65" s="128"/>
      <c r="RA65" s="128"/>
      <c r="RB65" s="128"/>
      <c r="RC65" s="128"/>
      <c r="RD65" s="128"/>
      <c r="RE65" s="128"/>
      <c r="RF65" s="128"/>
      <c r="RG65" s="128"/>
      <c r="RH65" s="128"/>
      <c r="RI65" s="128"/>
      <c r="RJ65" s="128"/>
      <c r="RK65" s="128"/>
      <c r="RL65" s="128"/>
      <c r="RM65" s="169"/>
      <c r="RN65" s="128"/>
      <c r="RO65" s="169"/>
      <c r="RP65" s="128"/>
      <c r="RQ65" s="128" t="s">
        <v>1539</v>
      </c>
      <c r="RR65" s="105">
        <f t="shared" si="34"/>
        <v>2.7699999999999996</v>
      </c>
      <c r="RS65" s="113">
        <f t="shared" si="35"/>
        <v>2.785000000000001</v>
      </c>
      <c r="RT65" s="105">
        <f t="shared" si="36"/>
        <v>2.8999999999999995</v>
      </c>
      <c r="RU65" s="105">
        <f t="shared" si="37"/>
        <v>0</v>
      </c>
      <c r="RV65" s="105">
        <f t="shared" si="38"/>
        <v>0</v>
      </c>
      <c r="RW65" s="105">
        <f t="shared" si="39"/>
        <v>0</v>
      </c>
      <c r="RX65" s="105">
        <f t="shared" si="40"/>
        <v>0</v>
      </c>
      <c r="RY65" s="105">
        <f t="shared" si="41"/>
        <v>0</v>
      </c>
      <c r="RZ65" s="105">
        <f t="shared" si="42"/>
        <v>0</v>
      </c>
      <c r="SA65" s="105">
        <f t="shared" si="43"/>
        <v>0</v>
      </c>
      <c r="SB65" s="105">
        <f t="shared" si="44"/>
        <v>0</v>
      </c>
      <c r="SC65" s="105">
        <f t="shared" si="45"/>
        <v>0</v>
      </c>
      <c r="SD65" s="106">
        <f t="shared" si="18"/>
        <v>2.8183333333333334</v>
      </c>
      <c r="SE65" s="106">
        <f t="shared" si="19"/>
        <v>0</v>
      </c>
      <c r="SF65" s="106">
        <f t="shared" si="20"/>
        <v>0</v>
      </c>
      <c r="SG65" s="106">
        <f t="shared" si="12"/>
        <v>0</v>
      </c>
      <c r="SH65" s="107">
        <f>(SD65/1000)*Parameters!$H$2</f>
        <v>8.3140833333333322E-5</v>
      </c>
      <c r="SI65" s="107">
        <f>(SE65/1000)*Parameters!$H$4</f>
        <v>0</v>
      </c>
      <c r="SJ65" s="107">
        <f>(SF65/1000)*Parameters!$H$3</f>
        <v>0</v>
      </c>
      <c r="SK65" s="107">
        <f>(SG65/1000)*Parameters!$H$5</f>
        <v>0</v>
      </c>
      <c r="SL65" s="108">
        <f t="shared" si="21"/>
        <v>8.3140833333333322E-5</v>
      </c>
      <c r="SM65" s="109">
        <f t="shared" si="13"/>
        <v>1</v>
      </c>
      <c r="SN65" s="109">
        <f t="shared" si="31"/>
        <v>0</v>
      </c>
      <c r="SO65" s="109">
        <f t="shared" si="32"/>
        <v>0</v>
      </c>
      <c r="SP65" s="109">
        <f t="shared" si="33"/>
        <v>0</v>
      </c>
      <c r="SQ65" s="110">
        <f>SUM(GS65*Parameters!$L$2,GT65*Parameters!$L$3,GU65*Parameters!$L$4,GV65*Parameters!$L$5)</f>
        <v>3.9000000000000004</v>
      </c>
      <c r="SR65" s="110">
        <f>SUM(LF65*Parameters!$L$2,LG65*Parameters!$L$3,LH65*Parameters!$L$4,LI65*Parameters!$L$5)</f>
        <v>3.9000000000000004</v>
      </c>
      <c r="SS65" s="110">
        <f>SUM(PS65*Parameters!$L$2,PT65*Parameters!$L$3,PU65*Parameters!$L$4,PV65*Parameters!$L$5)</f>
        <v>3.9000000000000004</v>
      </c>
      <c r="ST65" s="110">
        <f t="shared" si="25"/>
        <v>3.9000000000000004</v>
      </c>
      <c r="SU65" s="111">
        <f t="shared" si="26"/>
        <v>0.72264957264957264</v>
      </c>
      <c r="SV65" s="111">
        <f t="shared" si="27"/>
        <v>0</v>
      </c>
      <c r="SW65" s="111">
        <f t="shared" si="28"/>
        <v>0</v>
      </c>
      <c r="SX65" s="111">
        <f t="shared" si="29"/>
        <v>0</v>
      </c>
      <c r="SY65" s="162">
        <f t="shared" si="46"/>
        <v>45648</v>
      </c>
      <c r="SZ65" s="162">
        <f t="shared" si="30"/>
        <v>45648</v>
      </c>
    </row>
    <row r="66" spans="1:520">
      <c r="A66" s="276">
        <v>45648.328307106502</v>
      </c>
      <c r="B66" s="276">
        <v>45648.3340629167</v>
      </c>
      <c r="C66" s="276">
        <v>45648</v>
      </c>
      <c r="D66" s="121"/>
      <c r="E66" s="121" t="s">
        <v>322</v>
      </c>
      <c r="F66" s="121"/>
      <c r="G66" s="121" t="s">
        <v>322</v>
      </c>
      <c r="H66" s="121"/>
      <c r="I66" s="121" t="s">
        <v>323</v>
      </c>
      <c r="J66" s="121"/>
      <c r="K66" s="121" t="s">
        <v>727</v>
      </c>
      <c r="L66" s="151" t="s">
        <v>808</v>
      </c>
      <c r="M66" s="245" t="s">
        <v>486</v>
      </c>
      <c r="N66" s="121" t="s">
        <v>331</v>
      </c>
      <c r="O66" s="121">
        <v>1</v>
      </c>
      <c r="P66" s="121">
        <v>0</v>
      </c>
      <c r="Q66" s="121">
        <v>0</v>
      </c>
      <c r="R66" s="121">
        <v>0</v>
      </c>
      <c r="S66" s="121">
        <v>0</v>
      </c>
      <c r="T66" s="121">
        <v>0</v>
      </c>
      <c r="U66" s="121"/>
      <c r="V66" s="121" t="s">
        <v>329</v>
      </c>
      <c r="W66" s="121">
        <v>0</v>
      </c>
      <c r="X66" s="121">
        <v>1</v>
      </c>
      <c r="Y66" s="117">
        <v>0</v>
      </c>
      <c r="Z66" s="117">
        <v>0</v>
      </c>
      <c r="AA66" s="117">
        <v>0</v>
      </c>
      <c r="AB66" s="117">
        <v>0</v>
      </c>
      <c r="AC66" s="117">
        <v>0</v>
      </c>
      <c r="AD66" s="117">
        <v>0</v>
      </c>
      <c r="AE66" s="117">
        <v>0</v>
      </c>
      <c r="AF66" s="117">
        <v>0</v>
      </c>
      <c r="AG66" s="117">
        <v>0</v>
      </c>
      <c r="AH66" s="117"/>
      <c r="AI66" s="117"/>
      <c r="AJ66" s="117"/>
      <c r="AK66" s="117"/>
      <c r="AL66" s="117"/>
      <c r="AM66" s="117"/>
      <c r="AN66" s="117"/>
      <c r="AO66" s="117"/>
      <c r="AP66" s="117"/>
      <c r="AQ66" s="117"/>
      <c r="AR66" s="117"/>
      <c r="AS66" s="117"/>
      <c r="AT66" s="117"/>
      <c r="AU66" s="117"/>
      <c r="AV66" s="117"/>
      <c r="AW66" s="117"/>
      <c r="AX66" s="117"/>
      <c r="AY66" s="117"/>
      <c r="AZ66" s="117"/>
      <c r="BA66" s="117"/>
      <c r="BB66" s="117"/>
      <c r="BC66" s="117"/>
      <c r="BD66" s="117"/>
      <c r="BE66" s="117"/>
      <c r="BF66" s="190"/>
      <c r="BG66" s="121"/>
      <c r="BH66" s="122"/>
      <c r="BI66" s="117"/>
      <c r="BJ66" s="117"/>
      <c r="BK66" s="117"/>
      <c r="BL66" s="117"/>
      <c r="BM66" s="117"/>
      <c r="BN66" s="117"/>
      <c r="BO66" s="117">
        <v>13.47</v>
      </c>
      <c r="BP66" s="117" t="s">
        <v>1540</v>
      </c>
      <c r="BQ66" s="122" t="s">
        <v>1541</v>
      </c>
      <c r="BR66" s="117"/>
      <c r="BS66" s="117"/>
      <c r="BT66" s="117"/>
      <c r="BU66" s="117"/>
      <c r="BV66" s="117"/>
      <c r="BW66" s="117"/>
      <c r="BX66" s="117"/>
      <c r="BY66" s="117"/>
      <c r="BZ66" s="117"/>
      <c r="CA66" s="117"/>
      <c r="CB66" s="117"/>
      <c r="CC66" s="117"/>
      <c r="CD66" s="117"/>
      <c r="CE66" s="117"/>
      <c r="CF66" s="117"/>
      <c r="CG66" s="117"/>
      <c r="CH66" s="117"/>
      <c r="CI66" s="117"/>
      <c r="CJ66" s="117"/>
      <c r="CK66" s="117"/>
      <c r="CL66" s="117"/>
      <c r="CM66" s="117"/>
      <c r="CN66" s="117"/>
      <c r="CO66" s="117"/>
      <c r="CP66" s="117"/>
      <c r="CQ66" s="117"/>
      <c r="CR66" s="117"/>
      <c r="CS66" s="117"/>
      <c r="CT66" s="117"/>
      <c r="CU66" s="117"/>
      <c r="CV66" s="117"/>
      <c r="CW66" s="117"/>
      <c r="CX66" s="117"/>
      <c r="CY66" s="117"/>
      <c r="CZ66" s="117"/>
      <c r="DA66" s="117"/>
      <c r="DB66" s="117"/>
      <c r="DC66" s="117"/>
      <c r="DD66" s="117"/>
      <c r="DE66" s="117"/>
      <c r="DF66" s="117"/>
      <c r="DG66" s="117"/>
      <c r="DH66" s="117"/>
      <c r="DI66" s="117"/>
      <c r="DJ66" s="117"/>
      <c r="DK66" s="117"/>
      <c r="DL66" s="117"/>
      <c r="DM66" s="117"/>
      <c r="DN66" s="171"/>
      <c r="DO66" s="117"/>
      <c r="DP66" s="166"/>
      <c r="DQ66" s="117"/>
      <c r="DR66" s="166"/>
      <c r="DS66" s="117"/>
      <c r="DT66" s="117"/>
      <c r="DU66" s="117"/>
      <c r="DV66" s="117"/>
      <c r="DW66" s="248" t="s">
        <v>756</v>
      </c>
      <c r="DX66" s="117"/>
      <c r="DY66" s="117"/>
      <c r="DZ66" s="117"/>
      <c r="EA66" s="117"/>
      <c r="EB66" s="117"/>
      <c r="EC66" s="117"/>
      <c r="ED66" s="117" t="s">
        <v>1542</v>
      </c>
      <c r="EE66" s="252">
        <v>45649.317445532397</v>
      </c>
      <c r="EF66" s="261">
        <v>45649.327110544</v>
      </c>
      <c r="EG66" s="252">
        <v>45649</v>
      </c>
      <c r="EH66" s="129"/>
      <c r="EI66" s="129" t="s">
        <v>322</v>
      </c>
      <c r="EJ66" s="129"/>
      <c r="EK66" s="129" t="s">
        <v>322</v>
      </c>
      <c r="EL66" s="129"/>
      <c r="EM66" s="129" t="s">
        <v>323</v>
      </c>
      <c r="EN66" s="129"/>
      <c r="EO66" s="129" t="s">
        <v>727</v>
      </c>
      <c r="EP66" s="153" t="s">
        <v>756</v>
      </c>
      <c r="EQ66" s="153" t="s">
        <v>486</v>
      </c>
      <c r="ER66" s="129" t="s">
        <v>331</v>
      </c>
      <c r="ES66" s="129">
        <v>1</v>
      </c>
      <c r="ET66" s="129">
        <v>0</v>
      </c>
      <c r="EU66" s="129">
        <v>0</v>
      </c>
      <c r="EV66" s="129">
        <v>0</v>
      </c>
      <c r="EW66" s="129">
        <v>0</v>
      </c>
      <c r="EX66" s="129">
        <v>0</v>
      </c>
      <c r="EY66" s="129"/>
      <c r="EZ66" s="129" t="s">
        <v>329</v>
      </c>
      <c r="FA66" s="129">
        <v>0</v>
      </c>
      <c r="FB66" s="129">
        <v>1</v>
      </c>
      <c r="FC66" s="129">
        <v>0</v>
      </c>
      <c r="FD66" s="129">
        <v>0</v>
      </c>
      <c r="FE66" s="129">
        <v>0</v>
      </c>
      <c r="FF66" s="129">
        <v>0</v>
      </c>
      <c r="FG66" s="129">
        <v>0</v>
      </c>
      <c r="FH66" s="129">
        <v>0</v>
      </c>
      <c r="FI66" s="129">
        <v>0</v>
      </c>
      <c r="FJ66" s="129">
        <v>0</v>
      </c>
      <c r="FK66" s="129">
        <v>0</v>
      </c>
      <c r="FL66" s="129"/>
      <c r="FM66" s="129"/>
      <c r="FN66" s="129"/>
      <c r="FO66" s="129"/>
      <c r="FP66" s="129"/>
      <c r="FQ66" s="129"/>
      <c r="FR66" s="129"/>
      <c r="FS66" s="129"/>
      <c r="FT66" s="129"/>
      <c r="FU66" s="129"/>
      <c r="FV66" s="129"/>
      <c r="FW66" s="129"/>
      <c r="FX66" s="129"/>
      <c r="FY66" s="129"/>
      <c r="FZ66" s="129"/>
      <c r="GA66" s="129"/>
      <c r="GB66" s="129"/>
      <c r="GC66" s="129"/>
      <c r="GD66" s="129"/>
      <c r="GE66" s="129"/>
      <c r="GF66" s="129"/>
      <c r="GG66" s="129"/>
      <c r="GH66" s="129"/>
      <c r="GI66" s="129"/>
      <c r="GJ66" s="129"/>
      <c r="GK66" s="129"/>
      <c r="GL66" s="129"/>
      <c r="GM66" s="129"/>
      <c r="GN66" s="129"/>
      <c r="GO66" s="129"/>
      <c r="GP66" s="129"/>
      <c r="GQ66" s="129"/>
      <c r="GR66" s="129"/>
      <c r="GS66" s="129">
        <v>5</v>
      </c>
      <c r="GT66" s="129">
        <v>1</v>
      </c>
      <c r="GU66" s="129">
        <v>1</v>
      </c>
      <c r="GV66" s="129">
        <v>0</v>
      </c>
      <c r="GW66" s="129"/>
      <c r="GX66" s="129"/>
      <c r="GY66" s="129"/>
      <c r="GZ66" s="129"/>
      <c r="HA66" s="129"/>
      <c r="HB66" s="129"/>
      <c r="HC66" s="129"/>
      <c r="HD66" s="186"/>
      <c r="HE66" s="129"/>
      <c r="HF66" s="140"/>
      <c r="HG66" s="129"/>
      <c r="HH66" s="129"/>
      <c r="HI66" s="129"/>
      <c r="HJ66" s="129"/>
      <c r="HK66" s="129"/>
      <c r="HL66" s="129"/>
      <c r="HM66" s="129">
        <v>10.87</v>
      </c>
      <c r="HN66" s="129" t="s">
        <v>1543</v>
      </c>
      <c r="HO66" s="140" t="s">
        <v>1544</v>
      </c>
      <c r="HP66" s="129">
        <v>0</v>
      </c>
      <c r="HQ66" s="129"/>
      <c r="HR66" s="129"/>
      <c r="HS66" s="129"/>
      <c r="HT66" s="129"/>
      <c r="HU66" s="129"/>
      <c r="HV66" s="129"/>
      <c r="HW66" s="129"/>
      <c r="HX66" s="129"/>
      <c r="HY66" s="129"/>
      <c r="HZ66" s="129"/>
      <c r="IA66" s="129"/>
      <c r="IB66" s="129"/>
      <c r="IC66" s="129"/>
      <c r="ID66" s="129"/>
      <c r="IE66" s="129"/>
      <c r="IF66" s="129"/>
      <c r="IG66" s="129"/>
      <c r="IH66" s="129"/>
      <c r="II66" s="129"/>
      <c r="IJ66" s="129"/>
      <c r="IK66" s="129"/>
      <c r="IL66" s="176" t="s">
        <v>759</v>
      </c>
      <c r="IM66" s="129"/>
      <c r="IN66" s="167"/>
      <c r="IO66" s="129"/>
      <c r="IP66" s="129"/>
      <c r="IQ66" s="129" t="s">
        <v>1545</v>
      </c>
      <c r="IR66" s="265">
        <v>45650.320899803199</v>
      </c>
      <c r="IS66" s="265">
        <v>45650.331741597198</v>
      </c>
      <c r="IT66" s="265">
        <v>45650</v>
      </c>
      <c r="IU66" s="142"/>
      <c r="IV66" s="142" t="s">
        <v>322</v>
      </c>
      <c r="IW66" s="142"/>
      <c r="IX66" s="142" t="s">
        <v>322</v>
      </c>
      <c r="IY66" s="142"/>
      <c r="IZ66" s="142" t="s">
        <v>323</v>
      </c>
      <c r="JA66" s="142"/>
      <c r="JB66" s="142" t="s">
        <v>727</v>
      </c>
      <c r="JC66" s="154" t="s">
        <v>759</v>
      </c>
      <c r="JD66" s="154" t="s">
        <v>486</v>
      </c>
      <c r="JE66" s="142" t="s">
        <v>331</v>
      </c>
      <c r="JF66" s="142">
        <v>1</v>
      </c>
      <c r="JG66" s="142">
        <v>0</v>
      </c>
      <c r="JH66" s="142">
        <v>0</v>
      </c>
      <c r="JI66" s="142">
        <v>0</v>
      </c>
      <c r="JJ66" s="142">
        <v>0</v>
      </c>
      <c r="JK66" s="142">
        <v>0</v>
      </c>
      <c r="JL66" s="142"/>
      <c r="JM66" s="142" t="s">
        <v>329</v>
      </c>
      <c r="JN66" s="142">
        <v>0</v>
      </c>
      <c r="JO66" s="142">
        <v>1</v>
      </c>
      <c r="JP66" s="142">
        <v>0</v>
      </c>
      <c r="JQ66" s="142">
        <v>0</v>
      </c>
      <c r="JR66" s="142">
        <v>0</v>
      </c>
      <c r="JS66" s="142">
        <v>0</v>
      </c>
      <c r="JT66" s="142">
        <v>0</v>
      </c>
      <c r="JU66" s="142">
        <v>0</v>
      </c>
      <c r="JV66" s="142">
        <v>0</v>
      </c>
      <c r="JW66" s="142">
        <v>0</v>
      </c>
      <c r="JX66" s="142">
        <v>0</v>
      </c>
      <c r="JY66" s="142"/>
      <c r="JZ66" s="142"/>
      <c r="KA66" s="142"/>
      <c r="KB66" s="142"/>
      <c r="KC66" s="142"/>
      <c r="KD66" s="142"/>
      <c r="KE66" s="142"/>
      <c r="KF66" s="142"/>
      <c r="KG66" s="142"/>
      <c r="KH66" s="142"/>
      <c r="KI66" s="142"/>
      <c r="KJ66" s="142"/>
      <c r="KK66" s="142"/>
      <c r="KL66" s="142"/>
      <c r="KM66" s="142"/>
      <c r="KN66" s="142"/>
      <c r="KO66" s="142"/>
      <c r="KP66" s="142"/>
      <c r="KQ66" s="142"/>
      <c r="KR66" s="142"/>
      <c r="KS66" s="142"/>
      <c r="KT66" s="142"/>
      <c r="KU66" s="142"/>
      <c r="KV66" s="142"/>
      <c r="KW66" s="142"/>
      <c r="KX66" s="142"/>
      <c r="KY66" s="142"/>
      <c r="KZ66" s="142"/>
      <c r="LA66" s="142"/>
      <c r="LB66" s="142"/>
      <c r="LC66" s="142"/>
      <c r="LD66" s="142"/>
      <c r="LE66" s="142"/>
      <c r="LF66" s="142">
        <v>5</v>
      </c>
      <c r="LG66" s="142">
        <v>1</v>
      </c>
      <c r="LH66" s="142">
        <v>1</v>
      </c>
      <c r="LI66" s="142">
        <v>0</v>
      </c>
      <c r="LJ66" s="142"/>
      <c r="LK66" s="142"/>
      <c r="LL66" s="142"/>
      <c r="LM66" s="142"/>
      <c r="LN66" s="142"/>
      <c r="LO66" s="142"/>
      <c r="LP66" s="142"/>
      <c r="LQ66" s="194"/>
      <c r="LR66" s="142"/>
      <c r="LS66" s="144"/>
      <c r="LT66" s="142"/>
      <c r="LU66" s="142"/>
      <c r="LV66" s="142"/>
      <c r="LW66" s="142"/>
      <c r="LX66" s="142"/>
      <c r="LY66" s="142"/>
      <c r="LZ66" s="142">
        <v>8.0749999999999993</v>
      </c>
      <c r="MA66" s="142" t="s">
        <v>1546</v>
      </c>
      <c r="MB66" s="144" t="s">
        <v>1547</v>
      </c>
      <c r="MC66" s="142">
        <v>0</v>
      </c>
      <c r="MD66" s="142"/>
      <c r="ME66" s="142"/>
      <c r="MF66" s="142"/>
      <c r="MG66" s="142"/>
      <c r="MH66" s="142"/>
      <c r="MI66" s="142"/>
      <c r="MJ66" s="142"/>
      <c r="MK66" s="142"/>
      <c r="ML66" s="142"/>
      <c r="MM66" s="142"/>
      <c r="MN66" s="142"/>
      <c r="MO66" s="142"/>
      <c r="MP66" s="142"/>
      <c r="MQ66" s="142"/>
      <c r="MR66" s="142"/>
      <c r="MS66" s="142"/>
      <c r="MT66" s="142"/>
      <c r="MU66" s="142"/>
      <c r="MV66" s="142"/>
      <c r="MW66" s="142"/>
      <c r="MX66" s="142"/>
      <c r="MY66" s="168"/>
      <c r="MZ66" s="142"/>
      <c r="NA66" s="180" t="s">
        <v>763</v>
      </c>
      <c r="NB66" s="142"/>
      <c r="NC66" s="142"/>
      <c r="ND66" s="142" t="s">
        <v>1548</v>
      </c>
      <c r="NE66" s="270">
        <v>45651.314220104199</v>
      </c>
      <c r="NF66" s="270">
        <v>45651.321669131903</v>
      </c>
      <c r="NG66" s="270">
        <v>45651</v>
      </c>
      <c r="NH66" s="128"/>
      <c r="NI66" s="128" t="s">
        <v>322</v>
      </c>
      <c r="NJ66" s="128"/>
      <c r="NK66" s="128" t="s">
        <v>322</v>
      </c>
      <c r="NL66" s="128"/>
      <c r="NM66" s="128" t="s">
        <v>323</v>
      </c>
      <c r="NN66" s="128"/>
      <c r="NO66" s="128" t="s">
        <v>727</v>
      </c>
      <c r="NP66" s="136" t="s">
        <v>763</v>
      </c>
      <c r="NQ66" s="136" t="s">
        <v>486</v>
      </c>
      <c r="NR66" s="128" t="s">
        <v>331</v>
      </c>
      <c r="NS66" s="128">
        <v>1</v>
      </c>
      <c r="NT66" s="128">
        <v>0</v>
      </c>
      <c r="NU66" s="128">
        <v>0</v>
      </c>
      <c r="NV66" s="128">
        <v>0</v>
      </c>
      <c r="NW66" s="128">
        <v>0</v>
      </c>
      <c r="NX66" s="128">
        <v>0</v>
      </c>
      <c r="NY66" s="128"/>
      <c r="NZ66" s="128" t="s">
        <v>329</v>
      </c>
      <c r="OA66" s="128">
        <v>0</v>
      </c>
      <c r="OB66" s="128">
        <v>1</v>
      </c>
      <c r="OC66" s="128">
        <v>0</v>
      </c>
      <c r="OD66" s="128">
        <v>0</v>
      </c>
      <c r="OE66" s="128">
        <v>0</v>
      </c>
      <c r="OF66" s="128">
        <v>0</v>
      </c>
      <c r="OG66" s="128">
        <v>0</v>
      </c>
      <c r="OH66" s="128">
        <v>0</v>
      </c>
      <c r="OI66" s="128">
        <v>0</v>
      </c>
      <c r="OJ66" s="128">
        <v>0</v>
      </c>
      <c r="OK66" s="128">
        <v>0</v>
      </c>
      <c r="OL66" s="128"/>
      <c r="OM66" s="128"/>
      <c r="ON66" s="128"/>
      <c r="OO66" s="128"/>
      <c r="OP66" s="128"/>
      <c r="OQ66" s="128"/>
      <c r="OR66" s="128"/>
      <c r="OS66" s="128"/>
      <c r="OT66" s="128"/>
      <c r="OU66" s="128"/>
      <c r="OV66" s="128"/>
      <c r="OW66" s="128"/>
      <c r="OX66" s="128"/>
      <c r="OY66" s="128"/>
      <c r="OZ66" s="128"/>
      <c r="PA66" s="128"/>
      <c r="PB66" s="128"/>
      <c r="PC66" s="128"/>
      <c r="PD66" s="128"/>
      <c r="PE66" s="128"/>
      <c r="PF66" s="128"/>
      <c r="PG66" s="128"/>
      <c r="PH66" s="128"/>
      <c r="PI66" s="128"/>
      <c r="PJ66" s="128"/>
      <c r="PK66" s="128"/>
      <c r="PL66" s="128"/>
      <c r="PM66" s="128"/>
      <c r="PN66" s="128"/>
      <c r="PO66" s="128"/>
      <c r="PP66" s="128"/>
      <c r="PQ66" s="128"/>
      <c r="PR66" s="128"/>
      <c r="PS66" s="128">
        <v>5</v>
      </c>
      <c r="PT66" s="128">
        <v>1</v>
      </c>
      <c r="PU66" s="128">
        <v>1</v>
      </c>
      <c r="PV66" s="128">
        <v>0</v>
      </c>
      <c r="PW66" s="128"/>
      <c r="PX66" s="128"/>
      <c r="PY66" s="128"/>
      <c r="PZ66" s="128"/>
      <c r="QA66" s="128"/>
      <c r="QB66" s="128"/>
      <c r="QC66" s="128"/>
      <c r="QD66" s="198"/>
      <c r="QE66" s="128"/>
      <c r="QF66" s="163"/>
      <c r="QG66" s="128"/>
      <c r="QH66" s="128"/>
      <c r="QI66" s="128"/>
      <c r="QJ66" s="128"/>
      <c r="QK66" s="128"/>
      <c r="QL66" s="128"/>
      <c r="QM66" s="128">
        <v>5.2750000000000004</v>
      </c>
      <c r="QN66" s="128" t="s">
        <v>1549</v>
      </c>
      <c r="QO66" s="163" t="s">
        <v>1550</v>
      </c>
      <c r="QP66" s="128">
        <v>0</v>
      </c>
      <c r="QQ66" s="128"/>
      <c r="QR66" s="128"/>
      <c r="QS66" s="128"/>
      <c r="QT66" s="128"/>
      <c r="QU66" s="128"/>
      <c r="QV66" s="128"/>
      <c r="QW66" s="128"/>
      <c r="QX66" s="128"/>
      <c r="QY66" s="128"/>
      <c r="QZ66" s="128"/>
      <c r="RA66" s="128"/>
      <c r="RB66" s="128"/>
      <c r="RC66" s="128"/>
      <c r="RD66" s="128"/>
      <c r="RE66" s="128"/>
      <c r="RF66" s="128"/>
      <c r="RG66" s="128"/>
      <c r="RH66" s="128"/>
      <c r="RI66" s="128"/>
      <c r="RJ66" s="128"/>
      <c r="RK66" s="128"/>
      <c r="RL66" s="128"/>
      <c r="RM66" s="169"/>
      <c r="RN66" s="128"/>
      <c r="RO66" s="169"/>
      <c r="RP66" s="128"/>
      <c r="RQ66" s="128" t="s">
        <v>1551</v>
      </c>
      <c r="RR66" s="105">
        <f t="shared" si="34"/>
        <v>2.6000000000000014</v>
      </c>
      <c r="RS66" s="113">
        <f t="shared" si="35"/>
        <v>2.7949999999999999</v>
      </c>
      <c r="RT66" s="105">
        <f t="shared" si="36"/>
        <v>2.7999999999999989</v>
      </c>
      <c r="RU66" s="105">
        <f t="shared" si="37"/>
        <v>0</v>
      </c>
      <c r="RV66" s="105">
        <f t="shared" si="38"/>
        <v>0</v>
      </c>
      <c r="RW66" s="105">
        <f t="shared" si="39"/>
        <v>0</v>
      </c>
      <c r="RX66" s="105">
        <f t="shared" si="40"/>
        <v>0</v>
      </c>
      <c r="RY66" s="105">
        <f t="shared" si="41"/>
        <v>0</v>
      </c>
      <c r="RZ66" s="105">
        <f t="shared" si="42"/>
        <v>0</v>
      </c>
      <c r="SA66" s="105">
        <f t="shared" si="43"/>
        <v>0</v>
      </c>
      <c r="SB66" s="105">
        <f t="shared" si="44"/>
        <v>0</v>
      </c>
      <c r="SC66" s="105">
        <f t="shared" si="45"/>
        <v>0</v>
      </c>
      <c r="SD66" s="106">
        <f t="shared" si="18"/>
        <v>2.7316666666666669</v>
      </c>
      <c r="SE66" s="106">
        <f t="shared" si="19"/>
        <v>0</v>
      </c>
      <c r="SF66" s="106">
        <f t="shared" si="20"/>
        <v>0</v>
      </c>
      <c r="SG66" s="106">
        <f t="shared" si="12"/>
        <v>0</v>
      </c>
      <c r="SH66" s="107">
        <f>(SD66/1000)*Parameters!$H$2</f>
        <v>8.0584166666666673E-5</v>
      </c>
      <c r="SI66" s="107">
        <f>(SE66/1000)*Parameters!$H$4</f>
        <v>0</v>
      </c>
      <c r="SJ66" s="107">
        <f>(SF66/1000)*Parameters!$H$3</f>
        <v>0</v>
      </c>
      <c r="SK66" s="107">
        <f>(SG66/1000)*Parameters!$H$5</f>
        <v>0</v>
      </c>
      <c r="SL66" s="108">
        <f t="shared" si="21"/>
        <v>8.0584166666666673E-5</v>
      </c>
      <c r="SM66" s="109">
        <f t="shared" si="13"/>
        <v>1</v>
      </c>
      <c r="SN66" s="109">
        <f t="shared" si="31"/>
        <v>0</v>
      </c>
      <c r="SO66" s="109">
        <f t="shared" si="32"/>
        <v>0</v>
      </c>
      <c r="SP66" s="109">
        <f t="shared" si="33"/>
        <v>0</v>
      </c>
      <c r="SQ66" s="110">
        <f>SUM(GS66*Parameters!$L$2,GT66*Parameters!$L$3,GU66*Parameters!$L$4,GV66*Parameters!$L$5)</f>
        <v>4.3</v>
      </c>
      <c r="SR66" s="110">
        <f>SUM(LF66*Parameters!$L$2,LG66*Parameters!$L$3,LH66*Parameters!$L$4,LI66*Parameters!$L$5)</f>
        <v>4.3</v>
      </c>
      <c r="SS66" s="110">
        <f>SUM(PS66*Parameters!$L$2,PT66*Parameters!$L$3,PU66*Parameters!$L$4,PV66*Parameters!$L$5)</f>
        <v>4.3</v>
      </c>
      <c r="ST66" s="110">
        <f t="shared" si="25"/>
        <v>4.3</v>
      </c>
      <c r="SU66" s="111">
        <f t="shared" si="26"/>
        <v>0.63527131782945745</v>
      </c>
      <c r="SV66" s="111">
        <f t="shared" si="27"/>
        <v>0</v>
      </c>
      <c r="SW66" s="111">
        <f t="shared" si="28"/>
        <v>0</v>
      </c>
      <c r="SX66" s="111">
        <f t="shared" si="29"/>
        <v>0</v>
      </c>
      <c r="SY66" s="162">
        <f t="shared" si="46"/>
        <v>45648</v>
      </c>
      <c r="SZ66" s="162">
        <f t="shared" si="30"/>
        <v>45648</v>
      </c>
    </row>
    <row r="67" spans="1:520">
      <c r="A67" s="276">
        <v>45662.398299108798</v>
      </c>
      <c r="B67" s="276">
        <v>45662.421665555601</v>
      </c>
      <c r="C67" s="276">
        <v>45662</v>
      </c>
      <c r="D67" s="121"/>
      <c r="E67" s="121" t="s">
        <v>322</v>
      </c>
      <c r="F67" s="121"/>
      <c r="G67" s="121" t="s">
        <v>322</v>
      </c>
      <c r="H67" s="121"/>
      <c r="I67" s="121" t="s">
        <v>323</v>
      </c>
      <c r="J67" s="121"/>
      <c r="K67" s="121" t="s">
        <v>727</v>
      </c>
      <c r="L67" s="151" t="s">
        <v>943</v>
      </c>
      <c r="M67" s="245" t="s">
        <v>488</v>
      </c>
      <c r="N67" s="121" t="s">
        <v>331</v>
      </c>
      <c r="O67" s="121">
        <v>1</v>
      </c>
      <c r="P67" s="121">
        <v>0</v>
      </c>
      <c r="Q67" s="121">
        <v>0</v>
      </c>
      <c r="R67" s="121">
        <v>0</v>
      </c>
      <c r="S67" s="121">
        <v>0</v>
      </c>
      <c r="T67" s="121">
        <v>0</v>
      </c>
      <c r="U67" s="121"/>
      <c r="V67" s="121" t="s">
        <v>329</v>
      </c>
      <c r="W67" s="121">
        <v>0</v>
      </c>
      <c r="X67" s="121">
        <v>1</v>
      </c>
      <c r="Y67" s="117">
        <v>0</v>
      </c>
      <c r="Z67" s="117">
        <v>0</v>
      </c>
      <c r="AA67" s="117">
        <v>0</v>
      </c>
      <c r="AB67" s="117">
        <v>0</v>
      </c>
      <c r="AC67" s="117">
        <v>0</v>
      </c>
      <c r="AD67" s="117">
        <v>0</v>
      </c>
      <c r="AE67" s="117">
        <v>0</v>
      </c>
      <c r="AF67" s="117">
        <v>0</v>
      </c>
      <c r="AG67" s="117">
        <v>0</v>
      </c>
      <c r="AH67" s="117"/>
      <c r="AI67" s="117"/>
      <c r="AJ67" s="117"/>
      <c r="AK67" s="117"/>
      <c r="AL67" s="117"/>
      <c r="AM67" s="117"/>
      <c r="AN67" s="117"/>
      <c r="AO67" s="117"/>
      <c r="AP67" s="117"/>
      <c r="AQ67" s="117"/>
      <c r="AR67" s="117"/>
      <c r="AS67" s="117"/>
      <c r="AT67" s="117"/>
      <c r="AU67" s="117"/>
      <c r="AV67" s="117"/>
      <c r="AW67" s="117"/>
      <c r="AX67" s="117"/>
      <c r="AY67" s="117"/>
      <c r="AZ67" s="117"/>
      <c r="BA67" s="117"/>
      <c r="BB67" s="117"/>
      <c r="BC67" s="117"/>
      <c r="BD67" s="117"/>
      <c r="BE67" s="117"/>
      <c r="BF67" s="190"/>
      <c r="BG67" s="121"/>
      <c r="BH67" s="122"/>
      <c r="BI67" s="117"/>
      <c r="BJ67" s="117"/>
      <c r="BK67" s="117"/>
      <c r="BL67" s="117"/>
      <c r="BM67" s="117"/>
      <c r="BN67" s="117"/>
      <c r="BO67" s="117">
        <v>15.13</v>
      </c>
      <c r="BP67" s="117" t="s">
        <v>1552</v>
      </c>
      <c r="BQ67" s="122" t="s">
        <v>1553</v>
      </c>
      <c r="BR67" s="117"/>
      <c r="BS67" s="117"/>
      <c r="BT67" s="117"/>
      <c r="BU67" s="117"/>
      <c r="BV67" s="117"/>
      <c r="BW67" s="117"/>
      <c r="BX67" s="117"/>
      <c r="BY67" s="117"/>
      <c r="BZ67" s="117"/>
      <c r="CA67" s="117"/>
      <c r="CB67" s="117"/>
      <c r="CC67" s="117"/>
      <c r="CD67" s="117"/>
      <c r="CE67" s="117"/>
      <c r="CF67" s="117"/>
      <c r="CG67" s="117"/>
      <c r="CH67" s="117"/>
      <c r="CI67" s="117"/>
      <c r="CJ67" s="117"/>
      <c r="CK67" s="117"/>
      <c r="CL67" s="117"/>
      <c r="CM67" s="117"/>
      <c r="CN67" s="117"/>
      <c r="CO67" s="117"/>
      <c r="CP67" s="117"/>
      <c r="CQ67" s="117"/>
      <c r="CR67" s="117"/>
      <c r="CS67" s="117"/>
      <c r="CT67" s="117"/>
      <c r="CU67" s="117"/>
      <c r="CV67" s="117"/>
      <c r="CW67" s="117"/>
      <c r="CX67" s="117"/>
      <c r="CY67" s="117"/>
      <c r="CZ67" s="117"/>
      <c r="DA67" s="117"/>
      <c r="DB67" s="117"/>
      <c r="DC67" s="117"/>
      <c r="DD67" s="117"/>
      <c r="DE67" s="117"/>
      <c r="DF67" s="117"/>
      <c r="DG67" s="117"/>
      <c r="DH67" s="117"/>
      <c r="DI67" s="117"/>
      <c r="DJ67" s="117"/>
      <c r="DK67" s="117"/>
      <c r="DL67" s="117"/>
      <c r="DM67" s="117"/>
      <c r="DN67" s="171"/>
      <c r="DO67" s="117"/>
      <c r="DP67" s="166"/>
      <c r="DQ67" s="117"/>
      <c r="DR67" s="166"/>
      <c r="DS67" s="117"/>
      <c r="DT67" s="117"/>
      <c r="DU67" s="117"/>
      <c r="DV67" s="117"/>
      <c r="DW67" s="248" t="s">
        <v>943</v>
      </c>
      <c r="DX67" s="117"/>
      <c r="DY67" s="117"/>
      <c r="DZ67" s="117"/>
      <c r="EA67" s="117"/>
      <c r="EB67" s="117"/>
      <c r="EC67" s="117"/>
      <c r="ED67" s="117" t="s">
        <v>1554</v>
      </c>
      <c r="EE67" s="252">
        <v>45663.397982338</v>
      </c>
      <c r="EF67" s="261">
        <v>45663.442240856501</v>
      </c>
      <c r="EG67" s="252">
        <v>45663</v>
      </c>
      <c r="EH67" s="129"/>
      <c r="EI67" s="129" t="s">
        <v>322</v>
      </c>
      <c r="EJ67" s="129"/>
      <c r="EK67" s="129" t="s">
        <v>322</v>
      </c>
      <c r="EL67" s="129"/>
      <c r="EM67" s="129" t="s">
        <v>323</v>
      </c>
      <c r="EN67" s="129"/>
      <c r="EO67" s="129" t="s">
        <v>727</v>
      </c>
      <c r="EP67" s="153" t="s">
        <v>946</v>
      </c>
      <c r="EQ67" s="153" t="s">
        <v>488</v>
      </c>
      <c r="ER67" s="129" t="s">
        <v>331</v>
      </c>
      <c r="ES67" s="129">
        <v>1</v>
      </c>
      <c r="ET67" s="129">
        <v>0</v>
      </c>
      <c r="EU67" s="129">
        <v>0</v>
      </c>
      <c r="EV67" s="129">
        <v>0</v>
      </c>
      <c r="EW67" s="129">
        <v>0</v>
      </c>
      <c r="EX67" s="129">
        <v>0</v>
      </c>
      <c r="EY67" s="129"/>
      <c r="EZ67" s="129" t="s">
        <v>329</v>
      </c>
      <c r="FA67" s="129">
        <v>0</v>
      </c>
      <c r="FB67" s="129">
        <v>1</v>
      </c>
      <c r="FC67" s="129">
        <v>0</v>
      </c>
      <c r="FD67" s="129">
        <v>0</v>
      </c>
      <c r="FE67" s="129">
        <v>0</v>
      </c>
      <c r="FF67" s="129">
        <v>0</v>
      </c>
      <c r="FG67" s="129">
        <v>0</v>
      </c>
      <c r="FH67" s="129">
        <v>0</v>
      </c>
      <c r="FI67" s="129">
        <v>0</v>
      </c>
      <c r="FJ67" s="129">
        <v>0</v>
      </c>
      <c r="FK67" s="129">
        <v>0</v>
      </c>
      <c r="FL67" s="129"/>
      <c r="FM67" s="129"/>
      <c r="FN67" s="129"/>
      <c r="FO67" s="129"/>
      <c r="FP67" s="129"/>
      <c r="FQ67" s="129"/>
      <c r="FR67" s="129"/>
      <c r="FS67" s="129"/>
      <c r="FT67" s="129"/>
      <c r="FU67" s="129"/>
      <c r="FV67" s="129"/>
      <c r="FW67" s="129"/>
      <c r="FX67" s="129"/>
      <c r="FY67" s="129"/>
      <c r="FZ67" s="129"/>
      <c r="GA67" s="129"/>
      <c r="GB67" s="129"/>
      <c r="GC67" s="129"/>
      <c r="GD67" s="129"/>
      <c r="GE67" s="129"/>
      <c r="GF67" s="129"/>
      <c r="GG67" s="129"/>
      <c r="GH67" s="129"/>
      <c r="GI67" s="129"/>
      <c r="GJ67" s="129"/>
      <c r="GK67" s="129"/>
      <c r="GL67" s="129"/>
      <c r="GM67" s="129"/>
      <c r="GN67" s="129"/>
      <c r="GO67" s="129"/>
      <c r="GP67" s="129"/>
      <c r="GQ67" s="129"/>
      <c r="GR67" s="129"/>
      <c r="GS67" s="129">
        <v>4</v>
      </c>
      <c r="GT67" s="129">
        <v>3</v>
      </c>
      <c r="GU67" s="129">
        <v>3</v>
      </c>
      <c r="GV67" s="129">
        <v>0</v>
      </c>
      <c r="GW67" s="129"/>
      <c r="GX67" s="129"/>
      <c r="GY67" s="129"/>
      <c r="GZ67" s="129"/>
      <c r="HA67" s="129"/>
      <c r="HB67" s="129"/>
      <c r="HC67" s="129"/>
      <c r="HD67" s="186"/>
      <c r="HE67" s="129"/>
      <c r="HF67" s="140"/>
      <c r="HG67" s="129"/>
      <c r="HH67" s="129"/>
      <c r="HI67" s="129"/>
      <c r="HJ67" s="129"/>
      <c r="HK67" s="129"/>
      <c r="HL67" s="129"/>
      <c r="HM67" s="129">
        <v>12.29</v>
      </c>
      <c r="HN67" s="129" t="s">
        <v>1555</v>
      </c>
      <c r="HO67" s="140" t="s">
        <v>1556</v>
      </c>
      <c r="HP67" s="129">
        <v>0</v>
      </c>
      <c r="HQ67" s="129"/>
      <c r="HR67" s="129"/>
      <c r="HS67" s="129"/>
      <c r="HT67" s="129"/>
      <c r="HU67" s="129"/>
      <c r="HV67" s="129"/>
      <c r="HW67" s="129"/>
      <c r="HX67" s="129"/>
      <c r="HY67" s="129"/>
      <c r="HZ67" s="129"/>
      <c r="IA67" s="129"/>
      <c r="IB67" s="129"/>
      <c r="IC67" s="129"/>
      <c r="ID67" s="129"/>
      <c r="IE67" s="129"/>
      <c r="IF67" s="129"/>
      <c r="IG67" s="129"/>
      <c r="IH67" s="129"/>
      <c r="II67" s="129"/>
      <c r="IJ67" s="129"/>
      <c r="IK67" s="129"/>
      <c r="IL67" s="176" t="s">
        <v>946</v>
      </c>
      <c r="IM67" s="129"/>
      <c r="IN67" s="167"/>
      <c r="IO67" s="129"/>
      <c r="IP67" s="129"/>
      <c r="IQ67" s="129" t="s">
        <v>1557</v>
      </c>
      <c r="IR67" s="265">
        <v>45664.388450833299</v>
      </c>
      <c r="IS67" s="265">
        <v>45665.370900335598</v>
      </c>
      <c r="IT67" s="265">
        <v>45664</v>
      </c>
      <c r="IU67" s="142"/>
      <c r="IV67" s="142" t="s">
        <v>322</v>
      </c>
      <c r="IW67" s="142"/>
      <c r="IX67" s="142" t="s">
        <v>322</v>
      </c>
      <c r="IY67" s="142"/>
      <c r="IZ67" s="142" t="s">
        <v>323</v>
      </c>
      <c r="JA67" s="142"/>
      <c r="JB67" s="142" t="s">
        <v>727</v>
      </c>
      <c r="JC67" s="154" t="s">
        <v>950</v>
      </c>
      <c r="JD67" s="154" t="s">
        <v>488</v>
      </c>
      <c r="JE67" s="142" t="s">
        <v>331</v>
      </c>
      <c r="JF67" s="142">
        <v>1</v>
      </c>
      <c r="JG67" s="142">
        <v>0</v>
      </c>
      <c r="JH67" s="142">
        <v>0</v>
      </c>
      <c r="JI67" s="142">
        <v>0</v>
      </c>
      <c r="JJ67" s="142">
        <v>0</v>
      </c>
      <c r="JK67" s="142">
        <v>0</v>
      </c>
      <c r="JL67" s="142"/>
      <c r="JM67" s="142" t="s">
        <v>329</v>
      </c>
      <c r="JN67" s="142">
        <v>0</v>
      </c>
      <c r="JO67" s="142">
        <v>1</v>
      </c>
      <c r="JP67" s="142">
        <v>0</v>
      </c>
      <c r="JQ67" s="142">
        <v>0</v>
      </c>
      <c r="JR67" s="142">
        <v>0</v>
      </c>
      <c r="JS67" s="142">
        <v>0</v>
      </c>
      <c r="JT67" s="142">
        <v>0</v>
      </c>
      <c r="JU67" s="142">
        <v>0</v>
      </c>
      <c r="JV67" s="142">
        <v>0</v>
      </c>
      <c r="JW67" s="142">
        <v>0</v>
      </c>
      <c r="JX67" s="142">
        <v>0</v>
      </c>
      <c r="JY67" s="142"/>
      <c r="JZ67" s="142"/>
      <c r="KA67" s="142"/>
      <c r="KB67" s="142"/>
      <c r="KC67" s="142"/>
      <c r="KD67" s="142"/>
      <c r="KE67" s="142"/>
      <c r="KF67" s="142"/>
      <c r="KG67" s="142"/>
      <c r="KH67" s="142"/>
      <c r="KI67" s="142"/>
      <c r="KJ67" s="142"/>
      <c r="KK67" s="142"/>
      <c r="KL67" s="142"/>
      <c r="KM67" s="142"/>
      <c r="KN67" s="142"/>
      <c r="KO67" s="142"/>
      <c r="KP67" s="142"/>
      <c r="KQ67" s="142"/>
      <c r="KR67" s="142"/>
      <c r="KS67" s="142"/>
      <c r="KT67" s="142"/>
      <c r="KU67" s="142"/>
      <c r="KV67" s="142"/>
      <c r="KW67" s="142"/>
      <c r="KX67" s="142"/>
      <c r="KY67" s="142"/>
      <c r="KZ67" s="142"/>
      <c r="LA67" s="142"/>
      <c r="LB67" s="142"/>
      <c r="LC67" s="142"/>
      <c r="LD67" s="142"/>
      <c r="LE67" s="142"/>
      <c r="LF67" s="142">
        <v>4</v>
      </c>
      <c r="LG67" s="142">
        <v>4</v>
      </c>
      <c r="LH67" s="142">
        <v>3</v>
      </c>
      <c r="LI67" s="142">
        <v>0</v>
      </c>
      <c r="LJ67" s="142"/>
      <c r="LK67" s="142"/>
      <c r="LL67" s="142"/>
      <c r="LM67" s="142"/>
      <c r="LN67" s="142"/>
      <c r="LO67" s="142"/>
      <c r="LP67" s="142"/>
      <c r="LQ67" s="194"/>
      <c r="LR67" s="142"/>
      <c r="LS67" s="144"/>
      <c r="LT67" s="142"/>
      <c r="LU67" s="142"/>
      <c r="LV67" s="142"/>
      <c r="LW67" s="142"/>
      <c r="LX67" s="142"/>
      <c r="LY67" s="142"/>
      <c r="LZ67" s="142">
        <v>9.4450000000000003</v>
      </c>
      <c r="MA67" s="142" t="s">
        <v>1558</v>
      </c>
      <c r="MB67" s="144" t="s">
        <v>1559</v>
      </c>
      <c r="MC67" s="142">
        <v>0</v>
      </c>
      <c r="MD67" s="142"/>
      <c r="ME67" s="142"/>
      <c r="MF67" s="142"/>
      <c r="MG67" s="142"/>
      <c r="MH67" s="142"/>
      <c r="MI67" s="142"/>
      <c r="MJ67" s="142"/>
      <c r="MK67" s="142"/>
      <c r="ML67" s="142"/>
      <c r="MM67" s="142"/>
      <c r="MN67" s="142"/>
      <c r="MO67" s="142"/>
      <c r="MP67" s="142"/>
      <c r="MQ67" s="142"/>
      <c r="MR67" s="142"/>
      <c r="MS67" s="142"/>
      <c r="MT67" s="142"/>
      <c r="MU67" s="142"/>
      <c r="MV67" s="142"/>
      <c r="MW67" s="142"/>
      <c r="MX67" s="142"/>
      <c r="MY67" s="168"/>
      <c r="MZ67" s="142"/>
      <c r="NA67" s="180" t="s">
        <v>954</v>
      </c>
      <c r="NB67" s="142"/>
      <c r="NC67" s="142"/>
      <c r="ND67" s="142" t="s">
        <v>1560</v>
      </c>
      <c r="NE67" s="270">
        <v>45665.390080127298</v>
      </c>
      <c r="NF67" s="270">
        <v>45665.419263483796</v>
      </c>
      <c r="NG67" s="270">
        <v>45665</v>
      </c>
      <c r="NH67" s="128"/>
      <c r="NI67" s="128" t="s">
        <v>322</v>
      </c>
      <c r="NJ67" s="128"/>
      <c r="NK67" s="128" t="s">
        <v>322</v>
      </c>
      <c r="NL67" s="128"/>
      <c r="NM67" s="128" t="s">
        <v>323</v>
      </c>
      <c r="NN67" s="128"/>
      <c r="NO67" s="128" t="s">
        <v>727</v>
      </c>
      <c r="NP67" s="136" t="s">
        <v>954</v>
      </c>
      <c r="NQ67" s="136" t="s">
        <v>488</v>
      </c>
      <c r="NR67" s="128" t="s">
        <v>331</v>
      </c>
      <c r="NS67" s="128">
        <v>1</v>
      </c>
      <c r="NT67" s="128">
        <v>0</v>
      </c>
      <c r="NU67" s="128">
        <v>0</v>
      </c>
      <c r="NV67" s="128">
        <v>0</v>
      </c>
      <c r="NW67" s="128">
        <v>0</v>
      </c>
      <c r="NX67" s="128">
        <v>0</v>
      </c>
      <c r="NY67" s="128"/>
      <c r="NZ67" s="128" t="s">
        <v>329</v>
      </c>
      <c r="OA67" s="128">
        <v>0</v>
      </c>
      <c r="OB67" s="128">
        <v>1</v>
      </c>
      <c r="OC67" s="128">
        <v>0</v>
      </c>
      <c r="OD67" s="128">
        <v>0</v>
      </c>
      <c r="OE67" s="128">
        <v>0</v>
      </c>
      <c r="OF67" s="128">
        <v>0</v>
      </c>
      <c r="OG67" s="128">
        <v>0</v>
      </c>
      <c r="OH67" s="128">
        <v>0</v>
      </c>
      <c r="OI67" s="128">
        <v>0</v>
      </c>
      <c r="OJ67" s="128">
        <v>0</v>
      </c>
      <c r="OK67" s="128">
        <v>0</v>
      </c>
      <c r="OL67" s="128"/>
      <c r="OM67" s="128"/>
      <c r="ON67" s="128"/>
      <c r="OO67" s="128"/>
      <c r="OP67" s="128"/>
      <c r="OQ67" s="128"/>
      <c r="OR67" s="128"/>
      <c r="OS67" s="128"/>
      <c r="OT67" s="128"/>
      <c r="OU67" s="128"/>
      <c r="OV67" s="128"/>
      <c r="OW67" s="128"/>
      <c r="OX67" s="128"/>
      <c r="OY67" s="128"/>
      <c r="OZ67" s="128"/>
      <c r="PA67" s="128"/>
      <c r="PB67" s="128"/>
      <c r="PC67" s="128"/>
      <c r="PD67" s="128"/>
      <c r="PE67" s="128"/>
      <c r="PF67" s="128"/>
      <c r="PG67" s="128"/>
      <c r="PH67" s="128"/>
      <c r="PI67" s="128"/>
      <c r="PJ67" s="128"/>
      <c r="PK67" s="128"/>
      <c r="PL67" s="128"/>
      <c r="PM67" s="128"/>
      <c r="PN67" s="128"/>
      <c r="PO67" s="128"/>
      <c r="PP67" s="128"/>
      <c r="PQ67" s="128"/>
      <c r="PR67" s="128"/>
      <c r="PS67" s="128">
        <v>4</v>
      </c>
      <c r="PT67" s="128">
        <v>3</v>
      </c>
      <c r="PU67" s="128">
        <v>3</v>
      </c>
      <c r="PV67" s="128">
        <v>0</v>
      </c>
      <c r="PW67" s="128"/>
      <c r="PX67" s="128"/>
      <c r="PY67" s="128"/>
      <c r="PZ67" s="128"/>
      <c r="QA67" s="128"/>
      <c r="QB67" s="128"/>
      <c r="QC67" s="128"/>
      <c r="QD67" s="198"/>
      <c r="QE67" s="128"/>
      <c r="QF67" s="163"/>
      <c r="QG67" s="128"/>
      <c r="QH67" s="128"/>
      <c r="QI67" s="128"/>
      <c r="QJ67" s="128"/>
      <c r="QK67" s="128"/>
      <c r="QL67" s="128"/>
      <c r="QM67" s="128">
        <v>6.62</v>
      </c>
      <c r="QN67" s="128" t="s">
        <v>1561</v>
      </c>
      <c r="QO67" s="163" t="s">
        <v>1562</v>
      </c>
      <c r="QP67" s="128">
        <v>0</v>
      </c>
      <c r="QQ67" s="128"/>
      <c r="QR67" s="128"/>
      <c r="QS67" s="128"/>
      <c r="QT67" s="128"/>
      <c r="QU67" s="128"/>
      <c r="QV67" s="128"/>
      <c r="QW67" s="128"/>
      <c r="QX67" s="128"/>
      <c r="QY67" s="128"/>
      <c r="QZ67" s="128"/>
      <c r="RA67" s="128"/>
      <c r="RB67" s="128"/>
      <c r="RC67" s="128"/>
      <c r="RD67" s="128"/>
      <c r="RE67" s="128"/>
      <c r="RF67" s="128"/>
      <c r="RG67" s="128"/>
      <c r="RH67" s="128"/>
      <c r="RI67" s="128"/>
      <c r="RJ67" s="128"/>
      <c r="RK67" s="128"/>
      <c r="RL67" s="128"/>
      <c r="RM67" s="169"/>
      <c r="RN67" s="128"/>
      <c r="RO67" s="169"/>
      <c r="RP67" s="128"/>
      <c r="RQ67" s="128" t="s">
        <v>1563</v>
      </c>
      <c r="RR67" s="105">
        <f t="shared" ref="RR67:RR98" si="47">BO67-HM67</f>
        <v>2.8400000000000016</v>
      </c>
      <c r="RS67" s="113">
        <f t="shared" ref="RS67:RS98" si="48">HM67+HP67-LZ67</f>
        <v>2.8449999999999989</v>
      </c>
      <c r="RT67" s="105">
        <f t="shared" ref="RT67:RT98" si="49">LZ67+MC67-QM67</f>
        <v>2.8250000000000002</v>
      </c>
      <c r="RU67" s="105">
        <f t="shared" ref="RU67:RU98" si="50">AJ67-GW67</f>
        <v>0</v>
      </c>
      <c r="RV67" s="105">
        <f t="shared" ref="RV67:RV98" si="51">GW67+GZ67-LJ67</f>
        <v>0</v>
      </c>
      <c r="RW67" s="105">
        <f t="shared" ref="RW67:RW98" si="52">LJ67+LM67-PW67</f>
        <v>0</v>
      </c>
      <c r="RX67" s="105">
        <f t="shared" ref="RX67:RX98" si="53">BR67-HS67</f>
        <v>0</v>
      </c>
      <c r="RY67" s="105">
        <f t="shared" ref="RY67:RY98" si="54">HS67+HV67-MF67</f>
        <v>0</v>
      </c>
      <c r="RZ67" s="105">
        <f t="shared" ref="RZ67:RZ98" si="55">MF67+MI67-QS67</f>
        <v>0</v>
      </c>
      <c r="SA67" s="105">
        <f t="shared" ref="SA67:SA98" si="56">BU67-HY67</f>
        <v>0</v>
      </c>
      <c r="SB67" s="105">
        <f t="shared" ref="SB67:SB98" si="57">HY67+IB67-ML67</f>
        <v>0</v>
      </c>
      <c r="SC67" s="105">
        <f t="shared" ref="SC67:SC98" si="58">ML67+MO67-QY67</f>
        <v>0</v>
      </c>
      <c r="SD67" s="106">
        <f t="shared" si="18"/>
        <v>2.8366666666666673</v>
      </c>
      <c r="SE67" s="106">
        <f t="shared" si="19"/>
        <v>0</v>
      </c>
      <c r="SF67" s="106">
        <f t="shared" si="20"/>
        <v>0</v>
      </c>
      <c r="SG67" s="106">
        <f t="shared" ref="SG67:SG130" si="59">AVERAGE(SA67:SC67)</f>
        <v>0</v>
      </c>
      <c r="SH67" s="107">
        <f>(SD67/1000)*Parameters!$H$2</f>
        <v>8.3681666666666682E-5</v>
      </c>
      <c r="SI67" s="107">
        <f>(SE67/1000)*Parameters!$H$4</f>
        <v>0</v>
      </c>
      <c r="SJ67" s="107">
        <f>(SF67/1000)*Parameters!$H$3</f>
        <v>0</v>
      </c>
      <c r="SK67" s="107">
        <f>(SG67/1000)*Parameters!$H$5</f>
        <v>0</v>
      </c>
      <c r="SL67" s="108">
        <f t="shared" si="21"/>
        <v>8.3681666666666682E-5</v>
      </c>
      <c r="SM67" s="109">
        <f t="shared" ref="SM67:SM130" si="60">SH67/SL67</f>
        <v>1</v>
      </c>
      <c r="SN67" s="109">
        <f t="shared" si="31"/>
        <v>0</v>
      </c>
      <c r="SO67" s="109">
        <f t="shared" si="32"/>
        <v>0</v>
      </c>
      <c r="SP67" s="109">
        <f t="shared" si="33"/>
        <v>0</v>
      </c>
      <c r="SQ67" s="110">
        <f>SUM(GS67*Parameters!$L$2,GT67*Parameters!$L$3,GU67*Parameters!$L$4,GV67*Parameters!$L$5)</f>
        <v>7.4</v>
      </c>
      <c r="SR67" s="110">
        <f>SUM(LF67*Parameters!$L$2,LG67*Parameters!$L$3,LH67*Parameters!$L$4,LI67*Parameters!$L$5)</f>
        <v>8.1999999999999993</v>
      </c>
      <c r="SS67" s="110">
        <f>SUM(PS67*Parameters!$L$2,PT67*Parameters!$L$3,PU67*Parameters!$L$4,PV67*Parameters!$L$5)</f>
        <v>7.4</v>
      </c>
      <c r="ST67" s="110">
        <f t="shared" si="25"/>
        <v>7.666666666666667</v>
      </c>
      <c r="SU67" s="111">
        <f t="shared" si="26"/>
        <v>0.37083058668424523</v>
      </c>
      <c r="SV67" s="111">
        <f t="shared" si="27"/>
        <v>0</v>
      </c>
      <c r="SW67" s="111">
        <f t="shared" si="28"/>
        <v>0</v>
      </c>
      <c r="SX67" s="111">
        <f t="shared" si="29"/>
        <v>0</v>
      </c>
      <c r="SY67" s="162">
        <f t="shared" ref="SY67:SY98" si="61">INT(A67)</f>
        <v>45662</v>
      </c>
      <c r="SZ67" s="162">
        <f t="shared" si="30"/>
        <v>45662</v>
      </c>
    </row>
    <row r="68" spans="1:520">
      <c r="A68" s="276">
        <v>45662.472990000002</v>
      </c>
      <c r="B68" s="276">
        <v>45662.4783737037</v>
      </c>
      <c r="C68" s="276">
        <v>45662</v>
      </c>
      <c r="D68" s="121"/>
      <c r="E68" s="121" t="s">
        <v>322</v>
      </c>
      <c r="F68" s="121"/>
      <c r="G68" s="121" t="s">
        <v>322</v>
      </c>
      <c r="H68" s="121"/>
      <c r="I68" s="121" t="s">
        <v>323</v>
      </c>
      <c r="J68" s="121"/>
      <c r="K68" s="121" t="s">
        <v>727</v>
      </c>
      <c r="L68" s="151" t="s">
        <v>943</v>
      </c>
      <c r="M68" s="245" t="s">
        <v>489</v>
      </c>
      <c r="N68" s="121" t="s">
        <v>331</v>
      </c>
      <c r="O68" s="121">
        <v>1</v>
      </c>
      <c r="P68" s="121">
        <v>0</v>
      </c>
      <c r="Q68" s="121">
        <v>0</v>
      </c>
      <c r="R68" s="121">
        <v>0</v>
      </c>
      <c r="S68" s="121">
        <v>0</v>
      </c>
      <c r="T68" s="121">
        <v>0</v>
      </c>
      <c r="U68" s="121"/>
      <c r="V68" s="121" t="s">
        <v>329</v>
      </c>
      <c r="W68" s="121">
        <v>0</v>
      </c>
      <c r="X68" s="121">
        <v>1</v>
      </c>
      <c r="Y68" s="117">
        <v>0</v>
      </c>
      <c r="Z68" s="117">
        <v>0</v>
      </c>
      <c r="AA68" s="117">
        <v>0</v>
      </c>
      <c r="AB68" s="117">
        <v>0</v>
      </c>
      <c r="AC68" s="117">
        <v>0</v>
      </c>
      <c r="AD68" s="117">
        <v>0</v>
      </c>
      <c r="AE68" s="117">
        <v>0</v>
      </c>
      <c r="AF68" s="117">
        <v>0</v>
      </c>
      <c r="AG68" s="117">
        <v>0</v>
      </c>
      <c r="AH68" s="117"/>
      <c r="AI68" s="117"/>
      <c r="AJ68" s="117"/>
      <c r="AK68" s="117"/>
      <c r="AL68" s="117"/>
      <c r="AM68" s="117"/>
      <c r="AN68" s="117"/>
      <c r="AO68" s="117"/>
      <c r="AP68" s="117"/>
      <c r="AQ68" s="117"/>
      <c r="AR68" s="117"/>
      <c r="AS68" s="117"/>
      <c r="AT68" s="117"/>
      <c r="AU68" s="117"/>
      <c r="AV68" s="117"/>
      <c r="AW68" s="117"/>
      <c r="AX68" s="117"/>
      <c r="AY68" s="117"/>
      <c r="AZ68" s="117"/>
      <c r="BA68" s="117"/>
      <c r="BB68" s="117"/>
      <c r="BC68" s="117"/>
      <c r="BD68" s="117"/>
      <c r="BE68" s="117"/>
      <c r="BF68" s="190"/>
      <c r="BG68" s="121"/>
      <c r="BH68" s="122"/>
      <c r="BI68" s="121"/>
      <c r="BJ68" s="121"/>
      <c r="BK68" s="121"/>
      <c r="BL68" s="117"/>
      <c r="BM68" s="117"/>
      <c r="BN68" s="117"/>
      <c r="BO68" s="117">
        <v>14.38</v>
      </c>
      <c r="BP68" s="117" t="s">
        <v>1564</v>
      </c>
      <c r="BQ68" s="122" t="s">
        <v>1565</v>
      </c>
      <c r="BR68" s="117"/>
      <c r="BS68" s="117"/>
      <c r="BT68" s="117"/>
      <c r="BU68" s="117"/>
      <c r="BV68" s="117"/>
      <c r="BW68" s="117"/>
      <c r="BX68" s="117"/>
      <c r="BY68" s="117"/>
      <c r="BZ68" s="117"/>
      <c r="CA68" s="117"/>
      <c r="CB68" s="117"/>
      <c r="CC68" s="117"/>
      <c r="CD68" s="117"/>
      <c r="CE68" s="117"/>
      <c r="CF68" s="117"/>
      <c r="CG68" s="117"/>
      <c r="CH68" s="117"/>
      <c r="CI68" s="117"/>
      <c r="CJ68" s="117"/>
      <c r="CK68" s="117"/>
      <c r="CL68" s="117"/>
      <c r="CM68" s="117"/>
      <c r="CN68" s="117"/>
      <c r="CO68" s="117"/>
      <c r="CP68" s="117"/>
      <c r="CQ68" s="117"/>
      <c r="CR68" s="117"/>
      <c r="CS68" s="117"/>
      <c r="CT68" s="117"/>
      <c r="CU68" s="117"/>
      <c r="CV68" s="117"/>
      <c r="CW68" s="117"/>
      <c r="CX68" s="117"/>
      <c r="CY68" s="117"/>
      <c r="CZ68" s="117"/>
      <c r="DA68" s="117"/>
      <c r="DB68" s="117"/>
      <c r="DC68" s="117"/>
      <c r="DD68" s="117"/>
      <c r="DE68" s="117"/>
      <c r="DF68" s="117"/>
      <c r="DG68" s="117"/>
      <c r="DH68" s="117"/>
      <c r="DI68" s="117"/>
      <c r="DJ68" s="117"/>
      <c r="DK68" s="117"/>
      <c r="DL68" s="117"/>
      <c r="DM68" s="117"/>
      <c r="DN68" s="171"/>
      <c r="DO68" s="117"/>
      <c r="DP68" s="166"/>
      <c r="DQ68" s="117"/>
      <c r="DR68" s="166"/>
      <c r="DS68" s="117"/>
      <c r="DT68" s="117"/>
      <c r="DU68" s="117"/>
      <c r="DV68" s="117"/>
      <c r="DW68" s="248" t="s">
        <v>946</v>
      </c>
      <c r="DX68" s="117"/>
      <c r="DY68" s="117"/>
      <c r="DZ68" s="117"/>
      <c r="EA68" s="117"/>
      <c r="EB68" s="117"/>
      <c r="EC68" s="117"/>
      <c r="ED68" s="117" t="s">
        <v>1566</v>
      </c>
      <c r="EE68" s="252">
        <v>45663.468557118103</v>
      </c>
      <c r="EF68" s="261">
        <v>45663.479522523201</v>
      </c>
      <c r="EG68" s="252">
        <v>45663</v>
      </c>
      <c r="EH68" s="129"/>
      <c r="EI68" s="129" t="s">
        <v>322</v>
      </c>
      <c r="EJ68" s="129"/>
      <c r="EK68" s="129" t="s">
        <v>322</v>
      </c>
      <c r="EL68" s="129"/>
      <c r="EM68" s="129" t="s">
        <v>323</v>
      </c>
      <c r="EN68" s="129"/>
      <c r="EO68" s="129" t="s">
        <v>727</v>
      </c>
      <c r="EP68" s="153" t="s">
        <v>946</v>
      </c>
      <c r="EQ68" s="153" t="s">
        <v>489</v>
      </c>
      <c r="ER68" s="129" t="s">
        <v>331</v>
      </c>
      <c r="ES68" s="129">
        <v>1</v>
      </c>
      <c r="ET68" s="129">
        <v>0</v>
      </c>
      <c r="EU68" s="129">
        <v>0</v>
      </c>
      <c r="EV68" s="129">
        <v>0</v>
      </c>
      <c r="EW68" s="129">
        <v>0</v>
      </c>
      <c r="EX68" s="129">
        <v>0</v>
      </c>
      <c r="EY68" s="129"/>
      <c r="EZ68" s="129" t="s">
        <v>329</v>
      </c>
      <c r="FA68" s="129">
        <v>0</v>
      </c>
      <c r="FB68" s="129">
        <v>1</v>
      </c>
      <c r="FC68" s="129">
        <v>0</v>
      </c>
      <c r="FD68" s="129">
        <v>0</v>
      </c>
      <c r="FE68" s="129">
        <v>0</v>
      </c>
      <c r="FF68" s="129">
        <v>0</v>
      </c>
      <c r="FG68" s="129">
        <v>0</v>
      </c>
      <c r="FH68" s="129">
        <v>0</v>
      </c>
      <c r="FI68" s="129">
        <v>0</v>
      </c>
      <c r="FJ68" s="129">
        <v>0</v>
      </c>
      <c r="FK68" s="129">
        <v>0</v>
      </c>
      <c r="FL68" s="129"/>
      <c r="FM68" s="129"/>
      <c r="FN68" s="129"/>
      <c r="FO68" s="129"/>
      <c r="FP68" s="129"/>
      <c r="FQ68" s="129"/>
      <c r="FR68" s="129"/>
      <c r="FS68" s="129"/>
      <c r="FT68" s="129"/>
      <c r="FU68" s="129"/>
      <c r="FV68" s="129"/>
      <c r="FW68" s="129"/>
      <c r="FX68" s="129"/>
      <c r="FY68" s="129"/>
      <c r="FZ68" s="129"/>
      <c r="GA68" s="129"/>
      <c r="GB68" s="129"/>
      <c r="GC68" s="129"/>
      <c r="GD68" s="129"/>
      <c r="GE68" s="129"/>
      <c r="GF68" s="129"/>
      <c r="GG68" s="129"/>
      <c r="GH68" s="129"/>
      <c r="GI68" s="129"/>
      <c r="GJ68" s="129"/>
      <c r="GK68" s="129"/>
      <c r="GL68" s="129"/>
      <c r="GM68" s="129"/>
      <c r="GN68" s="129"/>
      <c r="GO68" s="129"/>
      <c r="GP68" s="129"/>
      <c r="GQ68" s="129"/>
      <c r="GR68" s="129"/>
      <c r="GS68" s="129">
        <v>2</v>
      </c>
      <c r="GT68" s="129">
        <v>5</v>
      </c>
      <c r="GU68" s="129">
        <v>3</v>
      </c>
      <c r="GV68" s="129">
        <v>0</v>
      </c>
      <c r="GW68" s="129"/>
      <c r="GX68" s="129"/>
      <c r="GY68" s="129"/>
      <c r="GZ68" s="129"/>
      <c r="HA68" s="129"/>
      <c r="HB68" s="129"/>
      <c r="HC68" s="129"/>
      <c r="HD68" s="186"/>
      <c r="HE68" s="129"/>
      <c r="HF68" s="140"/>
      <c r="HG68" s="129"/>
      <c r="HH68" s="129"/>
      <c r="HI68" s="129"/>
      <c r="HJ68" s="129"/>
      <c r="HK68" s="129"/>
      <c r="HL68" s="129"/>
      <c r="HM68" s="129">
        <v>11.53</v>
      </c>
      <c r="HN68" s="129" t="s">
        <v>1567</v>
      </c>
      <c r="HO68" s="140" t="s">
        <v>1568</v>
      </c>
      <c r="HP68" s="129">
        <v>0</v>
      </c>
      <c r="HQ68" s="129"/>
      <c r="HR68" s="129"/>
      <c r="HS68" s="129"/>
      <c r="HT68" s="129"/>
      <c r="HU68" s="129"/>
      <c r="HV68" s="129"/>
      <c r="HW68" s="129"/>
      <c r="HX68" s="129"/>
      <c r="HY68" s="129"/>
      <c r="HZ68" s="129"/>
      <c r="IA68" s="129"/>
      <c r="IB68" s="129"/>
      <c r="IC68" s="129"/>
      <c r="ID68" s="129"/>
      <c r="IE68" s="129"/>
      <c r="IF68" s="129"/>
      <c r="IG68" s="129"/>
      <c r="IH68" s="129"/>
      <c r="II68" s="129"/>
      <c r="IJ68" s="129"/>
      <c r="IK68" s="129"/>
      <c r="IL68" s="176" t="s">
        <v>950</v>
      </c>
      <c r="IM68" s="129"/>
      <c r="IN68" s="167"/>
      <c r="IO68" s="129"/>
      <c r="IP68" s="129"/>
      <c r="IQ68" s="129" t="s">
        <v>1569</v>
      </c>
      <c r="IR68" s="265">
        <v>45664.4727266435</v>
      </c>
      <c r="IS68" s="265">
        <v>45664.475649756903</v>
      </c>
      <c r="IT68" s="265">
        <v>45664</v>
      </c>
      <c r="IU68" s="142"/>
      <c r="IV68" s="142" t="s">
        <v>322</v>
      </c>
      <c r="IW68" s="142"/>
      <c r="IX68" s="142" t="s">
        <v>322</v>
      </c>
      <c r="IY68" s="142"/>
      <c r="IZ68" s="142" t="s">
        <v>323</v>
      </c>
      <c r="JA68" s="142"/>
      <c r="JB68" s="142" t="s">
        <v>727</v>
      </c>
      <c r="JC68" s="154" t="s">
        <v>950</v>
      </c>
      <c r="JD68" s="154" t="s">
        <v>489</v>
      </c>
      <c r="JE68" s="142" t="s">
        <v>331</v>
      </c>
      <c r="JF68" s="142">
        <v>1</v>
      </c>
      <c r="JG68" s="142">
        <v>0</v>
      </c>
      <c r="JH68" s="142">
        <v>0</v>
      </c>
      <c r="JI68" s="142">
        <v>0</v>
      </c>
      <c r="JJ68" s="142">
        <v>0</v>
      </c>
      <c r="JK68" s="142">
        <v>0</v>
      </c>
      <c r="JL68" s="142"/>
      <c r="JM68" s="142" t="s">
        <v>329</v>
      </c>
      <c r="JN68" s="142">
        <v>0</v>
      </c>
      <c r="JO68" s="142">
        <v>1</v>
      </c>
      <c r="JP68" s="142">
        <v>0</v>
      </c>
      <c r="JQ68" s="142">
        <v>0</v>
      </c>
      <c r="JR68" s="142">
        <v>0</v>
      </c>
      <c r="JS68" s="142">
        <v>0</v>
      </c>
      <c r="JT68" s="142">
        <v>0</v>
      </c>
      <c r="JU68" s="142">
        <v>0</v>
      </c>
      <c r="JV68" s="142">
        <v>0</v>
      </c>
      <c r="JW68" s="142">
        <v>0</v>
      </c>
      <c r="JX68" s="142">
        <v>0</v>
      </c>
      <c r="JY68" s="142"/>
      <c r="JZ68" s="142"/>
      <c r="KA68" s="142"/>
      <c r="KB68" s="142"/>
      <c r="KC68" s="142"/>
      <c r="KD68" s="142"/>
      <c r="KE68" s="142"/>
      <c r="KF68" s="142"/>
      <c r="KG68" s="142"/>
      <c r="KH68" s="142"/>
      <c r="KI68" s="142"/>
      <c r="KJ68" s="142"/>
      <c r="KK68" s="142"/>
      <c r="KL68" s="142"/>
      <c r="KM68" s="142"/>
      <c r="KN68" s="142"/>
      <c r="KO68" s="142"/>
      <c r="KP68" s="142"/>
      <c r="KQ68" s="142"/>
      <c r="KR68" s="142"/>
      <c r="KS68" s="142"/>
      <c r="KT68" s="142"/>
      <c r="KU68" s="142"/>
      <c r="KV68" s="142"/>
      <c r="KW68" s="142"/>
      <c r="KX68" s="142"/>
      <c r="KY68" s="142"/>
      <c r="KZ68" s="142"/>
      <c r="LA68" s="142"/>
      <c r="LB68" s="142"/>
      <c r="LC68" s="142"/>
      <c r="LD68" s="142"/>
      <c r="LE68" s="142"/>
      <c r="LF68" s="142">
        <v>7</v>
      </c>
      <c r="LG68" s="142">
        <v>2</v>
      </c>
      <c r="LH68" s="142">
        <v>3</v>
      </c>
      <c r="LI68" s="142">
        <v>0</v>
      </c>
      <c r="LJ68" s="142"/>
      <c r="LK68" s="142"/>
      <c r="LL68" s="142"/>
      <c r="LM68" s="142"/>
      <c r="LN68" s="142"/>
      <c r="LO68" s="142"/>
      <c r="LP68" s="142"/>
      <c r="LQ68" s="194"/>
      <c r="LR68" s="142"/>
      <c r="LS68" s="144"/>
      <c r="LT68" s="142"/>
      <c r="LU68" s="142"/>
      <c r="LV68" s="142"/>
      <c r="LW68" s="142"/>
      <c r="LX68" s="142"/>
      <c r="LY68" s="142"/>
      <c r="LZ68" s="142">
        <v>8.69</v>
      </c>
      <c r="MA68" s="142" t="s">
        <v>1570</v>
      </c>
      <c r="MB68" s="144" t="s">
        <v>1571</v>
      </c>
      <c r="MC68" s="142">
        <v>0</v>
      </c>
      <c r="MD68" s="142"/>
      <c r="ME68" s="142"/>
      <c r="MF68" s="142"/>
      <c r="MG68" s="142"/>
      <c r="MH68" s="142"/>
      <c r="MI68" s="142"/>
      <c r="MJ68" s="142"/>
      <c r="MK68" s="142"/>
      <c r="ML68" s="142"/>
      <c r="MM68" s="142"/>
      <c r="MN68" s="142"/>
      <c r="MO68" s="142"/>
      <c r="MP68" s="142"/>
      <c r="MQ68" s="142"/>
      <c r="MR68" s="142"/>
      <c r="MS68" s="142"/>
      <c r="MT68" s="142"/>
      <c r="MU68" s="142"/>
      <c r="MV68" s="142"/>
      <c r="MW68" s="142"/>
      <c r="MX68" s="142"/>
      <c r="MY68" s="168"/>
      <c r="MZ68" s="142"/>
      <c r="NA68" s="180" t="s">
        <v>954</v>
      </c>
      <c r="NB68" s="142"/>
      <c r="NC68" s="142"/>
      <c r="ND68" s="142" t="s">
        <v>1572</v>
      </c>
      <c r="NE68" s="270">
        <v>45665.475323865699</v>
      </c>
      <c r="NF68" s="270">
        <v>45665.478014513901</v>
      </c>
      <c r="NG68" s="270">
        <v>45665</v>
      </c>
      <c r="NH68" s="128"/>
      <c r="NI68" s="128" t="s">
        <v>322</v>
      </c>
      <c r="NJ68" s="128"/>
      <c r="NK68" s="128" t="s">
        <v>322</v>
      </c>
      <c r="NL68" s="128"/>
      <c r="NM68" s="128" t="s">
        <v>323</v>
      </c>
      <c r="NN68" s="128"/>
      <c r="NO68" s="128" t="s">
        <v>727</v>
      </c>
      <c r="NP68" s="136" t="s">
        <v>954</v>
      </c>
      <c r="NQ68" s="136" t="s">
        <v>489</v>
      </c>
      <c r="NR68" s="128" t="s">
        <v>331</v>
      </c>
      <c r="NS68" s="128">
        <v>1</v>
      </c>
      <c r="NT68" s="128">
        <v>0</v>
      </c>
      <c r="NU68" s="128">
        <v>0</v>
      </c>
      <c r="NV68" s="128">
        <v>0</v>
      </c>
      <c r="NW68" s="128">
        <v>0</v>
      </c>
      <c r="NX68" s="128">
        <v>0</v>
      </c>
      <c r="NY68" s="128"/>
      <c r="NZ68" s="128" t="s">
        <v>329</v>
      </c>
      <c r="OA68" s="128">
        <v>0</v>
      </c>
      <c r="OB68" s="128">
        <v>1</v>
      </c>
      <c r="OC68" s="128">
        <v>0</v>
      </c>
      <c r="OD68" s="128">
        <v>0</v>
      </c>
      <c r="OE68" s="128">
        <v>0</v>
      </c>
      <c r="OF68" s="128">
        <v>0</v>
      </c>
      <c r="OG68" s="128">
        <v>0</v>
      </c>
      <c r="OH68" s="128">
        <v>0</v>
      </c>
      <c r="OI68" s="128">
        <v>0</v>
      </c>
      <c r="OJ68" s="128">
        <v>0</v>
      </c>
      <c r="OK68" s="128">
        <v>0</v>
      </c>
      <c r="OL68" s="128"/>
      <c r="OM68" s="128"/>
      <c r="ON68" s="128"/>
      <c r="OO68" s="128"/>
      <c r="OP68" s="128"/>
      <c r="OQ68" s="128"/>
      <c r="OR68" s="128"/>
      <c r="OS68" s="128"/>
      <c r="OT68" s="128"/>
      <c r="OU68" s="128"/>
      <c r="OV68" s="128"/>
      <c r="OW68" s="128"/>
      <c r="OX68" s="128"/>
      <c r="OY68" s="128"/>
      <c r="OZ68" s="128"/>
      <c r="PA68" s="128"/>
      <c r="PB68" s="128"/>
      <c r="PC68" s="128"/>
      <c r="PD68" s="128"/>
      <c r="PE68" s="128"/>
      <c r="PF68" s="128"/>
      <c r="PG68" s="128"/>
      <c r="PH68" s="128"/>
      <c r="PI68" s="128"/>
      <c r="PJ68" s="128"/>
      <c r="PK68" s="128"/>
      <c r="PL68" s="128"/>
      <c r="PM68" s="128"/>
      <c r="PN68" s="128"/>
      <c r="PO68" s="128"/>
      <c r="PP68" s="128"/>
      <c r="PQ68" s="128"/>
      <c r="PR68" s="128"/>
      <c r="PS68" s="128">
        <v>2</v>
      </c>
      <c r="PT68" s="128">
        <v>3</v>
      </c>
      <c r="PU68" s="128">
        <v>2</v>
      </c>
      <c r="PV68" s="128">
        <v>0</v>
      </c>
      <c r="PW68" s="128"/>
      <c r="PX68" s="128"/>
      <c r="PY68" s="128"/>
      <c r="PZ68" s="128"/>
      <c r="QA68" s="128"/>
      <c r="QB68" s="128"/>
      <c r="QC68" s="128"/>
      <c r="QD68" s="198"/>
      <c r="QE68" s="128"/>
      <c r="QF68" s="163"/>
      <c r="QG68" s="128"/>
      <c r="QH68" s="128"/>
      <c r="QI68" s="128"/>
      <c r="QJ68" s="128"/>
      <c r="QK68" s="128"/>
      <c r="QL68" s="128"/>
      <c r="QM68" s="128">
        <v>5.86</v>
      </c>
      <c r="QN68" s="128" t="s">
        <v>1573</v>
      </c>
      <c r="QO68" s="163" t="s">
        <v>1574</v>
      </c>
      <c r="QP68" s="128">
        <v>0</v>
      </c>
      <c r="QQ68" s="128"/>
      <c r="QR68" s="128"/>
      <c r="QS68" s="128"/>
      <c r="QT68" s="128"/>
      <c r="QU68" s="128"/>
      <c r="QV68" s="128"/>
      <c r="QW68" s="128"/>
      <c r="QX68" s="128"/>
      <c r="QY68" s="128"/>
      <c r="QZ68" s="128"/>
      <c r="RA68" s="128"/>
      <c r="RB68" s="128"/>
      <c r="RC68" s="128"/>
      <c r="RD68" s="128"/>
      <c r="RE68" s="128"/>
      <c r="RF68" s="128"/>
      <c r="RG68" s="128"/>
      <c r="RH68" s="128"/>
      <c r="RI68" s="128"/>
      <c r="RJ68" s="128"/>
      <c r="RK68" s="128"/>
      <c r="RL68" s="128"/>
      <c r="RM68" s="169"/>
      <c r="RN68" s="128"/>
      <c r="RO68" s="169"/>
      <c r="RP68" s="128"/>
      <c r="RQ68" s="128" t="s">
        <v>1575</v>
      </c>
      <c r="RR68" s="105">
        <f t="shared" si="47"/>
        <v>2.8500000000000014</v>
      </c>
      <c r="RS68" s="113">
        <f t="shared" si="48"/>
        <v>2.84</v>
      </c>
      <c r="RT68" s="105">
        <f t="shared" si="49"/>
        <v>2.8299999999999992</v>
      </c>
      <c r="RU68" s="105">
        <f t="shared" si="50"/>
        <v>0</v>
      </c>
      <c r="RV68" s="105">
        <f t="shared" si="51"/>
        <v>0</v>
      </c>
      <c r="RW68" s="105">
        <f t="shared" si="52"/>
        <v>0</v>
      </c>
      <c r="RX68" s="105">
        <f t="shared" si="53"/>
        <v>0</v>
      </c>
      <c r="RY68" s="105">
        <f t="shared" si="54"/>
        <v>0</v>
      </c>
      <c r="RZ68" s="105">
        <f t="shared" si="55"/>
        <v>0</v>
      </c>
      <c r="SA68" s="105">
        <f t="shared" si="56"/>
        <v>0</v>
      </c>
      <c r="SB68" s="105">
        <f t="shared" si="57"/>
        <v>0</v>
      </c>
      <c r="SC68" s="105">
        <f t="shared" si="58"/>
        <v>0</v>
      </c>
      <c r="SD68" s="106">
        <f t="shared" ref="SD68:SD130" si="62">AVERAGE(RR68:RT68)</f>
        <v>2.84</v>
      </c>
      <c r="SE68" s="106">
        <f t="shared" ref="SE68:SE130" si="63">AVERAGE(RU68:RW68)</f>
        <v>0</v>
      </c>
      <c r="SF68" s="106">
        <f t="shared" ref="SF68:SF130" si="64">AVERAGE(RX68:RZ68)</f>
        <v>0</v>
      </c>
      <c r="SG68" s="106">
        <f t="shared" si="59"/>
        <v>0</v>
      </c>
      <c r="SH68" s="107">
        <f>(SD68/1000)*Parameters!$H$2</f>
        <v>8.3779999999999987E-5</v>
      </c>
      <c r="SI68" s="107">
        <f>(SE68/1000)*Parameters!$H$4</f>
        <v>0</v>
      </c>
      <c r="SJ68" s="107">
        <f>(SF68/1000)*Parameters!$H$3</f>
        <v>0</v>
      </c>
      <c r="SK68" s="107">
        <f>(SG68/1000)*Parameters!$H$5</f>
        <v>0</v>
      </c>
      <c r="SL68" s="108">
        <f t="shared" ref="SL68:SL130" si="65">SUM(SH68:SK68)</f>
        <v>8.3779999999999987E-5</v>
      </c>
      <c r="SM68" s="109">
        <f t="shared" si="60"/>
        <v>1</v>
      </c>
      <c r="SN68" s="109">
        <f t="shared" si="31"/>
        <v>0</v>
      </c>
      <c r="SO68" s="109">
        <f t="shared" si="32"/>
        <v>0</v>
      </c>
      <c r="SP68" s="109">
        <f t="shared" si="33"/>
        <v>0</v>
      </c>
      <c r="SQ68" s="110">
        <f>SUM(GS68*Parameters!$L$2,GT68*Parameters!$L$3,GU68*Parameters!$L$4,GV68*Parameters!$L$5)</f>
        <v>8</v>
      </c>
      <c r="SR68" s="110">
        <f>SUM(LF68*Parameters!$L$2,LG68*Parameters!$L$3,LH68*Parameters!$L$4,LI68*Parameters!$L$5)</f>
        <v>8.1</v>
      </c>
      <c r="SS68" s="110">
        <f>SUM(PS68*Parameters!$L$2,PT68*Parameters!$L$3,PU68*Parameters!$L$4,PV68*Parameters!$L$5)</f>
        <v>5.4</v>
      </c>
      <c r="ST68" s="110">
        <f t="shared" ref="ST68:ST130" si="66">AVERAGE(SQ68:SS68)</f>
        <v>7.166666666666667</v>
      </c>
      <c r="SU68" s="111">
        <f t="shared" ref="SU68:SU130" si="67">AVERAGE(RR68/SQ68,RS68/SR68,RT68/SS68)</f>
        <v>0.41031378600823043</v>
      </c>
      <c r="SV68" s="111">
        <f t="shared" ref="SV68:SV130" si="68">AVERAGE(RU68/SQ68,RV68/SR68,RW68/SS68)</f>
        <v>0</v>
      </c>
      <c r="SW68" s="111">
        <f t="shared" ref="SW68:SW130" si="69">AVERAGE(RX68/SQ68,RY68/SR68,RZ68/SS68)</f>
        <v>0</v>
      </c>
      <c r="SX68" s="111">
        <f t="shared" ref="SX68:SX130" si="70">AVERAGE(SA68/SQ68,SB68/SR68,SC68/SS68)</f>
        <v>0</v>
      </c>
      <c r="SY68" s="162">
        <f t="shared" si="61"/>
        <v>45662</v>
      </c>
      <c r="SZ68" s="162">
        <f t="shared" ref="SZ68:SZ122" si="71">SY68+(7-WEEKDAY(SY68,2))</f>
        <v>45662</v>
      </c>
    </row>
    <row r="69" spans="1:520">
      <c r="A69" s="276">
        <v>45641.523973750001</v>
      </c>
      <c r="B69" s="276">
        <v>45641.525774143498</v>
      </c>
      <c r="C69" s="276">
        <v>45641</v>
      </c>
      <c r="D69" s="121"/>
      <c r="E69" s="121" t="s">
        <v>322</v>
      </c>
      <c r="F69" s="121"/>
      <c r="G69" s="121" t="s">
        <v>322</v>
      </c>
      <c r="H69" s="121"/>
      <c r="I69" s="121" t="s">
        <v>323</v>
      </c>
      <c r="J69" s="121"/>
      <c r="K69" s="121" t="s">
        <v>727</v>
      </c>
      <c r="L69" s="151" t="s">
        <v>821</v>
      </c>
      <c r="M69" s="245" t="s">
        <v>490</v>
      </c>
      <c r="N69" s="121" t="s">
        <v>331</v>
      </c>
      <c r="O69" s="121">
        <v>1</v>
      </c>
      <c r="P69" s="121">
        <v>0</v>
      </c>
      <c r="Q69" s="121">
        <v>0</v>
      </c>
      <c r="R69" s="121">
        <v>0</v>
      </c>
      <c r="S69" s="121">
        <v>0</v>
      </c>
      <c r="T69" s="121">
        <v>0</v>
      </c>
      <c r="U69" s="121"/>
      <c r="V69" s="121" t="s">
        <v>329</v>
      </c>
      <c r="W69" s="121">
        <v>0</v>
      </c>
      <c r="X69" s="121">
        <v>1</v>
      </c>
      <c r="Y69" s="117">
        <v>0</v>
      </c>
      <c r="Z69" s="117">
        <v>0</v>
      </c>
      <c r="AA69" s="117">
        <v>0</v>
      </c>
      <c r="AB69" s="117">
        <v>0</v>
      </c>
      <c r="AC69" s="117">
        <v>0</v>
      </c>
      <c r="AD69" s="117">
        <v>0</v>
      </c>
      <c r="AE69" s="117">
        <v>0</v>
      </c>
      <c r="AF69" s="117">
        <v>0</v>
      </c>
      <c r="AG69" s="117">
        <v>0</v>
      </c>
      <c r="AH69" s="117"/>
      <c r="AI69" s="117"/>
      <c r="AJ69" s="117"/>
      <c r="AK69" s="117"/>
      <c r="AL69" s="117"/>
      <c r="AM69" s="117"/>
      <c r="AN69" s="117"/>
      <c r="AO69" s="117"/>
      <c r="AP69" s="117"/>
      <c r="AQ69" s="117"/>
      <c r="AR69" s="117"/>
      <c r="AS69" s="117"/>
      <c r="AT69" s="117"/>
      <c r="AU69" s="117"/>
      <c r="AV69" s="117"/>
      <c r="AW69" s="117"/>
      <c r="AX69" s="117"/>
      <c r="AY69" s="117"/>
      <c r="AZ69" s="117"/>
      <c r="BA69" s="117"/>
      <c r="BB69" s="117"/>
      <c r="BC69" s="117"/>
      <c r="BD69" s="117"/>
      <c r="BE69" s="117"/>
      <c r="BF69" s="190"/>
      <c r="BG69" s="121"/>
      <c r="BH69" s="122"/>
      <c r="BI69" s="117"/>
      <c r="BJ69" s="117"/>
      <c r="BK69" s="117"/>
      <c r="BL69" s="117"/>
      <c r="BM69" s="117"/>
      <c r="BN69" s="117"/>
      <c r="BO69" s="117">
        <v>13.16</v>
      </c>
      <c r="BP69" s="117" t="s">
        <v>1576</v>
      </c>
      <c r="BQ69" s="122" t="s">
        <v>1577</v>
      </c>
      <c r="BR69" s="117"/>
      <c r="BS69" s="117"/>
      <c r="BT69" s="117"/>
      <c r="BU69" s="117"/>
      <c r="BV69" s="117"/>
      <c r="BW69" s="117"/>
      <c r="BX69" s="117"/>
      <c r="BY69" s="117"/>
      <c r="BZ69" s="117"/>
      <c r="CA69" s="117"/>
      <c r="CB69" s="117"/>
      <c r="CC69" s="117"/>
      <c r="CD69" s="117"/>
      <c r="CE69" s="117"/>
      <c r="CF69" s="117"/>
      <c r="CG69" s="117"/>
      <c r="CH69" s="117"/>
      <c r="CI69" s="117"/>
      <c r="CJ69" s="117"/>
      <c r="CK69" s="117"/>
      <c r="CL69" s="117"/>
      <c r="CM69" s="117"/>
      <c r="CN69" s="117"/>
      <c r="CO69" s="117"/>
      <c r="CP69" s="117"/>
      <c r="CQ69" s="117"/>
      <c r="CR69" s="117"/>
      <c r="CS69" s="117"/>
      <c r="CT69" s="117"/>
      <c r="CU69" s="117"/>
      <c r="CV69" s="117"/>
      <c r="CW69" s="117"/>
      <c r="CX69" s="117"/>
      <c r="CY69" s="117"/>
      <c r="CZ69" s="117"/>
      <c r="DA69" s="117"/>
      <c r="DB69" s="117"/>
      <c r="DC69" s="117"/>
      <c r="DD69" s="117"/>
      <c r="DE69" s="117"/>
      <c r="DF69" s="117"/>
      <c r="DG69" s="117"/>
      <c r="DH69" s="117"/>
      <c r="DI69" s="117"/>
      <c r="DJ69" s="117"/>
      <c r="DK69" s="117"/>
      <c r="DL69" s="117"/>
      <c r="DM69" s="117"/>
      <c r="DN69" s="171"/>
      <c r="DO69" s="117"/>
      <c r="DP69" s="166"/>
      <c r="DQ69" s="117"/>
      <c r="DR69" s="166"/>
      <c r="DS69" s="117"/>
      <c r="DT69" s="117"/>
      <c r="DU69" s="117"/>
      <c r="DV69" s="117"/>
      <c r="DW69" s="248" t="s">
        <v>825</v>
      </c>
      <c r="DX69" s="117"/>
      <c r="DY69" s="117"/>
      <c r="DZ69" s="117"/>
      <c r="EA69" s="117"/>
      <c r="EB69" s="117"/>
      <c r="EC69" s="117"/>
      <c r="ED69" s="117" t="s">
        <v>1578</v>
      </c>
      <c r="EE69" s="252">
        <v>45642.529114432902</v>
      </c>
      <c r="EF69" s="261">
        <v>45670.353455393502</v>
      </c>
      <c r="EG69" s="252">
        <v>45642</v>
      </c>
      <c r="EH69" s="129"/>
      <c r="EI69" s="129" t="s">
        <v>322</v>
      </c>
      <c r="EJ69" s="129"/>
      <c r="EK69" s="129" t="s">
        <v>322</v>
      </c>
      <c r="EL69" s="129"/>
      <c r="EM69" s="129" t="s">
        <v>323</v>
      </c>
      <c r="EN69" s="129"/>
      <c r="EO69" s="129" t="s">
        <v>727</v>
      </c>
      <c r="EP69" s="153" t="s">
        <v>825</v>
      </c>
      <c r="EQ69" s="153" t="s">
        <v>490</v>
      </c>
      <c r="ER69" s="129" t="s">
        <v>331</v>
      </c>
      <c r="ES69" s="129">
        <v>1</v>
      </c>
      <c r="ET69" s="129">
        <v>0</v>
      </c>
      <c r="EU69" s="129">
        <v>0</v>
      </c>
      <c r="EV69" s="129">
        <v>0</v>
      </c>
      <c r="EW69" s="129">
        <v>0</v>
      </c>
      <c r="EX69" s="129">
        <v>0</v>
      </c>
      <c r="EY69" s="129"/>
      <c r="EZ69" s="129" t="s">
        <v>329</v>
      </c>
      <c r="FA69" s="129">
        <v>0</v>
      </c>
      <c r="FB69" s="129">
        <v>1</v>
      </c>
      <c r="FC69" s="129">
        <v>0</v>
      </c>
      <c r="FD69" s="129">
        <v>0</v>
      </c>
      <c r="FE69" s="129">
        <v>0</v>
      </c>
      <c r="FF69" s="129">
        <v>0</v>
      </c>
      <c r="FG69" s="129">
        <v>0</v>
      </c>
      <c r="FH69" s="129">
        <v>0</v>
      </c>
      <c r="FI69" s="129">
        <v>0</v>
      </c>
      <c r="FJ69" s="129">
        <v>0</v>
      </c>
      <c r="FK69" s="129">
        <v>0</v>
      </c>
      <c r="FL69" s="129"/>
      <c r="FM69" s="129"/>
      <c r="FN69" s="129"/>
      <c r="FO69" s="129"/>
      <c r="FP69" s="129"/>
      <c r="FQ69" s="129"/>
      <c r="FR69" s="129"/>
      <c r="FS69" s="129"/>
      <c r="FT69" s="129"/>
      <c r="FU69" s="129"/>
      <c r="FV69" s="129"/>
      <c r="FW69" s="129"/>
      <c r="FX69" s="129"/>
      <c r="FY69" s="129"/>
      <c r="FZ69" s="129"/>
      <c r="GA69" s="129"/>
      <c r="GB69" s="129"/>
      <c r="GC69" s="129"/>
      <c r="GD69" s="129"/>
      <c r="GE69" s="129"/>
      <c r="GF69" s="129"/>
      <c r="GG69" s="129"/>
      <c r="GH69" s="129"/>
      <c r="GI69" s="129"/>
      <c r="GJ69" s="129"/>
      <c r="GK69" s="129"/>
      <c r="GL69" s="129"/>
      <c r="GM69" s="129"/>
      <c r="GN69" s="129"/>
      <c r="GO69" s="129"/>
      <c r="GP69" s="129"/>
      <c r="GQ69" s="129"/>
      <c r="GR69" s="129"/>
      <c r="GS69" s="129">
        <v>0</v>
      </c>
      <c r="GT69" s="129">
        <v>0</v>
      </c>
      <c r="GU69" s="129">
        <v>2</v>
      </c>
      <c r="GV69" s="129">
        <v>2</v>
      </c>
      <c r="GW69" s="129"/>
      <c r="GX69" s="129"/>
      <c r="GY69" s="129"/>
      <c r="GZ69" s="129"/>
      <c r="HA69" s="129"/>
      <c r="HB69" s="129"/>
      <c r="HC69" s="129"/>
      <c r="HD69" s="186"/>
      <c r="HE69" s="129"/>
      <c r="HF69" s="140"/>
      <c r="HG69" s="129"/>
      <c r="HH69" s="129"/>
      <c r="HI69" s="129"/>
      <c r="HJ69" s="129"/>
      <c r="HK69" s="129"/>
      <c r="HL69" s="129"/>
      <c r="HM69" s="129">
        <v>10.029999999999999</v>
      </c>
      <c r="HN69" s="129" t="s">
        <v>1579</v>
      </c>
      <c r="HO69" s="140" t="s">
        <v>1580</v>
      </c>
      <c r="HP69" s="129">
        <v>0</v>
      </c>
      <c r="HQ69" s="129"/>
      <c r="HR69" s="129"/>
      <c r="HS69" s="129"/>
      <c r="HT69" s="129"/>
      <c r="HU69" s="129"/>
      <c r="HV69" s="129"/>
      <c r="HW69" s="129"/>
      <c r="HX69" s="129"/>
      <c r="HY69" s="129"/>
      <c r="HZ69" s="129"/>
      <c r="IA69" s="129"/>
      <c r="IB69" s="129"/>
      <c r="IC69" s="129"/>
      <c r="ID69" s="129"/>
      <c r="IE69" s="129"/>
      <c r="IF69" s="129"/>
      <c r="IG69" s="129"/>
      <c r="IH69" s="129"/>
      <c r="II69" s="129"/>
      <c r="IJ69" s="129"/>
      <c r="IK69" s="129"/>
      <c r="IL69" s="176" t="s">
        <v>828</v>
      </c>
      <c r="IM69" s="129"/>
      <c r="IN69" s="167"/>
      <c r="IO69" s="129"/>
      <c r="IP69" s="129"/>
      <c r="IQ69" s="129" t="s">
        <v>1581</v>
      </c>
      <c r="IR69" s="265">
        <v>45643.523809849503</v>
      </c>
      <c r="IS69" s="265">
        <v>45670.353775428201</v>
      </c>
      <c r="IT69" s="265">
        <v>45643</v>
      </c>
      <c r="IU69" s="142"/>
      <c r="IV69" s="142" t="s">
        <v>322</v>
      </c>
      <c r="IW69" s="142"/>
      <c r="IX69" s="142" t="s">
        <v>322</v>
      </c>
      <c r="IY69" s="142"/>
      <c r="IZ69" s="142" t="s">
        <v>323</v>
      </c>
      <c r="JA69" s="142"/>
      <c r="JB69" s="142" t="s">
        <v>727</v>
      </c>
      <c r="JC69" s="154" t="s">
        <v>828</v>
      </c>
      <c r="JD69" s="154" t="s">
        <v>490</v>
      </c>
      <c r="JE69" s="142" t="s">
        <v>331</v>
      </c>
      <c r="JF69" s="142">
        <v>1</v>
      </c>
      <c r="JG69" s="142">
        <v>0</v>
      </c>
      <c r="JH69" s="142">
        <v>0</v>
      </c>
      <c r="JI69" s="142">
        <v>0</v>
      </c>
      <c r="JJ69" s="142">
        <v>0</v>
      </c>
      <c r="JK69" s="142">
        <v>0</v>
      </c>
      <c r="JL69" s="142"/>
      <c r="JM69" s="142" t="s">
        <v>329</v>
      </c>
      <c r="JN69" s="142">
        <v>0</v>
      </c>
      <c r="JO69" s="142">
        <v>1</v>
      </c>
      <c r="JP69" s="142">
        <v>0</v>
      </c>
      <c r="JQ69" s="142">
        <v>0</v>
      </c>
      <c r="JR69" s="142">
        <v>0</v>
      </c>
      <c r="JS69" s="142">
        <v>0</v>
      </c>
      <c r="JT69" s="142">
        <v>0</v>
      </c>
      <c r="JU69" s="142">
        <v>0</v>
      </c>
      <c r="JV69" s="142">
        <v>0</v>
      </c>
      <c r="JW69" s="142">
        <v>0</v>
      </c>
      <c r="JX69" s="142">
        <v>0</v>
      </c>
      <c r="JY69" s="142"/>
      <c r="JZ69" s="142"/>
      <c r="KA69" s="142"/>
      <c r="KB69" s="142"/>
      <c r="KC69" s="142"/>
      <c r="KD69" s="142"/>
      <c r="KE69" s="142"/>
      <c r="KF69" s="142"/>
      <c r="KG69" s="142"/>
      <c r="KH69" s="142"/>
      <c r="KI69" s="142"/>
      <c r="KJ69" s="142"/>
      <c r="KK69" s="142"/>
      <c r="KL69" s="142"/>
      <c r="KM69" s="142"/>
      <c r="KN69" s="142"/>
      <c r="KO69" s="142"/>
      <c r="KP69" s="142"/>
      <c r="KQ69" s="142"/>
      <c r="KR69" s="142"/>
      <c r="KS69" s="142"/>
      <c r="KT69" s="142"/>
      <c r="KU69" s="142"/>
      <c r="KV69" s="142"/>
      <c r="KW69" s="142"/>
      <c r="KX69" s="142"/>
      <c r="KY69" s="142"/>
      <c r="KZ69" s="142"/>
      <c r="LA69" s="142"/>
      <c r="LB69" s="142"/>
      <c r="LC69" s="142"/>
      <c r="LD69" s="142"/>
      <c r="LE69" s="142"/>
      <c r="LF69" s="142">
        <v>0</v>
      </c>
      <c r="LG69" s="142">
        <v>0</v>
      </c>
      <c r="LH69" s="142">
        <v>2</v>
      </c>
      <c r="LI69" s="142">
        <v>1</v>
      </c>
      <c r="LJ69" s="142"/>
      <c r="LK69" s="142"/>
      <c r="LL69" s="142"/>
      <c r="LM69" s="142"/>
      <c r="LN69" s="142"/>
      <c r="LO69" s="142"/>
      <c r="LP69" s="142"/>
      <c r="LQ69" s="194"/>
      <c r="LR69" s="142"/>
      <c r="LS69" s="144"/>
      <c r="LT69" s="142"/>
      <c r="LU69" s="142"/>
      <c r="LV69" s="142"/>
      <c r="LW69" s="142"/>
      <c r="LX69" s="142"/>
      <c r="LY69" s="142"/>
      <c r="LZ69" s="142">
        <v>7.625</v>
      </c>
      <c r="MA69" s="142" t="s">
        <v>1582</v>
      </c>
      <c r="MB69" s="144" t="s">
        <v>1583</v>
      </c>
      <c r="MC69" s="142">
        <v>0</v>
      </c>
      <c r="MD69" s="142"/>
      <c r="ME69" s="142"/>
      <c r="MF69" s="142"/>
      <c r="MG69" s="142"/>
      <c r="MH69" s="142"/>
      <c r="MI69" s="142"/>
      <c r="MJ69" s="142"/>
      <c r="MK69" s="142"/>
      <c r="ML69" s="142"/>
      <c r="MM69" s="142"/>
      <c r="MN69" s="142"/>
      <c r="MO69" s="142"/>
      <c r="MP69" s="142"/>
      <c r="MQ69" s="142"/>
      <c r="MR69" s="142"/>
      <c r="MS69" s="142"/>
      <c r="MT69" s="142"/>
      <c r="MU69" s="142"/>
      <c r="MV69" s="142"/>
      <c r="MW69" s="142"/>
      <c r="MX69" s="142"/>
      <c r="MY69" s="168"/>
      <c r="MZ69" s="142"/>
      <c r="NA69" s="180" t="s">
        <v>832</v>
      </c>
      <c r="NB69" s="142"/>
      <c r="NC69" s="142"/>
      <c r="ND69" s="142" t="s">
        <v>1584</v>
      </c>
      <c r="NE69" s="270">
        <v>45644.521032395802</v>
      </c>
      <c r="NF69" s="270">
        <v>45670.3543222222</v>
      </c>
      <c r="NG69" s="270">
        <v>45644</v>
      </c>
      <c r="NH69" s="128"/>
      <c r="NI69" s="128" t="s">
        <v>322</v>
      </c>
      <c r="NJ69" s="128"/>
      <c r="NK69" s="128" t="s">
        <v>322</v>
      </c>
      <c r="NL69" s="128"/>
      <c r="NM69" s="128" t="s">
        <v>323</v>
      </c>
      <c r="NN69" s="128"/>
      <c r="NO69" s="128" t="s">
        <v>727</v>
      </c>
      <c r="NP69" s="136" t="s">
        <v>832</v>
      </c>
      <c r="NQ69" s="136" t="s">
        <v>490</v>
      </c>
      <c r="NR69" s="128" t="s">
        <v>331</v>
      </c>
      <c r="NS69" s="128">
        <v>1</v>
      </c>
      <c r="NT69" s="128">
        <v>0</v>
      </c>
      <c r="NU69" s="128">
        <v>0</v>
      </c>
      <c r="NV69" s="128">
        <v>0</v>
      </c>
      <c r="NW69" s="128">
        <v>0</v>
      </c>
      <c r="NX69" s="128">
        <v>0</v>
      </c>
      <c r="NY69" s="128"/>
      <c r="NZ69" s="128" t="s">
        <v>329</v>
      </c>
      <c r="OA69" s="128">
        <v>0</v>
      </c>
      <c r="OB69" s="128">
        <v>1</v>
      </c>
      <c r="OC69" s="128">
        <v>0</v>
      </c>
      <c r="OD69" s="128">
        <v>0</v>
      </c>
      <c r="OE69" s="128">
        <v>0</v>
      </c>
      <c r="OF69" s="128">
        <v>0</v>
      </c>
      <c r="OG69" s="128">
        <v>0</v>
      </c>
      <c r="OH69" s="128">
        <v>0</v>
      </c>
      <c r="OI69" s="128">
        <v>0</v>
      </c>
      <c r="OJ69" s="128">
        <v>0</v>
      </c>
      <c r="OK69" s="128">
        <v>0</v>
      </c>
      <c r="OL69" s="128"/>
      <c r="OM69" s="128"/>
      <c r="ON69" s="128"/>
      <c r="OO69" s="128"/>
      <c r="OP69" s="128"/>
      <c r="OQ69" s="128"/>
      <c r="OR69" s="128"/>
      <c r="OS69" s="128"/>
      <c r="OT69" s="128"/>
      <c r="OU69" s="128"/>
      <c r="OV69" s="128"/>
      <c r="OW69" s="128"/>
      <c r="OX69" s="128"/>
      <c r="OY69" s="128"/>
      <c r="OZ69" s="128"/>
      <c r="PA69" s="128"/>
      <c r="PB69" s="128"/>
      <c r="PC69" s="128"/>
      <c r="PD69" s="128"/>
      <c r="PE69" s="128"/>
      <c r="PF69" s="128"/>
      <c r="PG69" s="128"/>
      <c r="PH69" s="128"/>
      <c r="PI69" s="128"/>
      <c r="PJ69" s="128"/>
      <c r="PK69" s="128"/>
      <c r="PL69" s="128"/>
      <c r="PM69" s="128"/>
      <c r="PN69" s="128"/>
      <c r="PO69" s="128"/>
      <c r="PP69" s="128"/>
      <c r="PQ69" s="128"/>
      <c r="PR69" s="128"/>
      <c r="PS69" s="128">
        <v>0</v>
      </c>
      <c r="PT69" s="128">
        <v>0</v>
      </c>
      <c r="PU69" s="128">
        <v>2</v>
      </c>
      <c r="PV69" s="128">
        <v>2</v>
      </c>
      <c r="PW69" s="128"/>
      <c r="PX69" s="128"/>
      <c r="PY69" s="128"/>
      <c r="PZ69" s="128"/>
      <c r="QA69" s="128"/>
      <c r="QB69" s="128"/>
      <c r="QC69" s="128"/>
      <c r="QD69" s="198"/>
      <c r="QE69" s="128"/>
      <c r="QF69" s="163"/>
      <c r="QG69" s="128"/>
      <c r="QH69" s="128"/>
      <c r="QI69" s="128"/>
      <c r="QJ69" s="128"/>
      <c r="QK69" s="128"/>
      <c r="QL69" s="128"/>
      <c r="QM69" s="128">
        <v>5.33</v>
      </c>
      <c r="QN69" s="128" t="s">
        <v>1585</v>
      </c>
      <c r="QO69" s="163" t="s">
        <v>1586</v>
      </c>
      <c r="QP69" s="128">
        <v>0</v>
      </c>
      <c r="QQ69" s="128"/>
      <c r="QR69" s="128"/>
      <c r="QS69" s="128"/>
      <c r="QT69" s="128"/>
      <c r="QU69" s="128"/>
      <c r="QV69" s="128"/>
      <c r="QW69" s="128"/>
      <c r="QX69" s="128"/>
      <c r="QY69" s="128"/>
      <c r="QZ69" s="128"/>
      <c r="RA69" s="128"/>
      <c r="RB69" s="128"/>
      <c r="RC69" s="128"/>
      <c r="RD69" s="128"/>
      <c r="RE69" s="128"/>
      <c r="RF69" s="128"/>
      <c r="RG69" s="128"/>
      <c r="RH69" s="128"/>
      <c r="RI69" s="128"/>
      <c r="RJ69" s="128"/>
      <c r="RK69" s="128"/>
      <c r="RL69" s="128"/>
      <c r="RM69" s="169"/>
      <c r="RN69" s="128"/>
      <c r="RO69" s="169"/>
      <c r="RP69" s="128"/>
      <c r="RQ69" s="128" t="s">
        <v>1587</v>
      </c>
      <c r="RR69" s="105">
        <f t="shared" si="47"/>
        <v>3.1300000000000008</v>
      </c>
      <c r="RS69" s="113">
        <f t="shared" si="48"/>
        <v>2.4049999999999994</v>
      </c>
      <c r="RT69" s="105">
        <f t="shared" si="49"/>
        <v>2.2949999999999999</v>
      </c>
      <c r="RU69" s="105">
        <f t="shared" si="50"/>
        <v>0</v>
      </c>
      <c r="RV69" s="105">
        <f t="shared" si="51"/>
        <v>0</v>
      </c>
      <c r="RW69" s="105">
        <f t="shared" si="52"/>
        <v>0</v>
      </c>
      <c r="RX69" s="105">
        <f t="shared" si="53"/>
        <v>0</v>
      </c>
      <c r="RY69" s="105">
        <f t="shared" si="54"/>
        <v>0</v>
      </c>
      <c r="RZ69" s="105">
        <f t="shared" si="55"/>
        <v>0</v>
      </c>
      <c r="SA69" s="105">
        <f t="shared" si="56"/>
        <v>0</v>
      </c>
      <c r="SB69" s="105">
        <f t="shared" si="57"/>
        <v>0</v>
      </c>
      <c r="SC69" s="105">
        <f t="shared" si="58"/>
        <v>0</v>
      </c>
      <c r="SD69" s="106">
        <f t="shared" si="62"/>
        <v>2.61</v>
      </c>
      <c r="SE69" s="106">
        <f t="shared" si="63"/>
        <v>0</v>
      </c>
      <c r="SF69" s="106">
        <f t="shared" si="64"/>
        <v>0</v>
      </c>
      <c r="SG69" s="106">
        <f t="shared" si="59"/>
        <v>0</v>
      </c>
      <c r="SH69" s="107">
        <f>(SD69/1000)*Parameters!$H$2</f>
        <v>7.699499999999999E-5</v>
      </c>
      <c r="SI69" s="107">
        <f>(SE69/1000)*Parameters!$H$4</f>
        <v>0</v>
      </c>
      <c r="SJ69" s="107">
        <f>(SF69/1000)*Parameters!$H$3</f>
        <v>0</v>
      </c>
      <c r="SK69" s="107">
        <f>(SG69/1000)*Parameters!$H$5</f>
        <v>0</v>
      </c>
      <c r="SL69" s="108">
        <f t="shared" si="65"/>
        <v>7.699499999999999E-5</v>
      </c>
      <c r="SM69" s="109">
        <f t="shared" si="60"/>
        <v>1</v>
      </c>
      <c r="SN69" s="109">
        <f t="shared" si="31"/>
        <v>0</v>
      </c>
      <c r="SO69" s="109">
        <f t="shared" si="32"/>
        <v>0</v>
      </c>
      <c r="SP69" s="109">
        <f t="shared" si="33"/>
        <v>0</v>
      </c>
      <c r="SQ69" s="110">
        <f>SUM(GS69*Parameters!$L$2,GT69*Parameters!$L$3,GU69*Parameters!$L$4,GV69*Parameters!$L$5)</f>
        <v>3.6</v>
      </c>
      <c r="SR69" s="110">
        <f>SUM(LF69*Parameters!$L$2,LG69*Parameters!$L$3,LH69*Parameters!$L$4,LI69*Parameters!$L$5)</f>
        <v>2.8</v>
      </c>
      <c r="SS69" s="110">
        <f>SUM(PS69*Parameters!$L$2,PT69*Parameters!$L$3,PU69*Parameters!$L$4,PV69*Parameters!$L$5)</f>
        <v>3.6</v>
      </c>
      <c r="ST69" s="110">
        <f t="shared" si="66"/>
        <v>3.3333333333333335</v>
      </c>
      <c r="SU69" s="111">
        <f t="shared" si="67"/>
        <v>0.78862433862433867</v>
      </c>
      <c r="SV69" s="111">
        <f t="shared" si="68"/>
        <v>0</v>
      </c>
      <c r="SW69" s="111">
        <f t="shared" si="69"/>
        <v>0</v>
      </c>
      <c r="SX69" s="111">
        <f t="shared" si="70"/>
        <v>0</v>
      </c>
      <c r="SY69" s="162">
        <f t="shared" si="61"/>
        <v>45641</v>
      </c>
      <c r="SZ69" s="162">
        <f t="shared" si="71"/>
        <v>45641</v>
      </c>
    </row>
    <row r="70" spans="1:520">
      <c r="A70" s="276">
        <v>45649.410044294003</v>
      </c>
      <c r="B70" s="276">
        <v>45649.414759756903</v>
      </c>
      <c r="C70" s="276">
        <v>45649</v>
      </c>
      <c r="D70" s="121"/>
      <c r="E70" s="121" t="s">
        <v>322</v>
      </c>
      <c r="F70" s="121"/>
      <c r="G70" s="121" t="s">
        <v>322</v>
      </c>
      <c r="H70" s="121"/>
      <c r="I70" s="121" t="s">
        <v>323</v>
      </c>
      <c r="J70" s="121"/>
      <c r="K70" s="121" t="s">
        <v>727</v>
      </c>
      <c r="L70" s="151" t="s">
        <v>756</v>
      </c>
      <c r="M70" s="245" t="s">
        <v>491</v>
      </c>
      <c r="N70" s="121" t="s">
        <v>331</v>
      </c>
      <c r="O70" s="121">
        <v>1</v>
      </c>
      <c r="P70" s="121">
        <v>0</v>
      </c>
      <c r="Q70" s="121">
        <v>0</v>
      </c>
      <c r="R70" s="121">
        <v>0</v>
      </c>
      <c r="S70" s="121">
        <v>0</v>
      </c>
      <c r="T70" s="121">
        <v>0</v>
      </c>
      <c r="U70" s="121"/>
      <c r="V70" s="121" t="s">
        <v>329</v>
      </c>
      <c r="W70" s="121">
        <v>0</v>
      </c>
      <c r="X70" s="121">
        <v>1</v>
      </c>
      <c r="Y70" s="117">
        <v>0</v>
      </c>
      <c r="Z70" s="117">
        <v>0</v>
      </c>
      <c r="AA70" s="117">
        <v>0</v>
      </c>
      <c r="AB70" s="117">
        <v>0</v>
      </c>
      <c r="AC70" s="117">
        <v>0</v>
      </c>
      <c r="AD70" s="117">
        <v>0</v>
      </c>
      <c r="AE70" s="117">
        <v>0</v>
      </c>
      <c r="AF70" s="117">
        <v>0</v>
      </c>
      <c r="AG70" s="117">
        <v>0</v>
      </c>
      <c r="AH70" s="117"/>
      <c r="AI70" s="117"/>
      <c r="AJ70" s="117"/>
      <c r="AK70" s="117"/>
      <c r="AL70" s="117"/>
      <c r="AM70" s="117"/>
      <c r="AN70" s="117"/>
      <c r="AO70" s="117"/>
      <c r="AP70" s="117"/>
      <c r="AQ70" s="117"/>
      <c r="AR70" s="117"/>
      <c r="AS70" s="117"/>
      <c r="AT70" s="117"/>
      <c r="AU70" s="117"/>
      <c r="AV70" s="117"/>
      <c r="AW70" s="117"/>
      <c r="AX70" s="117"/>
      <c r="AY70" s="117"/>
      <c r="AZ70" s="117"/>
      <c r="BA70" s="117"/>
      <c r="BB70" s="117"/>
      <c r="BC70" s="117"/>
      <c r="BD70" s="117"/>
      <c r="BE70" s="117"/>
      <c r="BF70" s="190"/>
      <c r="BG70" s="121"/>
      <c r="BH70" s="122"/>
      <c r="BI70" s="121"/>
      <c r="BJ70" s="121"/>
      <c r="BK70" s="121"/>
      <c r="BL70" s="117"/>
      <c r="BM70" s="117"/>
      <c r="BN70" s="117"/>
      <c r="BO70" s="117">
        <v>14.65</v>
      </c>
      <c r="BP70" s="117" t="s">
        <v>1588</v>
      </c>
      <c r="BQ70" s="122" t="s">
        <v>1589</v>
      </c>
      <c r="BR70" s="117"/>
      <c r="BS70" s="117"/>
      <c r="BT70" s="117"/>
      <c r="BU70" s="117"/>
      <c r="BV70" s="117"/>
      <c r="BW70" s="117"/>
      <c r="BX70" s="117"/>
      <c r="BY70" s="117"/>
      <c r="BZ70" s="117"/>
      <c r="CA70" s="117"/>
      <c r="CB70" s="117"/>
      <c r="CC70" s="117"/>
      <c r="CD70" s="117"/>
      <c r="CE70" s="117"/>
      <c r="CF70" s="117"/>
      <c r="CG70" s="117"/>
      <c r="CH70" s="117"/>
      <c r="CI70" s="117"/>
      <c r="CJ70" s="117"/>
      <c r="CK70" s="117"/>
      <c r="CL70" s="117"/>
      <c r="CM70" s="117"/>
      <c r="CN70" s="117"/>
      <c r="CO70" s="117"/>
      <c r="CP70" s="117"/>
      <c r="CQ70" s="117"/>
      <c r="CR70" s="117"/>
      <c r="CS70" s="117"/>
      <c r="CT70" s="117"/>
      <c r="CU70" s="117"/>
      <c r="CV70" s="117"/>
      <c r="CW70" s="117"/>
      <c r="CX70" s="117"/>
      <c r="CY70" s="117"/>
      <c r="CZ70" s="117"/>
      <c r="DA70" s="117"/>
      <c r="DB70" s="117"/>
      <c r="DC70" s="117"/>
      <c r="DD70" s="117"/>
      <c r="DE70" s="117"/>
      <c r="DF70" s="117"/>
      <c r="DG70" s="117"/>
      <c r="DH70" s="117"/>
      <c r="DI70" s="117"/>
      <c r="DJ70" s="117"/>
      <c r="DK70" s="117"/>
      <c r="DL70" s="117"/>
      <c r="DM70" s="117"/>
      <c r="DN70" s="171"/>
      <c r="DO70" s="117"/>
      <c r="DP70" s="166"/>
      <c r="DQ70" s="117"/>
      <c r="DR70" s="166"/>
      <c r="DS70" s="117"/>
      <c r="DT70" s="117"/>
      <c r="DU70" s="117"/>
      <c r="DV70" s="117"/>
      <c r="DW70" s="248" t="s">
        <v>759</v>
      </c>
      <c r="DX70" s="117"/>
      <c r="DY70" s="117"/>
      <c r="DZ70" s="117"/>
      <c r="EA70" s="117"/>
      <c r="EB70" s="117"/>
      <c r="EC70" s="117"/>
      <c r="ED70" s="117" t="s">
        <v>1590</v>
      </c>
      <c r="EE70" s="252">
        <v>45650.415162858801</v>
      </c>
      <c r="EF70" s="261">
        <v>45650.419508217601</v>
      </c>
      <c r="EG70" s="252">
        <v>45650</v>
      </c>
      <c r="EH70" s="129"/>
      <c r="EI70" s="129" t="s">
        <v>322</v>
      </c>
      <c r="EJ70" s="129"/>
      <c r="EK70" s="129" t="s">
        <v>322</v>
      </c>
      <c r="EL70" s="129"/>
      <c r="EM70" s="129" t="s">
        <v>323</v>
      </c>
      <c r="EN70" s="129"/>
      <c r="EO70" s="129" t="s">
        <v>727</v>
      </c>
      <c r="EP70" s="153" t="s">
        <v>759</v>
      </c>
      <c r="EQ70" s="153" t="s">
        <v>491</v>
      </c>
      <c r="ER70" s="129" t="s">
        <v>331</v>
      </c>
      <c r="ES70" s="129">
        <v>1</v>
      </c>
      <c r="ET70" s="129">
        <v>0</v>
      </c>
      <c r="EU70" s="129">
        <v>0</v>
      </c>
      <c r="EV70" s="129">
        <v>0</v>
      </c>
      <c r="EW70" s="129">
        <v>0</v>
      </c>
      <c r="EX70" s="129">
        <v>0</v>
      </c>
      <c r="EY70" s="129"/>
      <c r="EZ70" s="129" t="s">
        <v>329</v>
      </c>
      <c r="FA70" s="129">
        <v>0</v>
      </c>
      <c r="FB70" s="129">
        <v>1</v>
      </c>
      <c r="FC70" s="129">
        <v>0</v>
      </c>
      <c r="FD70" s="129">
        <v>0</v>
      </c>
      <c r="FE70" s="129">
        <v>0</v>
      </c>
      <c r="FF70" s="129">
        <v>0</v>
      </c>
      <c r="FG70" s="129">
        <v>0</v>
      </c>
      <c r="FH70" s="129">
        <v>0</v>
      </c>
      <c r="FI70" s="129">
        <v>0</v>
      </c>
      <c r="FJ70" s="129">
        <v>0</v>
      </c>
      <c r="FK70" s="129">
        <v>0</v>
      </c>
      <c r="FL70" s="129"/>
      <c r="FM70" s="129"/>
      <c r="FN70" s="129"/>
      <c r="FO70" s="129"/>
      <c r="FP70" s="129"/>
      <c r="FQ70" s="129"/>
      <c r="FR70" s="129"/>
      <c r="FS70" s="129"/>
      <c r="FT70" s="129"/>
      <c r="FU70" s="129"/>
      <c r="FV70" s="129"/>
      <c r="FW70" s="129"/>
      <c r="FX70" s="129"/>
      <c r="FY70" s="129"/>
      <c r="FZ70" s="129"/>
      <c r="GA70" s="129"/>
      <c r="GB70" s="129"/>
      <c r="GC70" s="129"/>
      <c r="GD70" s="129"/>
      <c r="GE70" s="129"/>
      <c r="GF70" s="129"/>
      <c r="GG70" s="129"/>
      <c r="GH70" s="129"/>
      <c r="GI70" s="129"/>
      <c r="GJ70" s="129"/>
      <c r="GK70" s="129"/>
      <c r="GL70" s="129"/>
      <c r="GM70" s="129"/>
      <c r="GN70" s="129"/>
      <c r="GO70" s="129"/>
      <c r="GP70" s="129"/>
      <c r="GQ70" s="129"/>
      <c r="GR70" s="129"/>
      <c r="GS70" s="129">
        <v>6</v>
      </c>
      <c r="GT70" s="129">
        <v>1</v>
      </c>
      <c r="GU70" s="129">
        <v>3</v>
      </c>
      <c r="GV70" s="129">
        <v>1</v>
      </c>
      <c r="GW70" s="129"/>
      <c r="GX70" s="129"/>
      <c r="GY70" s="129"/>
      <c r="GZ70" s="129"/>
      <c r="HA70" s="129"/>
      <c r="HB70" s="129"/>
      <c r="HC70" s="129"/>
      <c r="HD70" s="186"/>
      <c r="HE70" s="129"/>
      <c r="HF70" s="140"/>
      <c r="HG70" s="129"/>
      <c r="HH70" s="129"/>
      <c r="HI70" s="129"/>
      <c r="HJ70" s="129"/>
      <c r="HK70" s="129"/>
      <c r="HL70" s="129"/>
      <c r="HM70" s="129">
        <v>11.85</v>
      </c>
      <c r="HN70" s="129" t="s">
        <v>1591</v>
      </c>
      <c r="HO70" s="140" t="s">
        <v>1592</v>
      </c>
      <c r="HP70" s="129">
        <v>0</v>
      </c>
      <c r="HQ70" s="129"/>
      <c r="HR70" s="129"/>
      <c r="HS70" s="129"/>
      <c r="HT70" s="129"/>
      <c r="HU70" s="129"/>
      <c r="HV70" s="129"/>
      <c r="HW70" s="129"/>
      <c r="HX70" s="129"/>
      <c r="HY70" s="129"/>
      <c r="HZ70" s="129"/>
      <c r="IA70" s="129"/>
      <c r="IB70" s="129"/>
      <c r="IC70" s="129"/>
      <c r="ID70" s="129"/>
      <c r="IE70" s="129"/>
      <c r="IF70" s="129"/>
      <c r="IG70" s="129"/>
      <c r="IH70" s="129"/>
      <c r="II70" s="129"/>
      <c r="IJ70" s="129"/>
      <c r="IK70" s="129"/>
      <c r="IL70" s="176" t="s">
        <v>763</v>
      </c>
      <c r="IM70" s="129"/>
      <c r="IN70" s="167"/>
      <c r="IO70" s="129"/>
      <c r="IP70" s="129"/>
      <c r="IQ70" s="129" t="s">
        <v>1593</v>
      </c>
      <c r="IR70" s="265">
        <v>45651.414397557899</v>
      </c>
      <c r="IS70" s="265">
        <v>45651.418707372701</v>
      </c>
      <c r="IT70" s="265">
        <v>45651</v>
      </c>
      <c r="IU70" s="142"/>
      <c r="IV70" s="142" t="s">
        <v>322</v>
      </c>
      <c r="IW70" s="142"/>
      <c r="IX70" s="142" t="s">
        <v>322</v>
      </c>
      <c r="IY70" s="142"/>
      <c r="IZ70" s="142" t="s">
        <v>323</v>
      </c>
      <c r="JA70" s="142"/>
      <c r="JB70" s="142" t="s">
        <v>727</v>
      </c>
      <c r="JC70" s="154" t="s">
        <v>763</v>
      </c>
      <c r="JD70" s="154" t="s">
        <v>491</v>
      </c>
      <c r="JE70" s="142" t="s">
        <v>331</v>
      </c>
      <c r="JF70" s="142">
        <v>1</v>
      </c>
      <c r="JG70" s="142">
        <v>0</v>
      </c>
      <c r="JH70" s="142">
        <v>0</v>
      </c>
      <c r="JI70" s="142">
        <v>0</v>
      </c>
      <c r="JJ70" s="142">
        <v>0</v>
      </c>
      <c r="JK70" s="142">
        <v>0</v>
      </c>
      <c r="JL70" s="142"/>
      <c r="JM70" s="142" t="s">
        <v>329</v>
      </c>
      <c r="JN70" s="142">
        <v>0</v>
      </c>
      <c r="JO70" s="142">
        <v>1</v>
      </c>
      <c r="JP70" s="142">
        <v>0</v>
      </c>
      <c r="JQ70" s="142">
        <v>0</v>
      </c>
      <c r="JR70" s="142">
        <v>0</v>
      </c>
      <c r="JS70" s="142">
        <v>0</v>
      </c>
      <c r="JT70" s="142">
        <v>0</v>
      </c>
      <c r="JU70" s="142">
        <v>0</v>
      </c>
      <c r="JV70" s="142">
        <v>0</v>
      </c>
      <c r="JW70" s="142">
        <v>0</v>
      </c>
      <c r="JX70" s="142">
        <v>0</v>
      </c>
      <c r="JY70" s="142"/>
      <c r="JZ70" s="142"/>
      <c r="KA70" s="142"/>
      <c r="KB70" s="142"/>
      <c r="KC70" s="142"/>
      <c r="KD70" s="142"/>
      <c r="KE70" s="142"/>
      <c r="KF70" s="142"/>
      <c r="KG70" s="142"/>
      <c r="KH70" s="142"/>
      <c r="KI70" s="142"/>
      <c r="KJ70" s="142"/>
      <c r="KK70" s="142"/>
      <c r="KL70" s="142"/>
      <c r="KM70" s="142"/>
      <c r="KN70" s="142"/>
      <c r="KO70" s="142"/>
      <c r="KP70" s="142"/>
      <c r="KQ70" s="142"/>
      <c r="KR70" s="142"/>
      <c r="KS70" s="142"/>
      <c r="KT70" s="142"/>
      <c r="KU70" s="142"/>
      <c r="KV70" s="142"/>
      <c r="KW70" s="142"/>
      <c r="KX70" s="142"/>
      <c r="KY70" s="142"/>
      <c r="KZ70" s="142"/>
      <c r="LA70" s="142"/>
      <c r="LB70" s="142"/>
      <c r="LC70" s="142"/>
      <c r="LD70" s="142"/>
      <c r="LE70" s="142"/>
      <c r="LF70" s="142">
        <v>6</v>
      </c>
      <c r="LG70" s="142">
        <v>1</v>
      </c>
      <c r="LH70" s="142">
        <v>3</v>
      </c>
      <c r="LI70" s="142">
        <v>1</v>
      </c>
      <c r="LJ70" s="142"/>
      <c r="LK70" s="142"/>
      <c r="LL70" s="142"/>
      <c r="LM70" s="142"/>
      <c r="LN70" s="142"/>
      <c r="LO70" s="142"/>
      <c r="LP70" s="142"/>
      <c r="LQ70" s="194"/>
      <c r="LR70" s="142"/>
      <c r="LS70" s="144"/>
      <c r="LT70" s="142"/>
      <c r="LU70" s="142"/>
      <c r="LV70" s="142"/>
      <c r="LW70" s="142"/>
      <c r="LX70" s="142"/>
      <c r="LY70" s="142"/>
      <c r="LZ70" s="142">
        <v>8.9499999999999993</v>
      </c>
      <c r="MA70" s="142" t="s">
        <v>1594</v>
      </c>
      <c r="MB70" s="144" t="s">
        <v>1595</v>
      </c>
      <c r="MC70" s="142">
        <v>0</v>
      </c>
      <c r="MD70" s="142"/>
      <c r="ME70" s="142"/>
      <c r="MF70" s="142"/>
      <c r="MG70" s="142"/>
      <c r="MH70" s="142"/>
      <c r="MI70" s="142"/>
      <c r="MJ70" s="142"/>
      <c r="MK70" s="142"/>
      <c r="ML70" s="142"/>
      <c r="MM70" s="142"/>
      <c r="MN70" s="142"/>
      <c r="MO70" s="142"/>
      <c r="MP70" s="142"/>
      <c r="MQ70" s="142"/>
      <c r="MR70" s="142"/>
      <c r="MS70" s="142"/>
      <c r="MT70" s="142"/>
      <c r="MU70" s="142"/>
      <c r="MV70" s="142"/>
      <c r="MW70" s="142"/>
      <c r="MX70" s="142"/>
      <c r="MY70" s="168"/>
      <c r="MZ70" s="142"/>
      <c r="NA70" s="180" t="s">
        <v>767</v>
      </c>
      <c r="NB70" s="142"/>
      <c r="NC70" s="142"/>
      <c r="ND70" s="142" t="s">
        <v>1596</v>
      </c>
      <c r="NE70" s="270">
        <v>45652.4096107523</v>
      </c>
      <c r="NF70" s="270">
        <v>45652.420976226902</v>
      </c>
      <c r="NG70" s="270">
        <v>45652</v>
      </c>
      <c r="NH70" s="128"/>
      <c r="NI70" s="128" t="s">
        <v>322</v>
      </c>
      <c r="NJ70" s="128"/>
      <c r="NK70" s="128" t="s">
        <v>322</v>
      </c>
      <c r="NL70" s="128"/>
      <c r="NM70" s="128" t="s">
        <v>323</v>
      </c>
      <c r="NN70" s="128"/>
      <c r="NO70" s="128" t="s">
        <v>727</v>
      </c>
      <c r="NP70" s="136" t="s">
        <v>767</v>
      </c>
      <c r="NQ70" s="136" t="s">
        <v>491</v>
      </c>
      <c r="NR70" s="128" t="s">
        <v>331</v>
      </c>
      <c r="NS70" s="128">
        <v>1</v>
      </c>
      <c r="NT70" s="128">
        <v>0</v>
      </c>
      <c r="NU70" s="128">
        <v>0</v>
      </c>
      <c r="NV70" s="128">
        <v>0</v>
      </c>
      <c r="NW70" s="128">
        <v>0</v>
      </c>
      <c r="NX70" s="128">
        <v>0</v>
      </c>
      <c r="NY70" s="128"/>
      <c r="NZ70" s="128" t="s">
        <v>329</v>
      </c>
      <c r="OA70" s="128">
        <v>0</v>
      </c>
      <c r="OB70" s="128">
        <v>1</v>
      </c>
      <c r="OC70" s="128">
        <v>0</v>
      </c>
      <c r="OD70" s="128">
        <v>0</v>
      </c>
      <c r="OE70" s="128">
        <v>0</v>
      </c>
      <c r="OF70" s="128">
        <v>0</v>
      </c>
      <c r="OG70" s="128">
        <v>0</v>
      </c>
      <c r="OH70" s="128">
        <v>0</v>
      </c>
      <c r="OI70" s="128">
        <v>0</v>
      </c>
      <c r="OJ70" s="128">
        <v>0</v>
      </c>
      <c r="OK70" s="128">
        <v>0</v>
      </c>
      <c r="OL70" s="128"/>
      <c r="OM70" s="128"/>
      <c r="ON70" s="128"/>
      <c r="OO70" s="128"/>
      <c r="OP70" s="128"/>
      <c r="OQ70" s="128"/>
      <c r="OR70" s="128"/>
      <c r="OS70" s="128"/>
      <c r="OT70" s="128"/>
      <c r="OU70" s="128"/>
      <c r="OV70" s="128"/>
      <c r="OW70" s="128"/>
      <c r="OX70" s="128"/>
      <c r="OY70" s="128"/>
      <c r="OZ70" s="128"/>
      <c r="PA70" s="128"/>
      <c r="PB70" s="128"/>
      <c r="PC70" s="128"/>
      <c r="PD70" s="128"/>
      <c r="PE70" s="128"/>
      <c r="PF70" s="128"/>
      <c r="PG70" s="128"/>
      <c r="PH70" s="128"/>
      <c r="PI70" s="128"/>
      <c r="PJ70" s="128"/>
      <c r="PK70" s="128"/>
      <c r="PL70" s="128"/>
      <c r="PM70" s="128"/>
      <c r="PN70" s="128"/>
      <c r="PO70" s="128"/>
      <c r="PP70" s="128"/>
      <c r="PQ70" s="128"/>
      <c r="PR70" s="128"/>
      <c r="PS70" s="128">
        <v>6</v>
      </c>
      <c r="PT70" s="128">
        <v>4</v>
      </c>
      <c r="PU70" s="128">
        <v>3</v>
      </c>
      <c r="PV70" s="128">
        <v>1</v>
      </c>
      <c r="PW70" s="128"/>
      <c r="PX70" s="128"/>
      <c r="PY70" s="128"/>
      <c r="PZ70" s="128"/>
      <c r="QA70" s="128"/>
      <c r="QB70" s="128"/>
      <c r="QC70" s="128"/>
      <c r="QD70" s="198"/>
      <c r="QE70" s="128"/>
      <c r="QF70" s="163"/>
      <c r="QG70" s="128"/>
      <c r="QH70" s="128"/>
      <c r="QI70" s="128"/>
      <c r="QJ70" s="128"/>
      <c r="QK70" s="128"/>
      <c r="QL70" s="128"/>
      <c r="QM70" s="128">
        <v>6.05</v>
      </c>
      <c r="QN70" s="128" t="s">
        <v>1597</v>
      </c>
      <c r="QO70" s="163" t="s">
        <v>1598</v>
      </c>
      <c r="QP70" s="128">
        <v>0</v>
      </c>
      <c r="QQ70" s="128"/>
      <c r="QR70" s="128"/>
      <c r="QS70" s="128"/>
      <c r="QT70" s="128"/>
      <c r="QU70" s="128"/>
      <c r="QV70" s="128"/>
      <c r="QW70" s="128"/>
      <c r="QX70" s="128"/>
      <c r="QY70" s="128"/>
      <c r="QZ70" s="128"/>
      <c r="RA70" s="128"/>
      <c r="RB70" s="128"/>
      <c r="RC70" s="128"/>
      <c r="RD70" s="128"/>
      <c r="RE70" s="128"/>
      <c r="RF70" s="128"/>
      <c r="RG70" s="128"/>
      <c r="RH70" s="128"/>
      <c r="RI70" s="128"/>
      <c r="RJ70" s="128"/>
      <c r="RK70" s="128"/>
      <c r="RL70" s="128"/>
      <c r="RM70" s="169"/>
      <c r="RN70" s="128"/>
      <c r="RO70" s="169"/>
      <c r="RP70" s="128"/>
      <c r="RQ70" s="128" t="s">
        <v>1599</v>
      </c>
      <c r="RR70" s="105">
        <f t="shared" si="47"/>
        <v>2.8000000000000007</v>
      </c>
      <c r="RS70" s="113">
        <f t="shared" si="48"/>
        <v>2.9000000000000004</v>
      </c>
      <c r="RT70" s="105">
        <f t="shared" si="49"/>
        <v>2.8999999999999995</v>
      </c>
      <c r="RU70" s="105">
        <f t="shared" si="50"/>
        <v>0</v>
      </c>
      <c r="RV70" s="105">
        <f t="shared" si="51"/>
        <v>0</v>
      </c>
      <c r="RW70" s="105">
        <f t="shared" si="52"/>
        <v>0</v>
      </c>
      <c r="RX70" s="105">
        <f t="shared" si="53"/>
        <v>0</v>
      </c>
      <c r="RY70" s="105">
        <f t="shared" si="54"/>
        <v>0</v>
      </c>
      <c r="RZ70" s="105">
        <f t="shared" si="55"/>
        <v>0</v>
      </c>
      <c r="SA70" s="105">
        <f t="shared" si="56"/>
        <v>0</v>
      </c>
      <c r="SB70" s="105">
        <f t="shared" si="57"/>
        <v>0</v>
      </c>
      <c r="SC70" s="105">
        <f t="shared" si="58"/>
        <v>0</v>
      </c>
      <c r="SD70" s="106">
        <f t="shared" si="62"/>
        <v>2.8666666666666671</v>
      </c>
      <c r="SE70" s="106">
        <f t="shared" si="63"/>
        <v>0</v>
      </c>
      <c r="SF70" s="106">
        <f t="shared" si="64"/>
        <v>0</v>
      </c>
      <c r="SG70" s="106">
        <f t="shared" si="59"/>
        <v>0</v>
      </c>
      <c r="SH70" s="107">
        <f>(SD70/1000)*Parameters!$H$2</f>
        <v>8.4566666666666671E-5</v>
      </c>
      <c r="SI70" s="107">
        <f>(SE70/1000)*Parameters!$H$4</f>
        <v>0</v>
      </c>
      <c r="SJ70" s="107">
        <f>(SF70/1000)*Parameters!$H$3</f>
        <v>0</v>
      </c>
      <c r="SK70" s="107">
        <f>(SG70/1000)*Parameters!$H$5</f>
        <v>0</v>
      </c>
      <c r="SL70" s="108">
        <f t="shared" si="65"/>
        <v>8.4566666666666671E-5</v>
      </c>
      <c r="SM70" s="109">
        <f t="shared" si="60"/>
        <v>1</v>
      </c>
      <c r="SN70" s="109">
        <f t="shared" si="31"/>
        <v>0</v>
      </c>
      <c r="SO70" s="109">
        <f t="shared" si="32"/>
        <v>0</v>
      </c>
      <c r="SP70" s="109">
        <f t="shared" si="33"/>
        <v>0</v>
      </c>
      <c r="SQ70" s="110">
        <f>SUM(GS70*Parameters!$L$2,GT70*Parameters!$L$3,GU70*Parameters!$L$4,GV70*Parameters!$L$5)</f>
        <v>7.6</v>
      </c>
      <c r="SR70" s="110">
        <f>SUM(LF70*Parameters!$L$2,LG70*Parameters!$L$3,LH70*Parameters!$L$4,LI70*Parameters!$L$5)</f>
        <v>7.6</v>
      </c>
      <c r="SS70" s="110">
        <f>SUM(PS70*Parameters!$L$2,PT70*Parameters!$L$3,PU70*Parameters!$L$4,PV70*Parameters!$L$5)</f>
        <v>10</v>
      </c>
      <c r="ST70" s="110">
        <f t="shared" si="66"/>
        <v>8.4</v>
      </c>
      <c r="SU70" s="111">
        <f t="shared" si="67"/>
        <v>0.34666666666666668</v>
      </c>
      <c r="SV70" s="111">
        <f t="shared" si="68"/>
        <v>0</v>
      </c>
      <c r="SW70" s="111">
        <f t="shared" si="69"/>
        <v>0</v>
      </c>
      <c r="SX70" s="111">
        <f t="shared" si="70"/>
        <v>0</v>
      </c>
      <c r="SY70" s="162">
        <f t="shared" si="61"/>
        <v>45649</v>
      </c>
      <c r="SZ70" s="162">
        <f t="shared" si="71"/>
        <v>45655</v>
      </c>
    </row>
    <row r="71" spans="1:520">
      <c r="A71" s="276">
        <v>45662.5003372801</v>
      </c>
      <c r="B71" s="276">
        <v>45663.621641770798</v>
      </c>
      <c r="C71" s="276">
        <v>45662</v>
      </c>
      <c r="D71" s="121"/>
      <c r="E71" s="121" t="s">
        <v>322</v>
      </c>
      <c r="F71" s="121"/>
      <c r="G71" s="121" t="s">
        <v>322</v>
      </c>
      <c r="H71" s="121"/>
      <c r="I71" s="121" t="s">
        <v>323</v>
      </c>
      <c r="J71" s="121"/>
      <c r="K71" s="121" t="s">
        <v>727</v>
      </c>
      <c r="L71" s="151" t="s">
        <v>943</v>
      </c>
      <c r="M71" s="245" t="s">
        <v>492</v>
      </c>
      <c r="N71" s="121" t="s">
        <v>331</v>
      </c>
      <c r="O71" s="121">
        <v>1</v>
      </c>
      <c r="P71" s="121">
        <v>0</v>
      </c>
      <c r="Q71" s="121">
        <v>0</v>
      </c>
      <c r="R71" s="121">
        <v>0</v>
      </c>
      <c r="S71" s="121">
        <v>0</v>
      </c>
      <c r="T71" s="121">
        <v>0</v>
      </c>
      <c r="U71" s="121"/>
      <c r="V71" s="121" t="s">
        <v>329</v>
      </c>
      <c r="W71" s="121">
        <v>0</v>
      </c>
      <c r="X71" s="121">
        <v>1</v>
      </c>
      <c r="Y71" s="117">
        <v>0</v>
      </c>
      <c r="Z71" s="117">
        <v>0</v>
      </c>
      <c r="AA71" s="117">
        <v>0</v>
      </c>
      <c r="AB71" s="117">
        <v>0</v>
      </c>
      <c r="AC71" s="117">
        <v>0</v>
      </c>
      <c r="AD71" s="117">
        <v>0</v>
      </c>
      <c r="AE71" s="117">
        <v>0</v>
      </c>
      <c r="AF71" s="117">
        <v>0</v>
      </c>
      <c r="AG71" s="117">
        <v>0</v>
      </c>
      <c r="AH71" s="117"/>
      <c r="AI71" s="117"/>
      <c r="AJ71" s="117"/>
      <c r="AK71" s="117"/>
      <c r="AL71" s="117"/>
      <c r="AM71" s="117"/>
      <c r="AN71" s="117"/>
      <c r="AO71" s="117"/>
      <c r="AP71" s="117"/>
      <c r="AQ71" s="117"/>
      <c r="AR71" s="117"/>
      <c r="AS71" s="117"/>
      <c r="AT71" s="117"/>
      <c r="AU71" s="117"/>
      <c r="AV71" s="117"/>
      <c r="AW71" s="117"/>
      <c r="AX71" s="117"/>
      <c r="AY71" s="117"/>
      <c r="AZ71" s="117"/>
      <c r="BA71" s="117"/>
      <c r="BB71" s="117"/>
      <c r="BC71" s="117"/>
      <c r="BD71" s="117"/>
      <c r="BE71" s="117"/>
      <c r="BF71" s="190"/>
      <c r="BG71" s="121"/>
      <c r="BH71" s="122"/>
      <c r="BI71" s="117"/>
      <c r="BJ71" s="117"/>
      <c r="BK71" s="117"/>
      <c r="BL71" s="117"/>
      <c r="BM71" s="117"/>
      <c r="BN71" s="117"/>
      <c r="BO71" s="117">
        <v>15.48</v>
      </c>
      <c r="BP71" s="117" t="s">
        <v>1600</v>
      </c>
      <c r="BQ71" s="122" t="s">
        <v>1601</v>
      </c>
      <c r="BR71" s="117"/>
      <c r="BS71" s="117"/>
      <c r="BT71" s="117"/>
      <c r="BU71" s="117"/>
      <c r="BV71" s="117"/>
      <c r="BW71" s="117"/>
      <c r="BX71" s="117"/>
      <c r="BY71" s="117"/>
      <c r="BZ71" s="117"/>
      <c r="CA71" s="117"/>
      <c r="CB71" s="117"/>
      <c r="CC71" s="117"/>
      <c r="CD71" s="117"/>
      <c r="CE71" s="117"/>
      <c r="CF71" s="117"/>
      <c r="CG71" s="117"/>
      <c r="CH71" s="117"/>
      <c r="CI71" s="117"/>
      <c r="CJ71" s="117"/>
      <c r="CK71" s="117"/>
      <c r="CL71" s="117"/>
      <c r="CM71" s="117"/>
      <c r="CN71" s="117"/>
      <c r="CO71" s="117"/>
      <c r="CP71" s="117"/>
      <c r="CQ71" s="117"/>
      <c r="CR71" s="117"/>
      <c r="CS71" s="117"/>
      <c r="CT71" s="117"/>
      <c r="CU71" s="117"/>
      <c r="CV71" s="117"/>
      <c r="CW71" s="117"/>
      <c r="CX71" s="117"/>
      <c r="CY71" s="117"/>
      <c r="CZ71" s="117"/>
      <c r="DA71" s="117"/>
      <c r="DB71" s="117"/>
      <c r="DC71" s="117"/>
      <c r="DD71" s="117"/>
      <c r="DE71" s="117"/>
      <c r="DF71" s="117"/>
      <c r="DG71" s="117"/>
      <c r="DH71" s="117"/>
      <c r="DI71" s="117"/>
      <c r="DJ71" s="117"/>
      <c r="DK71" s="117"/>
      <c r="DL71" s="117"/>
      <c r="DM71" s="117"/>
      <c r="DN71" s="171"/>
      <c r="DO71" s="117"/>
      <c r="DP71" s="166"/>
      <c r="DQ71" s="117"/>
      <c r="DR71" s="166"/>
      <c r="DS71" s="117"/>
      <c r="DT71" s="117"/>
      <c r="DU71" s="117"/>
      <c r="DV71" s="117"/>
      <c r="DW71" s="248" t="s">
        <v>946</v>
      </c>
      <c r="DX71" s="117"/>
      <c r="DY71" s="117"/>
      <c r="DZ71" s="117"/>
      <c r="EA71" s="117"/>
      <c r="EB71" s="117"/>
      <c r="EC71" s="117"/>
      <c r="ED71" s="117" t="s">
        <v>1602</v>
      </c>
      <c r="EE71" s="252">
        <v>45663.513271840297</v>
      </c>
      <c r="EF71" s="261">
        <v>45663.519714838003</v>
      </c>
      <c r="EG71" s="252">
        <v>45663</v>
      </c>
      <c r="EH71" s="129"/>
      <c r="EI71" s="129" t="s">
        <v>322</v>
      </c>
      <c r="EJ71" s="129"/>
      <c r="EK71" s="129" t="s">
        <v>322</v>
      </c>
      <c r="EL71" s="129"/>
      <c r="EM71" s="129" t="s">
        <v>323</v>
      </c>
      <c r="EN71" s="129"/>
      <c r="EO71" s="129" t="s">
        <v>727</v>
      </c>
      <c r="EP71" s="153" t="s">
        <v>946</v>
      </c>
      <c r="EQ71" s="153" t="s">
        <v>492</v>
      </c>
      <c r="ER71" s="129" t="s">
        <v>331</v>
      </c>
      <c r="ES71" s="129">
        <v>1</v>
      </c>
      <c r="ET71" s="129">
        <v>0</v>
      </c>
      <c r="EU71" s="129">
        <v>0</v>
      </c>
      <c r="EV71" s="129">
        <v>0</v>
      </c>
      <c r="EW71" s="129">
        <v>0</v>
      </c>
      <c r="EX71" s="129">
        <v>0</v>
      </c>
      <c r="EY71" s="129"/>
      <c r="EZ71" s="129" t="s">
        <v>329</v>
      </c>
      <c r="FA71" s="129">
        <v>0</v>
      </c>
      <c r="FB71" s="129">
        <v>1</v>
      </c>
      <c r="FC71" s="129">
        <v>0</v>
      </c>
      <c r="FD71" s="129">
        <v>0</v>
      </c>
      <c r="FE71" s="129">
        <v>0</v>
      </c>
      <c r="FF71" s="129">
        <v>0</v>
      </c>
      <c r="FG71" s="129">
        <v>0</v>
      </c>
      <c r="FH71" s="129">
        <v>0</v>
      </c>
      <c r="FI71" s="129">
        <v>0</v>
      </c>
      <c r="FJ71" s="129">
        <v>0</v>
      </c>
      <c r="FK71" s="129">
        <v>0</v>
      </c>
      <c r="FL71" s="129"/>
      <c r="FM71" s="129"/>
      <c r="FN71" s="129"/>
      <c r="FO71" s="129"/>
      <c r="FP71" s="129"/>
      <c r="FQ71" s="129"/>
      <c r="FR71" s="129"/>
      <c r="FS71" s="129"/>
      <c r="FT71" s="129"/>
      <c r="FU71" s="129"/>
      <c r="FV71" s="129"/>
      <c r="FW71" s="129"/>
      <c r="FX71" s="129"/>
      <c r="FY71" s="129"/>
      <c r="FZ71" s="129"/>
      <c r="GA71" s="129"/>
      <c r="GB71" s="129"/>
      <c r="GC71" s="129"/>
      <c r="GD71" s="129"/>
      <c r="GE71" s="129"/>
      <c r="GF71" s="129"/>
      <c r="GG71" s="129"/>
      <c r="GH71" s="129"/>
      <c r="GI71" s="129"/>
      <c r="GJ71" s="129"/>
      <c r="GK71" s="129"/>
      <c r="GL71" s="129"/>
      <c r="GM71" s="129"/>
      <c r="GN71" s="129"/>
      <c r="GO71" s="129"/>
      <c r="GP71" s="129"/>
      <c r="GQ71" s="129"/>
      <c r="GR71" s="129"/>
      <c r="GS71" s="129">
        <v>1</v>
      </c>
      <c r="GT71" s="129">
        <v>2</v>
      </c>
      <c r="GU71" s="129">
        <v>0</v>
      </c>
      <c r="GV71" s="129">
        <v>1</v>
      </c>
      <c r="GW71" s="129"/>
      <c r="GX71" s="129"/>
      <c r="GY71" s="129"/>
      <c r="GZ71" s="129"/>
      <c r="HA71" s="129"/>
      <c r="HB71" s="129"/>
      <c r="HC71" s="129"/>
      <c r="HD71" s="186"/>
      <c r="HE71" s="129"/>
      <c r="HF71" s="140"/>
      <c r="HG71" s="129"/>
      <c r="HH71" s="129"/>
      <c r="HI71" s="129"/>
      <c r="HJ71" s="129"/>
      <c r="HK71" s="129"/>
      <c r="HL71" s="129"/>
      <c r="HM71" s="129">
        <v>12.62</v>
      </c>
      <c r="HN71" s="129" t="s">
        <v>1603</v>
      </c>
      <c r="HO71" s="140" t="s">
        <v>1604</v>
      </c>
      <c r="HP71" s="129">
        <v>0</v>
      </c>
      <c r="HQ71" s="129"/>
      <c r="HR71" s="129"/>
      <c r="HS71" s="129"/>
      <c r="HT71" s="129"/>
      <c r="HU71" s="129"/>
      <c r="HV71" s="129"/>
      <c r="HW71" s="129"/>
      <c r="HX71" s="129"/>
      <c r="HY71" s="129"/>
      <c r="HZ71" s="129"/>
      <c r="IA71" s="129"/>
      <c r="IB71" s="129"/>
      <c r="IC71" s="129"/>
      <c r="ID71" s="129"/>
      <c r="IE71" s="129"/>
      <c r="IF71" s="129"/>
      <c r="IG71" s="129"/>
      <c r="IH71" s="129"/>
      <c r="II71" s="129"/>
      <c r="IJ71" s="129"/>
      <c r="IK71" s="129"/>
      <c r="IL71" s="176" t="s">
        <v>950</v>
      </c>
      <c r="IM71" s="129"/>
      <c r="IN71" s="167"/>
      <c r="IO71" s="129"/>
      <c r="IP71" s="129"/>
      <c r="IQ71" s="129" t="s">
        <v>1605</v>
      </c>
      <c r="IR71" s="265">
        <v>45664.506529583297</v>
      </c>
      <c r="IS71" s="265">
        <v>45664.516104675902</v>
      </c>
      <c r="IT71" s="265">
        <v>45664</v>
      </c>
      <c r="IU71" s="142"/>
      <c r="IV71" s="142" t="s">
        <v>322</v>
      </c>
      <c r="IW71" s="142"/>
      <c r="IX71" s="142" t="s">
        <v>322</v>
      </c>
      <c r="IY71" s="142"/>
      <c r="IZ71" s="142" t="s">
        <v>323</v>
      </c>
      <c r="JA71" s="142"/>
      <c r="JB71" s="142" t="s">
        <v>727</v>
      </c>
      <c r="JC71" s="154" t="s">
        <v>950</v>
      </c>
      <c r="JD71" s="154" t="s">
        <v>492</v>
      </c>
      <c r="JE71" s="142" t="s">
        <v>331</v>
      </c>
      <c r="JF71" s="142">
        <v>1</v>
      </c>
      <c r="JG71" s="142">
        <v>0</v>
      </c>
      <c r="JH71" s="142">
        <v>0</v>
      </c>
      <c r="JI71" s="142">
        <v>0</v>
      </c>
      <c r="JJ71" s="142">
        <v>0</v>
      </c>
      <c r="JK71" s="142">
        <v>0</v>
      </c>
      <c r="JL71" s="142"/>
      <c r="JM71" s="142" t="s">
        <v>329</v>
      </c>
      <c r="JN71" s="142">
        <v>0</v>
      </c>
      <c r="JO71" s="142">
        <v>1</v>
      </c>
      <c r="JP71" s="142">
        <v>0</v>
      </c>
      <c r="JQ71" s="142">
        <v>0</v>
      </c>
      <c r="JR71" s="142">
        <v>0</v>
      </c>
      <c r="JS71" s="142">
        <v>0</v>
      </c>
      <c r="JT71" s="142">
        <v>0</v>
      </c>
      <c r="JU71" s="142">
        <v>0</v>
      </c>
      <c r="JV71" s="142">
        <v>0</v>
      </c>
      <c r="JW71" s="142">
        <v>0</v>
      </c>
      <c r="JX71" s="142">
        <v>0</v>
      </c>
      <c r="JY71" s="142"/>
      <c r="JZ71" s="142"/>
      <c r="KA71" s="142"/>
      <c r="KB71" s="142"/>
      <c r="KC71" s="142"/>
      <c r="KD71" s="142"/>
      <c r="KE71" s="142"/>
      <c r="KF71" s="142"/>
      <c r="KG71" s="142"/>
      <c r="KH71" s="142"/>
      <c r="KI71" s="142"/>
      <c r="KJ71" s="142"/>
      <c r="KK71" s="142"/>
      <c r="KL71" s="142"/>
      <c r="KM71" s="142"/>
      <c r="KN71" s="142"/>
      <c r="KO71" s="142"/>
      <c r="KP71" s="142"/>
      <c r="KQ71" s="142"/>
      <c r="KR71" s="142"/>
      <c r="KS71" s="142"/>
      <c r="KT71" s="142"/>
      <c r="KU71" s="142"/>
      <c r="KV71" s="142"/>
      <c r="KW71" s="142"/>
      <c r="KX71" s="142"/>
      <c r="KY71" s="142"/>
      <c r="KZ71" s="142"/>
      <c r="LA71" s="142"/>
      <c r="LB71" s="142"/>
      <c r="LC71" s="142"/>
      <c r="LD71" s="142"/>
      <c r="LE71" s="142"/>
      <c r="LF71" s="142">
        <v>1</v>
      </c>
      <c r="LG71" s="142">
        <v>2</v>
      </c>
      <c r="LH71" s="142">
        <v>0</v>
      </c>
      <c r="LI71" s="142">
        <v>0</v>
      </c>
      <c r="LJ71" s="142"/>
      <c r="LK71" s="142"/>
      <c r="LL71" s="142"/>
      <c r="LM71" s="142"/>
      <c r="LN71" s="142"/>
      <c r="LO71" s="142"/>
      <c r="LP71" s="142"/>
      <c r="LQ71" s="194"/>
      <c r="LR71" s="142"/>
      <c r="LS71" s="144"/>
      <c r="LT71" s="142"/>
      <c r="LU71" s="142"/>
      <c r="LV71" s="142"/>
      <c r="LW71" s="142"/>
      <c r="LX71" s="142"/>
      <c r="LY71" s="142"/>
      <c r="LZ71" s="142">
        <v>9.7799999999999994</v>
      </c>
      <c r="MA71" s="142" t="s">
        <v>1606</v>
      </c>
      <c r="MB71" s="144" t="s">
        <v>1607</v>
      </c>
      <c r="MC71" s="142">
        <v>0</v>
      </c>
      <c r="MD71" s="142"/>
      <c r="ME71" s="142"/>
      <c r="MF71" s="142"/>
      <c r="MG71" s="142"/>
      <c r="MH71" s="142"/>
      <c r="MI71" s="142"/>
      <c r="MJ71" s="142"/>
      <c r="MK71" s="142"/>
      <c r="ML71" s="142"/>
      <c r="MM71" s="142"/>
      <c r="MN71" s="142"/>
      <c r="MO71" s="142"/>
      <c r="MP71" s="142"/>
      <c r="MQ71" s="142"/>
      <c r="MR71" s="142"/>
      <c r="MS71" s="142"/>
      <c r="MT71" s="142"/>
      <c r="MU71" s="142"/>
      <c r="MV71" s="142"/>
      <c r="MW71" s="142"/>
      <c r="MX71" s="142"/>
      <c r="MY71" s="168"/>
      <c r="MZ71" s="142"/>
      <c r="NA71" s="180" t="s">
        <v>954</v>
      </c>
      <c r="NB71" s="142"/>
      <c r="NC71" s="142"/>
      <c r="ND71" s="142" t="s">
        <v>1608</v>
      </c>
      <c r="NE71" s="270">
        <v>45665.500394328701</v>
      </c>
      <c r="NF71" s="270">
        <v>45665.516771516202</v>
      </c>
      <c r="NG71" s="270">
        <v>45665</v>
      </c>
      <c r="NH71" s="128"/>
      <c r="NI71" s="128" t="s">
        <v>322</v>
      </c>
      <c r="NJ71" s="128"/>
      <c r="NK71" s="128" t="s">
        <v>322</v>
      </c>
      <c r="NL71" s="128"/>
      <c r="NM71" s="128" t="s">
        <v>323</v>
      </c>
      <c r="NN71" s="128"/>
      <c r="NO71" s="128" t="s">
        <v>727</v>
      </c>
      <c r="NP71" s="136" t="s">
        <v>954</v>
      </c>
      <c r="NQ71" s="136" t="s">
        <v>492</v>
      </c>
      <c r="NR71" s="128" t="s">
        <v>331</v>
      </c>
      <c r="NS71" s="128">
        <v>1</v>
      </c>
      <c r="NT71" s="128">
        <v>0</v>
      </c>
      <c r="NU71" s="128">
        <v>0</v>
      </c>
      <c r="NV71" s="128">
        <v>0</v>
      </c>
      <c r="NW71" s="128">
        <v>0</v>
      </c>
      <c r="NX71" s="128">
        <v>0</v>
      </c>
      <c r="NY71" s="128"/>
      <c r="NZ71" s="128" t="s">
        <v>329</v>
      </c>
      <c r="OA71" s="128">
        <v>0</v>
      </c>
      <c r="OB71" s="128">
        <v>1</v>
      </c>
      <c r="OC71" s="128">
        <v>0</v>
      </c>
      <c r="OD71" s="128">
        <v>0</v>
      </c>
      <c r="OE71" s="128">
        <v>0</v>
      </c>
      <c r="OF71" s="128">
        <v>0</v>
      </c>
      <c r="OG71" s="128">
        <v>0</v>
      </c>
      <c r="OH71" s="128">
        <v>0</v>
      </c>
      <c r="OI71" s="128">
        <v>0</v>
      </c>
      <c r="OJ71" s="128">
        <v>0</v>
      </c>
      <c r="OK71" s="128">
        <v>0</v>
      </c>
      <c r="OL71" s="128"/>
      <c r="OM71" s="128"/>
      <c r="ON71" s="128"/>
      <c r="OO71" s="128"/>
      <c r="OP71" s="128"/>
      <c r="OQ71" s="128"/>
      <c r="OR71" s="128"/>
      <c r="OS71" s="128"/>
      <c r="OT71" s="128"/>
      <c r="OU71" s="128"/>
      <c r="OV71" s="128"/>
      <c r="OW71" s="128"/>
      <c r="OX71" s="128"/>
      <c r="OY71" s="128"/>
      <c r="OZ71" s="128"/>
      <c r="PA71" s="128"/>
      <c r="PB71" s="128"/>
      <c r="PC71" s="128"/>
      <c r="PD71" s="128"/>
      <c r="PE71" s="128"/>
      <c r="PF71" s="128"/>
      <c r="PG71" s="128"/>
      <c r="PH71" s="128"/>
      <c r="PI71" s="128"/>
      <c r="PJ71" s="128"/>
      <c r="PK71" s="128"/>
      <c r="PL71" s="128"/>
      <c r="PM71" s="128"/>
      <c r="PN71" s="128"/>
      <c r="PO71" s="128"/>
      <c r="PP71" s="128"/>
      <c r="PQ71" s="128"/>
      <c r="PR71" s="128"/>
      <c r="PS71" s="128">
        <v>1</v>
      </c>
      <c r="PT71" s="128">
        <v>1</v>
      </c>
      <c r="PU71" s="128">
        <v>0</v>
      </c>
      <c r="PV71" s="128">
        <v>0</v>
      </c>
      <c r="PW71" s="128"/>
      <c r="PX71" s="128"/>
      <c r="PY71" s="128"/>
      <c r="PZ71" s="128"/>
      <c r="QA71" s="128"/>
      <c r="QB71" s="128"/>
      <c r="QC71" s="128"/>
      <c r="QD71" s="198"/>
      <c r="QE71" s="128"/>
      <c r="QF71" s="163"/>
      <c r="QG71" s="128"/>
      <c r="QH71" s="128"/>
      <c r="QI71" s="128"/>
      <c r="QJ71" s="128"/>
      <c r="QK71" s="128"/>
      <c r="QL71" s="128"/>
      <c r="QM71" s="128">
        <v>6.95</v>
      </c>
      <c r="QN71" s="128" t="s">
        <v>1609</v>
      </c>
      <c r="QO71" s="163" t="s">
        <v>1610</v>
      </c>
      <c r="QP71" s="128">
        <v>0</v>
      </c>
      <c r="QQ71" s="128"/>
      <c r="QR71" s="128"/>
      <c r="QS71" s="128"/>
      <c r="QT71" s="128"/>
      <c r="QU71" s="128"/>
      <c r="QV71" s="128"/>
      <c r="QW71" s="128"/>
      <c r="QX71" s="128"/>
      <c r="QY71" s="128"/>
      <c r="QZ71" s="128"/>
      <c r="RA71" s="128"/>
      <c r="RB71" s="128"/>
      <c r="RC71" s="128"/>
      <c r="RD71" s="128"/>
      <c r="RE71" s="128"/>
      <c r="RF71" s="128"/>
      <c r="RG71" s="128"/>
      <c r="RH71" s="128"/>
      <c r="RI71" s="128"/>
      <c r="RJ71" s="128"/>
      <c r="RK71" s="128"/>
      <c r="RL71" s="128"/>
      <c r="RM71" s="169"/>
      <c r="RN71" s="128"/>
      <c r="RO71" s="169"/>
      <c r="RP71" s="128"/>
      <c r="RQ71" s="128" t="s">
        <v>1611</v>
      </c>
      <c r="RR71" s="105">
        <f t="shared" si="47"/>
        <v>2.8600000000000012</v>
      </c>
      <c r="RS71" s="113">
        <f t="shared" si="48"/>
        <v>2.84</v>
      </c>
      <c r="RT71" s="105">
        <f t="shared" si="49"/>
        <v>2.8299999999999992</v>
      </c>
      <c r="RU71" s="105">
        <f t="shared" si="50"/>
        <v>0</v>
      </c>
      <c r="RV71" s="105">
        <f t="shared" si="51"/>
        <v>0</v>
      </c>
      <c r="RW71" s="105">
        <f t="shared" si="52"/>
        <v>0</v>
      </c>
      <c r="RX71" s="105">
        <f t="shared" si="53"/>
        <v>0</v>
      </c>
      <c r="RY71" s="105">
        <f t="shared" si="54"/>
        <v>0</v>
      </c>
      <c r="RZ71" s="105">
        <f t="shared" si="55"/>
        <v>0</v>
      </c>
      <c r="SA71" s="105">
        <f t="shared" si="56"/>
        <v>0</v>
      </c>
      <c r="SB71" s="105">
        <f t="shared" si="57"/>
        <v>0</v>
      </c>
      <c r="SC71" s="105">
        <f t="shared" si="58"/>
        <v>0</v>
      </c>
      <c r="SD71" s="106">
        <f t="shared" si="62"/>
        <v>2.8433333333333337</v>
      </c>
      <c r="SE71" s="106">
        <f t="shared" si="63"/>
        <v>0</v>
      </c>
      <c r="SF71" s="106">
        <f t="shared" si="64"/>
        <v>0</v>
      </c>
      <c r="SG71" s="106">
        <f t="shared" si="59"/>
        <v>0</v>
      </c>
      <c r="SH71" s="107">
        <f>(SD71/1000)*Parameters!$H$2</f>
        <v>8.3878333333333333E-5</v>
      </c>
      <c r="SI71" s="107">
        <f>(SE71/1000)*Parameters!$H$4</f>
        <v>0</v>
      </c>
      <c r="SJ71" s="107">
        <f>(SF71/1000)*Parameters!$H$3</f>
        <v>0</v>
      </c>
      <c r="SK71" s="107">
        <f>(SG71/1000)*Parameters!$H$5</f>
        <v>0</v>
      </c>
      <c r="SL71" s="108">
        <f t="shared" si="65"/>
        <v>8.3878333333333333E-5</v>
      </c>
      <c r="SM71" s="109">
        <f t="shared" si="60"/>
        <v>1</v>
      </c>
      <c r="SN71" s="109">
        <f t="shared" si="31"/>
        <v>0</v>
      </c>
      <c r="SO71" s="109">
        <f t="shared" si="32"/>
        <v>0</v>
      </c>
      <c r="SP71" s="109">
        <f t="shared" si="33"/>
        <v>0</v>
      </c>
      <c r="SQ71" s="110">
        <f>SUM(GS71*Parameters!$L$2,GT71*Parameters!$L$3,GU71*Parameters!$L$4,GV71*Parameters!$L$5)</f>
        <v>2.9000000000000004</v>
      </c>
      <c r="SR71" s="110">
        <f>SUM(LF71*Parameters!$L$2,LG71*Parameters!$L$3,LH71*Parameters!$L$4,LI71*Parameters!$L$5)</f>
        <v>2.1</v>
      </c>
      <c r="SS71" s="110">
        <f>SUM(PS71*Parameters!$L$2,PT71*Parameters!$L$3,PU71*Parameters!$L$4,PV71*Parameters!$L$5)</f>
        <v>1.3</v>
      </c>
      <c r="ST71" s="110">
        <f t="shared" si="66"/>
        <v>2.1</v>
      </c>
      <c r="SU71" s="111">
        <f t="shared" si="67"/>
        <v>1.5051703086185844</v>
      </c>
      <c r="SV71" s="111">
        <f t="shared" si="68"/>
        <v>0</v>
      </c>
      <c r="SW71" s="111">
        <f t="shared" si="69"/>
        <v>0</v>
      </c>
      <c r="SX71" s="111">
        <f t="shared" si="70"/>
        <v>0</v>
      </c>
      <c r="SY71" s="162">
        <f t="shared" si="61"/>
        <v>45662</v>
      </c>
      <c r="SZ71" s="162">
        <f t="shared" si="71"/>
        <v>45662</v>
      </c>
    </row>
    <row r="72" spans="1:520">
      <c r="A72" s="276">
        <v>45654.398599988403</v>
      </c>
      <c r="B72" s="276">
        <v>45656.4453273611</v>
      </c>
      <c r="C72" s="276">
        <v>45654</v>
      </c>
      <c r="D72" s="121"/>
      <c r="E72" s="121" t="s">
        <v>322</v>
      </c>
      <c r="F72" s="121"/>
      <c r="G72" s="121" t="s">
        <v>322</v>
      </c>
      <c r="H72" s="121"/>
      <c r="I72" s="121" t="s">
        <v>323</v>
      </c>
      <c r="J72" s="121"/>
      <c r="K72" s="121" t="s">
        <v>727</v>
      </c>
      <c r="L72" s="151" t="s">
        <v>728</v>
      </c>
      <c r="M72" s="245" t="s">
        <v>493</v>
      </c>
      <c r="N72" s="121" t="s">
        <v>331</v>
      </c>
      <c r="O72" s="121">
        <v>1</v>
      </c>
      <c r="P72" s="121">
        <v>0</v>
      </c>
      <c r="Q72" s="121">
        <v>0</v>
      </c>
      <c r="R72" s="121">
        <v>0</v>
      </c>
      <c r="S72" s="121">
        <v>0</v>
      </c>
      <c r="T72" s="121">
        <v>0</v>
      </c>
      <c r="U72" s="121"/>
      <c r="V72" s="121" t="s">
        <v>329</v>
      </c>
      <c r="W72" s="121">
        <v>0</v>
      </c>
      <c r="X72" s="121">
        <v>1</v>
      </c>
      <c r="Y72" s="117">
        <v>0</v>
      </c>
      <c r="Z72" s="117">
        <v>0</v>
      </c>
      <c r="AA72" s="117">
        <v>0</v>
      </c>
      <c r="AB72" s="117">
        <v>0</v>
      </c>
      <c r="AC72" s="117">
        <v>0</v>
      </c>
      <c r="AD72" s="117">
        <v>0</v>
      </c>
      <c r="AE72" s="117">
        <v>0</v>
      </c>
      <c r="AF72" s="117">
        <v>0</v>
      </c>
      <c r="AG72" s="117">
        <v>0</v>
      </c>
      <c r="AH72" s="117"/>
      <c r="AI72" s="117"/>
      <c r="AJ72" s="117"/>
      <c r="AK72" s="117"/>
      <c r="AL72" s="117"/>
      <c r="AM72" s="117"/>
      <c r="AN72" s="117"/>
      <c r="AO72" s="117"/>
      <c r="AP72" s="117"/>
      <c r="AQ72" s="117"/>
      <c r="AR72" s="117"/>
      <c r="AS72" s="117"/>
      <c r="AT72" s="117"/>
      <c r="AU72" s="117"/>
      <c r="AV72" s="117"/>
      <c r="AW72" s="117"/>
      <c r="AX72" s="117"/>
      <c r="AY72" s="117"/>
      <c r="AZ72" s="117"/>
      <c r="BA72" s="117"/>
      <c r="BB72" s="117"/>
      <c r="BC72" s="117"/>
      <c r="BD72" s="117"/>
      <c r="BE72" s="117"/>
      <c r="BF72" s="190"/>
      <c r="BG72" s="121"/>
      <c r="BH72" s="122"/>
      <c r="BI72" s="121"/>
      <c r="BJ72" s="121"/>
      <c r="BK72" s="121"/>
      <c r="BL72" s="117"/>
      <c r="BM72" s="117"/>
      <c r="BN72" s="117"/>
      <c r="BO72" s="117">
        <v>14.3</v>
      </c>
      <c r="BP72" s="117" t="s">
        <v>1612</v>
      </c>
      <c r="BQ72" s="122" t="s">
        <v>1613</v>
      </c>
      <c r="BR72" s="117"/>
      <c r="BS72" s="117"/>
      <c r="BT72" s="117"/>
      <c r="BU72" s="117"/>
      <c r="BV72" s="117"/>
      <c r="BW72" s="117"/>
      <c r="BX72" s="117"/>
      <c r="BY72" s="117"/>
      <c r="BZ72" s="117"/>
      <c r="CA72" s="117"/>
      <c r="CB72" s="117"/>
      <c r="CC72" s="117"/>
      <c r="CD72" s="117"/>
      <c r="CE72" s="117"/>
      <c r="CF72" s="117"/>
      <c r="CG72" s="117"/>
      <c r="CH72" s="117"/>
      <c r="CI72" s="117"/>
      <c r="CJ72" s="117"/>
      <c r="CK72" s="117"/>
      <c r="CL72" s="117"/>
      <c r="CM72" s="117"/>
      <c r="CN72" s="117"/>
      <c r="CO72" s="117"/>
      <c r="CP72" s="117"/>
      <c r="CQ72" s="117"/>
      <c r="CR72" s="117"/>
      <c r="CS72" s="117"/>
      <c r="CT72" s="117"/>
      <c r="CU72" s="117"/>
      <c r="CV72" s="117"/>
      <c r="CW72" s="117"/>
      <c r="CX72" s="117"/>
      <c r="CY72" s="117"/>
      <c r="CZ72" s="117"/>
      <c r="DA72" s="117"/>
      <c r="DB72" s="117"/>
      <c r="DC72" s="117"/>
      <c r="DD72" s="117"/>
      <c r="DE72" s="117"/>
      <c r="DF72" s="117"/>
      <c r="DG72" s="117"/>
      <c r="DH72" s="117"/>
      <c r="DI72" s="117"/>
      <c r="DJ72" s="117"/>
      <c r="DK72" s="117"/>
      <c r="DL72" s="117"/>
      <c r="DM72" s="117"/>
      <c r="DN72" s="171"/>
      <c r="DO72" s="117"/>
      <c r="DP72" s="166"/>
      <c r="DQ72" s="117"/>
      <c r="DR72" s="166"/>
      <c r="DS72" s="117"/>
      <c r="DT72" s="117"/>
      <c r="DU72" s="117"/>
      <c r="DV72" s="117"/>
      <c r="DW72" s="248" t="s">
        <v>731</v>
      </c>
      <c r="DX72" s="117"/>
      <c r="DY72" s="117"/>
      <c r="DZ72" s="117"/>
      <c r="EA72" s="117"/>
      <c r="EB72" s="117"/>
      <c r="EC72" s="117"/>
      <c r="ED72" s="117" t="s">
        <v>1614</v>
      </c>
      <c r="EE72" s="252">
        <v>45655.393709606498</v>
      </c>
      <c r="EF72" s="261">
        <v>45655.4083299306</v>
      </c>
      <c r="EG72" s="252">
        <v>45655</v>
      </c>
      <c r="EH72" s="129"/>
      <c r="EI72" s="129" t="s">
        <v>322</v>
      </c>
      <c r="EJ72" s="129"/>
      <c r="EK72" s="129" t="s">
        <v>322</v>
      </c>
      <c r="EL72" s="129"/>
      <c r="EM72" s="129" t="s">
        <v>323</v>
      </c>
      <c r="EN72" s="129"/>
      <c r="EO72" s="129" t="s">
        <v>727</v>
      </c>
      <c r="EP72" s="153" t="s">
        <v>731</v>
      </c>
      <c r="EQ72" s="153" t="s">
        <v>493</v>
      </c>
      <c r="ER72" s="129" t="s">
        <v>331</v>
      </c>
      <c r="ES72" s="129">
        <v>1</v>
      </c>
      <c r="ET72" s="129">
        <v>0</v>
      </c>
      <c r="EU72" s="129">
        <v>0</v>
      </c>
      <c r="EV72" s="129">
        <v>0</v>
      </c>
      <c r="EW72" s="129">
        <v>0</v>
      </c>
      <c r="EX72" s="129">
        <v>0</v>
      </c>
      <c r="EY72" s="129"/>
      <c r="EZ72" s="129" t="s">
        <v>329</v>
      </c>
      <c r="FA72" s="129">
        <v>0</v>
      </c>
      <c r="FB72" s="129">
        <v>1</v>
      </c>
      <c r="FC72" s="129">
        <v>0</v>
      </c>
      <c r="FD72" s="129">
        <v>0</v>
      </c>
      <c r="FE72" s="129">
        <v>0</v>
      </c>
      <c r="FF72" s="129">
        <v>0</v>
      </c>
      <c r="FG72" s="129">
        <v>0</v>
      </c>
      <c r="FH72" s="129">
        <v>0</v>
      </c>
      <c r="FI72" s="129">
        <v>0</v>
      </c>
      <c r="FJ72" s="129">
        <v>0</v>
      </c>
      <c r="FK72" s="129">
        <v>0</v>
      </c>
      <c r="FL72" s="129"/>
      <c r="FM72" s="129"/>
      <c r="FN72" s="129"/>
      <c r="FO72" s="129"/>
      <c r="FP72" s="129"/>
      <c r="FQ72" s="129"/>
      <c r="FR72" s="129"/>
      <c r="FS72" s="129"/>
      <c r="FT72" s="129"/>
      <c r="FU72" s="129"/>
      <c r="FV72" s="129"/>
      <c r="FW72" s="129"/>
      <c r="FX72" s="129"/>
      <c r="FY72" s="129"/>
      <c r="FZ72" s="129"/>
      <c r="GA72" s="129"/>
      <c r="GB72" s="129"/>
      <c r="GC72" s="129"/>
      <c r="GD72" s="129"/>
      <c r="GE72" s="129"/>
      <c r="GF72" s="129"/>
      <c r="GG72" s="129"/>
      <c r="GH72" s="129"/>
      <c r="GI72" s="129"/>
      <c r="GJ72" s="129"/>
      <c r="GK72" s="129"/>
      <c r="GL72" s="129"/>
      <c r="GM72" s="129"/>
      <c r="GN72" s="129"/>
      <c r="GO72" s="129"/>
      <c r="GP72" s="129"/>
      <c r="GQ72" s="129"/>
      <c r="GR72" s="129"/>
      <c r="GS72" s="129">
        <v>2</v>
      </c>
      <c r="GT72" s="129">
        <v>2</v>
      </c>
      <c r="GU72" s="129">
        <v>1</v>
      </c>
      <c r="GV72" s="129">
        <v>0</v>
      </c>
      <c r="GW72" s="129"/>
      <c r="GX72" s="129"/>
      <c r="GY72" s="129"/>
      <c r="GZ72" s="129"/>
      <c r="HA72" s="129"/>
      <c r="HB72" s="129"/>
      <c r="HC72" s="129"/>
      <c r="HD72" s="186"/>
      <c r="HE72" s="129"/>
      <c r="HF72" s="140"/>
      <c r="HG72" s="129"/>
      <c r="HH72" s="129"/>
      <c r="HI72" s="129"/>
      <c r="HJ72" s="129"/>
      <c r="HK72" s="129"/>
      <c r="HL72" s="129"/>
      <c r="HM72" s="129">
        <v>11.4</v>
      </c>
      <c r="HN72" s="129" t="s">
        <v>1615</v>
      </c>
      <c r="HO72" s="140" t="s">
        <v>1616</v>
      </c>
      <c r="HP72" s="129">
        <v>0</v>
      </c>
      <c r="HQ72" s="129"/>
      <c r="HR72" s="129"/>
      <c r="HS72" s="129"/>
      <c r="HT72" s="129"/>
      <c r="HU72" s="129"/>
      <c r="HV72" s="129"/>
      <c r="HW72" s="129"/>
      <c r="HX72" s="129"/>
      <c r="HY72" s="129"/>
      <c r="HZ72" s="129"/>
      <c r="IA72" s="129"/>
      <c r="IB72" s="129"/>
      <c r="IC72" s="129"/>
      <c r="ID72" s="129"/>
      <c r="IE72" s="129"/>
      <c r="IF72" s="129"/>
      <c r="IG72" s="129"/>
      <c r="IH72" s="129"/>
      <c r="II72" s="129"/>
      <c r="IJ72" s="129"/>
      <c r="IK72" s="129"/>
      <c r="IL72" s="176" t="s">
        <v>735</v>
      </c>
      <c r="IM72" s="129"/>
      <c r="IN72" s="167"/>
      <c r="IO72" s="129"/>
      <c r="IP72" s="129"/>
      <c r="IQ72" s="129" t="s">
        <v>1617</v>
      </c>
      <c r="IR72" s="265">
        <v>45656.395275995397</v>
      </c>
      <c r="IS72" s="265">
        <v>45656.400390324103</v>
      </c>
      <c r="IT72" s="265">
        <v>45656</v>
      </c>
      <c r="IU72" s="142"/>
      <c r="IV72" s="142" t="s">
        <v>322</v>
      </c>
      <c r="IW72" s="142"/>
      <c r="IX72" s="142" t="s">
        <v>322</v>
      </c>
      <c r="IY72" s="142"/>
      <c r="IZ72" s="142" t="s">
        <v>323</v>
      </c>
      <c r="JA72" s="142"/>
      <c r="JB72" s="142" t="s">
        <v>727</v>
      </c>
      <c r="JC72" s="154" t="s">
        <v>735</v>
      </c>
      <c r="JD72" s="154" t="s">
        <v>493</v>
      </c>
      <c r="JE72" s="142" t="s">
        <v>331</v>
      </c>
      <c r="JF72" s="142">
        <v>1</v>
      </c>
      <c r="JG72" s="142">
        <v>0</v>
      </c>
      <c r="JH72" s="142">
        <v>0</v>
      </c>
      <c r="JI72" s="142">
        <v>0</v>
      </c>
      <c r="JJ72" s="142">
        <v>0</v>
      </c>
      <c r="JK72" s="142">
        <v>0</v>
      </c>
      <c r="JL72" s="142"/>
      <c r="JM72" s="142" t="s">
        <v>329</v>
      </c>
      <c r="JN72" s="142">
        <v>0</v>
      </c>
      <c r="JO72" s="142">
        <v>1</v>
      </c>
      <c r="JP72" s="142">
        <v>0</v>
      </c>
      <c r="JQ72" s="142">
        <v>0</v>
      </c>
      <c r="JR72" s="142">
        <v>0</v>
      </c>
      <c r="JS72" s="142">
        <v>0</v>
      </c>
      <c r="JT72" s="142">
        <v>0</v>
      </c>
      <c r="JU72" s="142">
        <v>0</v>
      </c>
      <c r="JV72" s="142">
        <v>0</v>
      </c>
      <c r="JW72" s="142">
        <v>0</v>
      </c>
      <c r="JX72" s="142">
        <v>0</v>
      </c>
      <c r="JY72" s="142"/>
      <c r="JZ72" s="142"/>
      <c r="KA72" s="142"/>
      <c r="KB72" s="142"/>
      <c r="KC72" s="142"/>
      <c r="KD72" s="142"/>
      <c r="KE72" s="142"/>
      <c r="KF72" s="142"/>
      <c r="KG72" s="142"/>
      <c r="KH72" s="142"/>
      <c r="KI72" s="142"/>
      <c r="KJ72" s="142"/>
      <c r="KK72" s="142"/>
      <c r="KL72" s="142"/>
      <c r="KM72" s="142"/>
      <c r="KN72" s="142"/>
      <c r="KO72" s="142"/>
      <c r="KP72" s="142"/>
      <c r="KQ72" s="142"/>
      <c r="KR72" s="142"/>
      <c r="KS72" s="142"/>
      <c r="KT72" s="142"/>
      <c r="KU72" s="142"/>
      <c r="KV72" s="142"/>
      <c r="KW72" s="142"/>
      <c r="KX72" s="142"/>
      <c r="KY72" s="142"/>
      <c r="KZ72" s="142"/>
      <c r="LA72" s="142"/>
      <c r="LB72" s="142"/>
      <c r="LC72" s="142"/>
      <c r="LD72" s="142"/>
      <c r="LE72" s="142"/>
      <c r="LF72" s="142">
        <v>2</v>
      </c>
      <c r="LG72" s="142">
        <v>2</v>
      </c>
      <c r="LH72" s="142">
        <v>1</v>
      </c>
      <c r="LI72" s="142">
        <v>0</v>
      </c>
      <c r="LJ72" s="142"/>
      <c r="LK72" s="142"/>
      <c r="LL72" s="142"/>
      <c r="LM72" s="142"/>
      <c r="LN72" s="142"/>
      <c r="LO72" s="142"/>
      <c r="LP72" s="142"/>
      <c r="LQ72" s="194"/>
      <c r="LR72" s="142"/>
      <c r="LS72" s="144"/>
      <c r="LT72" s="142"/>
      <c r="LU72" s="142"/>
      <c r="LV72" s="142"/>
      <c r="LW72" s="142"/>
      <c r="LX72" s="142"/>
      <c r="LY72" s="142"/>
      <c r="LZ72" s="142">
        <v>8.5</v>
      </c>
      <c r="MA72" s="142" t="s">
        <v>1618</v>
      </c>
      <c r="MB72" s="144" t="s">
        <v>1619</v>
      </c>
      <c r="MC72" s="142">
        <v>0</v>
      </c>
      <c r="MD72" s="142"/>
      <c r="ME72" s="142"/>
      <c r="MF72" s="142"/>
      <c r="MG72" s="142"/>
      <c r="MH72" s="142"/>
      <c r="MI72" s="142"/>
      <c r="MJ72" s="142"/>
      <c r="MK72" s="142"/>
      <c r="ML72" s="142"/>
      <c r="MM72" s="142"/>
      <c r="MN72" s="142"/>
      <c r="MO72" s="142"/>
      <c r="MP72" s="142"/>
      <c r="MQ72" s="142"/>
      <c r="MR72" s="142"/>
      <c r="MS72" s="142"/>
      <c r="MT72" s="142"/>
      <c r="MU72" s="142"/>
      <c r="MV72" s="142"/>
      <c r="MW72" s="142"/>
      <c r="MX72" s="142"/>
      <c r="MY72" s="168"/>
      <c r="MZ72" s="142"/>
      <c r="NA72" s="180" t="s">
        <v>739</v>
      </c>
      <c r="NB72" s="142"/>
      <c r="NC72" s="142"/>
      <c r="ND72" s="142" t="s">
        <v>1620</v>
      </c>
      <c r="NE72" s="270">
        <v>45657.394797650501</v>
      </c>
      <c r="NF72" s="270">
        <v>45657.402267777798</v>
      </c>
      <c r="NG72" s="270">
        <v>45657</v>
      </c>
      <c r="NH72" s="128"/>
      <c r="NI72" s="128" t="s">
        <v>322</v>
      </c>
      <c r="NJ72" s="128"/>
      <c r="NK72" s="128" t="s">
        <v>322</v>
      </c>
      <c r="NL72" s="128"/>
      <c r="NM72" s="128" t="s">
        <v>323</v>
      </c>
      <c r="NN72" s="128"/>
      <c r="NO72" s="128" t="s">
        <v>727</v>
      </c>
      <c r="NP72" s="136" t="s">
        <v>739</v>
      </c>
      <c r="NQ72" s="136" t="s">
        <v>493</v>
      </c>
      <c r="NR72" s="128" t="s">
        <v>331</v>
      </c>
      <c r="NS72" s="128">
        <v>1</v>
      </c>
      <c r="NT72" s="128">
        <v>0</v>
      </c>
      <c r="NU72" s="128">
        <v>0</v>
      </c>
      <c r="NV72" s="128">
        <v>0</v>
      </c>
      <c r="NW72" s="128">
        <v>0</v>
      </c>
      <c r="NX72" s="128">
        <v>0</v>
      </c>
      <c r="NY72" s="128"/>
      <c r="NZ72" s="128" t="s">
        <v>329</v>
      </c>
      <c r="OA72" s="128">
        <v>0</v>
      </c>
      <c r="OB72" s="128">
        <v>1</v>
      </c>
      <c r="OC72" s="128">
        <v>0</v>
      </c>
      <c r="OD72" s="128">
        <v>0</v>
      </c>
      <c r="OE72" s="128">
        <v>0</v>
      </c>
      <c r="OF72" s="128">
        <v>0</v>
      </c>
      <c r="OG72" s="128">
        <v>0</v>
      </c>
      <c r="OH72" s="128">
        <v>0</v>
      </c>
      <c r="OI72" s="128">
        <v>0</v>
      </c>
      <c r="OJ72" s="128">
        <v>0</v>
      </c>
      <c r="OK72" s="128">
        <v>0</v>
      </c>
      <c r="OL72" s="128"/>
      <c r="OM72" s="128"/>
      <c r="ON72" s="128"/>
      <c r="OO72" s="128"/>
      <c r="OP72" s="128"/>
      <c r="OQ72" s="128"/>
      <c r="OR72" s="128"/>
      <c r="OS72" s="128"/>
      <c r="OT72" s="128"/>
      <c r="OU72" s="128"/>
      <c r="OV72" s="128"/>
      <c r="OW72" s="128"/>
      <c r="OX72" s="128"/>
      <c r="OY72" s="128"/>
      <c r="OZ72" s="128"/>
      <c r="PA72" s="128"/>
      <c r="PB72" s="128"/>
      <c r="PC72" s="128"/>
      <c r="PD72" s="128"/>
      <c r="PE72" s="128"/>
      <c r="PF72" s="128"/>
      <c r="PG72" s="128"/>
      <c r="PH72" s="128"/>
      <c r="PI72" s="128"/>
      <c r="PJ72" s="128"/>
      <c r="PK72" s="128"/>
      <c r="PL72" s="128"/>
      <c r="PM72" s="128"/>
      <c r="PN72" s="128"/>
      <c r="PO72" s="128"/>
      <c r="PP72" s="128"/>
      <c r="PQ72" s="128"/>
      <c r="PR72" s="128"/>
      <c r="PS72" s="128">
        <v>2</v>
      </c>
      <c r="PT72" s="128">
        <v>2</v>
      </c>
      <c r="PU72" s="128">
        <v>1</v>
      </c>
      <c r="PV72" s="128">
        <v>0</v>
      </c>
      <c r="PW72" s="128"/>
      <c r="PX72" s="128"/>
      <c r="PY72" s="128"/>
      <c r="PZ72" s="128"/>
      <c r="QA72" s="128"/>
      <c r="QB72" s="128"/>
      <c r="QC72" s="128"/>
      <c r="QD72" s="198"/>
      <c r="QE72" s="128"/>
      <c r="QF72" s="163"/>
      <c r="QG72" s="128"/>
      <c r="QH72" s="128"/>
      <c r="QI72" s="128"/>
      <c r="QJ72" s="128"/>
      <c r="QK72" s="128"/>
      <c r="QL72" s="128"/>
      <c r="QM72" s="128">
        <v>5.6050000000000004</v>
      </c>
      <c r="QN72" s="128" t="s">
        <v>1621</v>
      </c>
      <c r="QO72" s="163" t="s">
        <v>1622</v>
      </c>
      <c r="QP72" s="128">
        <v>0</v>
      </c>
      <c r="QQ72" s="128"/>
      <c r="QR72" s="128"/>
      <c r="QS72" s="128"/>
      <c r="QT72" s="128"/>
      <c r="QU72" s="128"/>
      <c r="QV72" s="128"/>
      <c r="QW72" s="128"/>
      <c r="QX72" s="128"/>
      <c r="QY72" s="128"/>
      <c r="QZ72" s="128"/>
      <c r="RA72" s="128"/>
      <c r="RB72" s="128"/>
      <c r="RC72" s="128"/>
      <c r="RD72" s="128"/>
      <c r="RE72" s="128"/>
      <c r="RF72" s="128"/>
      <c r="RG72" s="128"/>
      <c r="RH72" s="128"/>
      <c r="RI72" s="128"/>
      <c r="RJ72" s="128"/>
      <c r="RK72" s="128"/>
      <c r="RL72" s="128"/>
      <c r="RM72" s="169"/>
      <c r="RN72" s="128"/>
      <c r="RO72" s="169"/>
      <c r="RP72" s="128"/>
      <c r="RQ72" s="128" t="s">
        <v>1623</v>
      </c>
      <c r="RR72" s="105">
        <f t="shared" si="47"/>
        <v>2.9000000000000004</v>
      </c>
      <c r="RS72" s="113">
        <f t="shared" si="48"/>
        <v>2.9000000000000004</v>
      </c>
      <c r="RT72" s="105">
        <f t="shared" si="49"/>
        <v>2.8949999999999996</v>
      </c>
      <c r="RU72" s="105">
        <f t="shared" si="50"/>
        <v>0</v>
      </c>
      <c r="RV72" s="105">
        <f t="shared" si="51"/>
        <v>0</v>
      </c>
      <c r="RW72" s="105">
        <f t="shared" si="52"/>
        <v>0</v>
      </c>
      <c r="RX72" s="105">
        <f t="shared" si="53"/>
        <v>0</v>
      </c>
      <c r="RY72" s="105">
        <f t="shared" si="54"/>
        <v>0</v>
      </c>
      <c r="RZ72" s="105">
        <f t="shared" si="55"/>
        <v>0</v>
      </c>
      <c r="SA72" s="105">
        <f t="shared" si="56"/>
        <v>0</v>
      </c>
      <c r="SB72" s="105">
        <f t="shared" si="57"/>
        <v>0</v>
      </c>
      <c r="SC72" s="105">
        <f t="shared" si="58"/>
        <v>0</v>
      </c>
      <c r="SD72" s="106">
        <f t="shared" si="62"/>
        <v>2.8983333333333334</v>
      </c>
      <c r="SE72" s="106">
        <f t="shared" si="63"/>
        <v>0</v>
      </c>
      <c r="SF72" s="106">
        <f t="shared" si="64"/>
        <v>0</v>
      </c>
      <c r="SG72" s="106">
        <f t="shared" si="59"/>
        <v>0</v>
      </c>
      <c r="SH72" s="107">
        <f>(SD72/1000)*Parameters!$H$2</f>
        <v>8.5500833333333333E-5</v>
      </c>
      <c r="SI72" s="107">
        <f>(SE72/1000)*Parameters!$H$4</f>
        <v>0</v>
      </c>
      <c r="SJ72" s="107">
        <f>(SF72/1000)*Parameters!$H$3</f>
        <v>0</v>
      </c>
      <c r="SK72" s="107">
        <f>(SG72/1000)*Parameters!$H$5</f>
        <v>0</v>
      </c>
      <c r="SL72" s="108">
        <f t="shared" si="65"/>
        <v>8.5500833333333333E-5</v>
      </c>
      <c r="SM72" s="109">
        <f t="shared" si="60"/>
        <v>1</v>
      </c>
      <c r="SN72" s="109">
        <f t="shared" si="31"/>
        <v>0</v>
      </c>
      <c r="SO72" s="109">
        <f t="shared" si="32"/>
        <v>0</v>
      </c>
      <c r="SP72" s="109">
        <f t="shared" si="33"/>
        <v>0</v>
      </c>
      <c r="SQ72" s="110">
        <f>SUM(GS72*Parameters!$L$2,GT72*Parameters!$L$3,GU72*Parameters!$L$4,GV72*Parameters!$L$5)</f>
        <v>3.6</v>
      </c>
      <c r="SR72" s="110">
        <f>SUM(LF72*Parameters!$L$2,LG72*Parameters!$L$3,LH72*Parameters!$L$4,LI72*Parameters!$L$5)</f>
        <v>3.6</v>
      </c>
      <c r="SS72" s="110">
        <f>SUM(PS72*Parameters!$L$2,PT72*Parameters!$L$3,PU72*Parameters!$L$4,PV72*Parameters!$L$5)</f>
        <v>3.6</v>
      </c>
      <c r="ST72" s="110">
        <f t="shared" si="66"/>
        <v>3.6</v>
      </c>
      <c r="SU72" s="111">
        <f t="shared" si="67"/>
        <v>0.80509259259259258</v>
      </c>
      <c r="SV72" s="111">
        <f t="shared" si="68"/>
        <v>0</v>
      </c>
      <c r="SW72" s="111">
        <f t="shared" si="69"/>
        <v>0</v>
      </c>
      <c r="SX72" s="111">
        <f t="shared" si="70"/>
        <v>0</v>
      </c>
      <c r="SY72" s="162">
        <f t="shared" si="61"/>
        <v>45654</v>
      </c>
      <c r="SZ72" s="162">
        <f t="shared" si="71"/>
        <v>45655</v>
      </c>
    </row>
    <row r="73" spans="1:520">
      <c r="A73" s="276">
        <v>45649.452706620403</v>
      </c>
      <c r="B73" s="276">
        <v>45651.578197152798</v>
      </c>
      <c r="C73" s="276">
        <v>45649</v>
      </c>
      <c r="D73" s="121"/>
      <c r="E73" s="121" t="s">
        <v>322</v>
      </c>
      <c r="F73" s="121"/>
      <c r="G73" s="121" t="s">
        <v>322</v>
      </c>
      <c r="H73" s="121"/>
      <c r="I73" s="121" t="s">
        <v>323</v>
      </c>
      <c r="J73" s="121"/>
      <c r="K73" s="121" t="s">
        <v>727</v>
      </c>
      <c r="L73" s="151" t="s">
        <v>756</v>
      </c>
      <c r="M73" s="245" t="s">
        <v>494</v>
      </c>
      <c r="N73" s="121" t="s">
        <v>331</v>
      </c>
      <c r="O73" s="121">
        <v>1</v>
      </c>
      <c r="P73" s="121">
        <v>0</v>
      </c>
      <c r="Q73" s="121">
        <v>0</v>
      </c>
      <c r="R73" s="121">
        <v>0</v>
      </c>
      <c r="S73" s="121">
        <v>0</v>
      </c>
      <c r="T73" s="121">
        <v>0</v>
      </c>
      <c r="U73" s="121"/>
      <c r="V73" s="121" t="s">
        <v>329</v>
      </c>
      <c r="W73" s="121">
        <v>0</v>
      </c>
      <c r="X73" s="121">
        <v>1</v>
      </c>
      <c r="Y73" s="117">
        <v>0</v>
      </c>
      <c r="Z73" s="117">
        <v>0</v>
      </c>
      <c r="AA73" s="117">
        <v>0</v>
      </c>
      <c r="AB73" s="117">
        <v>0</v>
      </c>
      <c r="AC73" s="117">
        <v>0</v>
      </c>
      <c r="AD73" s="117">
        <v>0</v>
      </c>
      <c r="AE73" s="117">
        <v>0</v>
      </c>
      <c r="AF73" s="117">
        <v>0</v>
      </c>
      <c r="AG73" s="117">
        <v>0</v>
      </c>
      <c r="AH73" s="117"/>
      <c r="AI73" s="117"/>
      <c r="AJ73" s="117"/>
      <c r="AK73" s="117"/>
      <c r="AL73" s="117"/>
      <c r="AM73" s="117"/>
      <c r="AN73" s="117"/>
      <c r="AO73" s="117"/>
      <c r="AP73" s="117"/>
      <c r="AQ73" s="117"/>
      <c r="AR73" s="117"/>
      <c r="AS73" s="117"/>
      <c r="AT73" s="117"/>
      <c r="AU73" s="117"/>
      <c r="AV73" s="117"/>
      <c r="AW73" s="117"/>
      <c r="AX73" s="117"/>
      <c r="AY73" s="117"/>
      <c r="AZ73" s="117"/>
      <c r="BA73" s="117"/>
      <c r="BB73" s="117"/>
      <c r="BC73" s="117"/>
      <c r="BD73" s="117"/>
      <c r="BE73" s="117"/>
      <c r="BF73" s="190"/>
      <c r="BG73" s="121"/>
      <c r="BH73" s="122"/>
      <c r="BI73" s="121"/>
      <c r="BJ73" s="121"/>
      <c r="BK73" s="121"/>
      <c r="BL73" s="117"/>
      <c r="BM73" s="117"/>
      <c r="BN73" s="117"/>
      <c r="BO73" s="117">
        <v>14.34</v>
      </c>
      <c r="BP73" s="117" t="s">
        <v>1624</v>
      </c>
      <c r="BQ73" s="122" t="s">
        <v>1625</v>
      </c>
      <c r="BR73" s="117"/>
      <c r="BS73" s="117"/>
      <c r="BT73" s="117"/>
      <c r="BU73" s="117"/>
      <c r="BV73" s="117"/>
      <c r="BW73" s="117"/>
      <c r="BX73" s="117"/>
      <c r="BY73" s="117"/>
      <c r="BZ73" s="117"/>
      <c r="CA73" s="117"/>
      <c r="CB73" s="117"/>
      <c r="CC73" s="117"/>
      <c r="CD73" s="117"/>
      <c r="CE73" s="117"/>
      <c r="CF73" s="117"/>
      <c r="CG73" s="117"/>
      <c r="CH73" s="117"/>
      <c r="CI73" s="117"/>
      <c r="CJ73" s="117"/>
      <c r="CK73" s="117"/>
      <c r="CL73" s="117"/>
      <c r="CM73" s="117"/>
      <c r="CN73" s="117"/>
      <c r="CO73" s="117"/>
      <c r="CP73" s="117"/>
      <c r="CQ73" s="117"/>
      <c r="CR73" s="117"/>
      <c r="CS73" s="117"/>
      <c r="CT73" s="117"/>
      <c r="CU73" s="117"/>
      <c r="CV73" s="117"/>
      <c r="CW73" s="117"/>
      <c r="CX73" s="117"/>
      <c r="CY73" s="117"/>
      <c r="CZ73" s="117"/>
      <c r="DA73" s="117"/>
      <c r="DB73" s="117"/>
      <c r="DC73" s="117"/>
      <c r="DD73" s="117"/>
      <c r="DE73" s="117"/>
      <c r="DF73" s="117"/>
      <c r="DG73" s="117"/>
      <c r="DH73" s="117"/>
      <c r="DI73" s="117"/>
      <c r="DJ73" s="117"/>
      <c r="DK73" s="117"/>
      <c r="DL73" s="117"/>
      <c r="DM73" s="117"/>
      <c r="DN73" s="171"/>
      <c r="DO73" s="117"/>
      <c r="DP73" s="166"/>
      <c r="DQ73" s="117"/>
      <c r="DR73" s="166"/>
      <c r="DS73" s="117"/>
      <c r="DT73" s="117"/>
      <c r="DU73" s="117"/>
      <c r="DV73" s="117"/>
      <c r="DW73" s="248" t="s">
        <v>759</v>
      </c>
      <c r="DX73" s="117"/>
      <c r="DY73" s="117"/>
      <c r="DZ73" s="117"/>
      <c r="EA73" s="117"/>
      <c r="EB73" s="117"/>
      <c r="EC73" s="117"/>
      <c r="ED73" s="117" t="s">
        <v>1626</v>
      </c>
      <c r="EE73" s="252">
        <v>45650.451613090299</v>
      </c>
      <c r="EF73" s="261">
        <v>45650.456893541697</v>
      </c>
      <c r="EG73" s="252">
        <v>45650</v>
      </c>
      <c r="EH73" s="129"/>
      <c r="EI73" s="129" t="s">
        <v>322</v>
      </c>
      <c r="EJ73" s="129"/>
      <c r="EK73" s="129" t="s">
        <v>322</v>
      </c>
      <c r="EL73" s="129"/>
      <c r="EM73" s="129" t="s">
        <v>323</v>
      </c>
      <c r="EN73" s="129"/>
      <c r="EO73" s="129" t="s">
        <v>727</v>
      </c>
      <c r="EP73" s="153" t="s">
        <v>759</v>
      </c>
      <c r="EQ73" s="153" t="s">
        <v>494</v>
      </c>
      <c r="ER73" s="129" t="s">
        <v>331</v>
      </c>
      <c r="ES73" s="129">
        <v>1</v>
      </c>
      <c r="ET73" s="129">
        <v>0</v>
      </c>
      <c r="EU73" s="129">
        <v>0</v>
      </c>
      <c r="EV73" s="129">
        <v>0</v>
      </c>
      <c r="EW73" s="129">
        <v>0</v>
      </c>
      <c r="EX73" s="129">
        <v>0</v>
      </c>
      <c r="EY73" s="129"/>
      <c r="EZ73" s="129" t="s">
        <v>329</v>
      </c>
      <c r="FA73" s="129">
        <v>0</v>
      </c>
      <c r="FB73" s="129">
        <v>1</v>
      </c>
      <c r="FC73" s="129">
        <v>0</v>
      </c>
      <c r="FD73" s="129">
        <v>0</v>
      </c>
      <c r="FE73" s="129">
        <v>0</v>
      </c>
      <c r="FF73" s="129">
        <v>0</v>
      </c>
      <c r="FG73" s="129">
        <v>0</v>
      </c>
      <c r="FH73" s="129">
        <v>0</v>
      </c>
      <c r="FI73" s="129">
        <v>0</v>
      </c>
      <c r="FJ73" s="129">
        <v>0</v>
      </c>
      <c r="FK73" s="129">
        <v>0</v>
      </c>
      <c r="FL73" s="129"/>
      <c r="FM73" s="129"/>
      <c r="FN73" s="129"/>
      <c r="FO73" s="129"/>
      <c r="FP73" s="129"/>
      <c r="FQ73" s="129"/>
      <c r="FR73" s="129"/>
      <c r="FS73" s="129"/>
      <c r="FT73" s="129"/>
      <c r="FU73" s="129"/>
      <c r="FV73" s="129"/>
      <c r="FW73" s="129"/>
      <c r="FX73" s="129"/>
      <c r="FY73" s="129"/>
      <c r="FZ73" s="129"/>
      <c r="GA73" s="129"/>
      <c r="GB73" s="129"/>
      <c r="GC73" s="129"/>
      <c r="GD73" s="129"/>
      <c r="GE73" s="129"/>
      <c r="GF73" s="129"/>
      <c r="GG73" s="129"/>
      <c r="GH73" s="129"/>
      <c r="GI73" s="129"/>
      <c r="GJ73" s="129"/>
      <c r="GK73" s="129"/>
      <c r="GL73" s="129"/>
      <c r="GM73" s="129"/>
      <c r="GN73" s="129"/>
      <c r="GO73" s="129"/>
      <c r="GP73" s="129"/>
      <c r="GQ73" s="129"/>
      <c r="GR73" s="129"/>
      <c r="GS73" s="129">
        <v>2</v>
      </c>
      <c r="GT73" s="129">
        <v>2</v>
      </c>
      <c r="GU73" s="129">
        <v>2</v>
      </c>
      <c r="GV73" s="129">
        <v>0</v>
      </c>
      <c r="GW73" s="129"/>
      <c r="GX73" s="129"/>
      <c r="GY73" s="129"/>
      <c r="GZ73" s="129"/>
      <c r="HA73" s="129"/>
      <c r="HB73" s="129"/>
      <c r="HC73" s="129"/>
      <c r="HD73" s="186"/>
      <c r="HE73" s="129"/>
      <c r="HF73" s="140"/>
      <c r="HG73" s="129"/>
      <c r="HH73" s="129"/>
      <c r="HI73" s="129"/>
      <c r="HJ73" s="129"/>
      <c r="HK73" s="129"/>
      <c r="HL73" s="129"/>
      <c r="HM73" s="129">
        <v>11.46</v>
      </c>
      <c r="HN73" s="129" t="s">
        <v>1627</v>
      </c>
      <c r="HO73" s="140" t="s">
        <v>1628</v>
      </c>
      <c r="HP73" s="129">
        <v>0</v>
      </c>
      <c r="HQ73" s="129"/>
      <c r="HR73" s="129"/>
      <c r="HS73" s="129"/>
      <c r="HT73" s="129"/>
      <c r="HU73" s="129"/>
      <c r="HV73" s="129"/>
      <c r="HW73" s="129"/>
      <c r="HX73" s="129"/>
      <c r="HY73" s="129"/>
      <c r="HZ73" s="129"/>
      <c r="IA73" s="129"/>
      <c r="IB73" s="129"/>
      <c r="IC73" s="129"/>
      <c r="ID73" s="129"/>
      <c r="IE73" s="129"/>
      <c r="IF73" s="129"/>
      <c r="IG73" s="129"/>
      <c r="IH73" s="129"/>
      <c r="II73" s="129"/>
      <c r="IJ73" s="129"/>
      <c r="IK73" s="129"/>
      <c r="IL73" s="176" t="s">
        <v>763</v>
      </c>
      <c r="IM73" s="129"/>
      <c r="IN73" s="167"/>
      <c r="IO73" s="129"/>
      <c r="IP73" s="129"/>
      <c r="IQ73" s="129" t="s">
        <v>1629</v>
      </c>
      <c r="IR73" s="265">
        <v>45651.458234375001</v>
      </c>
      <c r="IS73" s="265">
        <v>45651.462262858797</v>
      </c>
      <c r="IT73" s="265">
        <v>45651</v>
      </c>
      <c r="IU73" s="142"/>
      <c r="IV73" s="142" t="s">
        <v>322</v>
      </c>
      <c r="IW73" s="142"/>
      <c r="IX73" s="142" t="s">
        <v>322</v>
      </c>
      <c r="IY73" s="142"/>
      <c r="IZ73" s="142" t="s">
        <v>323</v>
      </c>
      <c r="JA73" s="142"/>
      <c r="JB73" s="142" t="s">
        <v>727</v>
      </c>
      <c r="JC73" s="154" t="s">
        <v>763</v>
      </c>
      <c r="JD73" s="154" t="s">
        <v>494</v>
      </c>
      <c r="JE73" s="142" t="s">
        <v>331</v>
      </c>
      <c r="JF73" s="142">
        <v>1</v>
      </c>
      <c r="JG73" s="142">
        <v>0</v>
      </c>
      <c r="JH73" s="142">
        <v>0</v>
      </c>
      <c r="JI73" s="142">
        <v>0</v>
      </c>
      <c r="JJ73" s="142">
        <v>0</v>
      </c>
      <c r="JK73" s="142">
        <v>0</v>
      </c>
      <c r="JL73" s="142"/>
      <c r="JM73" s="142" t="s">
        <v>329</v>
      </c>
      <c r="JN73" s="142">
        <v>0</v>
      </c>
      <c r="JO73" s="142">
        <v>1</v>
      </c>
      <c r="JP73" s="142">
        <v>0</v>
      </c>
      <c r="JQ73" s="142">
        <v>0</v>
      </c>
      <c r="JR73" s="142">
        <v>0</v>
      </c>
      <c r="JS73" s="142">
        <v>0</v>
      </c>
      <c r="JT73" s="142">
        <v>0</v>
      </c>
      <c r="JU73" s="142">
        <v>0</v>
      </c>
      <c r="JV73" s="142">
        <v>0</v>
      </c>
      <c r="JW73" s="142">
        <v>0</v>
      </c>
      <c r="JX73" s="142">
        <v>0</v>
      </c>
      <c r="JY73" s="142"/>
      <c r="JZ73" s="142"/>
      <c r="KA73" s="142"/>
      <c r="KB73" s="142"/>
      <c r="KC73" s="142"/>
      <c r="KD73" s="142"/>
      <c r="KE73" s="142"/>
      <c r="KF73" s="142"/>
      <c r="KG73" s="142"/>
      <c r="KH73" s="142"/>
      <c r="KI73" s="142"/>
      <c r="KJ73" s="142"/>
      <c r="KK73" s="142"/>
      <c r="KL73" s="142"/>
      <c r="KM73" s="142"/>
      <c r="KN73" s="142"/>
      <c r="KO73" s="142"/>
      <c r="KP73" s="142"/>
      <c r="KQ73" s="142"/>
      <c r="KR73" s="142"/>
      <c r="KS73" s="142"/>
      <c r="KT73" s="142"/>
      <c r="KU73" s="142"/>
      <c r="KV73" s="142"/>
      <c r="KW73" s="142"/>
      <c r="KX73" s="142"/>
      <c r="KY73" s="142"/>
      <c r="KZ73" s="142"/>
      <c r="LA73" s="142"/>
      <c r="LB73" s="142"/>
      <c r="LC73" s="142"/>
      <c r="LD73" s="142"/>
      <c r="LE73" s="142"/>
      <c r="LF73" s="142">
        <v>2</v>
      </c>
      <c r="LG73" s="142">
        <v>1</v>
      </c>
      <c r="LH73" s="142">
        <v>2</v>
      </c>
      <c r="LI73" s="142">
        <v>0</v>
      </c>
      <c r="LJ73" s="142"/>
      <c r="LK73" s="142"/>
      <c r="LL73" s="142"/>
      <c r="LM73" s="142"/>
      <c r="LN73" s="142"/>
      <c r="LO73" s="142"/>
      <c r="LP73" s="142"/>
      <c r="LQ73" s="194"/>
      <c r="LR73" s="142"/>
      <c r="LS73" s="144"/>
      <c r="LT73" s="142"/>
      <c r="LU73" s="142"/>
      <c r="LV73" s="142"/>
      <c r="LW73" s="142"/>
      <c r="LX73" s="142"/>
      <c r="LY73" s="142"/>
      <c r="LZ73" s="142">
        <v>8.67</v>
      </c>
      <c r="MA73" s="142" t="s">
        <v>1630</v>
      </c>
      <c r="MB73" s="144" t="s">
        <v>1631</v>
      </c>
      <c r="MC73" s="142">
        <v>0</v>
      </c>
      <c r="MD73" s="142"/>
      <c r="ME73" s="142"/>
      <c r="MF73" s="142"/>
      <c r="MG73" s="142"/>
      <c r="MH73" s="142"/>
      <c r="MI73" s="142"/>
      <c r="MJ73" s="142"/>
      <c r="MK73" s="142"/>
      <c r="ML73" s="142"/>
      <c r="MM73" s="142"/>
      <c r="MN73" s="142"/>
      <c r="MO73" s="142"/>
      <c r="MP73" s="142"/>
      <c r="MQ73" s="142"/>
      <c r="MR73" s="142"/>
      <c r="MS73" s="142"/>
      <c r="MT73" s="142"/>
      <c r="MU73" s="142"/>
      <c r="MV73" s="142"/>
      <c r="MW73" s="142"/>
      <c r="MX73" s="142"/>
      <c r="MY73" s="168"/>
      <c r="MZ73" s="142"/>
      <c r="NA73" s="180" t="s">
        <v>767</v>
      </c>
      <c r="NB73" s="142"/>
      <c r="NC73" s="142"/>
      <c r="ND73" s="142" t="s">
        <v>1632</v>
      </c>
      <c r="NE73" s="270">
        <v>45652.4496170602</v>
      </c>
      <c r="NF73" s="270">
        <v>45652.455592210703</v>
      </c>
      <c r="NG73" s="270">
        <v>45652</v>
      </c>
      <c r="NH73" s="128"/>
      <c r="NI73" s="128" t="s">
        <v>322</v>
      </c>
      <c r="NJ73" s="128"/>
      <c r="NK73" s="128" t="s">
        <v>322</v>
      </c>
      <c r="NL73" s="128"/>
      <c r="NM73" s="128" t="s">
        <v>323</v>
      </c>
      <c r="NN73" s="128"/>
      <c r="NO73" s="128" t="s">
        <v>727</v>
      </c>
      <c r="NP73" s="136" t="s">
        <v>767</v>
      </c>
      <c r="NQ73" s="136" t="s">
        <v>494</v>
      </c>
      <c r="NR73" s="128" t="s">
        <v>331</v>
      </c>
      <c r="NS73" s="128">
        <v>1</v>
      </c>
      <c r="NT73" s="128">
        <v>0</v>
      </c>
      <c r="NU73" s="128">
        <v>0</v>
      </c>
      <c r="NV73" s="128">
        <v>0</v>
      </c>
      <c r="NW73" s="128">
        <v>0</v>
      </c>
      <c r="NX73" s="128">
        <v>0</v>
      </c>
      <c r="NY73" s="128"/>
      <c r="NZ73" s="128" t="s">
        <v>329</v>
      </c>
      <c r="OA73" s="128">
        <v>0</v>
      </c>
      <c r="OB73" s="128">
        <v>1</v>
      </c>
      <c r="OC73" s="128">
        <v>0</v>
      </c>
      <c r="OD73" s="128">
        <v>0</v>
      </c>
      <c r="OE73" s="128">
        <v>0</v>
      </c>
      <c r="OF73" s="128">
        <v>0</v>
      </c>
      <c r="OG73" s="128">
        <v>0</v>
      </c>
      <c r="OH73" s="128">
        <v>0</v>
      </c>
      <c r="OI73" s="128">
        <v>0</v>
      </c>
      <c r="OJ73" s="128">
        <v>0</v>
      </c>
      <c r="OK73" s="128">
        <v>0</v>
      </c>
      <c r="OL73" s="128"/>
      <c r="OM73" s="128"/>
      <c r="ON73" s="128"/>
      <c r="OO73" s="128"/>
      <c r="OP73" s="128"/>
      <c r="OQ73" s="128"/>
      <c r="OR73" s="128"/>
      <c r="OS73" s="128"/>
      <c r="OT73" s="128"/>
      <c r="OU73" s="128"/>
      <c r="OV73" s="128"/>
      <c r="OW73" s="128"/>
      <c r="OX73" s="128"/>
      <c r="OY73" s="128"/>
      <c r="OZ73" s="128"/>
      <c r="PA73" s="128"/>
      <c r="PB73" s="128"/>
      <c r="PC73" s="128"/>
      <c r="PD73" s="128"/>
      <c r="PE73" s="128"/>
      <c r="PF73" s="128"/>
      <c r="PG73" s="128"/>
      <c r="PH73" s="128"/>
      <c r="PI73" s="128"/>
      <c r="PJ73" s="128"/>
      <c r="PK73" s="128"/>
      <c r="PL73" s="128"/>
      <c r="PM73" s="128"/>
      <c r="PN73" s="128"/>
      <c r="PO73" s="128"/>
      <c r="PP73" s="128"/>
      <c r="PQ73" s="128"/>
      <c r="PR73" s="128"/>
      <c r="PS73" s="128">
        <v>2</v>
      </c>
      <c r="PT73" s="128">
        <v>1</v>
      </c>
      <c r="PU73" s="128">
        <v>2</v>
      </c>
      <c r="PV73" s="128">
        <v>0</v>
      </c>
      <c r="PW73" s="128"/>
      <c r="PX73" s="128"/>
      <c r="PY73" s="128"/>
      <c r="PZ73" s="128"/>
      <c r="QA73" s="128"/>
      <c r="QB73" s="128"/>
      <c r="QC73" s="128"/>
      <c r="QD73" s="198"/>
      <c r="QE73" s="128"/>
      <c r="QF73" s="163"/>
      <c r="QG73" s="128"/>
      <c r="QH73" s="128"/>
      <c r="QI73" s="128"/>
      <c r="QJ73" s="128"/>
      <c r="QK73" s="128"/>
      <c r="QL73" s="128"/>
      <c r="QM73" s="128">
        <v>5.88</v>
      </c>
      <c r="QN73" s="128" t="s">
        <v>1633</v>
      </c>
      <c r="QO73" s="163" t="s">
        <v>1634</v>
      </c>
      <c r="QP73" s="128">
        <v>0</v>
      </c>
      <c r="QQ73" s="128"/>
      <c r="QR73" s="128"/>
      <c r="QS73" s="128"/>
      <c r="QT73" s="128"/>
      <c r="QU73" s="128"/>
      <c r="QV73" s="128"/>
      <c r="QW73" s="128"/>
      <c r="QX73" s="128"/>
      <c r="QY73" s="128"/>
      <c r="QZ73" s="128"/>
      <c r="RA73" s="128"/>
      <c r="RB73" s="128"/>
      <c r="RC73" s="128"/>
      <c r="RD73" s="128"/>
      <c r="RE73" s="128"/>
      <c r="RF73" s="128"/>
      <c r="RG73" s="128"/>
      <c r="RH73" s="128"/>
      <c r="RI73" s="128"/>
      <c r="RJ73" s="128"/>
      <c r="RK73" s="128"/>
      <c r="RL73" s="128"/>
      <c r="RM73" s="169"/>
      <c r="RN73" s="128"/>
      <c r="RO73" s="169"/>
      <c r="RP73" s="128"/>
      <c r="RQ73" s="128" t="s">
        <v>1635</v>
      </c>
      <c r="RR73" s="105">
        <f t="shared" si="47"/>
        <v>2.879999999999999</v>
      </c>
      <c r="RS73" s="113">
        <f t="shared" si="48"/>
        <v>2.7900000000000009</v>
      </c>
      <c r="RT73" s="105">
        <f t="shared" si="49"/>
        <v>2.79</v>
      </c>
      <c r="RU73" s="105">
        <f t="shared" si="50"/>
        <v>0</v>
      </c>
      <c r="RV73" s="105">
        <f t="shared" si="51"/>
        <v>0</v>
      </c>
      <c r="RW73" s="105">
        <f t="shared" si="52"/>
        <v>0</v>
      </c>
      <c r="RX73" s="105">
        <f t="shared" si="53"/>
        <v>0</v>
      </c>
      <c r="RY73" s="105">
        <f t="shared" si="54"/>
        <v>0</v>
      </c>
      <c r="RZ73" s="105">
        <f t="shared" si="55"/>
        <v>0</v>
      </c>
      <c r="SA73" s="105">
        <f t="shared" si="56"/>
        <v>0</v>
      </c>
      <c r="SB73" s="105">
        <f t="shared" si="57"/>
        <v>0</v>
      </c>
      <c r="SC73" s="105">
        <f t="shared" si="58"/>
        <v>0</v>
      </c>
      <c r="SD73" s="106">
        <f t="shared" si="62"/>
        <v>2.8200000000000003</v>
      </c>
      <c r="SE73" s="106">
        <f t="shared" si="63"/>
        <v>0</v>
      </c>
      <c r="SF73" s="106">
        <f t="shared" si="64"/>
        <v>0</v>
      </c>
      <c r="SG73" s="106">
        <f t="shared" si="59"/>
        <v>0</v>
      </c>
      <c r="SH73" s="107">
        <f>(SD73/1000)*Parameters!$H$2</f>
        <v>8.3190000000000008E-5</v>
      </c>
      <c r="SI73" s="107">
        <f>(SE73/1000)*Parameters!$H$4</f>
        <v>0</v>
      </c>
      <c r="SJ73" s="107">
        <f>(SF73/1000)*Parameters!$H$3</f>
        <v>0</v>
      </c>
      <c r="SK73" s="107">
        <f>(SG73/1000)*Parameters!$H$5</f>
        <v>0</v>
      </c>
      <c r="SL73" s="108">
        <f t="shared" si="65"/>
        <v>8.3190000000000008E-5</v>
      </c>
      <c r="SM73" s="109">
        <f t="shared" si="60"/>
        <v>1</v>
      </c>
      <c r="SN73" s="109">
        <f t="shared" si="31"/>
        <v>0</v>
      </c>
      <c r="SO73" s="109">
        <f t="shared" si="32"/>
        <v>0</v>
      </c>
      <c r="SP73" s="109">
        <f t="shared" si="33"/>
        <v>0</v>
      </c>
      <c r="SQ73" s="110">
        <f>SUM(GS73*Parameters!$L$2,GT73*Parameters!$L$3,GU73*Parameters!$L$4,GV73*Parameters!$L$5)</f>
        <v>4.5999999999999996</v>
      </c>
      <c r="SR73" s="110">
        <f>SUM(LF73*Parameters!$L$2,LG73*Parameters!$L$3,LH73*Parameters!$L$4,LI73*Parameters!$L$5)</f>
        <v>3.8</v>
      </c>
      <c r="SS73" s="110">
        <f>SUM(PS73*Parameters!$L$2,PT73*Parameters!$L$3,PU73*Parameters!$L$4,PV73*Parameters!$L$5)</f>
        <v>3.8</v>
      </c>
      <c r="ST73" s="110">
        <f t="shared" si="66"/>
        <v>4.0666666666666664</v>
      </c>
      <c r="SU73" s="111">
        <f t="shared" si="67"/>
        <v>0.69816933638443945</v>
      </c>
      <c r="SV73" s="111">
        <f t="shared" si="68"/>
        <v>0</v>
      </c>
      <c r="SW73" s="111">
        <f t="shared" si="69"/>
        <v>0</v>
      </c>
      <c r="SX73" s="111">
        <f t="shared" si="70"/>
        <v>0</v>
      </c>
      <c r="SY73" s="162">
        <f t="shared" si="61"/>
        <v>45649</v>
      </c>
      <c r="SZ73" s="162">
        <f t="shared" si="71"/>
        <v>45655</v>
      </c>
    </row>
    <row r="74" spans="1:520">
      <c r="A74" s="276">
        <v>45654.441889687499</v>
      </c>
      <c r="B74" s="276">
        <v>45654.445878044004</v>
      </c>
      <c r="C74" s="276">
        <v>45654</v>
      </c>
      <c r="D74" s="121"/>
      <c r="E74" s="121" t="s">
        <v>322</v>
      </c>
      <c r="F74" s="121"/>
      <c r="G74" s="121" t="s">
        <v>322</v>
      </c>
      <c r="H74" s="121"/>
      <c r="I74" s="121" t="s">
        <v>323</v>
      </c>
      <c r="J74" s="121"/>
      <c r="K74" s="121" t="s">
        <v>727</v>
      </c>
      <c r="L74" s="151" t="s">
        <v>728</v>
      </c>
      <c r="M74" s="245" t="s">
        <v>495</v>
      </c>
      <c r="N74" s="121" t="s">
        <v>331</v>
      </c>
      <c r="O74" s="121">
        <v>1</v>
      </c>
      <c r="P74" s="121">
        <v>0</v>
      </c>
      <c r="Q74" s="121">
        <v>0</v>
      </c>
      <c r="R74" s="121">
        <v>0</v>
      </c>
      <c r="S74" s="121">
        <v>0</v>
      </c>
      <c r="T74" s="121">
        <v>0</v>
      </c>
      <c r="U74" s="121"/>
      <c r="V74" s="121" t="s">
        <v>329</v>
      </c>
      <c r="W74" s="121">
        <v>0</v>
      </c>
      <c r="X74" s="121">
        <v>1</v>
      </c>
      <c r="Y74" s="117">
        <v>0</v>
      </c>
      <c r="Z74" s="117">
        <v>0</v>
      </c>
      <c r="AA74" s="117">
        <v>0</v>
      </c>
      <c r="AB74" s="117">
        <v>0</v>
      </c>
      <c r="AC74" s="117">
        <v>0</v>
      </c>
      <c r="AD74" s="117">
        <v>0</v>
      </c>
      <c r="AE74" s="117">
        <v>0</v>
      </c>
      <c r="AF74" s="117">
        <v>0</v>
      </c>
      <c r="AG74" s="117">
        <v>0</v>
      </c>
      <c r="AH74" s="117"/>
      <c r="AI74" s="117"/>
      <c r="AJ74" s="117"/>
      <c r="AK74" s="117"/>
      <c r="AL74" s="117"/>
      <c r="AM74" s="117"/>
      <c r="AN74" s="117"/>
      <c r="AO74" s="117"/>
      <c r="AP74" s="117"/>
      <c r="AQ74" s="117"/>
      <c r="AR74" s="117"/>
      <c r="AS74" s="117"/>
      <c r="AT74" s="117"/>
      <c r="AU74" s="117"/>
      <c r="AV74" s="117"/>
      <c r="AW74" s="117"/>
      <c r="AX74" s="117"/>
      <c r="AY74" s="117"/>
      <c r="AZ74" s="117"/>
      <c r="BA74" s="117"/>
      <c r="BB74" s="117"/>
      <c r="BC74" s="117"/>
      <c r="BD74" s="117"/>
      <c r="BE74" s="117"/>
      <c r="BF74" s="190"/>
      <c r="BG74" s="121"/>
      <c r="BH74" s="122"/>
      <c r="BI74" s="121"/>
      <c r="BJ74" s="121"/>
      <c r="BK74" s="121"/>
      <c r="BL74" s="117"/>
      <c r="BM74" s="117"/>
      <c r="BN74" s="117"/>
      <c r="BO74" s="117">
        <v>15</v>
      </c>
      <c r="BP74" s="117" t="s">
        <v>1636</v>
      </c>
      <c r="BQ74" s="122" t="s">
        <v>1637</v>
      </c>
      <c r="BR74" s="117"/>
      <c r="BS74" s="117"/>
      <c r="BT74" s="117"/>
      <c r="BU74" s="117"/>
      <c r="BV74" s="117"/>
      <c r="BW74" s="117"/>
      <c r="BX74" s="117"/>
      <c r="BY74" s="117"/>
      <c r="BZ74" s="117"/>
      <c r="CA74" s="117"/>
      <c r="CB74" s="117"/>
      <c r="CC74" s="117"/>
      <c r="CD74" s="117"/>
      <c r="CE74" s="117"/>
      <c r="CF74" s="117"/>
      <c r="CG74" s="117"/>
      <c r="CH74" s="117"/>
      <c r="CI74" s="117"/>
      <c r="CJ74" s="117"/>
      <c r="CK74" s="117"/>
      <c r="CL74" s="117"/>
      <c r="CM74" s="117"/>
      <c r="CN74" s="117"/>
      <c r="CO74" s="117"/>
      <c r="CP74" s="117"/>
      <c r="CQ74" s="117"/>
      <c r="CR74" s="117"/>
      <c r="CS74" s="117"/>
      <c r="CT74" s="117"/>
      <c r="CU74" s="117"/>
      <c r="CV74" s="117"/>
      <c r="CW74" s="117"/>
      <c r="CX74" s="117"/>
      <c r="CY74" s="117"/>
      <c r="CZ74" s="117"/>
      <c r="DA74" s="117"/>
      <c r="DB74" s="117"/>
      <c r="DC74" s="117"/>
      <c r="DD74" s="117"/>
      <c r="DE74" s="117"/>
      <c r="DF74" s="117"/>
      <c r="DG74" s="117"/>
      <c r="DH74" s="117"/>
      <c r="DI74" s="117"/>
      <c r="DJ74" s="117"/>
      <c r="DK74" s="117"/>
      <c r="DL74" s="117"/>
      <c r="DM74" s="117"/>
      <c r="DN74" s="171"/>
      <c r="DO74" s="117"/>
      <c r="DP74" s="166"/>
      <c r="DQ74" s="117"/>
      <c r="DR74" s="166"/>
      <c r="DS74" s="117"/>
      <c r="DT74" s="117"/>
      <c r="DU74" s="117"/>
      <c r="DV74" s="117"/>
      <c r="DW74" s="248" t="s">
        <v>731</v>
      </c>
      <c r="DX74" s="117"/>
      <c r="DY74" s="117"/>
      <c r="DZ74" s="117"/>
      <c r="EA74" s="117"/>
      <c r="EB74" s="117"/>
      <c r="EC74" s="117"/>
      <c r="ED74" s="117" t="s">
        <v>1638</v>
      </c>
      <c r="EE74" s="252">
        <v>45655.447419282398</v>
      </c>
      <c r="EF74" s="261">
        <v>45670.393991608798</v>
      </c>
      <c r="EG74" s="252">
        <v>45655</v>
      </c>
      <c r="EH74" s="129"/>
      <c r="EI74" s="129" t="s">
        <v>322</v>
      </c>
      <c r="EJ74" s="129"/>
      <c r="EK74" s="129" t="s">
        <v>322</v>
      </c>
      <c r="EL74" s="129"/>
      <c r="EM74" s="129" t="s">
        <v>323</v>
      </c>
      <c r="EN74" s="129"/>
      <c r="EO74" s="129" t="s">
        <v>727</v>
      </c>
      <c r="EP74" s="153" t="s">
        <v>731</v>
      </c>
      <c r="EQ74" s="153" t="s">
        <v>495</v>
      </c>
      <c r="ER74" s="129" t="s">
        <v>331</v>
      </c>
      <c r="ES74" s="129">
        <v>1</v>
      </c>
      <c r="ET74" s="129">
        <v>0</v>
      </c>
      <c r="EU74" s="129">
        <v>0</v>
      </c>
      <c r="EV74" s="129">
        <v>0</v>
      </c>
      <c r="EW74" s="129">
        <v>0</v>
      </c>
      <c r="EX74" s="129">
        <v>0</v>
      </c>
      <c r="EY74" s="129"/>
      <c r="EZ74" s="129" t="s">
        <v>329</v>
      </c>
      <c r="FA74" s="129">
        <v>0</v>
      </c>
      <c r="FB74" s="129">
        <v>1</v>
      </c>
      <c r="FC74" s="129">
        <v>0</v>
      </c>
      <c r="FD74" s="129">
        <v>0</v>
      </c>
      <c r="FE74" s="129">
        <v>0</v>
      </c>
      <c r="FF74" s="129">
        <v>0</v>
      </c>
      <c r="FG74" s="129">
        <v>0</v>
      </c>
      <c r="FH74" s="129">
        <v>0</v>
      </c>
      <c r="FI74" s="129">
        <v>0</v>
      </c>
      <c r="FJ74" s="129">
        <v>0</v>
      </c>
      <c r="FK74" s="129">
        <v>0</v>
      </c>
      <c r="FL74" s="129"/>
      <c r="FM74" s="129"/>
      <c r="FN74" s="129"/>
      <c r="FO74" s="129"/>
      <c r="FP74" s="129"/>
      <c r="FQ74" s="129"/>
      <c r="FR74" s="129"/>
      <c r="FS74" s="129"/>
      <c r="FT74" s="129"/>
      <c r="FU74" s="129"/>
      <c r="FV74" s="129"/>
      <c r="FW74" s="129"/>
      <c r="FX74" s="129"/>
      <c r="FY74" s="129"/>
      <c r="FZ74" s="129"/>
      <c r="GA74" s="129"/>
      <c r="GB74" s="129"/>
      <c r="GC74" s="129"/>
      <c r="GD74" s="129"/>
      <c r="GE74" s="129"/>
      <c r="GF74" s="129"/>
      <c r="GG74" s="129"/>
      <c r="GH74" s="129"/>
      <c r="GI74" s="129"/>
      <c r="GJ74" s="129"/>
      <c r="GK74" s="129"/>
      <c r="GL74" s="129"/>
      <c r="GM74" s="129"/>
      <c r="GN74" s="129"/>
      <c r="GO74" s="129"/>
      <c r="GP74" s="129"/>
      <c r="GQ74" s="129"/>
      <c r="GR74" s="129"/>
      <c r="GS74" s="129">
        <v>3</v>
      </c>
      <c r="GT74" s="129">
        <v>1</v>
      </c>
      <c r="GU74" s="129">
        <v>0</v>
      </c>
      <c r="GV74" s="129">
        <v>1</v>
      </c>
      <c r="GW74" s="129"/>
      <c r="GX74" s="129"/>
      <c r="GY74" s="129"/>
      <c r="GZ74" s="129"/>
      <c r="HA74" s="129"/>
      <c r="HB74" s="129"/>
      <c r="HC74" s="129"/>
      <c r="HD74" s="186"/>
      <c r="HE74" s="129"/>
      <c r="HF74" s="140"/>
      <c r="HG74" s="129"/>
      <c r="HH74" s="129"/>
      <c r="HI74" s="129"/>
      <c r="HJ74" s="129"/>
      <c r="HK74" s="129"/>
      <c r="HL74" s="129"/>
      <c r="HM74" s="129">
        <v>12.09</v>
      </c>
      <c r="HN74" s="129" t="s">
        <v>1639</v>
      </c>
      <c r="HO74" s="140" t="s">
        <v>1640</v>
      </c>
      <c r="HP74" s="129">
        <v>0</v>
      </c>
      <c r="HQ74" s="129"/>
      <c r="HR74" s="129"/>
      <c r="HS74" s="129"/>
      <c r="HT74" s="129"/>
      <c r="HU74" s="129"/>
      <c r="HV74" s="129"/>
      <c r="HW74" s="129"/>
      <c r="HX74" s="129"/>
      <c r="HY74" s="129"/>
      <c r="HZ74" s="129"/>
      <c r="IA74" s="129"/>
      <c r="IB74" s="129"/>
      <c r="IC74" s="129"/>
      <c r="ID74" s="129"/>
      <c r="IE74" s="129"/>
      <c r="IF74" s="129"/>
      <c r="IG74" s="129"/>
      <c r="IH74" s="129"/>
      <c r="II74" s="129"/>
      <c r="IJ74" s="129"/>
      <c r="IK74" s="129"/>
      <c r="IL74" s="176" t="s">
        <v>735</v>
      </c>
      <c r="IM74" s="129"/>
      <c r="IN74" s="167"/>
      <c r="IO74" s="129"/>
      <c r="IP74" s="129"/>
      <c r="IQ74" s="129" t="s">
        <v>1641</v>
      </c>
      <c r="IR74" s="265">
        <v>45656.441148634301</v>
      </c>
      <c r="IS74" s="265">
        <v>45670.3942835532</v>
      </c>
      <c r="IT74" s="265">
        <v>45656</v>
      </c>
      <c r="IU74" s="142"/>
      <c r="IV74" s="142" t="s">
        <v>322</v>
      </c>
      <c r="IW74" s="142"/>
      <c r="IX74" s="142" t="s">
        <v>322</v>
      </c>
      <c r="IY74" s="142"/>
      <c r="IZ74" s="142" t="s">
        <v>323</v>
      </c>
      <c r="JA74" s="142"/>
      <c r="JB74" s="142" t="s">
        <v>727</v>
      </c>
      <c r="JC74" s="154" t="s">
        <v>735</v>
      </c>
      <c r="JD74" s="154" t="s">
        <v>495</v>
      </c>
      <c r="JE74" s="142" t="s">
        <v>331</v>
      </c>
      <c r="JF74" s="142">
        <v>1</v>
      </c>
      <c r="JG74" s="142">
        <v>0</v>
      </c>
      <c r="JH74" s="142">
        <v>0</v>
      </c>
      <c r="JI74" s="142">
        <v>0</v>
      </c>
      <c r="JJ74" s="142">
        <v>0</v>
      </c>
      <c r="JK74" s="142">
        <v>0</v>
      </c>
      <c r="JL74" s="142"/>
      <c r="JM74" s="142" t="s">
        <v>329</v>
      </c>
      <c r="JN74" s="142">
        <v>0</v>
      </c>
      <c r="JO74" s="142">
        <v>1</v>
      </c>
      <c r="JP74" s="142">
        <v>0</v>
      </c>
      <c r="JQ74" s="142">
        <v>0</v>
      </c>
      <c r="JR74" s="142">
        <v>0</v>
      </c>
      <c r="JS74" s="142">
        <v>0</v>
      </c>
      <c r="JT74" s="142">
        <v>0</v>
      </c>
      <c r="JU74" s="142">
        <v>0</v>
      </c>
      <c r="JV74" s="142">
        <v>0</v>
      </c>
      <c r="JW74" s="142">
        <v>0</v>
      </c>
      <c r="JX74" s="142">
        <v>0</v>
      </c>
      <c r="JY74" s="142"/>
      <c r="JZ74" s="142"/>
      <c r="KA74" s="142"/>
      <c r="KB74" s="142"/>
      <c r="KC74" s="142"/>
      <c r="KD74" s="142"/>
      <c r="KE74" s="142"/>
      <c r="KF74" s="142"/>
      <c r="KG74" s="142"/>
      <c r="KH74" s="142"/>
      <c r="KI74" s="142"/>
      <c r="KJ74" s="142"/>
      <c r="KK74" s="142"/>
      <c r="KL74" s="142"/>
      <c r="KM74" s="142"/>
      <c r="KN74" s="142"/>
      <c r="KO74" s="142"/>
      <c r="KP74" s="142"/>
      <c r="KQ74" s="142"/>
      <c r="KR74" s="142"/>
      <c r="KS74" s="142"/>
      <c r="KT74" s="142"/>
      <c r="KU74" s="142"/>
      <c r="KV74" s="142"/>
      <c r="KW74" s="142"/>
      <c r="KX74" s="142"/>
      <c r="KY74" s="142"/>
      <c r="KZ74" s="142"/>
      <c r="LA74" s="142"/>
      <c r="LB74" s="142"/>
      <c r="LC74" s="142"/>
      <c r="LD74" s="142"/>
      <c r="LE74" s="142"/>
      <c r="LF74" s="142">
        <v>3</v>
      </c>
      <c r="LG74" s="142">
        <v>1</v>
      </c>
      <c r="LH74" s="142">
        <v>1</v>
      </c>
      <c r="LI74" s="142">
        <v>0</v>
      </c>
      <c r="LJ74" s="142"/>
      <c r="LK74" s="142"/>
      <c r="LL74" s="142"/>
      <c r="LM74" s="142"/>
      <c r="LN74" s="142"/>
      <c r="LO74" s="142"/>
      <c r="LP74" s="142"/>
      <c r="LQ74" s="194"/>
      <c r="LR74" s="142"/>
      <c r="LS74" s="144"/>
      <c r="LT74" s="142"/>
      <c r="LU74" s="142"/>
      <c r="LV74" s="142"/>
      <c r="LW74" s="142"/>
      <c r="LX74" s="142"/>
      <c r="LY74" s="142"/>
      <c r="LZ74" s="142">
        <v>9.1999999999999993</v>
      </c>
      <c r="MA74" s="142" t="s">
        <v>1642</v>
      </c>
      <c r="MB74" s="144" t="s">
        <v>1643</v>
      </c>
      <c r="MC74" s="142">
        <v>0</v>
      </c>
      <c r="MD74" s="142"/>
      <c r="ME74" s="142"/>
      <c r="MF74" s="142"/>
      <c r="MG74" s="142"/>
      <c r="MH74" s="142"/>
      <c r="MI74" s="142"/>
      <c r="MJ74" s="142"/>
      <c r="MK74" s="142"/>
      <c r="ML74" s="142"/>
      <c r="MM74" s="142"/>
      <c r="MN74" s="142"/>
      <c r="MO74" s="142"/>
      <c r="MP74" s="142"/>
      <c r="MQ74" s="142"/>
      <c r="MR74" s="142"/>
      <c r="MS74" s="142"/>
      <c r="MT74" s="142"/>
      <c r="MU74" s="142"/>
      <c r="MV74" s="142"/>
      <c r="MW74" s="142"/>
      <c r="MX74" s="142"/>
      <c r="MY74" s="168"/>
      <c r="MZ74" s="142"/>
      <c r="NA74" s="180" t="s">
        <v>739</v>
      </c>
      <c r="NB74" s="142"/>
      <c r="NC74" s="142"/>
      <c r="ND74" s="142" t="s">
        <v>1644</v>
      </c>
      <c r="NE74" s="270">
        <v>45657.441259814797</v>
      </c>
      <c r="NF74" s="270">
        <v>45670.394930393501</v>
      </c>
      <c r="NG74" s="270">
        <v>45657</v>
      </c>
      <c r="NH74" s="128"/>
      <c r="NI74" s="128" t="s">
        <v>322</v>
      </c>
      <c r="NJ74" s="128"/>
      <c r="NK74" s="128" t="s">
        <v>322</v>
      </c>
      <c r="NL74" s="128"/>
      <c r="NM74" s="128" t="s">
        <v>323</v>
      </c>
      <c r="NN74" s="128"/>
      <c r="NO74" s="128" t="s">
        <v>727</v>
      </c>
      <c r="NP74" s="136" t="s">
        <v>739</v>
      </c>
      <c r="NQ74" s="136" t="s">
        <v>495</v>
      </c>
      <c r="NR74" s="128" t="s">
        <v>331</v>
      </c>
      <c r="NS74" s="128">
        <v>1</v>
      </c>
      <c r="NT74" s="128">
        <v>0</v>
      </c>
      <c r="NU74" s="128">
        <v>0</v>
      </c>
      <c r="NV74" s="128">
        <v>0</v>
      </c>
      <c r="NW74" s="128">
        <v>0</v>
      </c>
      <c r="NX74" s="128">
        <v>0</v>
      </c>
      <c r="NY74" s="128"/>
      <c r="NZ74" s="128" t="s">
        <v>329</v>
      </c>
      <c r="OA74" s="128">
        <v>0</v>
      </c>
      <c r="OB74" s="128">
        <v>1</v>
      </c>
      <c r="OC74" s="128">
        <v>0</v>
      </c>
      <c r="OD74" s="128">
        <v>0</v>
      </c>
      <c r="OE74" s="128">
        <v>0</v>
      </c>
      <c r="OF74" s="128">
        <v>0</v>
      </c>
      <c r="OG74" s="128">
        <v>0</v>
      </c>
      <c r="OH74" s="128">
        <v>0</v>
      </c>
      <c r="OI74" s="128">
        <v>0</v>
      </c>
      <c r="OJ74" s="128">
        <v>0</v>
      </c>
      <c r="OK74" s="128">
        <v>0</v>
      </c>
      <c r="OL74" s="128"/>
      <c r="OM74" s="128"/>
      <c r="ON74" s="128"/>
      <c r="OO74" s="128"/>
      <c r="OP74" s="128"/>
      <c r="OQ74" s="128"/>
      <c r="OR74" s="128"/>
      <c r="OS74" s="128"/>
      <c r="OT74" s="128"/>
      <c r="OU74" s="128"/>
      <c r="OV74" s="128"/>
      <c r="OW74" s="128"/>
      <c r="OX74" s="128"/>
      <c r="OY74" s="128"/>
      <c r="OZ74" s="128"/>
      <c r="PA74" s="128"/>
      <c r="PB74" s="128"/>
      <c r="PC74" s="128"/>
      <c r="PD74" s="128"/>
      <c r="PE74" s="128"/>
      <c r="PF74" s="128"/>
      <c r="PG74" s="128"/>
      <c r="PH74" s="128"/>
      <c r="PI74" s="128"/>
      <c r="PJ74" s="128"/>
      <c r="PK74" s="128"/>
      <c r="PL74" s="128"/>
      <c r="PM74" s="128"/>
      <c r="PN74" s="128"/>
      <c r="PO74" s="128"/>
      <c r="PP74" s="128"/>
      <c r="PQ74" s="128"/>
      <c r="PR74" s="128"/>
      <c r="PS74" s="128">
        <v>3</v>
      </c>
      <c r="PT74" s="128">
        <v>1</v>
      </c>
      <c r="PU74" s="128">
        <v>1</v>
      </c>
      <c r="PV74" s="128">
        <v>1</v>
      </c>
      <c r="PW74" s="128"/>
      <c r="PX74" s="128"/>
      <c r="PY74" s="128"/>
      <c r="PZ74" s="128"/>
      <c r="QA74" s="128"/>
      <c r="QB74" s="128"/>
      <c r="QC74" s="128"/>
      <c r="QD74" s="198"/>
      <c r="QE74" s="128"/>
      <c r="QF74" s="163"/>
      <c r="QG74" s="128"/>
      <c r="QH74" s="128"/>
      <c r="QI74" s="128"/>
      <c r="QJ74" s="128"/>
      <c r="QK74" s="128"/>
      <c r="QL74" s="128"/>
      <c r="QM74" s="128">
        <v>6.3</v>
      </c>
      <c r="QN74" s="128" t="s">
        <v>1645</v>
      </c>
      <c r="QO74" s="163" t="s">
        <v>1646</v>
      </c>
      <c r="QP74" s="128">
        <v>0</v>
      </c>
      <c r="QQ74" s="128"/>
      <c r="QR74" s="128"/>
      <c r="QS74" s="128"/>
      <c r="QT74" s="128"/>
      <c r="QU74" s="128"/>
      <c r="QV74" s="128"/>
      <c r="QW74" s="128"/>
      <c r="QX74" s="128"/>
      <c r="QY74" s="128"/>
      <c r="QZ74" s="128"/>
      <c r="RA74" s="128"/>
      <c r="RB74" s="128"/>
      <c r="RC74" s="128"/>
      <c r="RD74" s="128"/>
      <c r="RE74" s="128"/>
      <c r="RF74" s="128"/>
      <c r="RG74" s="128"/>
      <c r="RH74" s="128"/>
      <c r="RI74" s="128"/>
      <c r="RJ74" s="128"/>
      <c r="RK74" s="128"/>
      <c r="RL74" s="128"/>
      <c r="RM74" s="169"/>
      <c r="RN74" s="128"/>
      <c r="RO74" s="169"/>
      <c r="RP74" s="128"/>
      <c r="RQ74" s="128" t="s">
        <v>1647</v>
      </c>
      <c r="RR74" s="105">
        <f t="shared" si="47"/>
        <v>2.91</v>
      </c>
      <c r="RS74" s="113">
        <f t="shared" si="48"/>
        <v>2.8900000000000006</v>
      </c>
      <c r="RT74" s="105">
        <f t="shared" si="49"/>
        <v>2.8999999999999995</v>
      </c>
      <c r="RU74" s="105">
        <f t="shared" si="50"/>
        <v>0</v>
      </c>
      <c r="RV74" s="105">
        <f t="shared" si="51"/>
        <v>0</v>
      </c>
      <c r="RW74" s="105">
        <f t="shared" si="52"/>
        <v>0</v>
      </c>
      <c r="RX74" s="105">
        <f t="shared" si="53"/>
        <v>0</v>
      </c>
      <c r="RY74" s="105">
        <f t="shared" si="54"/>
        <v>0</v>
      </c>
      <c r="RZ74" s="105">
        <f t="shared" si="55"/>
        <v>0</v>
      </c>
      <c r="SA74" s="105">
        <f t="shared" si="56"/>
        <v>0</v>
      </c>
      <c r="SB74" s="105">
        <f t="shared" si="57"/>
        <v>0</v>
      </c>
      <c r="SC74" s="105">
        <f t="shared" si="58"/>
        <v>0</v>
      </c>
      <c r="SD74" s="106">
        <f t="shared" si="62"/>
        <v>2.9</v>
      </c>
      <c r="SE74" s="106">
        <f t="shared" si="63"/>
        <v>0</v>
      </c>
      <c r="SF74" s="106">
        <f t="shared" si="64"/>
        <v>0</v>
      </c>
      <c r="SG74" s="106">
        <f t="shared" si="59"/>
        <v>0</v>
      </c>
      <c r="SH74" s="107">
        <f>(SD74/1000)*Parameters!$H$2</f>
        <v>8.5549999999999992E-5</v>
      </c>
      <c r="SI74" s="107">
        <f>(SE74/1000)*Parameters!$H$4</f>
        <v>0</v>
      </c>
      <c r="SJ74" s="107">
        <f>(SF74/1000)*Parameters!$H$3</f>
        <v>0</v>
      </c>
      <c r="SK74" s="107">
        <f>(SG74/1000)*Parameters!$H$5</f>
        <v>0</v>
      </c>
      <c r="SL74" s="108">
        <f t="shared" si="65"/>
        <v>8.5549999999999992E-5</v>
      </c>
      <c r="SM74" s="109">
        <f t="shared" si="60"/>
        <v>1</v>
      </c>
      <c r="SN74" s="109">
        <f t="shared" si="31"/>
        <v>0</v>
      </c>
      <c r="SO74" s="109">
        <f t="shared" si="32"/>
        <v>0</v>
      </c>
      <c r="SP74" s="109">
        <f t="shared" si="33"/>
        <v>0</v>
      </c>
      <c r="SQ74" s="110">
        <f>SUM(GS74*Parameters!$L$2,GT74*Parameters!$L$3,GU74*Parameters!$L$4,GV74*Parameters!$L$5)</f>
        <v>3.0999999999999996</v>
      </c>
      <c r="SR74" s="110">
        <f>SUM(LF74*Parameters!$L$2,LG74*Parameters!$L$3,LH74*Parameters!$L$4,LI74*Parameters!$L$5)</f>
        <v>3.3</v>
      </c>
      <c r="SS74" s="110">
        <f>SUM(PS74*Parameters!$L$2,PT74*Parameters!$L$3,PU74*Parameters!$L$4,PV74*Parameters!$L$5)</f>
        <v>4.0999999999999996</v>
      </c>
      <c r="ST74" s="110">
        <f t="shared" si="66"/>
        <v>3.5</v>
      </c>
      <c r="SU74" s="111">
        <f t="shared" si="67"/>
        <v>0.84059477544922101</v>
      </c>
      <c r="SV74" s="111">
        <f t="shared" si="68"/>
        <v>0</v>
      </c>
      <c r="SW74" s="111">
        <f t="shared" si="69"/>
        <v>0</v>
      </c>
      <c r="SX74" s="111">
        <f t="shared" si="70"/>
        <v>0</v>
      </c>
      <c r="SY74" s="162">
        <f t="shared" si="61"/>
        <v>45654</v>
      </c>
      <c r="SZ74" s="162">
        <f t="shared" si="71"/>
        <v>45655</v>
      </c>
    </row>
    <row r="75" spans="1:520">
      <c r="A75" s="276">
        <v>45648.570980046301</v>
      </c>
      <c r="B75" s="276">
        <v>45648.579359039402</v>
      </c>
      <c r="C75" s="276">
        <v>45648</v>
      </c>
      <c r="D75" s="121"/>
      <c r="E75" s="121" t="s">
        <v>322</v>
      </c>
      <c r="F75" s="121"/>
      <c r="G75" s="121" t="s">
        <v>322</v>
      </c>
      <c r="H75" s="121"/>
      <c r="I75" s="121" t="s">
        <v>323</v>
      </c>
      <c r="J75" s="121"/>
      <c r="K75" s="121" t="s">
        <v>727</v>
      </c>
      <c r="L75" s="151" t="s">
        <v>808</v>
      </c>
      <c r="M75" s="245" t="s">
        <v>496</v>
      </c>
      <c r="N75" s="121" t="s">
        <v>331</v>
      </c>
      <c r="O75" s="121">
        <v>1</v>
      </c>
      <c r="P75" s="121">
        <v>0</v>
      </c>
      <c r="Q75" s="121">
        <v>0</v>
      </c>
      <c r="R75" s="121">
        <v>0</v>
      </c>
      <c r="S75" s="121">
        <v>0</v>
      </c>
      <c r="T75" s="121">
        <v>0</v>
      </c>
      <c r="U75" s="121"/>
      <c r="V75" s="121" t="s">
        <v>329</v>
      </c>
      <c r="W75" s="121">
        <v>0</v>
      </c>
      <c r="X75" s="121">
        <v>1</v>
      </c>
      <c r="Y75" s="117">
        <v>0</v>
      </c>
      <c r="Z75" s="117">
        <v>0</v>
      </c>
      <c r="AA75" s="117">
        <v>0</v>
      </c>
      <c r="AB75" s="117">
        <v>0</v>
      </c>
      <c r="AC75" s="117">
        <v>0</v>
      </c>
      <c r="AD75" s="117">
        <v>0</v>
      </c>
      <c r="AE75" s="117">
        <v>0</v>
      </c>
      <c r="AF75" s="117">
        <v>0</v>
      </c>
      <c r="AG75" s="117">
        <v>0</v>
      </c>
      <c r="AH75" s="117"/>
      <c r="AI75" s="117"/>
      <c r="AJ75" s="117"/>
      <c r="AK75" s="117"/>
      <c r="AL75" s="117"/>
      <c r="AM75" s="117"/>
      <c r="AN75" s="117"/>
      <c r="AO75" s="117"/>
      <c r="AP75" s="117"/>
      <c r="AQ75" s="117"/>
      <c r="AR75" s="117"/>
      <c r="AS75" s="117"/>
      <c r="AT75" s="117"/>
      <c r="AU75" s="117"/>
      <c r="AV75" s="117"/>
      <c r="AW75" s="117"/>
      <c r="AX75" s="117"/>
      <c r="AY75" s="117"/>
      <c r="AZ75" s="117"/>
      <c r="BA75" s="117"/>
      <c r="BB75" s="117"/>
      <c r="BC75" s="117"/>
      <c r="BD75" s="117"/>
      <c r="BE75" s="117"/>
      <c r="BF75" s="190"/>
      <c r="BG75" s="121"/>
      <c r="BH75" s="122"/>
      <c r="BI75" s="117"/>
      <c r="BJ75" s="117"/>
      <c r="BK75" s="117"/>
      <c r="BL75" s="117"/>
      <c r="BM75" s="117"/>
      <c r="BN75" s="117"/>
      <c r="BO75" s="117">
        <v>13.68</v>
      </c>
      <c r="BP75" s="117" t="s">
        <v>1648</v>
      </c>
      <c r="BQ75" s="122" t="s">
        <v>1649</v>
      </c>
      <c r="BR75" s="117"/>
      <c r="BS75" s="117"/>
      <c r="BT75" s="117"/>
      <c r="BU75" s="117"/>
      <c r="BV75" s="117"/>
      <c r="BW75" s="117"/>
      <c r="BX75" s="117"/>
      <c r="BY75" s="117"/>
      <c r="BZ75" s="117"/>
      <c r="CA75" s="117"/>
      <c r="CB75" s="117"/>
      <c r="CC75" s="117"/>
      <c r="CD75" s="117"/>
      <c r="CE75" s="117"/>
      <c r="CF75" s="117"/>
      <c r="CG75" s="117"/>
      <c r="CH75" s="117"/>
      <c r="CI75" s="117"/>
      <c r="CJ75" s="117"/>
      <c r="CK75" s="117"/>
      <c r="CL75" s="117"/>
      <c r="CM75" s="117"/>
      <c r="CN75" s="117"/>
      <c r="CO75" s="117"/>
      <c r="CP75" s="117"/>
      <c r="CQ75" s="117"/>
      <c r="CR75" s="117"/>
      <c r="CS75" s="117"/>
      <c r="CT75" s="117"/>
      <c r="CU75" s="117"/>
      <c r="CV75" s="117"/>
      <c r="CW75" s="117"/>
      <c r="CX75" s="117"/>
      <c r="CY75" s="117"/>
      <c r="CZ75" s="117"/>
      <c r="DA75" s="117"/>
      <c r="DB75" s="117"/>
      <c r="DC75" s="117"/>
      <c r="DD75" s="117"/>
      <c r="DE75" s="117"/>
      <c r="DF75" s="117"/>
      <c r="DG75" s="117"/>
      <c r="DH75" s="117"/>
      <c r="DI75" s="117"/>
      <c r="DJ75" s="117"/>
      <c r="DK75" s="117"/>
      <c r="DL75" s="117"/>
      <c r="DM75" s="117"/>
      <c r="DN75" s="171"/>
      <c r="DO75" s="117"/>
      <c r="DP75" s="166"/>
      <c r="DQ75" s="117"/>
      <c r="DR75" s="166"/>
      <c r="DS75" s="117"/>
      <c r="DT75" s="117"/>
      <c r="DU75" s="117"/>
      <c r="DV75" s="117"/>
      <c r="DW75" s="248" t="s">
        <v>756</v>
      </c>
      <c r="DX75" s="117"/>
      <c r="DY75" s="117"/>
      <c r="DZ75" s="117"/>
      <c r="EA75" s="117"/>
      <c r="EB75" s="117"/>
      <c r="EC75" s="117"/>
      <c r="ED75" s="117" t="s">
        <v>1650</v>
      </c>
      <c r="EE75" s="252">
        <v>45649.570314687502</v>
      </c>
      <c r="EF75" s="261">
        <v>45649.578697870398</v>
      </c>
      <c r="EG75" s="252">
        <v>45649</v>
      </c>
      <c r="EH75" s="129"/>
      <c r="EI75" s="129" t="s">
        <v>322</v>
      </c>
      <c r="EJ75" s="129"/>
      <c r="EK75" s="129" t="s">
        <v>322</v>
      </c>
      <c r="EL75" s="129"/>
      <c r="EM75" s="129" t="s">
        <v>323</v>
      </c>
      <c r="EN75" s="129"/>
      <c r="EO75" s="129" t="s">
        <v>727</v>
      </c>
      <c r="EP75" s="153" t="s">
        <v>756</v>
      </c>
      <c r="EQ75" s="153" t="s">
        <v>496</v>
      </c>
      <c r="ER75" s="129" t="s">
        <v>331</v>
      </c>
      <c r="ES75" s="129">
        <v>1</v>
      </c>
      <c r="ET75" s="129">
        <v>0</v>
      </c>
      <c r="EU75" s="129">
        <v>0</v>
      </c>
      <c r="EV75" s="129">
        <v>0</v>
      </c>
      <c r="EW75" s="129">
        <v>0</v>
      </c>
      <c r="EX75" s="129">
        <v>0</v>
      </c>
      <c r="EY75" s="129"/>
      <c r="EZ75" s="129" t="s">
        <v>329</v>
      </c>
      <c r="FA75" s="129">
        <v>0</v>
      </c>
      <c r="FB75" s="129">
        <v>1</v>
      </c>
      <c r="FC75" s="129">
        <v>0</v>
      </c>
      <c r="FD75" s="129">
        <v>0</v>
      </c>
      <c r="FE75" s="129">
        <v>0</v>
      </c>
      <c r="FF75" s="129">
        <v>0</v>
      </c>
      <c r="FG75" s="129">
        <v>0</v>
      </c>
      <c r="FH75" s="129">
        <v>0</v>
      </c>
      <c r="FI75" s="129">
        <v>0</v>
      </c>
      <c r="FJ75" s="129">
        <v>0</v>
      </c>
      <c r="FK75" s="129">
        <v>0</v>
      </c>
      <c r="FL75" s="129"/>
      <c r="FM75" s="129"/>
      <c r="FN75" s="129"/>
      <c r="FO75" s="129"/>
      <c r="FP75" s="129"/>
      <c r="FQ75" s="129"/>
      <c r="FR75" s="129"/>
      <c r="FS75" s="129"/>
      <c r="FT75" s="129"/>
      <c r="FU75" s="129"/>
      <c r="FV75" s="129"/>
      <c r="FW75" s="129"/>
      <c r="FX75" s="129"/>
      <c r="FY75" s="129"/>
      <c r="FZ75" s="129"/>
      <c r="GA75" s="129"/>
      <c r="GB75" s="129"/>
      <c r="GC75" s="129"/>
      <c r="GD75" s="129"/>
      <c r="GE75" s="129"/>
      <c r="GF75" s="129"/>
      <c r="GG75" s="129"/>
      <c r="GH75" s="129"/>
      <c r="GI75" s="129"/>
      <c r="GJ75" s="129"/>
      <c r="GK75" s="129"/>
      <c r="GL75" s="129"/>
      <c r="GM75" s="129"/>
      <c r="GN75" s="129"/>
      <c r="GO75" s="129"/>
      <c r="GP75" s="129"/>
      <c r="GQ75" s="129"/>
      <c r="GR75" s="129"/>
      <c r="GS75" s="129">
        <v>4</v>
      </c>
      <c r="GT75" s="129">
        <v>1</v>
      </c>
      <c r="GU75" s="129">
        <v>0</v>
      </c>
      <c r="GV75" s="129">
        <v>0</v>
      </c>
      <c r="GW75" s="129"/>
      <c r="GX75" s="129"/>
      <c r="GY75" s="129"/>
      <c r="GZ75" s="129"/>
      <c r="HA75" s="129"/>
      <c r="HB75" s="129"/>
      <c r="HC75" s="129"/>
      <c r="HD75" s="186"/>
      <c r="HE75" s="129"/>
      <c r="HF75" s="140"/>
      <c r="HG75" s="129"/>
      <c r="HH75" s="129"/>
      <c r="HI75" s="129"/>
      <c r="HJ75" s="129"/>
      <c r="HK75" s="129"/>
      <c r="HL75" s="129"/>
      <c r="HM75" s="129">
        <v>10.88</v>
      </c>
      <c r="HN75" s="129" t="s">
        <v>1651</v>
      </c>
      <c r="HO75" s="140" t="s">
        <v>1652</v>
      </c>
      <c r="HP75" s="129">
        <v>0</v>
      </c>
      <c r="HQ75" s="129"/>
      <c r="HR75" s="129"/>
      <c r="HS75" s="129"/>
      <c r="HT75" s="129"/>
      <c r="HU75" s="129"/>
      <c r="HV75" s="129"/>
      <c r="HW75" s="129"/>
      <c r="HX75" s="129"/>
      <c r="HY75" s="129"/>
      <c r="HZ75" s="129"/>
      <c r="IA75" s="129"/>
      <c r="IB75" s="129"/>
      <c r="IC75" s="129"/>
      <c r="ID75" s="129"/>
      <c r="IE75" s="129"/>
      <c r="IF75" s="129"/>
      <c r="IG75" s="129"/>
      <c r="IH75" s="129"/>
      <c r="II75" s="129"/>
      <c r="IJ75" s="129"/>
      <c r="IK75" s="129"/>
      <c r="IL75" s="176" t="s">
        <v>759</v>
      </c>
      <c r="IM75" s="129"/>
      <c r="IN75" s="167"/>
      <c r="IO75" s="129"/>
      <c r="IP75" s="129"/>
      <c r="IQ75" s="129" t="s">
        <v>1653</v>
      </c>
      <c r="IR75" s="265">
        <v>45650.5641178472</v>
      </c>
      <c r="IS75" s="265">
        <v>45650.571541666701</v>
      </c>
      <c r="IT75" s="265">
        <v>45650</v>
      </c>
      <c r="IU75" s="142"/>
      <c r="IV75" s="142" t="s">
        <v>322</v>
      </c>
      <c r="IW75" s="142"/>
      <c r="IX75" s="142" t="s">
        <v>322</v>
      </c>
      <c r="IY75" s="142"/>
      <c r="IZ75" s="142" t="s">
        <v>323</v>
      </c>
      <c r="JA75" s="142"/>
      <c r="JB75" s="142" t="s">
        <v>727</v>
      </c>
      <c r="JC75" s="154" t="s">
        <v>759</v>
      </c>
      <c r="JD75" s="154" t="s">
        <v>496</v>
      </c>
      <c r="JE75" s="142" t="s">
        <v>331</v>
      </c>
      <c r="JF75" s="142">
        <v>1</v>
      </c>
      <c r="JG75" s="142">
        <v>0</v>
      </c>
      <c r="JH75" s="142">
        <v>0</v>
      </c>
      <c r="JI75" s="142">
        <v>0</v>
      </c>
      <c r="JJ75" s="142">
        <v>0</v>
      </c>
      <c r="JK75" s="142">
        <v>0</v>
      </c>
      <c r="JL75" s="142"/>
      <c r="JM75" s="142" t="s">
        <v>329</v>
      </c>
      <c r="JN75" s="142">
        <v>0</v>
      </c>
      <c r="JO75" s="142">
        <v>1</v>
      </c>
      <c r="JP75" s="142">
        <v>0</v>
      </c>
      <c r="JQ75" s="142">
        <v>0</v>
      </c>
      <c r="JR75" s="142">
        <v>0</v>
      </c>
      <c r="JS75" s="142">
        <v>0</v>
      </c>
      <c r="JT75" s="142">
        <v>0</v>
      </c>
      <c r="JU75" s="142">
        <v>0</v>
      </c>
      <c r="JV75" s="142">
        <v>0</v>
      </c>
      <c r="JW75" s="142">
        <v>0</v>
      </c>
      <c r="JX75" s="142">
        <v>0</v>
      </c>
      <c r="JY75" s="142"/>
      <c r="JZ75" s="142"/>
      <c r="KA75" s="142"/>
      <c r="KB75" s="142"/>
      <c r="KC75" s="142"/>
      <c r="KD75" s="142"/>
      <c r="KE75" s="142"/>
      <c r="KF75" s="142"/>
      <c r="KG75" s="142"/>
      <c r="KH75" s="142"/>
      <c r="KI75" s="142"/>
      <c r="KJ75" s="142"/>
      <c r="KK75" s="142"/>
      <c r="KL75" s="142"/>
      <c r="KM75" s="142"/>
      <c r="KN75" s="142"/>
      <c r="KO75" s="142"/>
      <c r="KP75" s="142"/>
      <c r="KQ75" s="142"/>
      <c r="KR75" s="142"/>
      <c r="KS75" s="142"/>
      <c r="KT75" s="142"/>
      <c r="KU75" s="142"/>
      <c r="KV75" s="142"/>
      <c r="KW75" s="142"/>
      <c r="KX75" s="142"/>
      <c r="KY75" s="142"/>
      <c r="KZ75" s="142"/>
      <c r="LA75" s="142"/>
      <c r="LB75" s="142"/>
      <c r="LC75" s="142"/>
      <c r="LD75" s="142"/>
      <c r="LE75" s="142"/>
      <c r="LF75" s="142">
        <v>4</v>
      </c>
      <c r="LG75" s="142">
        <v>1</v>
      </c>
      <c r="LH75" s="142">
        <v>0</v>
      </c>
      <c r="LI75" s="142">
        <v>0</v>
      </c>
      <c r="LJ75" s="142"/>
      <c r="LK75" s="142"/>
      <c r="LL75" s="142"/>
      <c r="LM75" s="142"/>
      <c r="LN75" s="142"/>
      <c r="LO75" s="142"/>
      <c r="LP75" s="142"/>
      <c r="LQ75" s="194"/>
      <c r="LR75" s="142"/>
      <c r="LS75" s="144"/>
      <c r="LT75" s="142"/>
      <c r="LU75" s="142"/>
      <c r="LV75" s="142"/>
      <c r="LW75" s="142"/>
      <c r="LX75" s="142"/>
      <c r="LY75" s="142"/>
      <c r="LZ75" s="142">
        <v>7.59</v>
      </c>
      <c r="MA75" s="142" t="s">
        <v>1654</v>
      </c>
      <c r="MB75" s="144" t="s">
        <v>1655</v>
      </c>
      <c r="MC75" s="142">
        <v>0</v>
      </c>
      <c r="MD75" s="142"/>
      <c r="ME75" s="142"/>
      <c r="MF75" s="142"/>
      <c r="MG75" s="142"/>
      <c r="MH75" s="142"/>
      <c r="MI75" s="142"/>
      <c r="MJ75" s="142"/>
      <c r="MK75" s="142"/>
      <c r="ML75" s="142"/>
      <c r="MM75" s="142"/>
      <c r="MN75" s="142"/>
      <c r="MO75" s="142"/>
      <c r="MP75" s="142"/>
      <c r="MQ75" s="142"/>
      <c r="MR75" s="142"/>
      <c r="MS75" s="142"/>
      <c r="MT75" s="142"/>
      <c r="MU75" s="142"/>
      <c r="MV75" s="142"/>
      <c r="MW75" s="142"/>
      <c r="MX75" s="142"/>
      <c r="MY75" s="168"/>
      <c r="MZ75" s="142"/>
      <c r="NA75" s="180" t="s">
        <v>763</v>
      </c>
      <c r="NB75" s="142"/>
      <c r="NC75" s="142"/>
      <c r="ND75" s="142" t="s">
        <v>1656</v>
      </c>
      <c r="NE75" s="270">
        <v>45651.5615338426</v>
      </c>
      <c r="NF75" s="270">
        <v>45651.575824756903</v>
      </c>
      <c r="NG75" s="270">
        <v>45651</v>
      </c>
      <c r="NH75" s="128"/>
      <c r="NI75" s="128" t="s">
        <v>322</v>
      </c>
      <c r="NJ75" s="128"/>
      <c r="NK75" s="128" t="s">
        <v>322</v>
      </c>
      <c r="NL75" s="128"/>
      <c r="NM75" s="128" t="s">
        <v>323</v>
      </c>
      <c r="NN75" s="128"/>
      <c r="NO75" s="128" t="s">
        <v>727</v>
      </c>
      <c r="NP75" s="136" t="s">
        <v>763</v>
      </c>
      <c r="NQ75" s="136" t="s">
        <v>496</v>
      </c>
      <c r="NR75" s="128" t="s">
        <v>331</v>
      </c>
      <c r="NS75" s="128">
        <v>1</v>
      </c>
      <c r="NT75" s="128">
        <v>0</v>
      </c>
      <c r="NU75" s="128">
        <v>0</v>
      </c>
      <c r="NV75" s="128">
        <v>0</v>
      </c>
      <c r="NW75" s="128">
        <v>0</v>
      </c>
      <c r="NX75" s="128">
        <v>0</v>
      </c>
      <c r="NY75" s="128"/>
      <c r="NZ75" s="128" t="s">
        <v>329</v>
      </c>
      <c r="OA75" s="128">
        <v>0</v>
      </c>
      <c r="OB75" s="128">
        <v>1</v>
      </c>
      <c r="OC75" s="128">
        <v>0</v>
      </c>
      <c r="OD75" s="128">
        <v>0</v>
      </c>
      <c r="OE75" s="128">
        <v>0</v>
      </c>
      <c r="OF75" s="128">
        <v>0</v>
      </c>
      <c r="OG75" s="128">
        <v>0</v>
      </c>
      <c r="OH75" s="128">
        <v>0</v>
      </c>
      <c r="OI75" s="128">
        <v>0</v>
      </c>
      <c r="OJ75" s="128">
        <v>0</v>
      </c>
      <c r="OK75" s="128">
        <v>0</v>
      </c>
      <c r="OL75" s="128"/>
      <c r="OM75" s="128"/>
      <c r="ON75" s="128"/>
      <c r="OO75" s="128"/>
      <c r="OP75" s="128"/>
      <c r="OQ75" s="128"/>
      <c r="OR75" s="128"/>
      <c r="OS75" s="128"/>
      <c r="OT75" s="128"/>
      <c r="OU75" s="128"/>
      <c r="OV75" s="128"/>
      <c r="OW75" s="128"/>
      <c r="OX75" s="128"/>
      <c r="OY75" s="128"/>
      <c r="OZ75" s="128"/>
      <c r="PA75" s="128"/>
      <c r="PB75" s="128"/>
      <c r="PC75" s="128"/>
      <c r="PD75" s="128"/>
      <c r="PE75" s="128"/>
      <c r="PF75" s="128"/>
      <c r="PG75" s="128"/>
      <c r="PH75" s="128"/>
      <c r="PI75" s="128"/>
      <c r="PJ75" s="128"/>
      <c r="PK75" s="128"/>
      <c r="PL75" s="128"/>
      <c r="PM75" s="128"/>
      <c r="PN75" s="128"/>
      <c r="PO75" s="128"/>
      <c r="PP75" s="128"/>
      <c r="PQ75" s="128"/>
      <c r="PR75" s="128"/>
      <c r="PS75" s="128">
        <v>4</v>
      </c>
      <c r="PT75" s="128">
        <v>1</v>
      </c>
      <c r="PU75" s="128">
        <v>0</v>
      </c>
      <c r="PV75" s="128">
        <v>0</v>
      </c>
      <c r="PW75" s="128"/>
      <c r="PX75" s="128"/>
      <c r="PY75" s="128"/>
      <c r="PZ75" s="128"/>
      <c r="QA75" s="128"/>
      <c r="QB75" s="128"/>
      <c r="QC75" s="128"/>
      <c r="QD75" s="198"/>
      <c r="QE75" s="128"/>
      <c r="QF75" s="163"/>
      <c r="QG75" s="128"/>
      <c r="QH75" s="128"/>
      <c r="QI75" s="128"/>
      <c r="QJ75" s="128"/>
      <c r="QK75" s="128"/>
      <c r="QL75" s="128"/>
      <c r="QM75" s="128">
        <v>5.28</v>
      </c>
      <c r="QN75" s="128" t="s">
        <v>1657</v>
      </c>
      <c r="QO75" s="163" t="s">
        <v>1658</v>
      </c>
      <c r="QP75" s="128">
        <v>0</v>
      </c>
      <c r="QQ75" s="128"/>
      <c r="QR75" s="128"/>
      <c r="QS75" s="128"/>
      <c r="QT75" s="128"/>
      <c r="QU75" s="128"/>
      <c r="QV75" s="128"/>
      <c r="QW75" s="128"/>
      <c r="QX75" s="128"/>
      <c r="QY75" s="128"/>
      <c r="QZ75" s="128"/>
      <c r="RA75" s="128"/>
      <c r="RB75" s="128"/>
      <c r="RC75" s="128"/>
      <c r="RD75" s="128"/>
      <c r="RE75" s="128"/>
      <c r="RF75" s="128"/>
      <c r="RG75" s="128"/>
      <c r="RH75" s="128"/>
      <c r="RI75" s="128"/>
      <c r="RJ75" s="128"/>
      <c r="RK75" s="128"/>
      <c r="RL75" s="128"/>
      <c r="RM75" s="169"/>
      <c r="RN75" s="128"/>
      <c r="RO75" s="169"/>
      <c r="RP75" s="128"/>
      <c r="RQ75" s="128" t="s">
        <v>1659</v>
      </c>
      <c r="RR75" s="105">
        <f t="shared" si="47"/>
        <v>2.7999999999999989</v>
      </c>
      <c r="RS75" s="113">
        <f t="shared" si="48"/>
        <v>3.2900000000000009</v>
      </c>
      <c r="RT75" s="105">
        <f t="shared" si="49"/>
        <v>2.3099999999999996</v>
      </c>
      <c r="RU75" s="105">
        <f t="shared" si="50"/>
        <v>0</v>
      </c>
      <c r="RV75" s="105">
        <f t="shared" si="51"/>
        <v>0</v>
      </c>
      <c r="RW75" s="105">
        <f t="shared" si="52"/>
        <v>0</v>
      </c>
      <c r="RX75" s="105">
        <f t="shared" si="53"/>
        <v>0</v>
      </c>
      <c r="RY75" s="105">
        <f t="shared" si="54"/>
        <v>0</v>
      </c>
      <c r="RZ75" s="105">
        <f t="shared" si="55"/>
        <v>0</v>
      </c>
      <c r="SA75" s="105">
        <f t="shared" si="56"/>
        <v>0</v>
      </c>
      <c r="SB75" s="105">
        <f t="shared" si="57"/>
        <v>0</v>
      </c>
      <c r="SC75" s="105">
        <f t="shared" si="58"/>
        <v>0</v>
      </c>
      <c r="SD75" s="106">
        <f t="shared" si="62"/>
        <v>2.7999999999999994</v>
      </c>
      <c r="SE75" s="106">
        <f t="shared" si="63"/>
        <v>0</v>
      </c>
      <c r="SF75" s="106">
        <f t="shared" si="64"/>
        <v>0</v>
      </c>
      <c r="SG75" s="106">
        <f t="shared" si="59"/>
        <v>0</v>
      </c>
      <c r="SH75" s="107">
        <f>(SD75/1000)*Parameters!$H$2</f>
        <v>8.2599999999999988E-5</v>
      </c>
      <c r="SI75" s="107">
        <f>(SE75/1000)*Parameters!$H$4</f>
        <v>0</v>
      </c>
      <c r="SJ75" s="107">
        <f>(SF75/1000)*Parameters!$H$3</f>
        <v>0</v>
      </c>
      <c r="SK75" s="107">
        <f>(SG75/1000)*Parameters!$H$5</f>
        <v>0</v>
      </c>
      <c r="SL75" s="108">
        <f t="shared" si="65"/>
        <v>8.2599999999999988E-5</v>
      </c>
      <c r="SM75" s="109">
        <f t="shared" si="60"/>
        <v>1</v>
      </c>
      <c r="SN75" s="109">
        <f t="shared" si="31"/>
        <v>0</v>
      </c>
      <c r="SO75" s="109">
        <f t="shared" si="32"/>
        <v>0</v>
      </c>
      <c r="SP75" s="109">
        <f t="shared" si="33"/>
        <v>0</v>
      </c>
      <c r="SQ75" s="110">
        <f>SUM(GS75*Parameters!$L$2,GT75*Parameters!$L$3,GU75*Parameters!$L$4,GV75*Parameters!$L$5)</f>
        <v>2.8</v>
      </c>
      <c r="SR75" s="110">
        <f>SUM(LF75*Parameters!$L$2,LG75*Parameters!$L$3,LH75*Parameters!$L$4,LI75*Parameters!$L$5)</f>
        <v>2.8</v>
      </c>
      <c r="SS75" s="110">
        <f>SUM(PS75*Parameters!$L$2,PT75*Parameters!$L$3,PU75*Parameters!$L$4,PV75*Parameters!$L$5)</f>
        <v>2.8</v>
      </c>
      <c r="ST75" s="110">
        <f t="shared" si="66"/>
        <v>2.7999999999999994</v>
      </c>
      <c r="SU75" s="111">
        <f t="shared" si="67"/>
        <v>1</v>
      </c>
      <c r="SV75" s="111">
        <f t="shared" si="68"/>
        <v>0</v>
      </c>
      <c r="SW75" s="111">
        <f t="shared" si="69"/>
        <v>0</v>
      </c>
      <c r="SX75" s="111">
        <f t="shared" si="70"/>
        <v>0</v>
      </c>
      <c r="SY75" s="162">
        <f t="shared" si="61"/>
        <v>45648</v>
      </c>
      <c r="SZ75" s="162">
        <f t="shared" si="71"/>
        <v>45648</v>
      </c>
    </row>
    <row r="76" spans="1:520">
      <c r="A76" s="276">
        <v>45654.467569120403</v>
      </c>
      <c r="B76" s="276">
        <v>45654.470667858797</v>
      </c>
      <c r="C76" s="276">
        <v>45654</v>
      </c>
      <c r="D76" s="121"/>
      <c r="E76" s="121" t="s">
        <v>322</v>
      </c>
      <c r="F76" s="121"/>
      <c r="G76" s="121" t="s">
        <v>322</v>
      </c>
      <c r="H76" s="121"/>
      <c r="I76" s="121" t="s">
        <v>323</v>
      </c>
      <c r="J76" s="121"/>
      <c r="K76" s="121" t="s">
        <v>727</v>
      </c>
      <c r="L76" s="151" t="s">
        <v>728</v>
      </c>
      <c r="M76" s="245" t="s">
        <v>498</v>
      </c>
      <c r="N76" s="121" t="s">
        <v>331</v>
      </c>
      <c r="O76" s="121">
        <v>1</v>
      </c>
      <c r="P76" s="121">
        <v>0</v>
      </c>
      <c r="Q76" s="121">
        <v>0</v>
      </c>
      <c r="R76" s="121">
        <v>0</v>
      </c>
      <c r="S76" s="121">
        <v>0</v>
      </c>
      <c r="T76" s="121">
        <v>0</v>
      </c>
      <c r="U76" s="121"/>
      <c r="V76" s="121" t="s">
        <v>329</v>
      </c>
      <c r="W76" s="121">
        <v>0</v>
      </c>
      <c r="X76" s="121">
        <v>1</v>
      </c>
      <c r="Y76" s="117">
        <v>0</v>
      </c>
      <c r="Z76" s="117">
        <v>0</v>
      </c>
      <c r="AA76" s="117">
        <v>0</v>
      </c>
      <c r="AB76" s="117">
        <v>0</v>
      </c>
      <c r="AC76" s="117">
        <v>0</v>
      </c>
      <c r="AD76" s="117">
        <v>0</v>
      </c>
      <c r="AE76" s="117">
        <v>0</v>
      </c>
      <c r="AF76" s="117">
        <v>0</v>
      </c>
      <c r="AG76" s="117">
        <v>0</v>
      </c>
      <c r="AH76" s="117"/>
      <c r="AI76" s="117"/>
      <c r="AJ76" s="117"/>
      <c r="AK76" s="117"/>
      <c r="AL76" s="117"/>
      <c r="AM76" s="117"/>
      <c r="AN76" s="117"/>
      <c r="AO76" s="117"/>
      <c r="AP76" s="117"/>
      <c r="AQ76" s="117"/>
      <c r="AR76" s="117"/>
      <c r="AS76" s="117"/>
      <c r="AT76" s="117"/>
      <c r="AU76" s="117"/>
      <c r="AV76" s="117"/>
      <c r="AW76" s="117"/>
      <c r="AX76" s="117"/>
      <c r="AY76" s="117"/>
      <c r="AZ76" s="117"/>
      <c r="BA76" s="117"/>
      <c r="BB76" s="117"/>
      <c r="BC76" s="117"/>
      <c r="BD76" s="117"/>
      <c r="BE76" s="117"/>
      <c r="BF76" s="190"/>
      <c r="BG76" s="121"/>
      <c r="BH76" s="122"/>
      <c r="BI76" s="117"/>
      <c r="BJ76" s="117"/>
      <c r="BK76" s="117"/>
      <c r="BL76" s="117"/>
      <c r="BM76" s="117"/>
      <c r="BN76" s="117"/>
      <c r="BO76" s="117">
        <v>15</v>
      </c>
      <c r="BP76" s="117" t="s">
        <v>1660</v>
      </c>
      <c r="BQ76" s="122" t="s">
        <v>1661</v>
      </c>
      <c r="BR76" s="117"/>
      <c r="BS76" s="117"/>
      <c r="BT76" s="117"/>
      <c r="BU76" s="117"/>
      <c r="BV76" s="117"/>
      <c r="BW76" s="117"/>
      <c r="BX76" s="117"/>
      <c r="BY76" s="117"/>
      <c r="BZ76" s="117"/>
      <c r="CA76" s="117"/>
      <c r="CB76" s="117"/>
      <c r="CC76" s="117"/>
      <c r="CD76" s="117"/>
      <c r="CE76" s="117"/>
      <c r="CF76" s="117"/>
      <c r="CG76" s="117"/>
      <c r="CH76" s="117"/>
      <c r="CI76" s="117"/>
      <c r="CJ76" s="117"/>
      <c r="CK76" s="117"/>
      <c r="CL76" s="117"/>
      <c r="CM76" s="117"/>
      <c r="CN76" s="117"/>
      <c r="CO76" s="117"/>
      <c r="CP76" s="117"/>
      <c r="CQ76" s="117"/>
      <c r="CR76" s="117"/>
      <c r="CS76" s="117"/>
      <c r="CT76" s="117"/>
      <c r="CU76" s="117"/>
      <c r="CV76" s="117"/>
      <c r="CW76" s="117"/>
      <c r="CX76" s="117"/>
      <c r="CY76" s="117"/>
      <c r="CZ76" s="117"/>
      <c r="DA76" s="117"/>
      <c r="DB76" s="117"/>
      <c r="DC76" s="117"/>
      <c r="DD76" s="117"/>
      <c r="DE76" s="117"/>
      <c r="DF76" s="117"/>
      <c r="DG76" s="117"/>
      <c r="DH76" s="117"/>
      <c r="DI76" s="117"/>
      <c r="DJ76" s="117"/>
      <c r="DK76" s="117"/>
      <c r="DL76" s="117"/>
      <c r="DM76" s="117"/>
      <c r="DN76" s="171"/>
      <c r="DO76" s="117"/>
      <c r="DP76" s="166"/>
      <c r="DQ76" s="117"/>
      <c r="DR76" s="166"/>
      <c r="DS76" s="117"/>
      <c r="DT76" s="117"/>
      <c r="DU76" s="117"/>
      <c r="DV76" s="117"/>
      <c r="DW76" s="248" t="s">
        <v>731</v>
      </c>
      <c r="DX76" s="117"/>
      <c r="DY76" s="117"/>
      <c r="DZ76" s="117"/>
      <c r="EA76" s="117"/>
      <c r="EB76" s="117"/>
      <c r="EC76" s="117"/>
      <c r="ED76" s="117" t="s">
        <v>1662</v>
      </c>
      <c r="EE76" s="252">
        <v>45655.464279629603</v>
      </c>
      <c r="EF76" s="261">
        <v>45655.471670659703</v>
      </c>
      <c r="EG76" s="252">
        <v>45655</v>
      </c>
      <c r="EH76" s="129"/>
      <c r="EI76" s="129" t="s">
        <v>322</v>
      </c>
      <c r="EJ76" s="129"/>
      <c r="EK76" s="129" t="s">
        <v>322</v>
      </c>
      <c r="EL76" s="129"/>
      <c r="EM76" s="129" t="s">
        <v>323</v>
      </c>
      <c r="EN76" s="129"/>
      <c r="EO76" s="129" t="s">
        <v>727</v>
      </c>
      <c r="EP76" s="153" t="s">
        <v>731</v>
      </c>
      <c r="EQ76" s="153" t="s">
        <v>498</v>
      </c>
      <c r="ER76" s="129" t="s">
        <v>331</v>
      </c>
      <c r="ES76" s="129">
        <v>1</v>
      </c>
      <c r="ET76" s="129">
        <v>0</v>
      </c>
      <c r="EU76" s="129">
        <v>0</v>
      </c>
      <c r="EV76" s="129">
        <v>0</v>
      </c>
      <c r="EW76" s="129">
        <v>0</v>
      </c>
      <c r="EX76" s="129">
        <v>0</v>
      </c>
      <c r="EY76" s="129"/>
      <c r="EZ76" s="129" t="s">
        <v>329</v>
      </c>
      <c r="FA76" s="129">
        <v>0</v>
      </c>
      <c r="FB76" s="129">
        <v>1</v>
      </c>
      <c r="FC76" s="129">
        <v>0</v>
      </c>
      <c r="FD76" s="129">
        <v>0</v>
      </c>
      <c r="FE76" s="129">
        <v>0</v>
      </c>
      <c r="FF76" s="129">
        <v>0</v>
      </c>
      <c r="FG76" s="129">
        <v>0</v>
      </c>
      <c r="FH76" s="129">
        <v>0</v>
      </c>
      <c r="FI76" s="129">
        <v>0</v>
      </c>
      <c r="FJ76" s="129">
        <v>0</v>
      </c>
      <c r="FK76" s="129">
        <v>0</v>
      </c>
      <c r="FL76" s="129"/>
      <c r="FM76" s="129"/>
      <c r="FN76" s="129"/>
      <c r="FO76" s="129"/>
      <c r="FP76" s="129"/>
      <c r="FQ76" s="129"/>
      <c r="FR76" s="129"/>
      <c r="FS76" s="129"/>
      <c r="FT76" s="129"/>
      <c r="FU76" s="129"/>
      <c r="FV76" s="129"/>
      <c r="FW76" s="129"/>
      <c r="FX76" s="129"/>
      <c r="FY76" s="129"/>
      <c r="FZ76" s="129"/>
      <c r="GA76" s="129"/>
      <c r="GB76" s="129"/>
      <c r="GC76" s="129"/>
      <c r="GD76" s="129"/>
      <c r="GE76" s="129"/>
      <c r="GF76" s="129"/>
      <c r="GG76" s="129"/>
      <c r="GH76" s="129"/>
      <c r="GI76" s="129"/>
      <c r="GJ76" s="129"/>
      <c r="GK76" s="129"/>
      <c r="GL76" s="129"/>
      <c r="GM76" s="129"/>
      <c r="GN76" s="129"/>
      <c r="GO76" s="129"/>
      <c r="GP76" s="129"/>
      <c r="GQ76" s="129"/>
      <c r="GR76" s="129"/>
      <c r="GS76" s="129">
        <v>4</v>
      </c>
      <c r="GT76" s="129">
        <v>2</v>
      </c>
      <c r="GU76" s="129">
        <v>2</v>
      </c>
      <c r="GV76" s="129">
        <v>0</v>
      </c>
      <c r="GW76" s="129"/>
      <c r="GX76" s="129"/>
      <c r="GY76" s="129"/>
      <c r="GZ76" s="129"/>
      <c r="HA76" s="129"/>
      <c r="HB76" s="129"/>
      <c r="HC76" s="129"/>
      <c r="HD76" s="186"/>
      <c r="HE76" s="129"/>
      <c r="HF76" s="140"/>
      <c r="HG76" s="129"/>
      <c r="HH76" s="129"/>
      <c r="HI76" s="129"/>
      <c r="HJ76" s="129"/>
      <c r="HK76" s="129"/>
      <c r="HL76" s="129"/>
      <c r="HM76" s="129">
        <v>12.04</v>
      </c>
      <c r="HN76" s="129" t="s">
        <v>1663</v>
      </c>
      <c r="HO76" s="140" t="s">
        <v>1664</v>
      </c>
      <c r="HP76" s="129">
        <v>0</v>
      </c>
      <c r="HQ76" s="129"/>
      <c r="HR76" s="129"/>
      <c r="HS76" s="129"/>
      <c r="HT76" s="129"/>
      <c r="HU76" s="129"/>
      <c r="HV76" s="129"/>
      <c r="HW76" s="129"/>
      <c r="HX76" s="129"/>
      <c r="HY76" s="129"/>
      <c r="HZ76" s="129"/>
      <c r="IA76" s="129"/>
      <c r="IB76" s="129"/>
      <c r="IC76" s="129"/>
      <c r="ID76" s="129"/>
      <c r="IE76" s="129"/>
      <c r="IF76" s="129"/>
      <c r="IG76" s="129"/>
      <c r="IH76" s="129"/>
      <c r="II76" s="129"/>
      <c r="IJ76" s="129"/>
      <c r="IK76" s="129"/>
      <c r="IL76" s="176" t="s">
        <v>735</v>
      </c>
      <c r="IM76" s="129"/>
      <c r="IN76" s="167"/>
      <c r="IO76" s="129"/>
      <c r="IP76" s="129"/>
      <c r="IQ76" s="129" t="s">
        <v>1665</v>
      </c>
      <c r="IR76" s="265">
        <v>45656.467775092598</v>
      </c>
      <c r="IS76" s="265">
        <v>45665.409772835599</v>
      </c>
      <c r="IT76" s="265">
        <v>45656</v>
      </c>
      <c r="IU76" s="142"/>
      <c r="IV76" s="142" t="s">
        <v>322</v>
      </c>
      <c r="IW76" s="142"/>
      <c r="IX76" s="142" t="s">
        <v>322</v>
      </c>
      <c r="IY76" s="142"/>
      <c r="IZ76" s="142" t="s">
        <v>323</v>
      </c>
      <c r="JA76" s="142"/>
      <c r="JB76" s="142" t="s">
        <v>727</v>
      </c>
      <c r="JC76" s="154" t="s">
        <v>735</v>
      </c>
      <c r="JD76" s="154" t="s">
        <v>498</v>
      </c>
      <c r="JE76" s="142" t="s">
        <v>331</v>
      </c>
      <c r="JF76" s="142">
        <v>1</v>
      </c>
      <c r="JG76" s="142">
        <v>0</v>
      </c>
      <c r="JH76" s="142">
        <v>0</v>
      </c>
      <c r="JI76" s="142">
        <v>0</v>
      </c>
      <c r="JJ76" s="142">
        <v>0</v>
      </c>
      <c r="JK76" s="142">
        <v>0</v>
      </c>
      <c r="JL76" s="142"/>
      <c r="JM76" s="142" t="s">
        <v>329</v>
      </c>
      <c r="JN76" s="142">
        <v>0</v>
      </c>
      <c r="JO76" s="142">
        <v>1</v>
      </c>
      <c r="JP76" s="142">
        <v>0</v>
      </c>
      <c r="JQ76" s="142">
        <v>0</v>
      </c>
      <c r="JR76" s="142">
        <v>0</v>
      </c>
      <c r="JS76" s="142">
        <v>0</v>
      </c>
      <c r="JT76" s="142">
        <v>0</v>
      </c>
      <c r="JU76" s="142">
        <v>0</v>
      </c>
      <c r="JV76" s="142">
        <v>0</v>
      </c>
      <c r="JW76" s="142">
        <v>0</v>
      </c>
      <c r="JX76" s="142">
        <v>0</v>
      </c>
      <c r="JY76" s="142"/>
      <c r="JZ76" s="142"/>
      <c r="KA76" s="142"/>
      <c r="KB76" s="142"/>
      <c r="KC76" s="142"/>
      <c r="KD76" s="142"/>
      <c r="KE76" s="142"/>
      <c r="KF76" s="142"/>
      <c r="KG76" s="142"/>
      <c r="KH76" s="142"/>
      <c r="KI76" s="142"/>
      <c r="KJ76" s="142"/>
      <c r="KK76" s="142"/>
      <c r="KL76" s="142"/>
      <c r="KM76" s="142"/>
      <c r="KN76" s="142"/>
      <c r="KO76" s="142"/>
      <c r="KP76" s="142"/>
      <c r="KQ76" s="142"/>
      <c r="KR76" s="142"/>
      <c r="KS76" s="142"/>
      <c r="KT76" s="142"/>
      <c r="KU76" s="142"/>
      <c r="KV76" s="142"/>
      <c r="KW76" s="142"/>
      <c r="KX76" s="142"/>
      <c r="KY76" s="142"/>
      <c r="KZ76" s="142"/>
      <c r="LA76" s="142"/>
      <c r="LB76" s="142"/>
      <c r="LC76" s="142"/>
      <c r="LD76" s="142"/>
      <c r="LE76" s="142"/>
      <c r="LF76" s="142">
        <v>4</v>
      </c>
      <c r="LG76" s="142">
        <v>2</v>
      </c>
      <c r="LH76" s="142">
        <v>2</v>
      </c>
      <c r="LI76" s="142">
        <v>0</v>
      </c>
      <c r="LJ76" s="142"/>
      <c r="LK76" s="142"/>
      <c r="LL76" s="142"/>
      <c r="LM76" s="142"/>
      <c r="LN76" s="142"/>
      <c r="LO76" s="142"/>
      <c r="LP76" s="142"/>
      <c r="LQ76" s="194"/>
      <c r="LR76" s="142"/>
      <c r="LS76" s="144"/>
      <c r="LT76" s="142"/>
      <c r="LU76" s="142"/>
      <c r="LV76" s="142"/>
      <c r="LW76" s="142"/>
      <c r="LX76" s="142"/>
      <c r="LY76" s="142"/>
      <c r="LZ76" s="142">
        <v>9.0549999999999997</v>
      </c>
      <c r="MA76" s="142" t="s">
        <v>1666</v>
      </c>
      <c r="MB76" s="144" t="s">
        <v>1667</v>
      </c>
      <c r="MC76" s="142">
        <v>0</v>
      </c>
      <c r="MD76" s="142"/>
      <c r="ME76" s="142"/>
      <c r="MF76" s="142"/>
      <c r="MG76" s="142"/>
      <c r="MH76" s="142"/>
      <c r="MI76" s="142"/>
      <c r="MJ76" s="142"/>
      <c r="MK76" s="142"/>
      <c r="ML76" s="142"/>
      <c r="MM76" s="142"/>
      <c r="MN76" s="142"/>
      <c r="MO76" s="142"/>
      <c r="MP76" s="142"/>
      <c r="MQ76" s="142"/>
      <c r="MR76" s="142"/>
      <c r="MS76" s="142"/>
      <c r="MT76" s="142"/>
      <c r="MU76" s="142"/>
      <c r="MV76" s="142"/>
      <c r="MW76" s="142"/>
      <c r="MX76" s="142"/>
      <c r="MY76" s="168"/>
      <c r="MZ76" s="142"/>
      <c r="NA76" s="180" t="s">
        <v>739</v>
      </c>
      <c r="NB76" s="142"/>
      <c r="NC76" s="142"/>
      <c r="ND76" s="142" t="s">
        <v>1668</v>
      </c>
      <c r="NE76" s="270">
        <v>45657.473721249997</v>
      </c>
      <c r="NF76" s="270">
        <v>45670.608235474501</v>
      </c>
      <c r="NG76" s="270">
        <v>45657</v>
      </c>
      <c r="NH76" s="128"/>
      <c r="NI76" s="128" t="s">
        <v>322</v>
      </c>
      <c r="NJ76" s="128"/>
      <c r="NK76" s="128" t="s">
        <v>322</v>
      </c>
      <c r="NL76" s="128"/>
      <c r="NM76" s="128" t="s">
        <v>323</v>
      </c>
      <c r="NN76" s="128"/>
      <c r="NO76" s="128" t="s">
        <v>727</v>
      </c>
      <c r="NP76" s="136" t="s">
        <v>739</v>
      </c>
      <c r="NQ76" s="136" t="s">
        <v>498</v>
      </c>
      <c r="NR76" s="128" t="s">
        <v>331</v>
      </c>
      <c r="NS76" s="128">
        <v>1</v>
      </c>
      <c r="NT76" s="128">
        <v>0</v>
      </c>
      <c r="NU76" s="128">
        <v>0</v>
      </c>
      <c r="NV76" s="128">
        <v>0</v>
      </c>
      <c r="NW76" s="128">
        <v>0</v>
      </c>
      <c r="NX76" s="128">
        <v>0</v>
      </c>
      <c r="NY76" s="128"/>
      <c r="NZ76" s="128" t="s">
        <v>329</v>
      </c>
      <c r="OA76" s="128">
        <v>0</v>
      </c>
      <c r="OB76" s="128">
        <v>1</v>
      </c>
      <c r="OC76" s="128">
        <v>0</v>
      </c>
      <c r="OD76" s="128">
        <v>0</v>
      </c>
      <c r="OE76" s="128">
        <v>0</v>
      </c>
      <c r="OF76" s="128">
        <v>0</v>
      </c>
      <c r="OG76" s="128">
        <v>0</v>
      </c>
      <c r="OH76" s="128">
        <v>0</v>
      </c>
      <c r="OI76" s="128">
        <v>0</v>
      </c>
      <c r="OJ76" s="128">
        <v>0</v>
      </c>
      <c r="OK76" s="128">
        <v>0</v>
      </c>
      <c r="OL76" s="128"/>
      <c r="OM76" s="128"/>
      <c r="ON76" s="128"/>
      <c r="OO76" s="128"/>
      <c r="OP76" s="128"/>
      <c r="OQ76" s="128"/>
      <c r="OR76" s="128"/>
      <c r="OS76" s="128"/>
      <c r="OT76" s="128"/>
      <c r="OU76" s="128"/>
      <c r="OV76" s="128"/>
      <c r="OW76" s="128"/>
      <c r="OX76" s="128"/>
      <c r="OY76" s="128"/>
      <c r="OZ76" s="128"/>
      <c r="PA76" s="128"/>
      <c r="PB76" s="128"/>
      <c r="PC76" s="128"/>
      <c r="PD76" s="128"/>
      <c r="PE76" s="128"/>
      <c r="PF76" s="128"/>
      <c r="PG76" s="128"/>
      <c r="PH76" s="128"/>
      <c r="PI76" s="128"/>
      <c r="PJ76" s="128"/>
      <c r="PK76" s="128"/>
      <c r="PL76" s="128"/>
      <c r="PM76" s="128"/>
      <c r="PN76" s="128"/>
      <c r="PO76" s="128"/>
      <c r="PP76" s="128"/>
      <c r="PQ76" s="128"/>
      <c r="PR76" s="128"/>
      <c r="PS76" s="128">
        <v>4</v>
      </c>
      <c r="PT76" s="128">
        <v>2</v>
      </c>
      <c r="PU76" s="128">
        <v>2</v>
      </c>
      <c r="PV76" s="128">
        <v>0</v>
      </c>
      <c r="PW76" s="128"/>
      <c r="PX76" s="128"/>
      <c r="PY76" s="128"/>
      <c r="PZ76" s="128"/>
      <c r="QA76" s="128"/>
      <c r="QB76" s="128"/>
      <c r="QC76" s="128"/>
      <c r="QD76" s="198"/>
      <c r="QE76" s="128"/>
      <c r="QF76" s="163"/>
      <c r="QG76" s="128"/>
      <c r="QH76" s="128"/>
      <c r="QI76" s="128"/>
      <c r="QJ76" s="128"/>
      <c r="QK76" s="128"/>
      <c r="QL76" s="128"/>
      <c r="QM76" s="128">
        <v>6.1550000000000002</v>
      </c>
      <c r="QN76" s="128" t="s">
        <v>1669</v>
      </c>
      <c r="QO76" s="163" t="s">
        <v>1670</v>
      </c>
      <c r="QP76" s="128">
        <v>0</v>
      </c>
      <c r="QQ76" s="128"/>
      <c r="QR76" s="128"/>
      <c r="QS76" s="128"/>
      <c r="QT76" s="128"/>
      <c r="QU76" s="128"/>
      <c r="QV76" s="128"/>
      <c r="QW76" s="128"/>
      <c r="QX76" s="128"/>
      <c r="QY76" s="128"/>
      <c r="QZ76" s="128"/>
      <c r="RA76" s="128"/>
      <c r="RB76" s="128"/>
      <c r="RC76" s="128"/>
      <c r="RD76" s="128"/>
      <c r="RE76" s="128"/>
      <c r="RF76" s="128"/>
      <c r="RG76" s="128"/>
      <c r="RH76" s="128"/>
      <c r="RI76" s="128"/>
      <c r="RJ76" s="128"/>
      <c r="RK76" s="128"/>
      <c r="RL76" s="128"/>
      <c r="RM76" s="169"/>
      <c r="RN76" s="128"/>
      <c r="RO76" s="169"/>
      <c r="RP76" s="128"/>
      <c r="RQ76" s="128" t="s">
        <v>1671</v>
      </c>
      <c r="RR76" s="105">
        <f t="shared" si="47"/>
        <v>2.9600000000000009</v>
      </c>
      <c r="RS76" s="113">
        <f t="shared" si="48"/>
        <v>2.9849999999999994</v>
      </c>
      <c r="RT76" s="105">
        <f t="shared" si="49"/>
        <v>2.8999999999999995</v>
      </c>
      <c r="RU76" s="105">
        <f t="shared" si="50"/>
        <v>0</v>
      </c>
      <c r="RV76" s="105">
        <f t="shared" si="51"/>
        <v>0</v>
      </c>
      <c r="RW76" s="105">
        <f t="shared" si="52"/>
        <v>0</v>
      </c>
      <c r="RX76" s="105">
        <f t="shared" si="53"/>
        <v>0</v>
      </c>
      <c r="RY76" s="105">
        <f t="shared" si="54"/>
        <v>0</v>
      </c>
      <c r="RZ76" s="105">
        <f t="shared" si="55"/>
        <v>0</v>
      </c>
      <c r="SA76" s="105">
        <f t="shared" si="56"/>
        <v>0</v>
      </c>
      <c r="SB76" s="105">
        <f t="shared" si="57"/>
        <v>0</v>
      </c>
      <c r="SC76" s="105">
        <f t="shared" si="58"/>
        <v>0</v>
      </c>
      <c r="SD76" s="106">
        <f t="shared" si="62"/>
        <v>2.9483333333333328</v>
      </c>
      <c r="SE76" s="106">
        <f t="shared" si="63"/>
        <v>0</v>
      </c>
      <c r="SF76" s="106">
        <f t="shared" si="64"/>
        <v>0</v>
      </c>
      <c r="SG76" s="106">
        <f t="shared" si="59"/>
        <v>0</v>
      </c>
      <c r="SH76" s="107">
        <f>(SD76/1000)*Parameters!$H$2</f>
        <v>8.6975833333333315E-5</v>
      </c>
      <c r="SI76" s="107">
        <f>(SE76/1000)*Parameters!$H$4</f>
        <v>0</v>
      </c>
      <c r="SJ76" s="107">
        <f>(SF76/1000)*Parameters!$H$3</f>
        <v>0</v>
      </c>
      <c r="SK76" s="107">
        <f>(SG76/1000)*Parameters!$H$5</f>
        <v>0</v>
      </c>
      <c r="SL76" s="108">
        <f t="shared" si="65"/>
        <v>8.6975833333333315E-5</v>
      </c>
      <c r="SM76" s="109">
        <f t="shared" si="60"/>
        <v>1</v>
      </c>
      <c r="SN76" s="109">
        <f t="shared" ref="SN76:SN122" si="72">SI76/SL76</f>
        <v>0</v>
      </c>
      <c r="SO76" s="109">
        <f t="shared" ref="SO76:SO122" si="73">SJ76/SL76</f>
        <v>0</v>
      </c>
      <c r="SP76" s="109">
        <f t="shared" ref="SP76:SP122" si="74">SK76/SL76</f>
        <v>0</v>
      </c>
      <c r="SQ76" s="110">
        <f>SUM(GS76*Parameters!$L$2,GT76*Parameters!$L$3,GU76*Parameters!$L$4,GV76*Parameters!$L$5)</f>
        <v>5.6</v>
      </c>
      <c r="SR76" s="110">
        <f>SUM(LF76*Parameters!$L$2,LG76*Parameters!$L$3,LH76*Parameters!$L$4,LI76*Parameters!$L$5)</f>
        <v>5.6</v>
      </c>
      <c r="SS76" s="110">
        <f>SUM(PS76*Parameters!$L$2,PT76*Parameters!$L$3,PU76*Parameters!$L$4,PV76*Parameters!$L$5)</f>
        <v>5.6</v>
      </c>
      <c r="ST76" s="110">
        <f t="shared" si="66"/>
        <v>5.5999999999999988</v>
      </c>
      <c r="SU76" s="111">
        <f t="shared" si="67"/>
        <v>0.52648809523809526</v>
      </c>
      <c r="SV76" s="111">
        <f t="shared" si="68"/>
        <v>0</v>
      </c>
      <c r="SW76" s="111">
        <f t="shared" si="69"/>
        <v>0</v>
      </c>
      <c r="SX76" s="111">
        <f t="shared" si="70"/>
        <v>0</v>
      </c>
      <c r="SY76" s="162">
        <f t="shared" si="61"/>
        <v>45654</v>
      </c>
      <c r="SZ76" s="162">
        <f t="shared" si="71"/>
        <v>45655</v>
      </c>
    </row>
    <row r="77" spans="1:520">
      <c r="A77" s="276">
        <v>45648.656052338003</v>
      </c>
      <c r="B77" s="276">
        <v>45648.6599525579</v>
      </c>
      <c r="C77" s="276">
        <v>45648</v>
      </c>
      <c r="D77" s="121"/>
      <c r="E77" s="121" t="s">
        <v>322</v>
      </c>
      <c r="F77" s="121"/>
      <c r="G77" s="121" t="s">
        <v>322</v>
      </c>
      <c r="H77" s="121"/>
      <c r="I77" s="121" t="s">
        <v>323</v>
      </c>
      <c r="J77" s="121"/>
      <c r="K77" s="121" t="s">
        <v>727</v>
      </c>
      <c r="L77" s="151" t="s">
        <v>808</v>
      </c>
      <c r="M77" s="245" t="s">
        <v>499</v>
      </c>
      <c r="N77" s="121" t="s">
        <v>331</v>
      </c>
      <c r="O77" s="121">
        <v>1</v>
      </c>
      <c r="P77" s="121">
        <v>0</v>
      </c>
      <c r="Q77" s="121">
        <v>0</v>
      </c>
      <c r="R77" s="121">
        <v>0</v>
      </c>
      <c r="S77" s="121">
        <v>0</v>
      </c>
      <c r="T77" s="121">
        <v>0</v>
      </c>
      <c r="U77" s="121"/>
      <c r="V77" s="121" t="s">
        <v>329</v>
      </c>
      <c r="W77" s="121">
        <v>0</v>
      </c>
      <c r="X77" s="121">
        <v>1</v>
      </c>
      <c r="Y77" s="117">
        <v>0</v>
      </c>
      <c r="Z77" s="117">
        <v>0</v>
      </c>
      <c r="AA77" s="117">
        <v>0</v>
      </c>
      <c r="AB77" s="117">
        <v>0</v>
      </c>
      <c r="AC77" s="117">
        <v>0</v>
      </c>
      <c r="AD77" s="117">
        <v>0</v>
      </c>
      <c r="AE77" s="117">
        <v>0</v>
      </c>
      <c r="AF77" s="117">
        <v>0</v>
      </c>
      <c r="AG77" s="117">
        <v>0</v>
      </c>
      <c r="AH77" s="117"/>
      <c r="AI77" s="117"/>
      <c r="AJ77" s="117"/>
      <c r="AK77" s="117"/>
      <c r="AL77" s="117"/>
      <c r="AM77" s="117"/>
      <c r="AN77" s="117"/>
      <c r="AO77" s="117"/>
      <c r="AP77" s="117"/>
      <c r="AQ77" s="117"/>
      <c r="AR77" s="117"/>
      <c r="AS77" s="117"/>
      <c r="AT77" s="117"/>
      <c r="AU77" s="117"/>
      <c r="AV77" s="117"/>
      <c r="AW77" s="117"/>
      <c r="AX77" s="117"/>
      <c r="AY77" s="117"/>
      <c r="AZ77" s="117"/>
      <c r="BA77" s="117"/>
      <c r="BB77" s="117"/>
      <c r="BC77" s="117"/>
      <c r="BD77" s="117"/>
      <c r="BE77" s="117"/>
      <c r="BF77" s="190"/>
      <c r="BG77" s="121"/>
      <c r="BH77" s="122"/>
      <c r="BI77" s="121"/>
      <c r="BJ77" s="121"/>
      <c r="BK77" s="121"/>
      <c r="BL77" s="117"/>
      <c r="BM77" s="117"/>
      <c r="BN77" s="117"/>
      <c r="BO77" s="117">
        <v>13.12</v>
      </c>
      <c r="BP77" s="117" t="s">
        <v>1672</v>
      </c>
      <c r="BQ77" s="122" t="s">
        <v>1673</v>
      </c>
      <c r="BR77" s="117"/>
      <c r="BS77" s="117"/>
      <c r="BT77" s="117"/>
      <c r="BU77" s="117"/>
      <c r="BV77" s="117"/>
      <c r="BW77" s="117"/>
      <c r="BX77" s="117"/>
      <c r="BY77" s="117"/>
      <c r="BZ77" s="117"/>
      <c r="CA77" s="117"/>
      <c r="CB77" s="117"/>
      <c r="CC77" s="117"/>
      <c r="CD77" s="117"/>
      <c r="CE77" s="117"/>
      <c r="CF77" s="117"/>
      <c r="CG77" s="117"/>
      <c r="CH77" s="117"/>
      <c r="CI77" s="117"/>
      <c r="CJ77" s="117"/>
      <c r="CK77" s="117"/>
      <c r="CL77" s="117"/>
      <c r="CM77" s="117"/>
      <c r="CN77" s="117"/>
      <c r="CO77" s="117"/>
      <c r="CP77" s="117"/>
      <c r="CQ77" s="117"/>
      <c r="CR77" s="117"/>
      <c r="CS77" s="117"/>
      <c r="CT77" s="117"/>
      <c r="CU77" s="117"/>
      <c r="CV77" s="117"/>
      <c r="CW77" s="117"/>
      <c r="CX77" s="117"/>
      <c r="CY77" s="117"/>
      <c r="CZ77" s="117"/>
      <c r="DA77" s="117"/>
      <c r="DB77" s="117"/>
      <c r="DC77" s="117"/>
      <c r="DD77" s="117"/>
      <c r="DE77" s="117"/>
      <c r="DF77" s="117"/>
      <c r="DG77" s="117"/>
      <c r="DH77" s="117"/>
      <c r="DI77" s="117"/>
      <c r="DJ77" s="117"/>
      <c r="DK77" s="117"/>
      <c r="DL77" s="117"/>
      <c r="DM77" s="117"/>
      <c r="DN77" s="171"/>
      <c r="DO77" s="117"/>
      <c r="DP77" s="166"/>
      <c r="DQ77" s="117"/>
      <c r="DR77" s="166"/>
      <c r="DS77" s="117"/>
      <c r="DT77" s="117"/>
      <c r="DU77" s="117"/>
      <c r="DV77" s="117"/>
      <c r="DW77" s="248" t="s">
        <v>756</v>
      </c>
      <c r="DX77" s="117"/>
      <c r="DY77" s="117"/>
      <c r="DZ77" s="117"/>
      <c r="EA77" s="117"/>
      <c r="EB77" s="117"/>
      <c r="EC77" s="117"/>
      <c r="ED77" s="117" t="s">
        <v>1674</v>
      </c>
      <c r="EE77" s="252">
        <v>45649.655482465299</v>
      </c>
      <c r="EF77" s="261">
        <v>45649.662737488397</v>
      </c>
      <c r="EG77" s="252">
        <v>45649</v>
      </c>
      <c r="EH77" s="129"/>
      <c r="EI77" s="129" t="s">
        <v>322</v>
      </c>
      <c r="EJ77" s="129"/>
      <c r="EK77" s="129" t="s">
        <v>322</v>
      </c>
      <c r="EL77" s="129"/>
      <c r="EM77" s="129" t="s">
        <v>323</v>
      </c>
      <c r="EN77" s="129"/>
      <c r="EO77" s="129" t="s">
        <v>727</v>
      </c>
      <c r="EP77" s="153" t="s">
        <v>756</v>
      </c>
      <c r="EQ77" s="153" t="s">
        <v>499</v>
      </c>
      <c r="ER77" s="129" t="s">
        <v>331</v>
      </c>
      <c r="ES77" s="129">
        <v>1</v>
      </c>
      <c r="ET77" s="129">
        <v>0</v>
      </c>
      <c r="EU77" s="129">
        <v>0</v>
      </c>
      <c r="EV77" s="129">
        <v>0</v>
      </c>
      <c r="EW77" s="129">
        <v>0</v>
      </c>
      <c r="EX77" s="129">
        <v>0</v>
      </c>
      <c r="EY77" s="129"/>
      <c r="EZ77" s="129" t="s">
        <v>329</v>
      </c>
      <c r="FA77" s="129">
        <v>0</v>
      </c>
      <c r="FB77" s="129">
        <v>1</v>
      </c>
      <c r="FC77" s="129">
        <v>0</v>
      </c>
      <c r="FD77" s="129">
        <v>0</v>
      </c>
      <c r="FE77" s="129">
        <v>0</v>
      </c>
      <c r="FF77" s="129">
        <v>0</v>
      </c>
      <c r="FG77" s="129">
        <v>0</v>
      </c>
      <c r="FH77" s="129">
        <v>0</v>
      </c>
      <c r="FI77" s="129">
        <v>0</v>
      </c>
      <c r="FJ77" s="129">
        <v>0</v>
      </c>
      <c r="FK77" s="129">
        <v>0</v>
      </c>
      <c r="FL77" s="129"/>
      <c r="FM77" s="129"/>
      <c r="FN77" s="129"/>
      <c r="FO77" s="129"/>
      <c r="FP77" s="129"/>
      <c r="FQ77" s="129"/>
      <c r="FR77" s="129"/>
      <c r="FS77" s="129"/>
      <c r="FT77" s="129"/>
      <c r="FU77" s="129"/>
      <c r="FV77" s="129"/>
      <c r="FW77" s="129"/>
      <c r="FX77" s="129"/>
      <c r="FY77" s="129"/>
      <c r="FZ77" s="129"/>
      <c r="GA77" s="129"/>
      <c r="GB77" s="129"/>
      <c r="GC77" s="129"/>
      <c r="GD77" s="129"/>
      <c r="GE77" s="129"/>
      <c r="GF77" s="129"/>
      <c r="GG77" s="129"/>
      <c r="GH77" s="129"/>
      <c r="GI77" s="129"/>
      <c r="GJ77" s="129"/>
      <c r="GK77" s="129"/>
      <c r="GL77" s="129"/>
      <c r="GM77" s="129"/>
      <c r="GN77" s="129"/>
      <c r="GO77" s="129"/>
      <c r="GP77" s="129"/>
      <c r="GQ77" s="129"/>
      <c r="GR77" s="129"/>
      <c r="GS77" s="129">
        <v>3</v>
      </c>
      <c r="GT77" s="129">
        <v>3</v>
      </c>
      <c r="GU77" s="129">
        <v>1</v>
      </c>
      <c r="GV77" s="129">
        <v>0</v>
      </c>
      <c r="GW77" s="129"/>
      <c r="GX77" s="129"/>
      <c r="GY77" s="129"/>
      <c r="GZ77" s="129"/>
      <c r="HA77" s="129"/>
      <c r="HB77" s="129"/>
      <c r="HC77" s="129"/>
      <c r="HD77" s="186"/>
      <c r="HE77" s="129"/>
      <c r="HF77" s="140"/>
      <c r="HG77" s="129"/>
      <c r="HH77" s="129"/>
      <c r="HI77" s="129"/>
      <c r="HJ77" s="129"/>
      <c r="HK77" s="129"/>
      <c r="HL77" s="129"/>
      <c r="HM77" s="129">
        <v>10.32</v>
      </c>
      <c r="HN77" s="129" t="s">
        <v>1675</v>
      </c>
      <c r="HO77" s="140" t="s">
        <v>1676</v>
      </c>
      <c r="HP77" s="129">
        <v>0</v>
      </c>
      <c r="HQ77" s="129"/>
      <c r="HR77" s="129"/>
      <c r="HS77" s="129"/>
      <c r="HT77" s="129"/>
      <c r="HU77" s="129"/>
      <c r="HV77" s="129"/>
      <c r="HW77" s="129"/>
      <c r="HX77" s="129"/>
      <c r="HY77" s="129"/>
      <c r="HZ77" s="129"/>
      <c r="IA77" s="129"/>
      <c r="IB77" s="129"/>
      <c r="IC77" s="129"/>
      <c r="ID77" s="129"/>
      <c r="IE77" s="129"/>
      <c r="IF77" s="129"/>
      <c r="IG77" s="129"/>
      <c r="IH77" s="129"/>
      <c r="II77" s="129"/>
      <c r="IJ77" s="129"/>
      <c r="IK77" s="129"/>
      <c r="IL77" s="176" t="s">
        <v>759</v>
      </c>
      <c r="IM77" s="129"/>
      <c r="IN77" s="167"/>
      <c r="IO77" s="129"/>
      <c r="IP77" s="129"/>
      <c r="IQ77" s="129" t="s">
        <v>1677</v>
      </c>
      <c r="IR77" s="265">
        <v>45650.656210636596</v>
      </c>
      <c r="IS77" s="265">
        <v>45650.666861238402</v>
      </c>
      <c r="IT77" s="265">
        <v>45650</v>
      </c>
      <c r="IU77" s="142"/>
      <c r="IV77" s="142" t="s">
        <v>322</v>
      </c>
      <c r="IW77" s="142"/>
      <c r="IX77" s="142" t="s">
        <v>322</v>
      </c>
      <c r="IY77" s="142"/>
      <c r="IZ77" s="142" t="s">
        <v>323</v>
      </c>
      <c r="JA77" s="142"/>
      <c r="JB77" s="142" t="s">
        <v>727</v>
      </c>
      <c r="JC77" s="154" t="s">
        <v>759</v>
      </c>
      <c r="JD77" s="154" t="s">
        <v>499</v>
      </c>
      <c r="JE77" s="142" t="s">
        <v>331</v>
      </c>
      <c r="JF77" s="142">
        <v>1</v>
      </c>
      <c r="JG77" s="142">
        <v>0</v>
      </c>
      <c r="JH77" s="142">
        <v>0</v>
      </c>
      <c r="JI77" s="142">
        <v>0</v>
      </c>
      <c r="JJ77" s="142">
        <v>0</v>
      </c>
      <c r="JK77" s="142">
        <v>0</v>
      </c>
      <c r="JL77" s="142"/>
      <c r="JM77" s="142" t="s">
        <v>329</v>
      </c>
      <c r="JN77" s="142">
        <v>0</v>
      </c>
      <c r="JO77" s="142">
        <v>1</v>
      </c>
      <c r="JP77" s="142">
        <v>0</v>
      </c>
      <c r="JQ77" s="142">
        <v>0</v>
      </c>
      <c r="JR77" s="142">
        <v>0</v>
      </c>
      <c r="JS77" s="142">
        <v>0</v>
      </c>
      <c r="JT77" s="142">
        <v>0</v>
      </c>
      <c r="JU77" s="142">
        <v>0</v>
      </c>
      <c r="JV77" s="142">
        <v>0</v>
      </c>
      <c r="JW77" s="142">
        <v>0</v>
      </c>
      <c r="JX77" s="142">
        <v>0</v>
      </c>
      <c r="JY77" s="142"/>
      <c r="JZ77" s="142"/>
      <c r="KA77" s="142"/>
      <c r="KB77" s="142"/>
      <c r="KC77" s="142"/>
      <c r="KD77" s="142"/>
      <c r="KE77" s="142"/>
      <c r="KF77" s="142"/>
      <c r="KG77" s="142"/>
      <c r="KH77" s="142"/>
      <c r="KI77" s="142"/>
      <c r="KJ77" s="142"/>
      <c r="KK77" s="142"/>
      <c r="KL77" s="142"/>
      <c r="KM77" s="142"/>
      <c r="KN77" s="142"/>
      <c r="KO77" s="142"/>
      <c r="KP77" s="142"/>
      <c r="KQ77" s="142"/>
      <c r="KR77" s="142"/>
      <c r="KS77" s="142"/>
      <c r="KT77" s="142"/>
      <c r="KU77" s="142"/>
      <c r="KV77" s="142"/>
      <c r="KW77" s="142"/>
      <c r="KX77" s="142"/>
      <c r="KY77" s="142"/>
      <c r="KZ77" s="142"/>
      <c r="LA77" s="142"/>
      <c r="LB77" s="142"/>
      <c r="LC77" s="142"/>
      <c r="LD77" s="142"/>
      <c r="LE77" s="142"/>
      <c r="LF77" s="142">
        <v>3</v>
      </c>
      <c r="LG77" s="142">
        <v>1</v>
      </c>
      <c r="LH77" s="142">
        <v>1</v>
      </c>
      <c r="LI77" s="142">
        <v>0</v>
      </c>
      <c r="LJ77" s="142"/>
      <c r="LK77" s="142"/>
      <c r="LL77" s="142"/>
      <c r="LM77" s="142"/>
      <c r="LN77" s="142"/>
      <c r="LO77" s="142"/>
      <c r="LP77" s="142"/>
      <c r="LQ77" s="194"/>
      <c r="LR77" s="142"/>
      <c r="LS77" s="144"/>
      <c r="LT77" s="142"/>
      <c r="LU77" s="142"/>
      <c r="LV77" s="142"/>
      <c r="LW77" s="142"/>
      <c r="LX77" s="142"/>
      <c r="LY77" s="142"/>
      <c r="LZ77" s="142">
        <v>7.5149999999999997</v>
      </c>
      <c r="MA77" s="142" t="s">
        <v>1678</v>
      </c>
      <c r="MB77" s="144" t="s">
        <v>1679</v>
      </c>
      <c r="MC77" s="142">
        <v>0</v>
      </c>
      <c r="MD77" s="142"/>
      <c r="ME77" s="142"/>
      <c r="MF77" s="142"/>
      <c r="MG77" s="142"/>
      <c r="MH77" s="142"/>
      <c r="MI77" s="142"/>
      <c r="MJ77" s="142"/>
      <c r="MK77" s="142"/>
      <c r="ML77" s="142"/>
      <c r="MM77" s="142"/>
      <c r="MN77" s="142"/>
      <c r="MO77" s="142"/>
      <c r="MP77" s="142"/>
      <c r="MQ77" s="142"/>
      <c r="MR77" s="142"/>
      <c r="MS77" s="142"/>
      <c r="MT77" s="142"/>
      <c r="MU77" s="142"/>
      <c r="MV77" s="142"/>
      <c r="MW77" s="142"/>
      <c r="MX77" s="142"/>
      <c r="MY77" s="168"/>
      <c r="MZ77" s="142"/>
      <c r="NA77" s="180" t="s">
        <v>763</v>
      </c>
      <c r="NB77" s="142"/>
      <c r="NC77" s="142"/>
      <c r="ND77" s="142" t="s">
        <v>1680</v>
      </c>
      <c r="NE77" s="270">
        <v>45651.645782280102</v>
      </c>
      <c r="NF77" s="270">
        <v>45651.660167453701</v>
      </c>
      <c r="NG77" s="270">
        <v>45651</v>
      </c>
      <c r="NH77" s="128"/>
      <c r="NI77" s="128" t="s">
        <v>322</v>
      </c>
      <c r="NJ77" s="128"/>
      <c r="NK77" s="128" t="s">
        <v>322</v>
      </c>
      <c r="NL77" s="128"/>
      <c r="NM77" s="128" t="s">
        <v>323</v>
      </c>
      <c r="NN77" s="128"/>
      <c r="NO77" s="128" t="s">
        <v>727</v>
      </c>
      <c r="NP77" s="136" t="s">
        <v>763</v>
      </c>
      <c r="NQ77" s="136" t="s">
        <v>499</v>
      </c>
      <c r="NR77" s="128" t="s">
        <v>331</v>
      </c>
      <c r="NS77" s="128">
        <v>1</v>
      </c>
      <c r="NT77" s="128">
        <v>0</v>
      </c>
      <c r="NU77" s="128">
        <v>0</v>
      </c>
      <c r="NV77" s="128">
        <v>0</v>
      </c>
      <c r="NW77" s="128">
        <v>0</v>
      </c>
      <c r="NX77" s="128">
        <v>0</v>
      </c>
      <c r="NY77" s="128"/>
      <c r="NZ77" s="128" t="s">
        <v>329</v>
      </c>
      <c r="OA77" s="128">
        <v>0</v>
      </c>
      <c r="OB77" s="128">
        <v>1</v>
      </c>
      <c r="OC77" s="128">
        <v>0</v>
      </c>
      <c r="OD77" s="128">
        <v>0</v>
      </c>
      <c r="OE77" s="128">
        <v>0</v>
      </c>
      <c r="OF77" s="128">
        <v>0</v>
      </c>
      <c r="OG77" s="128">
        <v>0</v>
      </c>
      <c r="OH77" s="128">
        <v>0</v>
      </c>
      <c r="OI77" s="128">
        <v>0</v>
      </c>
      <c r="OJ77" s="128">
        <v>0</v>
      </c>
      <c r="OK77" s="128">
        <v>0</v>
      </c>
      <c r="OL77" s="128"/>
      <c r="OM77" s="128"/>
      <c r="ON77" s="128"/>
      <c r="OO77" s="128"/>
      <c r="OP77" s="128"/>
      <c r="OQ77" s="128"/>
      <c r="OR77" s="128"/>
      <c r="OS77" s="128"/>
      <c r="OT77" s="128"/>
      <c r="OU77" s="128"/>
      <c r="OV77" s="128"/>
      <c r="OW77" s="128"/>
      <c r="OX77" s="128"/>
      <c r="OY77" s="128"/>
      <c r="OZ77" s="128"/>
      <c r="PA77" s="128"/>
      <c r="PB77" s="128"/>
      <c r="PC77" s="128"/>
      <c r="PD77" s="128"/>
      <c r="PE77" s="128"/>
      <c r="PF77" s="128"/>
      <c r="PG77" s="128"/>
      <c r="PH77" s="128"/>
      <c r="PI77" s="128"/>
      <c r="PJ77" s="128"/>
      <c r="PK77" s="128"/>
      <c r="PL77" s="128"/>
      <c r="PM77" s="128"/>
      <c r="PN77" s="128"/>
      <c r="PO77" s="128"/>
      <c r="PP77" s="128"/>
      <c r="PQ77" s="128"/>
      <c r="PR77" s="128"/>
      <c r="PS77" s="128">
        <v>3</v>
      </c>
      <c r="PT77" s="128">
        <v>1</v>
      </c>
      <c r="PU77" s="128">
        <v>1</v>
      </c>
      <c r="PV77" s="128">
        <v>0</v>
      </c>
      <c r="PW77" s="128"/>
      <c r="PX77" s="128"/>
      <c r="PY77" s="128"/>
      <c r="PZ77" s="128"/>
      <c r="QA77" s="128"/>
      <c r="QB77" s="128"/>
      <c r="QC77" s="128"/>
      <c r="QD77" s="198"/>
      <c r="QE77" s="128"/>
      <c r="QF77" s="163"/>
      <c r="QG77" s="128"/>
      <c r="QH77" s="128"/>
      <c r="QI77" s="128"/>
      <c r="QJ77" s="128"/>
      <c r="QK77" s="128"/>
      <c r="QL77" s="128"/>
      <c r="QM77" s="128">
        <v>4.7149999999999999</v>
      </c>
      <c r="QN77" s="128" t="s">
        <v>1681</v>
      </c>
      <c r="QO77" s="163" t="s">
        <v>1682</v>
      </c>
      <c r="QP77" s="128">
        <v>0</v>
      </c>
      <c r="QQ77" s="128"/>
      <c r="QR77" s="128"/>
      <c r="QS77" s="128"/>
      <c r="QT77" s="128"/>
      <c r="QU77" s="128"/>
      <c r="QV77" s="128"/>
      <c r="QW77" s="128"/>
      <c r="QX77" s="128"/>
      <c r="QY77" s="128"/>
      <c r="QZ77" s="128"/>
      <c r="RA77" s="128"/>
      <c r="RB77" s="128"/>
      <c r="RC77" s="128"/>
      <c r="RD77" s="128"/>
      <c r="RE77" s="128"/>
      <c r="RF77" s="128"/>
      <c r="RG77" s="128"/>
      <c r="RH77" s="128"/>
      <c r="RI77" s="128"/>
      <c r="RJ77" s="128"/>
      <c r="RK77" s="128"/>
      <c r="RL77" s="128"/>
      <c r="RM77" s="169"/>
      <c r="RN77" s="128"/>
      <c r="RO77" s="169"/>
      <c r="RP77" s="128"/>
      <c r="RQ77" s="128" t="s">
        <v>1683</v>
      </c>
      <c r="RR77" s="105">
        <f t="shared" si="47"/>
        <v>2.7999999999999989</v>
      </c>
      <c r="RS77" s="113">
        <f t="shared" si="48"/>
        <v>2.8050000000000006</v>
      </c>
      <c r="RT77" s="105">
        <f t="shared" si="49"/>
        <v>2.8</v>
      </c>
      <c r="RU77" s="105">
        <f t="shared" si="50"/>
        <v>0</v>
      </c>
      <c r="RV77" s="105">
        <f t="shared" si="51"/>
        <v>0</v>
      </c>
      <c r="RW77" s="105">
        <f t="shared" si="52"/>
        <v>0</v>
      </c>
      <c r="RX77" s="105">
        <f t="shared" si="53"/>
        <v>0</v>
      </c>
      <c r="RY77" s="105">
        <f t="shared" si="54"/>
        <v>0</v>
      </c>
      <c r="RZ77" s="105">
        <f t="shared" si="55"/>
        <v>0</v>
      </c>
      <c r="SA77" s="105">
        <f t="shared" si="56"/>
        <v>0</v>
      </c>
      <c r="SB77" s="105">
        <f t="shared" si="57"/>
        <v>0</v>
      </c>
      <c r="SC77" s="105">
        <f t="shared" si="58"/>
        <v>0</v>
      </c>
      <c r="SD77" s="106">
        <f t="shared" si="62"/>
        <v>2.8016666666666663</v>
      </c>
      <c r="SE77" s="106">
        <f t="shared" si="63"/>
        <v>0</v>
      </c>
      <c r="SF77" s="106">
        <f t="shared" si="64"/>
        <v>0</v>
      </c>
      <c r="SG77" s="106">
        <f t="shared" si="59"/>
        <v>0</v>
      </c>
      <c r="SH77" s="107">
        <f>(SD77/1000)*Parameters!$H$2</f>
        <v>8.2649166666666648E-5</v>
      </c>
      <c r="SI77" s="107">
        <f>(SE77/1000)*Parameters!$H$4</f>
        <v>0</v>
      </c>
      <c r="SJ77" s="107">
        <f>(SF77/1000)*Parameters!$H$3</f>
        <v>0</v>
      </c>
      <c r="SK77" s="107">
        <f>(SG77/1000)*Parameters!$H$5</f>
        <v>0</v>
      </c>
      <c r="SL77" s="108">
        <f t="shared" si="65"/>
        <v>8.2649166666666648E-5</v>
      </c>
      <c r="SM77" s="109">
        <f t="shared" si="60"/>
        <v>1</v>
      </c>
      <c r="SN77" s="109">
        <f t="shared" si="72"/>
        <v>0</v>
      </c>
      <c r="SO77" s="109">
        <f t="shared" si="73"/>
        <v>0</v>
      </c>
      <c r="SP77" s="109">
        <f t="shared" si="74"/>
        <v>0</v>
      </c>
      <c r="SQ77" s="110">
        <f>SUM(GS77*Parameters!$L$2,GT77*Parameters!$L$3,GU77*Parameters!$L$4,GV77*Parameters!$L$5)</f>
        <v>4.9000000000000004</v>
      </c>
      <c r="SR77" s="110">
        <f>SUM(LF77*Parameters!$L$2,LG77*Parameters!$L$3,LH77*Parameters!$L$4,LI77*Parameters!$L$5)</f>
        <v>3.3</v>
      </c>
      <c r="SS77" s="110">
        <f>SUM(PS77*Parameters!$L$2,PT77*Parameters!$L$3,PU77*Parameters!$L$4,PV77*Parameters!$L$5)</f>
        <v>3.3</v>
      </c>
      <c r="ST77" s="110">
        <f t="shared" si="66"/>
        <v>3.8333333333333335</v>
      </c>
      <c r="SU77" s="111">
        <f t="shared" si="67"/>
        <v>0.75663780663780666</v>
      </c>
      <c r="SV77" s="111">
        <f t="shared" si="68"/>
        <v>0</v>
      </c>
      <c r="SW77" s="111">
        <f t="shared" si="69"/>
        <v>0</v>
      </c>
      <c r="SX77" s="111">
        <f t="shared" si="70"/>
        <v>0</v>
      </c>
      <c r="SY77" s="162">
        <f t="shared" si="61"/>
        <v>45648</v>
      </c>
      <c r="SZ77" s="162">
        <f t="shared" si="71"/>
        <v>45648</v>
      </c>
    </row>
    <row r="78" spans="1:520">
      <c r="A78" s="276">
        <v>45677.517582569402</v>
      </c>
      <c r="B78" s="276">
        <v>45677.519363993102</v>
      </c>
      <c r="C78" s="276">
        <v>45677</v>
      </c>
      <c r="D78" s="121"/>
      <c r="E78" s="121" t="s">
        <v>322</v>
      </c>
      <c r="F78" s="121"/>
      <c r="G78" s="121" t="s">
        <v>322</v>
      </c>
      <c r="H78" s="121"/>
      <c r="I78" s="121" t="s">
        <v>323</v>
      </c>
      <c r="J78" s="121"/>
      <c r="K78" s="121" t="s">
        <v>727</v>
      </c>
      <c r="L78" s="151" t="s">
        <v>1311</v>
      </c>
      <c r="M78" s="245" t="s">
        <v>501</v>
      </c>
      <c r="N78" s="121" t="s">
        <v>331</v>
      </c>
      <c r="O78" s="121">
        <v>1</v>
      </c>
      <c r="P78" s="121">
        <v>0</v>
      </c>
      <c r="Q78" s="121">
        <v>0</v>
      </c>
      <c r="R78" s="121">
        <v>0</v>
      </c>
      <c r="S78" s="121">
        <v>0</v>
      </c>
      <c r="T78" s="121">
        <v>0</v>
      </c>
      <c r="U78" s="121"/>
      <c r="V78" s="121" t="s">
        <v>329</v>
      </c>
      <c r="W78" s="121">
        <v>0</v>
      </c>
      <c r="X78" s="121">
        <v>1</v>
      </c>
      <c r="Y78" s="117">
        <v>0</v>
      </c>
      <c r="Z78" s="117">
        <v>0</v>
      </c>
      <c r="AA78" s="117">
        <v>0</v>
      </c>
      <c r="AB78" s="117">
        <v>0</v>
      </c>
      <c r="AC78" s="117">
        <v>0</v>
      </c>
      <c r="AD78" s="117">
        <v>0</v>
      </c>
      <c r="AE78" s="117">
        <v>0</v>
      </c>
      <c r="AF78" s="117">
        <v>0</v>
      </c>
      <c r="AG78" s="117">
        <v>0</v>
      </c>
      <c r="AH78" s="117"/>
      <c r="AI78" s="117"/>
      <c r="AJ78" s="117"/>
      <c r="AK78" s="117"/>
      <c r="AL78" s="117"/>
      <c r="AM78" s="117"/>
      <c r="AN78" s="117"/>
      <c r="AO78" s="117"/>
      <c r="AP78" s="117"/>
      <c r="AQ78" s="117"/>
      <c r="AR78" s="117"/>
      <c r="AS78" s="117"/>
      <c r="AT78" s="117"/>
      <c r="AU78" s="117"/>
      <c r="AV78" s="117"/>
      <c r="AW78" s="117"/>
      <c r="AX78" s="117"/>
      <c r="AY78" s="117"/>
      <c r="AZ78" s="117"/>
      <c r="BA78" s="117"/>
      <c r="BB78" s="117"/>
      <c r="BC78" s="117"/>
      <c r="BD78" s="117"/>
      <c r="BE78" s="117"/>
      <c r="BF78" s="190"/>
      <c r="BG78" s="121"/>
      <c r="BH78" s="122"/>
      <c r="BI78" s="117"/>
      <c r="BJ78" s="117"/>
      <c r="BK78" s="117"/>
      <c r="BL78" s="117"/>
      <c r="BM78" s="117"/>
      <c r="BN78" s="117"/>
      <c r="BO78" s="117">
        <v>14.15</v>
      </c>
      <c r="BP78" s="117" t="s">
        <v>1684</v>
      </c>
      <c r="BQ78" s="122" t="s">
        <v>1685</v>
      </c>
      <c r="BR78" s="117"/>
      <c r="BS78" s="117"/>
      <c r="BT78" s="117"/>
      <c r="BU78" s="117"/>
      <c r="BV78" s="117"/>
      <c r="BW78" s="117"/>
      <c r="BX78" s="117"/>
      <c r="BY78" s="117"/>
      <c r="BZ78" s="117"/>
      <c r="CA78" s="117"/>
      <c r="CB78" s="117"/>
      <c r="CC78" s="117"/>
      <c r="CD78" s="117"/>
      <c r="CE78" s="117"/>
      <c r="CF78" s="117"/>
      <c r="CG78" s="117"/>
      <c r="CH78" s="117"/>
      <c r="CI78" s="117"/>
      <c r="CJ78" s="117"/>
      <c r="CK78" s="117"/>
      <c r="CL78" s="117"/>
      <c r="CM78" s="117"/>
      <c r="CN78" s="117"/>
      <c r="CO78" s="117"/>
      <c r="CP78" s="117"/>
      <c r="CQ78" s="117"/>
      <c r="CR78" s="117"/>
      <c r="CS78" s="117"/>
      <c r="CT78" s="117"/>
      <c r="CU78" s="117"/>
      <c r="CV78" s="117"/>
      <c r="CW78" s="117"/>
      <c r="CX78" s="117"/>
      <c r="CY78" s="117"/>
      <c r="CZ78" s="117"/>
      <c r="DA78" s="117"/>
      <c r="DB78" s="117"/>
      <c r="DC78" s="117"/>
      <c r="DD78" s="117"/>
      <c r="DE78" s="117"/>
      <c r="DF78" s="117"/>
      <c r="DG78" s="117"/>
      <c r="DH78" s="117"/>
      <c r="DI78" s="117"/>
      <c r="DJ78" s="117"/>
      <c r="DK78" s="117"/>
      <c r="DL78" s="117"/>
      <c r="DM78" s="117"/>
      <c r="DN78" s="171"/>
      <c r="DO78" s="117"/>
      <c r="DP78" s="166"/>
      <c r="DQ78" s="117"/>
      <c r="DR78" s="166"/>
      <c r="DS78" s="117"/>
      <c r="DT78" s="117"/>
      <c r="DU78" s="117"/>
      <c r="DV78" s="117"/>
      <c r="DW78" s="248" t="s">
        <v>1314</v>
      </c>
      <c r="DX78" s="117"/>
      <c r="DY78" s="117"/>
      <c r="DZ78" s="117"/>
      <c r="EA78" s="117"/>
      <c r="EB78" s="117"/>
      <c r="EC78" s="117"/>
      <c r="ED78" s="117" t="s">
        <v>1686</v>
      </c>
      <c r="EE78" s="252">
        <v>45678.517766979203</v>
      </c>
      <c r="EF78" s="261">
        <v>45678.520044583303</v>
      </c>
      <c r="EG78" s="252">
        <v>45678</v>
      </c>
      <c r="EH78" s="129"/>
      <c r="EI78" s="129" t="s">
        <v>322</v>
      </c>
      <c r="EJ78" s="129"/>
      <c r="EK78" s="129" t="s">
        <v>322</v>
      </c>
      <c r="EL78" s="129"/>
      <c r="EM78" s="129" t="s">
        <v>323</v>
      </c>
      <c r="EN78" s="129"/>
      <c r="EO78" s="129" t="s">
        <v>727</v>
      </c>
      <c r="EP78" s="153" t="s">
        <v>1314</v>
      </c>
      <c r="EQ78" s="153" t="s">
        <v>501</v>
      </c>
      <c r="ER78" s="129" t="s">
        <v>331</v>
      </c>
      <c r="ES78" s="129">
        <v>1</v>
      </c>
      <c r="ET78" s="129">
        <v>0</v>
      </c>
      <c r="EU78" s="129">
        <v>0</v>
      </c>
      <c r="EV78" s="129">
        <v>0</v>
      </c>
      <c r="EW78" s="129">
        <v>0</v>
      </c>
      <c r="EX78" s="129">
        <v>0</v>
      </c>
      <c r="EY78" s="129"/>
      <c r="EZ78" s="129" t="s">
        <v>329</v>
      </c>
      <c r="FA78" s="129">
        <v>0</v>
      </c>
      <c r="FB78" s="129">
        <v>1</v>
      </c>
      <c r="FC78" s="129">
        <v>0</v>
      </c>
      <c r="FD78" s="129">
        <v>0</v>
      </c>
      <c r="FE78" s="129">
        <v>0</v>
      </c>
      <c r="FF78" s="129">
        <v>0</v>
      </c>
      <c r="FG78" s="129">
        <v>0</v>
      </c>
      <c r="FH78" s="129">
        <v>0</v>
      </c>
      <c r="FI78" s="129">
        <v>0</v>
      </c>
      <c r="FJ78" s="129">
        <v>0</v>
      </c>
      <c r="FK78" s="129">
        <v>0</v>
      </c>
      <c r="FL78" s="129"/>
      <c r="FM78" s="129"/>
      <c r="FN78" s="129"/>
      <c r="FO78" s="129"/>
      <c r="FP78" s="129"/>
      <c r="FQ78" s="129"/>
      <c r="FR78" s="129"/>
      <c r="FS78" s="129"/>
      <c r="FT78" s="129"/>
      <c r="FU78" s="129"/>
      <c r="FV78" s="129"/>
      <c r="FW78" s="129"/>
      <c r="FX78" s="129"/>
      <c r="FY78" s="129"/>
      <c r="FZ78" s="129"/>
      <c r="GA78" s="129"/>
      <c r="GB78" s="129"/>
      <c r="GC78" s="129"/>
      <c r="GD78" s="129"/>
      <c r="GE78" s="129"/>
      <c r="GF78" s="129"/>
      <c r="GG78" s="129"/>
      <c r="GH78" s="129"/>
      <c r="GI78" s="129"/>
      <c r="GJ78" s="129"/>
      <c r="GK78" s="129"/>
      <c r="GL78" s="129"/>
      <c r="GM78" s="129"/>
      <c r="GN78" s="129"/>
      <c r="GO78" s="129"/>
      <c r="GP78" s="129"/>
      <c r="GQ78" s="129"/>
      <c r="GR78" s="129"/>
      <c r="GS78" s="129">
        <v>3</v>
      </c>
      <c r="GT78" s="129">
        <v>4</v>
      </c>
      <c r="GU78" s="129">
        <v>1</v>
      </c>
      <c r="GV78" s="129">
        <v>0</v>
      </c>
      <c r="GW78" s="129"/>
      <c r="GX78" s="129"/>
      <c r="GY78" s="129"/>
      <c r="GZ78" s="129"/>
      <c r="HA78" s="129"/>
      <c r="HB78" s="129"/>
      <c r="HC78" s="129"/>
      <c r="HD78" s="186"/>
      <c r="HE78" s="129"/>
      <c r="HF78" s="140"/>
      <c r="HG78" s="129"/>
      <c r="HH78" s="129"/>
      <c r="HI78" s="129"/>
      <c r="HJ78" s="129"/>
      <c r="HK78" s="129"/>
      <c r="HL78" s="129"/>
      <c r="HM78" s="129">
        <v>11.31</v>
      </c>
      <c r="HN78" s="129" t="s">
        <v>1687</v>
      </c>
      <c r="HO78" s="140" t="s">
        <v>1688</v>
      </c>
      <c r="HP78" s="129">
        <v>0</v>
      </c>
      <c r="HQ78" s="129"/>
      <c r="HR78" s="129"/>
      <c r="HS78" s="129"/>
      <c r="HT78" s="129"/>
      <c r="HU78" s="129"/>
      <c r="HV78" s="129"/>
      <c r="HW78" s="129"/>
      <c r="HX78" s="129"/>
      <c r="HY78" s="129"/>
      <c r="HZ78" s="129"/>
      <c r="IA78" s="129"/>
      <c r="IB78" s="129"/>
      <c r="IC78" s="129"/>
      <c r="ID78" s="129"/>
      <c r="IE78" s="129"/>
      <c r="IF78" s="129"/>
      <c r="IG78" s="129"/>
      <c r="IH78" s="129"/>
      <c r="II78" s="129"/>
      <c r="IJ78" s="129"/>
      <c r="IK78" s="129"/>
      <c r="IL78" s="176" t="s">
        <v>1318</v>
      </c>
      <c r="IM78" s="129"/>
      <c r="IN78" s="167"/>
      <c r="IO78" s="129"/>
      <c r="IP78" s="129"/>
      <c r="IQ78" s="129" t="s">
        <v>1689</v>
      </c>
      <c r="IR78" s="265">
        <v>45679.519190821797</v>
      </c>
      <c r="IS78" s="265">
        <v>45679.520726215298</v>
      </c>
      <c r="IT78" s="265">
        <v>45679</v>
      </c>
      <c r="IU78" s="142"/>
      <c r="IV78" s="142" t="s">
        <v>322</v>
      </c>
      <c r="IW78" s="142"/>
      <c r="IX78" s="142" t="s">
        <v>322</v>
      </c>
      <c r="IY78" s="142"/>
      <c r="IZ78" s="142" t="s">
        <v>323</v>
      </c>
      <c r="JA78" s="142"/>
      <c r="JB78" s="142" t="s">
        <v>727</v>
      </c>
      <c r="JC78" s="154" t="s">
        <v>1318</v>
      </c>
      <c r="JD78" s="154" t="s">
        <v>501</v>
      </c>
      <c r="JE78" s="142" t="s">
        <v>331</v>
      </c>
      <c r="JF78" s="142">
        <v>1</v>
      </c>
      <c r="JG78" s="142">
        <v>0</v>
      </c>
      <c r="JH78" s="142">
        <v>0</v>
      </c>
      <c r="JI78" s="142">
        <v>0</v>
      </c>
      <c r="JJ78" s="142">
        <v>0</v>
      </c>
      <c r="JK78" s="142">
        <v>0</v>
      </c>
      <c r="JL78" s="142"/>
      <c r="JM78" s="142" t="s">
        <v>329</v>
      </c>
      <c r="JN78" s="142">
        <v>0</v>
      </c>
      <c r="JO78" s="142">
        <v>1</v>
      </c>
      <c r="JP78" s="142">
        <v>0</v>
      </c>
      <c r="JQ78" s="142">
        <v>0</v>
      </c>
      <c r="JR78" s="142">
        <v>0</v>
      </c>
      <c r="JS78" s="142">
        <v>0</v>
      </c>
      <c r="JT78" s="142">
        <v>0</v>
      </c>
      <c r="JU78" s="142">
        <v>0</v>
      </c>
      <c r="JV78" s="142">
        <v>0</v>
      </c>
      <c r="JW78" s="142">
        <v>0</v>
      </c>
      <c r="JX78" s="142">
        <v>0</v>
      </c>
      <c r="JY78" s="142"/>
      <c r="JZ78" s="142"/>
      <c r="KA78" s="142"/>
      <c r="KB78" s="142"/>
      <c r="KC78" s="142"/>
      <c r="KD78" s="142"/>
      <c r="KE78" s="142"/>
      <c r="KF78" s="142"/>
      <c r="KG78" s="142"/>
      <c r="KH78" s="142"/>
      <c r="KI78" s="142"/>
      <c r="KJ78" s="142"/>
      <c r="KK78" s="142"/>
      <c r="KL78" s="142"/>
      <c r="KM78" s="142"/>
      <c r="KN78" s="142"/>
      <c r="KO78" s="142"/>
      <c r="KP78" s="142"/>
      <c r="KQ78" s="142"/>
      <c r="KR78" s="142"/>
      <c r="KS78" s="142"/>
      <c r="KT78" s="142"/>
      <c r="KU78" s="142"/>
      <c r="KV78" s="142"/>
      <c r="KW78" s="142"/>
      <c r="KX78" s="142"/>
      <c r="KY78" s="142"/>
      <c r="KZ78" s="142"/>
      <c r="LA78" s="142"/>
      <c r="LB78" s="142"/>
      <c r="LC78" s="142"/>
      <c r="LD78" s="142"/>
      <c r="LE78" s="142"/>
      <c r="LF78" s="142">
        <v>3</v>
      </c>
      <c r="LG78" s="142">
        <v>1</v>
      </c>
      <c r="LH78" s="142">
        <v>4</v>
      </c>
      <c r="LI78" s="142">
        <v>0</v>
      </c>
      <c r="LJ78" s="142"/>
      <c r="LK78" s="142"/>
      <c r="LL78" s="142"/>
      <c r="LM78" s="142"/>
      <c r="LN78" s="142"/>
      <c r="LO78" s="142"/>
      <c r="LP78" s="142"/>
      <c r="LQ78" s="194"/>
      <c r="LR78" s="142"/>
      <c r="LS78" s="144"/>
      <c r="LT78" s="142"/>
      <c r="LU78" s="142"/>
      <c r="LV78" s="142"/>
      <c r="LW78" s="142"/>
      <c r="LX78" s="142"/>
      <c r="LY78" s="142"/>
      <c r="LZ78" s="142">
        <v>8.5</v>
      </c>
      <c r="MA78" s="142" t="s">
        <v>1690</v>
      </c>
      <c r="MB78" s="144" t="s">
        <v>1691</v>
      </c>
      <c r="MC78" s="142">
        <v>0</v>
      </c>
      <c r="MD78" s="142"/>
      <c r="ME78" s="142"/>
      <c r="MF78" s="142"/>
      <c r="MG78" s="142"/>
      <c r="MH78" s="142"/>
      <c r="MI78" s="142"/>
      <c r="MJ78" s="142"/>
      <c r="MK78" s="142"/>
      <c r="ML78" s="142"/>
      <c r="MM78" s="142"/>
      <c r="MN78" s="142"/>
      <c r="MO78" s="142"/>
      <c r="MP78" s="142"/>
      <c r="MQ78" s="142"/>
      <c r="MR78" s="142"/>
      <c r="MS78" s="142"/>
      <c r="MT78" s="142"/>
      <c r="MU78" s="142"/>
      <c r="MV78" s="142"/>
      <c r="MW78" s="142"/>
      <c r="MX78" s="142"/>
      <c r="MY78" s="168"/>
      <c r="MZ78" s="142"/>
      <c r="NA78" s="180" t="s">
        <v>1318</v>
      </c>
      <c r="NB78" s="142"/>
      <c r="NC78" s="142"/>
      <c r="ND78" s="142" t="s">
        <v>1692</v>
      </c>
      <c r="NE78" s="270">
        <v>45680.517402372701</v>
      </c>
      <c r="NF78" s="270">
        <v>45680.592081666699</v>
      </c>
      <c r="NG78" s="270">
        <v>45680</v>
      </c>
      <c r="NH78" s="128"/>
      <c r="NI78" s="128" t="s">
        <v>322</v>
      </c>
      <c r="NJ78" s="128"/>
      <c r="NK78" s="128" t="s">
        <v>322</v>
      </c>
      <c r="NL78" s="128"/>
      <c r="NM78" s="128" t="s">
        <v>323</v>
      </c>
      <c r="NN78" s="128"/>
      <c r="NO78" s="128" t="s">
        <v>727</v>
      </c>
      <c r="NP78" s="136" t="s">
        <v>1322</v>
      </c>
      <c r="NQ78" s="136" t="s">
        <v>501</v>
      </c>
      <c r="NR78" s="128" t="s">
        <v>331</v>
      </c>
      <c r="NS78" s="128">
        <v>1</v>
      </c>
      <c r="NT78" s="128">
        <v>0</v>
      </c>
      <c r="NU78" s="128">
        <v>0</v>
      </c>
      <c r="NV78" s="128">
        <v>0</v>
      </c>
      <c r="NW78" s="128">
        <v>0</v>
      </c>
      <c r="NX78" s="128">
        <v>0</v>
      </c>
      <c r="NY78" s="128"/>
      <c r="NZ78" s="128" t="s">
        <v>329</v>
      </c>
      <c r="OA78" s="128">
        <v>0</v>
      </c>
      <c r="OB78" s="128">
        <v>1</v>
      </c>
      <c r="OC78" s="128">
        <v>0</v>
      </c>
      <c r="OD78" s="128">
        <v>0</v>
      </c>
      <c r="OE78" s="128">
        <v>0</v>
      </c>
      <c r="OF78" s="128">
        <v>0</v>
      </c>
      <c r="OG78" s="128">
        <v>0</v>
      </c>
      <c r="OH78" s="128">
        <v>0</v>
      </c>
      <c r="OI78" s="128">
        <v>0</v>
      </c>
      <c r="OJ78" s="128">
        <v>0</v>
      </c>
      <c r="OK78" s="128">
        <v>0</v>
      </c>
      <c r="OL78" s="128"/>
      <c r="OM78" s="128"/>
      <c r="ON78" s="128"/>
      <c r="OO78" s="128"/>
      <c r="OP78" s="128"/>
      <c r="OQ78" s="128"/>
      <c r="OR78" s="128"/>
      <c r="OS78" s="128"/>
      <c r="OT78" s="128"/>
      <c r="OU78" s="128"/>
      <c r="OV78" s="128"/>
      <c r="OW78" s="128"/>
      <c r="OX78" s="128"/>
      <c r="OY78" s="128"/>
      <c r="OZ78" s="128"/>
      <c r="PA78" s="128"/>
      <c r="PB78" s="128"/>
      <c r="PC78" s="128"/>
      <c r="PD78" s="128"/>
      <c r="PE78" s="128"/>
      <c r="PF78" s="128"/>
      <c r="PG78" s="128"/>
      <c r="PH78" s="128"/>
      <c r="PI78" s="128"/>
      <c r="PJ78" s="128"/>
      <c r="PK78" s="128"/>
      <c r="PL78" s="128"/>
      <c r="PM78" s="128"/>
      <c r="PN78" s="128"/>
      <c r="PO78" s="128"/>
      <c r="PP78" s="128"/>
      <c r="PQ78" s="128"/>
      <c r="PR78" s="128"/>
      <c r="PS78" s="128">
        <v>3</v>
      </c>
      <c r="PT78" s="128">
        <v>4</v>
      </c>
      <c r="PU78" s="128">
        <v>1</v>
      </c>
      <c r="PV78" s="128">
        <v>0</v>
      </c>
      <c r="PW78" s="128"/>
      <c r="PX78" s="128"/>
      <c r="PY78" s="128"/>
      <c r="PZ78" s="128"/>
      <c r="QA78" s="128"/>
      <c r="QB78" s="128"/>
      <c r="QC78" s="128"/>
      <c r="QD78" s="198"/>
      <c r="QE78" s="128"/>
      <c r="QF78" s="163"/>
      <c r="QG78" s="128"/>
      <c r="QH78" s="128"/>
      <c r="QI78" s="128"/>
      <c r="QJ78" s="128"/>
      <c r="QK78" s="128"/>
      <c r="QL78" s="128"/>
      <c r="QM78" s="128">
        <v>5.84</v>
      </c>
      <c r="QN78" s="128" t="s">
        <v>1693</v>
      </c>
      <c r="QO78" s="163" t="s">
        <v>1694</v>
      </c>
      <c r="QP78" s="128">
        <v>0</v>
      </c>
      <c r="QQ78" s="128"/>
      <c r="QR78" s="128"/>
      <c r="QS78" s="128"/>
      <c r="QT78" s="128"/>
      <c r="QU78" s="128"/>
      <c r="QV78" s="128"/>
      <c r="QW78" s="128"/>
      <c r="QX78" s="128"/>
      <c r="QY78" s="128"/>
      <c r="QZ78" s="128"/>
      <c r="RA78" s="128"/>
      <c r="RB78" s="128"/>
      <c r="RC78" s="128"/>
      <c r="RD78" s="128"/>
      <c r="RE78" s="128"/>
      <c r="RF78" s="128"/>
      <c r="RG78" s="128"/>
      <c r="RH78" s="128"/>
      <c r="RI78" s="128"/>
      <c r="RJ78" s="128"/>
      <c r="RK78" s="128"/>
      <c r="RL78" s="128"/>
      <c r="RM78" s="169"/>
      <c r="RN78" s="128"/>
      <c r="RO78" s="169"/>
      <c r="RP78" s="128"/>
      <c r="RQ78" s="128" t="s">
        <v>1695</v>
      </c>
      <c r="RR78" s="105">
        <f t="shared" si="47"/>
        <v>2.84</v>
      </c>
      <c r="RS78" s="113">
        <f t="shared" si="48"/>
        <v>2.8100000000000005</v>
      </c>
      <c r="RT78" s="105">
        <f t="shared" si="49"/>
        <v>2.66</v>
      </c>
      <c r="RU78" s="105">
        <f t="shared" si="50"/>
        <v>0</v>
      </c>
      <c r="RV78" s="105">
        <f t="shared" si="51"/>
        <v>0</v>
      </c>
      <c r="RW78" s="105">
        <f t="shared" si="52"/>
        <v>0</v>
      </c>
      <c r="RX78" s="105">
        <f t="shared" si="53"/>
        <v>0</v>
      </c>
      <c r="RY78" s="105">
        <f t="shared" si="54"/>
        <v>0</v>
      </c>
      <c r="RZ78" s="105">
        <f t="shared" si="55"/>
        <v>0</v>
      </c>
      <c r="SA78" s="105">
        <f t="shared" si="56"/>
        <v>0</v>
      </c>
      <c r="SB78" s="105">
        <f t="shared" si="57"/>
        <v>0</v>
      </c>
      <c r="SC78" s="105">
        <f t="shared" si="58"/>
        <v>0</v>
      </c>
      <c r="SD78" s="106">
        <f t="shared" si="62"/>
        <v>2.77</v>
      </c>
      <c r="SE78" s="106">
        <f t="shared" si="63"/>
        <v>0</v>
      </c>
      <c r="SF78" s="106">
        <f t="shared" si="64"/>
        <v>0</v>
      </c>
      <c r="SG78" s="106">
        <f t="shared" si="59"/>
        <v>0</v>
      </c>
      <c r="SH78" s="107">
        <f>(SD78/1000)*Parameters!$H$2</f>
        <v>8.1714999999999986E-5</v>
      </c>
      <c r="SI78" s="107">
        <f>(SE78/1000)*Parameters!$H$4</f>
        <v>0</v>
      </c>
      <c r="SJ78" s="107">
        <f>(SF78/1000)*Parameters!$H$3</f>
        <v>0</v>
      </c>
      <c r="SK78" s="107">
        <f>(SG78/1000)*Parameters!$H$5</f>
        <v>0</v>
      </c>
      <c r="SL78" s="108">
        <f t="shared" si="65"/>
        <v>8.1714999999999986E-5</v>
      </c>
      <c r="SM78" s="109">
        <f t="shared" si="60"/>
        <v>1</v>
      </c>
      <c r="SN78" s="109">
        <f t="shared" si="72"/>
        <v>0</v>
      </c>
      <c r="SO78" s="109">
        <f t="shared" si="73"/>
        <v>0</v>
      </c>
      <c r="SP78" s="109">
        <f t="shared" si="74"/>
        <v>0</v>
      </c>
      <c r="SQ78" s="110">
        <f>SUM(GS78*Parameters!$L$2,GT78*Parameters!$L$3,GU78*Parameters!$L$4,GV78*Parameters!$L$5)</f>
        <v>5.7</v>
      </c>
      <c r="SR78" s="110">
        <f>SUM(LF78*Parameters!$L$2,LG78*Parameters!$L$3,LH78*Parameters!$L$4,LI78*Parameters!$L$5)</f>
        <v>6.3</v>
      </c>
      <c r="SS78" s="110">
        <f>SUM(PS78*Parameters!$L$2,PT78*Parameters!$L$3,PU78*Parameters!$L$4,PV78*Parameters!$L$5)</f>
        <v>5.7</v>
      </c>
      <c r="ST78" s="110">
        <f t="shared" si="66"/>
        <v>5.8999999999999995</v>
      </c>
      <c r="SU78" s="111">
        <f t="shared" si="67"/>
        <v>0.47031467557783352</v>
      </c>
      <c r="SV78" s="111">
        <f t="shared" si="68"/>
        <v>0</v>
      </c>
      <c r="SW78" s="111">
        <f t="shared" si="69"/>
        <v>0</v>
      </c>
      <c r="SX78" s="111">
        <f t="shared" si="70"/>
        <v>0</v>
      </c>
      <c r="SY78" s="162">
        <f t="shared" si="61"/>
        <v>45677</v>
      </c>
      <c r="SZ78" s="162">
        <f t="shared" si="71"/>
        <v>45683</v>
      </c>
    </row>
    <row r="79" spans="1:520">
      <c r="A79" s="276">
        <v>45654.503391643499</v>
      </c>
      <c r="B79" s="276">
        <v>45654.507155416701</v>
      </c>
      <c r="C79" s="276">
        <v>45654</v>
      </c>
      <c r="D79" s="121"/>
      <c r="E79" s="121" t="s">
        <v>322</v>
      </c>
      <c r="F79" s="121"/>
      <c r="G79" s="121" t="s">
        <v>322</v>
      </c>
      <c r="H79" s="121"/>
      <c r="I79" s="121" t="s">
        <v>323</v>
      </c>
      <c r="J79" s="121"/>
      <c r="K79" s="121" t="s">
        <v>727</v>
      </c>
      <c r="L79" s="151" t="s">
        <v>728</v>
      </c>
      <c r="M79" s="245" t="s">
        <v>502</v>
      </c>
      <c r="N79" s="121" t="s">
        <v>331</v>
      </c>
      <c r="O79" s="121">
        <v>1</v>
      </c>
      <c r="P79" s="121">
        <v>0</v>
      </c>
      <c r="Q79" s="121">
        <v>0</v>
      </c>
      <c r="R79" s="121">
        <v>0</v>
      </c>
      <c r="S79" s="121">
        <v>0</v>
      </c>
      <c r="T79" s="121">
        <v>0</v>
      </c>
      <c r="U79" s="121"/>
      <c r="V79" s="121" t="s">
        <v>329</v>
      </c>
      <c r="W79" s="121">
        <v>0</v>
      </c>
      <c r="X79" s="121">
        <v>1</v>
      </c>
      <c r="Y79" s="117">
        <v>0</v>
      </c>
      <c r="Z79" s="117">
        <v>0</v>
      </c>
      <c r="AA79" s="117">
        <v>0</v>
      </c>
      <c r="AB79" s="117">
        <v>0</v>
      </c>
      <c r="AC79" s="117">
        <v>0</v>
      </c>
      <c r="AD79" s="117">
        <v>0</v>
      </c>
      <c r="AE79" s="117">
        <v>0</v>
      </c>
      <c r="AF79" s="117">
        <v>0</v>
      </c>
      <c r="AG79" s="117">
        <v>0</v>
      </c>
      <c r="AH79" s="117"/>
      <c r="AI79" s="117"/>
      <c r="AJ79" s="117"/>
      <c r="AK79" s="117"/>
      <c r="AL79" s="117"/>
      <c r="AM79" s="117"/>
      <c r="AN79" s="117"/>
      <c r="AO79" s="117"/>
      <c r="AP79" s="117"/>
      <c r="AQ79" s="117"/>
      <c r="AR79" s="117"/>
      <c r="AS79" s="117"/>
      <c r="AT79" s="117"/>
      <c r="AU79" s="117"/>
      <c r="AV79" s="117"/>
      <c r="AW79" s="117"/>
      <c r="AX79" s="117"/>
      <c r="AY79" s="117"/>
      <c r="AZ79" s="117"/>
      <c r="BA79" s="117"/>
      <c r="BB79" s="117"/>
      <c r="BC79" s="117"/>
      <c r="BD79" s="117"/>
      <c r="BE79" s="117"/>
      <c r="BF79" s="190"/>
      <c r="BG79" s="121"/>
      <c r="BH79" s="122"/>
      <c r="BI79" s="117"/>
      <c r="BJ79" s="117"/>
      <c r="BK79" s="117"/>
      <c r="BL79" s="117"/>
      <c r="BM79" s="117"/>
      <c r="BN79" s="117"/>
      <c r="BO79" s="117">
        <v>15.27</v>
      </c>
      <c r="BP79" s="117" t="s">
        <v>1696</v>
      </c>
      <c r="BQ79" s="122" t="s">
        <v>1697</v>
      </c>
      <c r="BR79" s="117"/>
      <c r="BS79" s="117"/>
      <c r="BT79" s="117"/>
      <c r="BU79" s="117"/>
      <c r="BV79" s="117"/>
      <c r="BW79" s="117"/>
      <c r="BX79" s="117"/>
      <c r="BY79" s="117"/>
      <c r="BZ79" s="117"/>
      <c r="CA79" s="117"/>
      <c r="CB79" s="117"/>
      <c r="CC79" s="117"/>
      <c r="CD79" s="117"/>
      <c r="CE79" s="117"/>
      <c r="CF79" s="117"/>
      <c r="CG79" s="117"/>
      <c r="CH79" s="117"/>
      <c r="CI79" s="117"/>
      <c r="CJ79" s="117"/>
      <c r="CK79" s="117"/>
      <c r="CL79" s="117"/>
      <c r="CM79" s="117"/>
      <c r="CN79" s="117"/>
      <c r="CO79" s="117"/>
      <c r="CP79" s="117"/>
      <c r="CQ79" s="117"/>
      <c r="CR79" s="117"/>
      <c r="CS79" s="117"/>
      <c r="CT79" s="117"/>
      <c r="CU79" s="117"/>
      <c r="CV79" s="117"/>
      <c r="CW79" s="117"/>
      <c r="CX79" s="117"/>
      <c r="CY79" s="117"/>
      <c r="CZ79" s="117"/>
      <c r="DA79" s="117"/>
      <c r="DB79" s="117"/>
      <c r="DC79" s="117"/>
      <c r="DD79" s="117"/>
      <c r="DE79" s="117"/>
      <c r="DF79" s="117"/>
      <c r="DG79" s="117"/>
      <c r="DH79" s="117"/>
      <c r="DI79" s="117"/>
      <c r="DJ79" s="117"/>
      <c r="DK79" s="117"/>
      <c r="DL79" s="117"/>
      <c r="DM79" s="117"/>
      <c r="DN79" s="171"/>
      <c r="DO79" s="117"/>
      <c r="DP79" s="166"/>
      <c r="DQ79" s="117"/>
      <c r="DR79" s="166"/>
      <c r="DS79" s="117"/>
      <c r="DT79" s="117"/>
      <c r="DU79" s="117"/>
      <c r="DV79" s="117"/>
      <c r="DW79" s="248" t="s">
        <v>731</v>
      </c>
      <c r="DX79" s="117"/>
      <c r="DY79" s="117"/>
      <c r="DZ79" s="117"/>
      <c r="EA79" s="117"/>
      <c r="EB79" s="117"/>
      <c r="EC79" s="117"/>
      <c r="ED79" s="117" t="s">
        <v>1698</v>
      </c>
      <c r="EE79" s="252">
        <v>45655.504441805599</v>
      </c>
      <c r="EF79" s="261">
        <v>45655.5107270718</v>
      </c>
      <c r="EG79" s="252">
        <v>45655</v>
      </c>
      <c r="EH79" s="129"/>
      <c r="EI79" s="129" t="s">
        <v>322</v>
      </c>
      <c r="EJ79" s="129"/>
      <c r="EK79" s="129" t="s">
        <v>322</v>
      </c>
      <c r="EL79" s="129"/>
      <c r="EM79" s="129" t="s">
        <v>323</v>
      </c>
      <c r="EN79" s="129"/>
      <c r="EO79" s="129" t="s">
        <v>727</v>
      </c>
      <c r="EP79" s="153" t="s">
        <v>731</v>
      </c>
      <c r="EQ79" s="153" t="s">
        <v>502</v>
      </c>
      <c r="ER79" s="129" t="s">
        <v>331</v>
      </c>
      <c r="ES79" s="129">
        <v>1</v>
      </c>
      <c r="ET79" s="129">
        <v>0</v>
      </c>
      <c r="EU79" s="129">
        <v>0</v>
      </c>
      <c r="EV79" s="129">
        <v>0</v>
      </c>
      <c r="EW79" s="129">
        <v>0</v>
      </c>
      <c r="EX79" s="129">
        <v>0</v>
      </c>
      <c r="EY79" s="129"/>
      <c r="EZ79" s="129" t="s">
        <v>329</v>
      </c>
      <c r="FA79" s="129">
        <v>0</v>
      </c>
      <c r="FB79" s="129">
        <v>1</v>
      </c>
      <c r="FC79" s="129">
        <v>0</v>
      </c>
      <c r="FD79" s="129">
        <v>0</v>
      </c>
      <c r="FE79" s="129">
        <v>0</v>
      </c>
      <c r="FF79" s="129">
        <v>0</v>
      </c>
      <c r="FG79" s="129">
        <v>0</v>
      </c>
      <c r="FH79" s="129">
        <v>0</v>
      </c>
      <c r="FI79" s="129">
        <v>0</v>
      </c>
      <c r="FJ79" s="129">
        <v>0</v>
      </c>
      <c r="FK79" s="129">
        <v>0</v>
      </c>
      <c r="FL79" s="129"/>
      <c r="FM79" s="129"/>
      <c r="FN79" s="129"/>
      <c r="FO79" s="129"/>
      <c r="FP79" s="129"/>
      <c r="FQ79" s="129"/>
      <c r="FR79" s="129"/>
      <c r="FS79" s="129"/>
      <c r="FT79" s="129"/>
      <c r="FU79" s="129"/>
      <c r="FV79" s="129"/>
      <c r="FW79" s="129"/>
      <c r="FX79" s="129"/>
      <c r="FY79" s="129"/>
      <c r="FZ79" s="129"/>
      <c r="GA79" s="129"/>
      <c r="GB79" s="129"/>
      <c r="GC79" s="129"/>
      <c r="GD79" s="129"/>
      <c r="GE79" s="129"/>
      <c r="GF79" s="129"/>
      <c r="GG79" s="129"/>
      <c r="GH79" s="129"/>
      <c r="GI79" s="129"/>
      <c r="GJ79" s="129"/>
      <c r="GK79" s="129"/>
      <c r="GL79" s="129"/>
      <c r="GM79" s="129"/>
      <c r="GN79" s="129"/>
      <c r="GO79" s="129"/>
      <c r="GP79" s="129"/>
      <c r="GQ79" s="129"/>
      <c r="GR79" s="129"/>
      <c r="GS79" s="129">
        <v>4</v>
      </c>
      <c r="GT79" s="129">
        <v>1</v>
      </c>
      <c r="GU79" s="129">
        <v>1</v>
      </c>
      <c r="GV79" s="129">
        <v>0</v>
      </c>
      <c r="GW79" s="129"/>
      <c r="GX79" s="129"/>
      <c r="GY79" s="129"/>
      <c r="GZ79" s="129"/>
      <c r="HA79" s="129"/>
      <c r="HB79" s="129"/>
      <c r="HC79" s="129"/>
      <c r="HD79" s="186"/>
      <c r="HE79" s="129"/>
      <c r="HF79" s="140"/>
      <c r="HG79" s="129"/>
      <c r="HH79" s="129"/>
      <c r="HI79" s="129"/>
      <c r="HJ79" s="129"/>
      <c r="HK79" s="129"/>
      <c r="HL79" s="129"/>
      <c r="HM79" s="129">
        <v>12.4</v>
      </c>
      <c r="HN79" s="129" t="s">
        <v>1699</v>
      </c>
      <c r="HO79" s="140" t="s">
        <v>1700</v>
      </c>
      <c r="HP79" s="129">
        <v>0</v>
      </c>
      <c r="HQ79" s="129"/>
      <c r="HR79" s="129"/>
      <c r="HS79" s="129"/>
      <c r="HT79" s="129"/>
      <c r="HU79" s="129"/>
      <c r="HV79" s="129"/>
      <c r="HW79" s="129"/>
      <c r="HX79" s="129"/>
      <c r="HY79" s="129"/>
      <c r="HZ79" s="129"/>
      <c r="IA79" s="129"/>
      <c r="IB79" s="129"/>
      <c r="IC79" s="129"/>
      <c r="ID79" s="129"/>
      <c r="IE79" s="129"/>
      <c r="IF79" s="129"/>
      <c r="IG79" s="129"/>
      <c r="IH79" s="129"/>
      <c r="II79" s="129"/>
      <c r="IJ79" s="129"/>
      <c r="IK79" s="129"/>
      <c r="IL79" s="176" t="s">
        <v>735</v>
      </c>
      <c r="IM79" s="129"/>
      <c r="IN79" s="167"/>
      <c r="IO79" s="129"/>
      <c r="IP79" s="129"/>
      <c r="IQ79" s="129" t="s">
        <v>1701</v>
      </c>
      <c r="IR79" s="265">
        <v>45656.502134004601</v>
      </c>
      <c r="IS79" s="265">
        <v>45670.399610266199</v>
      </c>
      <c r="IT79" s="265">
        <v>45656</v>
      </c>
      <c r="IU79" s="142"/>
      <c r="IV79" s="142" t="s">
        <v>322</v>
      </c>
      <c r="IW79" s="142"/>
      <c r="IX79" s="142" t="s">
        <v>322</v>
      </c>
      <c r="IY79" s="142"/>
      <c r="IZ79" s="142" t="s">
        <v>323</v>
      </c>
      <c r="JA79" s="142"/>
      <c r="JB79" s="142" t="s">
        <v>727</v>
      </c>
      <c r="JC79" s="154" t="s">
        <v>735</v>
      </c>
      <c r="JD79" s="154" t="s">
        <v>502</v>
      </c>
      <c r="JE79" s="142" t="s">
        <v>331</v>
      </c>
      <c r="JF79" s="142">
        <v>1</v>
      </c>
      <c r="JG79" s="142">
        <v>0</v>
      </c>
      <c r="JH79" s="142">
        <v>0</v>
      </c>
      <c r="JI79" s="142">
        <v>0</v>
      </c>
      <c r="JJ79" s="142">
        <v>0</v>
      </c>
      <c r="JK79" s="142">
        <v>0</v>
      </c>
      <c r="JL79" s="142"/>
      <c r="JM79" s="142" t="s">
        <v>329</v>
      </c>
      <c r="JN79" s="142">
        <v>0</v>
      </c>
      <c r="JO79" s="142">
        <v>1</v>
      </c>
      <c r="JP79" s="142">
        <v>0</v>
      </c>
      <c r="JQ79" s="142">
        <v>0</v>
      </c>
      <c r="JR79" s="142">
        <v>0</v>
      </c>
      <c r="JS79" s="142">
        <v>0</v>
      </c>
      <c r="JT79" s="142">
        <v>0</v>
      </c>
      <c r="JU79" s="142">
        <v>0</v>
      </c>
      <c r="JV79" s="142">
        <v>0</v>
      </c>
      <c r="JW79" s="142">
        <v>0</v>
      </c>
      <c r="JX79" s="142">
        <v>0</v>
      </c>
      <c r="JY79" s="142"/>
      <c r="JZ79" s="142"/>
      <c r="KA79" s="142"/>
      <c r="KB79" s="142"/>
      <c r="KC79" s="142"/>
      <c r="KD79" s="142"/>
      <c r="KE79" s="142"/>
      <c r="KF79" s="142"/>
      <c r="KG79" s="142"/>
      <c r="KH79" s="142"/>
      <c r="KI79" s="142"/>
      <c r="KJ79" s="142"/>
      <c r="KK79" s="142"/>
      <c r="KL79" s="142"/>
      <c r="KM79" s="142"/>
      <c r="KN79" s="142"/>
      <c r="KO79" s="142"/>
      <c r="KP79" s="142"/>
      <c r="KQ79" s="142"/>
      <c r="KR79" s="142"/>
      <c r="KS79" s="142"/>
      <c r="KT79" s="142"/>
      <c r="KU79" s="142"/>
      <c r="KV79" s="142"/>
      <c r="KW79" s="142"/>
      <c r="KX79" s="142"/>
      <c r="KY79" s="142"/>
      <c r="KZ79" s="142"/>
      <c r="LA79" s="142"/>
      <c r="LB79" s="142"/>
      <c r="LC79" s="142"/>
      <c r="LD79" s="142"/>
      <c r="LE79" s="142"/>
      <c r="LF79" s="142">
        <v>4</v>
      </c>
      <c r="LG79" s="142">
        <v>1</v>
      </c>
      <c r="LH79" s="142">
        <v>1</v>
      </c>
      <c r="LI79" s="142">
        <v>0</v>
      </c>
      <c r="LJ79" s="142"/>
      <c r="LK79" s="142"/>
      <c r="LL79" s="142"/>
      <c r="LM79" s="142"/>
      <c r="LN79" s="142"/>
      <c r="LO79" s="142"/>
      <c r="LP79" s="142"/>
      <c r="LQ79" s="194"/>
      <c r="LR79" s="142"/>
      <c r="LS79" s="144"/>
      <c r="LT79" s="142"/>
      <c r="LU79" s="142"/>
      <c r="LV79" s="142"/>
      <c r="LW79" s="142"/>
      <c r="LX79" s="142"/>
      <c r="LY79" s="142"/>
      <c r="LZ79" s="142">
        <v>9.5</v>
      </c>
      <c r="MA79" s="142" t="s">
        <v>1702</v>
      </c>
      <c r="MB79" s="144" t="s">
        <v>1703</v>
      </c>
      <c r="MC79" s="142">
        <v>0</v>
      </c>
      <c r="MD79" s="142"/>
      <c r="ME79" s="142"/>
      <c r="MF79" s="142"/>
      <c r="MG79" s="142"/>
      <c r="MH79" s="142"/>
      <c r="MI79" s="142"/>
      <c r="MJ79" s="142"/>
      <c r="MK79" s="142"/>
      <c r="ML79" s="142"/>
      <c r="MM79" s="142"/>
      <c r="MN79" s="142"/>
      <c r="MO79" s="142"/>
      <c r="MP79" s="142"/>
      <c r="MQ79" s="142"/>
      <c r="MR79" s="142"/>
      <c r="MS79" s="142"/>
      <c r="MT79" s="142"/>
      <c r="MU79" s="142"/>
      <c r="MV79" s="142"/>
      <c r="MW79" s="142"/>
      <c r="MX79" s="142"/>
      <c r="MY79" s="168"/>
      <c r="MZ79" s="142"/>
      <c r="NA79" s="180" t="s">
        <v>739</v>
      </c>
      <c r="NB79" s="142"/>
      <c r="NC79" s="142"/>
      <c r="ND79" s="142" t="s">
        <v>1704</v>
      </c>
      <c r="NE79" s="270">
        <v>45657.501912986103</v>
      </c>
      <c r="NF79" s="270">
        <v>45670.399868854198</v>
      </c>
      <c r="NG79" s="270">
        <v>45657</v>
      </c>
      <c r="NH79" s="128"/>
      <c r="NI79" s="128" t="s">
        <v>322</v>
      </c>
      <c r="NJ79" s="128"/>
      <c r="NK79" s="128" t="s">
        <v>322</v>
      </c>
      <c r="NL79" s="128"/>
      <c r="NM79" s="128" t="s">
        <v>323</v>
      </c>
      <c r="NN79" s="128"/>
      <c r="NO79" s="128" t="s">
        <v>727</v>
      </c>
      <c r="NP79" s="136" t="s">
        <v>739</v>
      </c>
      <c r="NQ79" s="136" t="s">
        <v>502</v>
      </c>
      <c r="NR79" s="128" t="s">
        <v>331</v>
      </c>
      <c r="NS79" s="128">
        <v>1</v>
      </c>
      <c r="NT79" s="128">
        <v>0</v>
      </c>
      <c r="NU79" s="128">
        <v>0</v>
      </c>
      <c r="NV79" s="128">
        <v>0</v>
      </c>
      <c r="NW79" s="128">
        <v>0</v>
      </c>
      <c r="NX79" s="128">
        <v>0</v>
      </c>
      <c r="NY79" s="128"/>
      <c r="NZ79" s="128" t="s">
        <v>329</v>
      </c>
      <c r="OA79" s="128">
        <v>0</v>
      </c>
      <c r="OB79" s="128">
        <v>1</v>
      </c>
      <c r="OC79" s="128">
        <v>0</v>
      </c>
      <c r="OD79" s="128">
        <v>0</v>
      </c>
      <c r="OE79" s="128">
        <v>0</v>
      </c>
      <c r="OF79" s="128">
        <v>0</v>
      </c>
      <c r="OG79" s="128">
        <v>0</v>
      </c>
      <c r="OH79" s="128">
        <v>0</v>
      </c>
      <c r="OI79" s="128">
        <v>0</v>
      </c>
      <c r="OJ79" s="128">
        <v>0</v>
      </c>
      <c r="OK79" s="128">
        <v>0</v>
      </c>
      <c r="OL79" s="128"/>
      <c r="OM79" s="128"/>
      <c r="ON79" s="128"/>
      <c r="OO79" s="128"/>
      <c r="OP79" s="128"/>
      <c r="OQ79" s="128"/>
      <c r="OR79" s="128"/>
      <c r="OS79" s="128"/>
      <c r="OT79" s="128"/>
      <c r="OU79" s="128"/>
      <c r="OV79" s="128"/>
      <c r="OW79" s="128"/>
      <c r="OX79" s="128"/>
      <c r="OY79" s="128"/>
      <c r="OZ79" s="128"/>
      <c r="PA79" s="128"/>
      <c r="PB79" s="128"/>
      <c r="PC79" s="128"/>
      <c r="PD79" s="128"/>
      <c r="PE79" s="128"/>
      <c r="PF79" s="128"/>
      <c r="PG79" s="128"/>
      <c r="PH79" s="128"/>
      <c r="PI79" s="128"/>
      <c r="PJ79" s="128"/>
      <c r="PK79" s="128"/>
      <c r="PL79" s="128"/>
      <c r="PM79" s="128"/>
      <c r="PN79" s="128"/>
      <c r="PO79" s="128"/>
      <c r="PP79" s="128"/>
      <c r="PQ79" s="128"/>
      <c r="PR79" s="128"/>
      <c r="PS79" s="128">
        <v>4</v>
      </c>
      <c r="PT79" s="128">
        <v>1</v>
      </c>
      <c r="PU79" s="128">
        <v>1</v>
      </c>
      <c r="PV79" s="128">
        <v>0</v>
      </c>
      <c r="PW79" s="128"/>
      <c r="PX79" s="128"/>
      <c r="PY79" s="128"/>
      <c r="PZ79" s="128"/>
      <c r="QA79" s="128"/>
      <c r="QB79" s="128"/>
      <c r="QC79" s="128"/>
      <c r="QD79" s="198"/>
      <c r="QE79" s="128"/>
      <c r="QF79" s="163"/>
      <c r="QG79" s="128"/>
      <c r="QH79" s="128"/>
      <c r="QI79" s="128"/>
      <c r="QJ79" s="128"/>
      <c r="QK79" s="128"/>
      <c r="QL79" s="128"/>
      <c r="QM79" s="128">
        <v>6.6150000000000002</v>
      </c>
      <c r="QN79" s="128" t="s">
        <v>1705</v>
      </c>
      <c r="QO79" s="163" t="s">
        <v>1706</v>
      </c>
      <c r="QP79" s="128">
        <v>0</v>
      </c>
      <c r="QQ79" s="128"/>
      <c r="QR79" s="128"/>
      <c r="QS79" s="128"/>
      <c r="QT79" s="128"/>
      <c r="QU79" s="128"/>
      <c r="QV79" s="128"/>
      <c r="QW79" s="128"/>
      <c r="QX79" s="128"/>
      <c r="QY79" s="128"/>
      <c r="QZ79" s="128"/>
      <c r="RA79" s="128"/>
      <c r="RB79" s="128"/>
      <c r="RC79" s="128"/>
      <c r="RD79" s="128"/>
      <c r="RE79" s="128"/>
      <c r="RF79" s="128"/>
      <c r="RG79" s="128"/>
      <c r="RH79" s="128"/>
      <c r="RI79" s="128"/>
      <c r="RJ79" s="128"/>
      <c r="RK79" s="128"/>
      <c r="RL79" s="128"/>
      <c r="RM79" s="169"/>
      <c r="RN79" s="128"/>
      <c r="RO79" s="169"/>
      <c r="RP79" s="128"/>
      <c r="RQ79" s="128" t="s">
        <v>1707</v>
      </c>
      <c r="RR79" s="105">
        <f t="shared" si="47"/>
        <v>2.8699999999999992</v>
      </c>
      <c r="RS79" s="113">
        <f t="shared" si="48"/>
        <v>2.9000000000000004</v>
      </c>
      <c r="RT79" s="105">
        <f t="shared" si="49"/>
        <v>2.8849999999999998</v>
      </c>
      <c r="RU79" s="105">
        <f t="shared" si="50"/>
        <v>0</v>
      </c>
      <c r="RV79" s="105">
        <f t="shared" si="51"/>
        <v>0</v>
      </c>
      <c r="RW79" s="105">
        <f t="shared" si="52"/>
        <v>0</v>
      </c>
      <c r="RX79" s="105">
        <f t="shared" si="53"/>
        <v>0</v>
      </c>
      <c r="RY79" s="105">
        <f t="shared" si="54"/>
        <v>0</v>
      </c>
      <c r="RZ79" s="105">
        <f t="shared" si="55"/>
        <v>0</v>
      </c>
      <c r="SA79" s="105">
        <f t="shared" si="56"/>
        <v>0</v>
      </c>
      <c r="SB79" s="105">
        <f t="shared" si="57"/>
        <v>0</v>
      </c>
      <c r="SC79" s="105">
        <f t="shared" si="58"/>
        <v>0</v>
      </c>
      <c r="SD79" s="106">
        <f t="shared" si="62"/>
        <v>2.8849999999999998</v>
      </c>
      <c r="SE79" s="106">
        <f t="shared" si="63"/>
        <v>0</v>
      </c>
      <c r="SF79" s="106">
        <f t="shared" si="64"/>
        <v>0</v>
      </c>
      <c r="SG79" s="106">
        <f t="shared" si="59"/>
        <v>0</v>
      </c>
      <c r="SH79" s="107">
        <f>(SD79/1000)*Parameters!$H$2</f>
        <v>8.5107499999999991E-5</v>
      </c>
      <c r="SI79" s="107">
        <f>(SE79/1000)*Parameters!$H$4</f>
        <v>0</v>
      </c>
      <c r="SJ79" s="107">
        <f>(SF79/1000)*Parameters!$H$3</f>
        <v>0</v>
      </c>
      <c r="SK79" s="107">
        <f>(SG79/1000)*Parameters!$H$5</f>
        <v>0</v>
      </c>
      <c r="SL79" s="108">
        <f t="shared" si="65"/>
        <v>8.5107499999999991E-5</v>
      </c>
      <c r="SM79" s="109">
        <f t="shared" si="60"/>
        <v>1</v>
      </c>
      <c r="SN79" s="109">
        <f t="shared" si="72"/>
        <v>0</v>
      </c>
      <c r="SO79" s="109">
        <f t="shared" si="73"/>
        <v>0</v>
      </c>
      <c r="SP79" s="109">
        <f t="shared" si="74"/>
        <v>0</v>
      </c>
      <c r="SQ79" s="110">
        <f>SUM(GS79*Parameters!$L$2,GT79*Parameters!$L$3,GU79*Parameters!$L$4,GV79*Parameters!$L$5)</f>
        <v>3.8</v>
      </c>
      <c r="SR79" s="110">
        <f>SUM(LF79*Parameters!$L$2,LG79*Parameters!$L$3,LH79*Parameters!$L$4,LI79*Parameters!$L$5)</f>
        <v>3.8</v>
      </c>
      <c r="SS79" s="110">
        <f>SUM(PS79*Parameters!$L$2,PT79*Parameters!$L$3,PU79*Parameters!$L$4,PV79*Parameters!$L$5)</f>
        <v>3.8</v>
      </c>
      <c r="ST79" s="110">
        <f t="shared" si="66"/>
        <v>3.7999999999999994</v>
      </c>
      <c r="SU79" s="111">
        <f t="shared" si="67"/>
        <v>0.75921052631578945</v>
      </c>
      <c r="SV79" s="111">
        <f t="shared" si="68"/>
        <v>0</v>
      </c>
      <c r="SW79" s="111">
        <f t="shared" si="69"/>
        <v>0</v>
      </c>
      <c r="SX79" s="111">
        <f t="shared" si="70"/>
        <v>0</v>
      </c>
      <c r="SY79" s="162">
        <f t="shared" si="61"/>
        <v>45654</v>
      </c>
      <c r="SZ79" s="162">
        <f t="shared" si="71"/>
        <v>45655</v>
      </c>
    </row>
    <row r="80" spans="1:520">
      <c r="A80" s="276">
        <v>45641.435168912001</v>
      </c>
      <c r="B80" s="276">
        <v>45667.5336953472</v>
      </c>
      <c r="C80" s="276">
        <v>45641</v>
      </c>
      <c r="D80" s="121"/>
      <c r="E80" s="121" t="s">
        <v>322</v>
      </c>
      <c r="F80" s="121"/>
      <c r="G80" s="121" t="s">
        <v>322</v>
      </c>
      <c r="H80" s="121"/>
      <c r="I80" s="121" t="s">
        <v>323</v>
      </c>
      <c r="J80" s="121"/>
      <c r="K80" s="121" t="s">
        <v>727</v>
      </c>
      <c r="L80" s="151" t="s">
        <v>821</v>
      </c>
      <c r="M80" s="245" t="s">
        <v>503</v>
      </c>
      <c r="N80" s="121" t="s">
        <v>331</v>
      </c>
      <c r="O80" s="121">
        <v>1</v>
      </c>
      <c r="P80" s="121">
        <v>0</v>
      </c>
      <c r="Q80" s="121">
        <v>0</v>
      </c>
      <c r="R80" s="121">
        <v>0</v>
      </c>
      <c r="S80" s="121">
        <v>0</v>
      </c>
      <c r="T80" s="121">
        <v>0</v>
      </c>
      <c r="U80" s="121"/>
      <c r="V80" s="121" t="s">
        <v>329</v>
      </c>
      <c r="W80" s="121">
        <v>0</v>
      </c>
      <c r="X80" s="121">
        <v>1</v>
      </c>
      <c r="Y80" s="117">
        <v>0</v>
      </c>
      <c r="Z80" s="117">
        <v>0</v>
      </c>
      <c r="AA80" s="117">
        <v>0</v>
      </c>
      <c r="AB80" s="117">
        <v>0</v>
      </c>
      <c r="AC80" s="117">
        <v>0</v>
      </c>
      <c r="AD80" s="117">
        <v>0</v>
      </c>
      <c r="AE80" s="117">
        <v>0</v>
      </c>
      <c r="AF80" s="117">
        <v>0</v>
      </c>
      <c r="AG80" s="117">
        <v>0</v>
      </c>
      <c r="AH80" s="117"/>
      <c r="AI80" s="117"/>
      <c r="AJ80" s="117"/>
      <c r="AK80" s="117"/>
      <c r="AL80" s="117"/>
      <c r="AM80" s="117"/>
      <c r="AN80" s="117"/>
      <c r="AO80" s="117"/>
      <c r="AP80" s="117"/>
      <c r="AQ80" s="117"/>
      <c r="AR80" s="117"/>
      <c r="AS80" s="117"/>
      <c r="AT80" s="117"/>
      <c r="AU80" s="117"/>
      <c r="AV80" s="117"/>
      <c r="AW80" s="117"/>
      <c r="AX80" s="117"/>
      <c r="AY80" s="117"/>
      <c r="AZ80" s="117"/>
      <c r="BA80" s="117"/>
      <c r="BB80" s="117"/>
      <c r="BC80" s="117"/>
      <c r="BD80" s="117"/>
      <c r="BE80" s="117"/>
      <c r="BF80" s="190"/>
      <c r="BG80" s="121"/>
      <c r="BH80" s="122"/>
      <c r="BI80" s="117"/>
      <c r="BJ80" s="117"/>
      <c r="BK80" s="117"/>
      <c r="BL80" s="117"/>
      <c r="BM80" s="117"/>
      <c r="BN80" s="117"/>
      <c r="BO80" s="117">
        <v>13.63</v>
      </c>
      <c r="BP80" s="117" t="s">
        <v>1708</v>
      </c>
      <c r="BQ80" s="122" t="s">
        <v>1709</v>
      </c>
      <c r="BR80" s="117"/>
      <c r="BS80" s="117"/>
      <c r="BT80" s="117"/>
      <c r="BU80" s="117"/>
      <c r="BV80" s="117"/>
      <c r="BW80" s="117"/>
      <c r="BX80" s="117"/>
      <c r="BY80" s="117"/>
      <c r="BZ80" s="117"/>
      <c r="CA80" s="117"/>
      <c r="CB80" s="117"/>
      <c r="CC80" s="117"/>
      <c r="CD80" s="117"/>
      <c r="CE80" s="117"/>
      <c r="CF80" s="117"/>
      <c r="CG80" s="117"/>
      <c r="CH80" s="117"/>
      <c r="CI80" s="117"/>
      <c r="CJ80" s="117"/>
      <c r="CK80" s="117"/>
      <c r="CL80" s="117"/>
      <c r="CM80" s="117"/>
      <c r="CN80" s="117"/>
      <c r="CO80" s="117"/>
      <c r="CP80" s="117"/>
      <c r="CQ80" s="117"/>
      <c r="CR80" s="117"/>
      <c r="CS80" s="117"/>
      <c r="CT80" s="117"/>
      <c r="CU80" s="117"/>
      <c r="CV80" s="117"/>
      <c r="CW80" s="117"/>
      <c r="CX80" s="117"/>
      <c r="CY80" s="117"/>
      <c r="CZ80" s="117"/>
      <c r="DA80" s="117"/>
      <c r="DB80" s="117"/>
      <c r="DC80" s="117"/>
      <c r="DD80" s="117"/>
      <c r="DE80" s="117"/>
      <c r="DF80" s="117"/>
      <c r="DG80" s="117"/>
      <c r="DH80" s="117"/>
      <c r="DI80" s="117"/>
      <c r="DJ80" s="117"/>
      <c r="DK80" s="117"/>
      <c r="DL80" s="117"/>
      <c r="DM80" s="117"/>
      <c r="DN80" s="171"/>
      <c r="DO80" s="117"/>
      <c r="DP80" s="166"/>
      <c r="DQ80" s="117"/>
      <c r="DR80" s="166"/>
      <c r="DS80" s="117"/>
      <c r="DT80" s="117"/>
      <c r="DU80" s="117"/>
      <c r="DV80" s="117"/>
      <c r="DW80" s="248" t="s">
        <v>825</v>
      </c>
      <c r="DX80" s="117"/>
      <c r="DY80" s="117"/>
      <c r="DZ80" s="117"/>
      <c r="EA80" s="117"/>
      <c r="EB80" s="117"/>
      <c r="EC80" s="117"/>
      <c r="ED80" s="117" t="s">
        <v>1710</v>
      </c>
      <c r="EE80" s="252">
        <v>45642.427205706001</v>
      </c>
      <c r="EF80" s="261">
        <v>45667.532625034699</v>
      </c>
      <c r="EG80" s="252">
        <v>45642</v>
      </c>
      <c r="EH80" s="129"/>
      <c r="EI80" s="129" t="s">
        <v>322</v>
      </c>
      <c r="EJ80" s="129"/>
      <c r="EK80" s="129" t="s">
        <v>322</v>
      </c>
      <c r="EL80" s="129"/>
      <c r="EM80" s="129" t="s">
        <v>323</v>
      </c>
      <c r="EN80" s="129"/>
      <c r="EO80" s="129" t="s">
        <v>727</v>
      </c>
      <c r="EP80" s="153" t="s">
        <v>825</v>
      </c>
      <c r="EQ80" s="153" t="s">
        <v>503</v>
      </c>
      <c r="ER80" s="129" t="s">
        <v>331</v>
      </c>
      <c r="ES80" s="129">
        <v>1</v>
      </c>
      <c r="ET80" s="129">
        <v>0</v>
      </c>
      <c r="EU80" s="129">
        <v>0</v>
      </c>
      <c r="EV80" s="129">
        <v>0</v>
      </c>
      <c r="EW80" s="129">
        <v>0</v>
      </c>
      <c r="EX80" s="129">
        <v>0</v>
      </c>
      <c r="EY80" s="129"/>
      <c r="EZ80" s="129" t="s">
        <v>329</v>
      </c>
      <c r="FA80" s="129">
        <v>0</v>
      </c>
      <c r="FB80" s="129">
        <v>1</v>
      </c>
      <c r="FC80" s="129">
        <v>0</v>
      </c>
      <c r="FD80" s="129">
        <v>0</v>
      </c>
      <c r="FE80" s="129">
        <v>0</v>
      </c>
      <c r="FF80" s="129">
        <v>0</v>
      </c>
      <c r="FG80" s="129">
        <v>0</v>
      </c>
      <c r="FH80" s="129">
        <v>0</v>
      </c>
      <c r="FI80" s="129">
        <v>0</v>
      </c>
      <c r="FJ80" s="129">
        <v>0</v>
      </c>
      <c r="FK80" s="129">
        <v>0</v>
      </c>
      <c r="FL80" s="129"/>
      <c r="FM80" s="129"/>
      <c r="FN80" s="129"/>
      <c r="FO80" s="129"/>
      <c r="FP80" s="129"/>
      <c r="FQ80" s="129"/>
      <c r="FR80" s="129"/>
      <c r="FS80" s="129"/>
      <c r="FT80" s="129"/>
      <c r="FU80" s="129"/>
      <c r="FV80" s="129"/>
      <c r="FW80" s="129"/>
      <c r="FX80" s="129"/>
      <c r="FY80" s="129"/>
      <c r="FZ80" s="129"/>
      <c r="GA80" s="129"/>
      <c r="GB80" s="129"/>
      <c r="GC80" s="129"/>
      <c r="GD80" s="129"/>
      <c r="GE80" s="129"/>
      <c r="GF80" s="129"/>
      <c r="GG80" s="129"/>
      <c r="GH80" s="129"/>
      <c r="GI80" s="129"/>
      <c r="GJ80" s="129"/>
      <c r="GK80" s="129"/>
      <c r="GL80" s="129"/>
      <c r="GM80" s="129"/>
      <c r="GN80" s="129"/>
      <c r="GO80" s="129"/>
      <c r="GP80" s="129"/>
      <c r="GQ80" s="129"/>
      <c r="GR80" s="129"/>
      <c r="GS80" s="129">
        <v>0</v>
      </c>
      <c r="GT80" s="129">
        <v>0</v>
      </c>
      <c r="GU80" s="129">
        <v>2</v>
      </c>
      <c r="GV80" s="129">
        <v>1</v>
      </c>
      <c r="GW80" s="129"/>
      <c r="GX80" s="129"/>
      <c r="GY80" s="129"/>
      <c r="GZ80" s="129"/>
      <c r="HA80" s="129"/>
      <c r="HB80" s="129"/>
      <c r="HC80" s="129"/>
      <c r="HD80" s="186"/>
      <c r="HE80" s="129"/>
      <c r="HF80" s="140"/>
      <c r="HG80" s="129"/>
      <c r="HH80" s="129"/>
      <c r="HI80" s="129"/>
      <c r="HJ80" s="129"/>
      <c r="HK80" s="129"/>
      <c r="HL80" s="129"/>
      <c r="HM80" s="129">
        <v>10.81</v>
      </c>
      <c r="HN80" s="129" t="s">
        <v>1711</v>
      </c>
      <c r="HO80" s="140" t="s">
        <v>1712</v>
      </c>
      <c r="HP80" s="129">
        <v>0</v>
      </c>
      <c r="HQ80" s="129"/>
      <c r="HR80" s="129"/>
      <c r="HS80" s="129"/>
      <c r="HT80" s="129"/>
      <c r="HU80" s="129"/>
      <c r="HV80" s="129"/>
      <c r="HW80" s="129"/>
      <c r="HX80" s="129"/>
      <c r="HY80" s="129"/>
      <c r="HZ80" s="129"/>
      <c r="IA80" s="129"/>
      <c r="IB80" s="129"/>
      <c r="IC80" s="129"/>
      <c r="ID80" s="129"/>
      <c r="IE80" s="129"/>
      <c r="IF80" s="129"/>
      <c r="IG80" s="129"/>
      <c r="IH80" s="129"/>
      <c r="II80" s="129"/>
      <c r="IJ80" s="129"/>
      <c r="IK80" s="129"/>
      <c r="IL80" s="176" t="s">
        <v>828</v>
      </c>
      <c r="IM80" s="129"/>
      <c r="IN80" s="167"/>
      <c r="IO80" s="129"/>
      <c r="IP80" s="129"/>
      <c r="IQ80" s="129" t="s">
        <v>1713</v>
      </c>
      <c r="IR80" s="265">
        <v>45643.417434502298</v>
      </c>
      <c r="IS80" s="265">
        <v>45667.532965682898</v>
      </c>
      <c r="IT80" s="265">
        <v>45643</v>
      </c>
      <c r="IU80" s="142"/>
      <c r="IV80" s="142" t="s">
        <v>322</v>
      </c>
      <c r="IW80" s="142"/>
      <c r="IX80" s="142" t="s">
        <v>322</v>
      </c>
      <c r="IY80" s="142"/>
      <c r="IZ80" s="142" t="s">
        <v>323</v>
      </c>
      <c r="JA80" s="142"/>
      <c r="JB80" s="142" t="s">
        <v>727</v>
      </c>
      <c r="JC80" s="154" t="s">
        <v>828</v>
      </c>
      <c r="JD80" s="154" t="s">
        <v>503</v>
      </c>
      <c r="JE80" s="142" t="s">
        <v>331</v>
      </c>
      <c r="JF80" s="142">
        <v>1</v>
      </c>
      <c r="JG80" s="142">
        <v>0</v>
      </c>
      <c r="JH80" s="142">
        <v>0</v>
      </c>
      <c r="JI80" s="142">
        <v>0</v>
      </c>
      <c r="JJ80" s="142">
        <v>0</v>
      </c>
      <c r="JK80" s="142">
        <v>0</v>
      </c>
      <c r="JL80" s="142"/>
      <c r="JM80" s="142" t="s">
        <v>329</v>
      </c>
      <c r="JN80" s="142">
        <v>0</v>
      </c>
      <c r="JO80" s="142">
        <v>1</v>
      </c>
      <c r="JP80" s="142">
        <v>0</v>
      </c>
      <c r="JQ80" s="142">
        <v>0</v>
      </c>
      <c r="JR80" s="142">
        <v>0</v>
      </c>
      <c r="JS80" s="142">
        <v>0</v>
      </c>
      <c r="JT80" s="142">
        <v>0</v>
      </c>
      <c r="JU80" s="142">
        <v>0</v>
      </c>
      <c r="JV80" s="142">
        <v>0</v>
      </c>
      <c r="JW80" s="142">
        <v>0</v>
      </c>
      <c r="JX80" s="142">
        <v>0</v>
      </c>
      <c r="JY80" s="142"/>
      <c r="JZ80" s="142"/>
      <c r="KA80" s="142"/>
      <c r="KB80" s="142"/>
      <c r="KC80" s="142"/>
      <c r="KD80" s="142"/>
      <c r="KE80" s="142"/>
      <c r="KF80" s="142"/>
      <c r="KG80" s="142"/>
      <c r="KH80" s="142"/>
      <c r="KI80" s="142"/>
      <c r="KJ80" s="142"/>
      <c r="KK80" s="142"/>
      <c r="KL80" s="142"/>
      <c r="KM80" s="142"/>
      <c r="KN80" s="142"/>
      <c r="KO80" s="142"/>
      <c r="KP80" s="142"/>
      <c r="KQ80" s="142"/>
      <c r="KR80" s="142"/>
      <c r="KS80" s="142"/>
      <c r="KT80" s="142"/>
      <c r="KU80" s="142"/>
      <c r="KV80" s="142"/>
      <c r="KW80" s="142"/>
      <c r="KX80" s="142"/>
      <c r="KY80" s="142"/>
      <c r="KZ80" s="142"/>
      <c r="LA80" s="142"/>
      <c r="LB80" s="142"/>
      <c r="LC80" s="142"/>
      <c r="LD80" s="142"/>
      <c r="LE80" s="142"/>
      <c r="LF80" s="142">
        <v>0</v>
      </c>
      <c r="LG80" s="142">
        <v>0</v>
      </c>
      <c r="LH80" s="142">
        <v>2</v>
      </c>
      <c r="LI80" s="142">
        <v>1</v>
      </c>
      <c r="LJ80" s="142"/>
      <c r="LK80" s="142"/>
      <c r="LL80" s="142"/>
      <c r="LM80" s="142"/>
      <c r="LN80" s="142"/>
      <c r="LO80" s="142"/>
      <c r="LP80" s="142"/>
      <c r="LQ80" s="194"/>
      <c r="LR80" s="142"/>
      <c r="LS80" s="144"/>
      <c r="LT80" s="142"/>
      <c r="LU80" s="142"/>
      <c r="LV80" s="142"/>
      <c r="LW80" s="142"/>
      <c r="LX80" s="142"/>
      <c r="LY80" s="142"/>
      <c r="LZ80" s="142">
        <v>8</v>
      </c>
      <c r="MA80" s="142" t="s">
        <v>1714</v>
      </c>
      <c r="MB80" s="144" t="s">
        <v>1715</v>
      </c>
      <c r="MC80" s="142">
        <v>0</v>
      </c>
      <c r="MD80" s="142"/>
      <c r="ME80" s="142"/>
      <c r="MF80" s="142"/>
      <c r="MG80" s="142"/>
      <c r="MH80" s="142"/>
      <c r="MI80" s="142"/>
      <c r="MJ80" s="142"/>
      <c r="MK80" s="142"/>
      <c r="ML80" s="142"/>
      <c r="MM80" s="142"/>
      <c r="MN80" s="142"/>
      <c r="MO80" s="142"/>
      <c r="MP80" s="142"/>
      <c r="MQ80" s="142"/>
      <c r="MR80" s="142"/>
      <c r="MS80" s="142"/>
      <c r="MT80" s="142"/>
      <c r="MU80" s="142"/>
      <c r="MV80" s="142"/>
      <c r="MW80" s="142"/>
      <c r="MX80" s="142"/>
      <c r="MY80" s="168"/>
      <c r="MZ80" s="142"/>
      <c r="NA80" s="180" t="s">
        <v>832</v>
      </c>
      <c r="NB80" s="142"/>
      <c r="NC80" s="142"/>
      <c r="ND80" s="142" t="s">
        <v>1716</v>
      </c>
      <c r="NE80" s="270">
        <v>45644.417347233801</v>
      </c>
      <c r="NF80" s="270">
        <v>45667.533360914298</v>
      </c>
      <c r="NG80" s="270">
        <v>45644</v>
      </c>
      <c r="NH80" s="128"/>
      <c r="NI80" s="128" t="s">
        <v>322</v>
      </c>
      <c r="NJ80" s="128"/>
      <c r="NK80" s="128" t="s">
        <v>322</v>
      </c>
      <c r="NL80" s="128"/>
      <c r="NM80" s="128" t="s">
        <v>323</v>
      </c>
      <c r="NN80" s="128"/>
      <c r="NO80" s="128" t="s">
        <v>727</v>
      </c>
      <c r="NP80" s="136" t="s">
        <v>832</v>
      </c>
      <c r="NQ80" s="136" t="s">
        <v>503</v>
      </c>
      <c r="NR80" s="128" t="s">
        <v>331</v>
      </c>
      <c r="NS80" s="128">
        <v>1</v>
      </c>
      <c r="NT80" s="128">
        <v>0</v>
      </c>
      <c r="NU80" s="128">
        <v>0</v>
      </c>
      <c r="NV80" s="128">
        <v>0</v>
      </c>
      <c r="NW80" s="128">
        <v>0</v>
      </c>
      <c r="NX80" s="128">
        <v>0</v>
      </c>
      <c r="NY80" s="128"/>
      <c r="NZ80" s="128" t="s">
        <v>329</v>
      </c>
      <c r="OA80" s="128">
        <v>0</v>
      </c>
      <c r="OB80" s="128">
        <v>1</v>
      </c>
      <c r="OC80" s="128">
        <v>0</v>
      </c>
      <c r="OD80" s="128">
        <v>0</v>
      </c>
      <c r="OE80" s="128">
        <v>0</v>
      </c>
      <c r="OF80" s="128">
        <v>0</v>
      </c>
      <c r="OG80" s="128">
        <v>0</v>
      </c>
      <c r="OH80" s="128">
        <v>0</v>
      </c>
      <c r="OI80" s="128">
        <v>0</v>
      </c>
      <c r="OJ80" s="128">
        <v>0</v>
      </c>
      <c r="OK80" s="128">
        <v>0</v>
      </c>
      <c r="OL80" s="128"/>
      <c r="OM80" s="128"/>
      <c r="ON80" s="128"/>
      <c r="OO80" s="128"/>
      <c r="OP80" s="128"/>
      <c r="OQ80" s="128"/>
      <c r="OR80" s="128"/>
      <c r="OS80" s="128"/>
      <c r="OT80" s="128"/>
      <c r="OU80" s="128"/>
      <c r="OV80" s="128"/>
      <c r="OW80" s="128"/>
      <c r="OX80" s="128"/>
      <c r="OY80" s="128"/>
      <c r="OZ80" s="128"/>
      <c r="PA80" s="128"/>
      <c r="PB80" s="128"/>
      <c r="PC80" s="128"/>
      <c r="PD80" s="128"/>
      <c r="PE80" s="128"/>
      <c r="PF80" s="128"/>
      <c r="PG80" s="128"/>
      <c r="PH80" s="128"/>
      <c r="PI80" s="128"/>
      <c r="PJ80" s="128"/>
      <c r="PK80" s="128"/>
      <c r="PL80" s="128"/>
      <c r="PM80" s="128"/>
      <c r="PN80" s="128"/>
      <c r="PO80" s="128"/>
      <c r="PP80" s="128"/>
      <c r="PQ80" s="128"/>
      <c r="PR80" s="128"/>
      <c r="PS80" s="128">
        <v>0</v>
      </c>
      <c r="PT80" s="128">
        <v>0</v>
      </c>
      <c r="PU80" s="128">
        <v>2</v>
      </c>
      <c r="PV80" s="128">
        <v>1</v>
      </c>
      <c r="PW80" s="128"/>
      <c r="PX80" s="128"/>
      <c r="PY80" s="128"/>
      <c r="PZ80" s="128"/>
      <c r="QA80" s="128"/>
      <c r="QB80" s="128"/>
      <c r="QC80" s="128"/>
      <c r="QD80" s="198"/>
      <c r="QE80" s="128"/>
      <c r="QF80" s="163"/>
      <c r="QG80" s="128"/>
      <c r="QH80" s="128"/>
      <c r="QI80" s="128"/>
      <c r="QJ80" s="128"/>
      <c r="QK80" s="128"/>
      <c r="QL80" s="128"/>
      <c r="QM80" s="128">
        <v>5.1449999999999996</v>
      </c>
      <c r="QN80" s="128" t="s">
        <v>1717</v>
      </c>
      <c r="QO80" s="163" t="s">
        <v>1718</v>
      </c>
      <c r="QP80" s="128">
        <v>0</v>
      </c>
      <c r="QQ80" s="128"/>
      <c r="QR80" s="128"/>
      <c r="QS80" s="128"/>
      <c r="QT80" s="128"/>
      <c r="QU80" s="128"/>
      <c r="QV80" s="128"/>
      <c r="QW80" s="128"/>
      <c r="QX80" s="128"/>
      <c r="QY80" s="128"/>
      <c r="QZ80" s="128"/>
      <c r="RA80" s="128"/>
      <c r="RB80" s="128"/>
      <c r="RC80" s="128"/>
      <c r="RD80" s="128"/>
      <c r="RE80" s="128"/>
      <c r="RF80" s="128"/>
      <c r="RG80" s="128"/>
      <c r="RH80" s="128"/>
      <c r="RI80" s="128"/>
      <c r="RJ80" s="128"/>
      <c r="RK80" s="128"/>
      <c r="RL80" s="128"/>
      <c r="RM80" s="169"/>
      <c r="RN80" s="128"/>
      <c r="RO80" s="169"/>
      <c r="RP80" s="128"/>
      <c r="RQ80" s="128" t="s">
        <v>1719</v>
      </c>
      <c r="RR80" s="105">
        <f t="shared" si="47"/>
        <v>2.8200000000000003</v>
      </c>
      <c r="RS80" s="113">
        <f t="shared" si="48"/>
        <v>2.8100000000000005</v>
      </c>
      <c r="RT80" s="105">
        <f t="shared" si="49"/>
        <v>2.8550000000000004</v>
      </c>
      <c r="RU80" s="105">
        <f t="shared" si="50"/>
        <v>0</v>
      </c>
      <c r="RV80" s="105">
        <f t="shared" si="51"/>
        <v>0</v>
      </c>
      <c r="RW80" s="105">
        <f t="shared" si="52"/>
        <v>0</v>
      </c>
      <c r="RX80" s="105">
        <f t="shared" si="53"/>
        <v>0</v>
      </c>
      <c r="RY80" s="105">
        <f t="shared" si="54"/>
        <v>0</v>
      </c>
      <c r="RZ80" s="105">
        <f t="shared" si="55"/>
        <v>0</v>
      </c>
      <c r="SA80" s="105">
        <f t="shared" si="56"/>
        <v>0</v>
      </c>
      <c r="SB80" s="105">
        <f t="shared" si="57"/>
        <v>0</v>
      </c>
      <c r="SC80" s="105">
        <f t="shared" si="58"/>
        <v>0</v>
      </c>
      <c r="SD80" s="106">
        <f t="shared" si="62"/>
        <v>2.8283333333333336</v>
      </c>
      <c r="SE80" s="106">
        <f t="shared" si="63"/>
        <v>0</v>
      </c>
      <c r="SF80" s="106">
        <f t="shared" si="64"/>
        <v>0</v>
      </c>
      <c r="SG80" s="106">
        <f t="shared" si="59"/>
        <v>0</v>
      </c>
      <c r="SH80" s="107">
        <f>(SD80/1000)*Parameters!$H$2</f>
        <v>8.3435833333333345E-5</v>
      </c>
      <c r="SI80" s="107">
        <f>(SE80/1000)*Parameters!$H$4</f>
        <v>0</v>
      </c>
      <c r="SJ80" s="107">
        <f>(SF80/1000)*Parameters!$H$3</f>
        <v>0</v>
      </c>
      <c r="SK80" s="107">
        <f>(SG80/1000)*Parameters!$H$5</f>
        <v>0</v>
      </c>
      <c r="SL80" s="108">
        <f t="shared" si="65"/>
        <v>8.3435833333333345E-5</v>
      </c>
      <c r="SM80" s="109">
        <f t="shared" si="60"/>
        <v>1</v>
      </c>
      <c r="SN80" s="109">
        <f t="shared" si="72"/>
        <v>0</v>
      </c>
      <c r="SO80" s="109">
        <f t="shared" si="73"/>
        <v>0</v>
      </c>
      <c r="SP80" s="109">
        <f t="shared" si="74"/>
        <v>0</v>
      </c>
      <c r="SQ80" s="110">
        <f>SUM(GS80*Parameters!$L$2,GT80*Parameters!$L$3,GU80*Parameters!$L$4,GV80*Parameters!$L$5)</f>
        <v>2.8</v>
      </c>
      <c r="SR80" s="110">
        <f>SUM(LF80*Parameters!$L$2,LG80*Parameters!$L$3,LH80*Parameters!$L$4,LI80*Parameters!$L$5)</f>
        <v>2.8</v>
      </c>
      <c r="SS80" s="110">
        <f>SUM(PS80*Parameters!$L$2,PT80*Parameters!$L$3,PU80*Parameters!$L$4,PV80*Parameters!$L$5)</f>
        <v>2.8</v>
      </c>
      <c r="ST80" s="110">
        <f t="shared" si="66"/>
        <v>2.7999999999999994</v>
      </c>
      <c r="SU80" s="111">
        <f t="shared" si="67"/>
        <v>1.0101190476190478</v>
      </c>
      <c r="SV80" s="111">
        <f t="shared" si="68"/>
        <v>0</v>
      </c>
      <c r="SW80" s="111">
        <f t="shared" si="69"/>
        <v>0</v>
      </c>
      <c r="SX80" s="111">
        <f t="shared" si="70"/>
        <v>0</v>
      </c>
      <c r="SY80" s="162">
        <f t="shared" si="61"/>
        <v>45641</v>
      </c>
      <c r="SZ80" s="162">
        <f t="shared" si="71"/>
        <v>45641</v>
      </c>
    </row>
    <row r="81" spans="1:520">
      <c r="A81" s="276">
        <v>45654.355393981503</v>
      </c>
      <c r="B81" s="276">
        <v>45663.6063451968</v>
      </c>
      <c r="C81" s="276">
        <v>45654</v>
      </c>
      <c r="D81" s="121"/>
      <c r="E81" s="121" t="s">
        <v>322</v>
      </c>
      <c r="F81" s="121"/>
      <c r="G81" s="121" t="s">
        <v>322</v>
      </c>
      <c r="H81" s="121"/>
      <c r="I81" s="121" t="s">
        <v>323</v>
      </c>
      <c r="J81" s="121"/>
      <c r="K81" s="121" t="s">
        <v>727</v>
      </c>
      <c r="L81" s="151" t="s">
        <v>728</v>
      </c>
      <c r="M81" s="245" t="s">
        <v>504</v>
      </c>
      <c r="N81" s="121" t="s">
        <v>331</v>
      </c>
      <c r="O81" s="121">
        <v>1</v>
      </c>
      <c r="P81" s="121">
        <v>0</v>
      </c>
      <c r="Q81" s="121">
        <v>0</v>
      </c>
      <c r="R81" s="121">
        <v>0</v>
      </c>
      <c r="S81" s="121">
        <v>0</v>
      </c>
      <c r="T81" s="121">
        <v>0</v>
      </c>
      <c r="U81" s="121"/>
      <c r="V81" s="121" t="s">
        <v>329</v>
      </c>
      <c r="W81" s="121">
        <v>0</v>
      </c>
      <c r="X81" s="121">
        <v>1</v>
      </c>
      <c r="Y81" s="117">
        <v>0</v>
      </c>
      <c r="Z81" s="117">
        <v>0</v>
      </c>
      <c r="AA81" s="117">
        <v>0</v>
      </c>
      <c r="AB81" s="117">
        <v>0</v>
      </c>
      <c r="AC81" s="117">
        <v>0</v>
      </c>
      <c r="AD81" s="117">
        <v>0</v>
      </c>
      <c r="AE81" s="117">
        <v>0</v>
      </c>
      <c r="AF81" s="117">
        <v>0</v>
      </c>
      <c r="AG81" s="117">
        <v>0</v>
      </c>
      <c r="AH81" s="117"/>
      <c r="AI81" s="117"/>
      <c r="AJ81" s="117"/>
      <c r="AK81" s="117"/>
      <c r="AL81" s="117"/>
      <c r="AM81" s="117"/>
      <c r="AN81" s="117"/>
      <c r="AO81" s="117"/>
      <c r="AP81" s="117"/>
      <c r="AQ81" s="117"/>
      <c r="AR81" s="117"/>
      <c r="AS81" s="117"/>
      <c r="AT81" s="117"/>
      <c r="AU81" s="117"/>
      <c r="AV81" s="117"/>
      <c r="AW81" s="117"/>
      <c r="AX81" s="117"/>
      <c r="AY81" s="117"/>
      <c r="AZ81" s="117"/>
      <c r="BA81" s="117"/>
      <c r="BB81" s="117"/>
      <c r="BC81" s="117"/>
      <c r="BD81" s="117"/>
      <c r="BE81" s="117"/>
      <c r="BF81" s="190"/>
      <c r="BG81" s="121"/>
      <c r="BH81" s="122"/>
      <c r="BI81" s="117"/>
      <c r="BJ81" s="117"/>
      <c r="BK81" s="117"/>
      <c r="BL81" s="117"/>
      <c r="BM81" s="117"/>
      <c r="BN81" s="117"/>
      <c r="BO81" s="117">
        <v>14.87</v>
      </c>
      <c r="BP81" s="117" t="s">
        <v>1720</v>
      </c>
      <c r="BQ81" s="122" t="s">
        <v>1721</v>
      </c>
      <c r="BR81" s="117"/>
      <c r="BS81" s="117"/>
      <c r="BT81" s="117"/>
      <c r="BU81" s="117"/>
      <c r="BV81" s="117"/>
      <c r="BW81" s="117"/>
      <c r="BX81" s="117"/>
      <c r="BY81" s="117"/>
      <c r="BZ81" s="117"/>
      <c r="CA81" s="117"/>
      <c r="CB81" s="117"/>
      <c r="CC81" s="117"/>
      <c r="CD81" s="117"/>
      <c r="CE81" s="117"/>
      <c r="CF81" s="117"/>
      <c r="CG81" s="117"/>
      <c r="CH81" s="117"/>
      <c r="CI81" s="117"/>
      <c r="CJ81" s="117"/>
      <c r="CK81" s="117"/>
      <c r="CL81" s="117"/>
      <c r="CM81" s="117"/>
      <c r="CN81" s="117"/>
      <c r="CO81" s="117"/>
      <c r="CP81" s="117"/>
      <c r="CQ81" s="117"/>
      <c r="CR81" s="117"/>
      <c r="CS81" s="117"/>
      <c r="CT81" s="117"/>
      <c r="CU81" s="117"/>
      <c r="CV81" s="117"/>
      <c r="CW81" s="117"/>
      <c r="CX81" s="117"/>
      <c r="CY81" s="117"/>
      <c r="CZ81" s="117"/>
      <c r="DA81" s="117"/>
      <c r="DB81" s="117"/>
      <c r="DC81" s="117"/>
      <c r="DD81" s="117"/>
      <c r="DE81" s="117"/>
      <c r="DF81" s="117"/>
      <c r="DG81" s="117"/>
      <c r="DH81" s="117"/>
      <c r="DI81" s="117"/>
      <c r="DJ81" s="117"/>
      <c r="DK81" s="117"/>
      <c r="DL81" s="117"/>
      <c r="DM81" s="117"/>
      <c r="DN81" s="171"/>
      <c r="DO81" s="117"/>
      <c r="DP81" s="166"/>
      <c r="DQ81" s="117"/>
      <c r="DR81" s="166"/>
      <c r="DS81" s="117"/>
      <c r="DT81" s="117"/>
      <c r="DU81" s="117"/>
      <c r="DV81" s="117"/>
      <c r="DW81" s="248" t="s">
        <v>728</v>
      </c>
      <c r="DX81" s="117"/>
      <c r="DY81" s="117"/>
      <c r="DZ81" s="117"/>
      <c r="EA81" s="117"/>
      <c r="EB81" s="117"/>
      <c r="EC81" s="117"/>
      <c r="ED81" s="117" t="s">
        <v>1722</v>
      </c>
      <c r="EE81" s="252">
        <v>45655.354255821803</v>
      </c>
      <c r="EF81" s="261">
        <v>45655.391686990697</v>
      </c>
      <c r="EG81" s="252">
        <v>45655</v>
      </c>
      <c r="EH81" s="129"/>
      <c r="EI81" s="129" t="s">
        <v>322</v>
      </c>
      <c r="EJ81" s="129"/>
      <c r="EK81" s="129" t="s">
        <v>322</v>
      </c>
      <c r="EL81" s="129"/>
      <c r="EM81" s="129" t="s">
        <v>323</v>
      </c>
      <c r="EN81" s="129"/>
      <c r="EO81" s="129" t="s">
        <v>727</v>
      </c>
      <c r="EP81" s="153" t="s">
        <v>731</v>
      </c>
      <c r="EQ81" s="153" t="s">
        <v>504</v>
      </c>
      <c r="ER81" s="129" t="s">
        <v>331</v>
      </c>
      <c r="ES81" s="129">
        <v>1</v>
      </c>
      <c r="ET81" s="129">
        <v>0</v>
      </c>
      <c r="EU81" s="129">
        <v>0</v>
      </c>
      <c r="EV81" s="129">
        <v>0</v>
      </c>
      <c r="EW81" s="129">
        <v>0</v>
      </c>
      <c r="EX81" s="129">
        <v>0</v>
      </c>
      <c r="EY81" s="129"/>
      <c r="EZ81" s="129" t="s">
        <v>329</v>
      </c>
      <c r="FA81" s="129">
        <v>0</v>
      </c>
      <c r="FB81" s="129">
        <v>1</v>
      </c>
      <c r="FC81" s="129">
        <v>0</v>
      </c>
      <c r="FD81" s="129">
        <v>0</v>
      </c>
      <c r="FE81" s="129">
        <v>0</v>
      </c>
      <c r="FF81" s="129">
        <v>0</v>
      </c>
      <c r="FG81" s="129">
        <v>0</v>
      </c>
      <c r="FH81" s="129">
        <v>0</v>
      </c>
      <c r="FI81" s="129">
        <v>0</v>
      </c>
      <c r="FJ81" s="129">
        <v>0</v>
      </c>
      <c r="FK81" s="129">
        <v>0</v>
      </c>
      <c r="FL81" s="129"/>
      <c r="FM81" s="129"/>
      <c r="FN81" s="129"/>
      <c r="FO81" s="129"/>
      <c r="FP81" s="129"/>
      <c r="FQ81" s="129"/>
      <c r="FR81" s="129"/>
      <c r="FS81" s="129"/>
      <c r="FT81" s="129"/>
      <c r="FU81" s="129"/>
      <c r="FV81" s="129"/>
      <c r="FW81" s="129"/>
      <c r="FX81" s="129"/>
      <c r="FY81" s="129"/>
      <c r="FZ81" s="129"/>
      <c r="GA81" s="129"/>
      <c r="GB81" s="129"/>
      <c r="GC81" s="129"/>
      <c r="GD81" s="129"/>
      <c r="GE81" s="129"/>
      <c r="GF81" s="129"/>
      <c r="GG81" s="129"/>
      <c r="GH81" s="129"/>
      <c r="GI81" s="129"/>
      <c r="GJ81" s="129"/>
      <c r="GK81" s="129"/>
      <c r="GL81" s="129"/>
      <c r="GM81" s="129"/>
      <c r="GN81" s="129"/>
      <c r="GO81" s="129"/>
      <c r="GP81" s="129"/>
      <c r="GQ81" s="129"/>
      <c r="GR81" s="129"/>
      <c r="GS81" s="129">
        <v>3</v>
      </c>
      <c r="GT81" s="129">
        <v>2</v>
      </c>
      <c r="GU81" s="129">
        <v>1</v>
      </c>
      <c r="GV81" s="129">
        <v>1</v>
      </c>
      <c r="GW81" s="129"/>
      <c r="GX81" s="129"/>
      <c r="GY81" s="129"/>
      <c r="GZ81" s="129"/>
      <c r="HA81" s="129"/>
      <c r="HB81" s="129"/>
      <c r="HC81" s="129"/>
      <c r="HD81" s="186"/>
      <c r="HE81" s="129"/>
      <c r="HF81" s="140"/>
      <c r="HG81" s="129"/>
      <c r="HH81" s="129"/>
      <c r="HI81" s="129"/>
      <c r="HJ81" s="129"/>
      <c r="HK81" s="129"/>
      <c r="HL81" s="129"/>
      <c r="HM81" s="129">
        <v>12</v>
      </c>
      <c r="HN81" s="129" t="s">
        <v>1723</v>
      </c>
      <c r="HO81" s="140" t="s">
        <v>1724</v>
      </c>
      <c r="HP81" s="129">
        <v>0</v>
      </c>
      <c r="HQ81" s="129"/>
      <c r="HR81" s="129"/>
      <c r="HS81" s="129"/>
      <c r="HT81" s="129"/>
      <c r="HU81" s="129"/>
      <c r="HV81" s="129"/>
      <c r="HW81" s="129"/>
      <c r="HX81" s="129"/>
      <c r="HY81" s="129"/>
      <c r="HZ81" s="129"/>
      <c r="IA81" s="129"/>
      <c r="IB81" s="129"/>
      <c r="IC81" s="129"/>
      <c r="ID81" s="129"/>
      <c r="IE81" s="129"/>
      <c r="IF81" s="129"/>
      <c r="IG81" s="129"/>
      <c r="IH81" s="129"/>
      <c r="II81" s="129"/>
      <c r="IJ81" s="129"/>
      <c r="IK81" s="129"/>
      <c r="IL81" s="176" t="s">
        <v>735</v>
      </c>
      <c r="IM81" s="129"/>
      <c r="IN81" s="167"/>
      <c r="IO81" s="129"/>
      <c r="IP81" s="129"/>
      <c r="IQ81" s="129" t="s">
        <v>1725</v>
      </c>
      <c r="IR81" s="265">
        <v>45656.355076469903</v>
      </c>
      <c r="IS81" s="265">
        <v>45656.391686643503</v>
      </c>
      <c r="IT81" s="265">
        <v>45656</v>
      </c>
      <c r="IU81" s="142"/>
      <c r="IV81" s="142" t="s">
        <v>322</v>
      </c>
      <c r="IW81" s="142"/>
      <c r="IX81" s="142" t="s">
        <v>322</v>
      </c>
      <c r="IY81" s="142"/>
      <c r="IZ81" s="142" t="s">
        <v>323</v>
      </c>
      <c r="JA81" s="142"/>
      <c r="JB81" s="142" t="s">
        <v>727</v>
      </c>
      <c r="JC81" s="154" t="s">
        <v>735</v>
      </c>
      <c r="JD81" s="154" t="s">
        <v>504</v>
      </c>
      <c r="JE81" s="142" t="s">
        <v>331</v>
      </c>
      <c r="JF81" s="142">
        <v>1</v>
      </c>
      <c r="JG81" s="142">
        <v>0</v>
      </c>
      <c r="JH81" s="142">
        <v>0</v>
      </c>
      <c r="JI81" s="142">
        <v>0</v>
      </c>
      <c r="JJ81" s="142">
        <v>0</v>
      </c>
      <c r="JK81" s="142">
        <v>0</v>
      </c>
      <c r="JL81" s="142"/>
      <c r="JM81" s="142" t="s">
        <v>329</v>
      </c>
      <c r="JN81" s="142">
        <v>0</v>
      </c>
      <c r="JO81" s="142">
        <v>1</v>
      </c>
      <c r="JP81" s="142">
        <v>0</v>
      </c>
      <c r="JQ81" s="142">
        <v>0</v>
      </c>
      <c r="JR81" s="142">
        <v>0</v>
      </c>
      <c r="JS81" s="142">
        <v>0</v>
      </c>
      <c r="JT81" s="142">
        <v>0</v>
      </c>
      <c r="JU81" s="142">
        <v>0</v>
      </c>
      <c r="JV81" s="142">
        <v>0</v>
      </c>
      <c r="JW81" s="142">
        <v>0</v>
      </c>
      <c r="JX81" s="142">
        <v>0</v>
      </c>
      <c r="JY81" s="142"/>
      <c r="JZ81" s="142"/>
      <c r="KA81" s="142"/>
      <c r="KB81" s="142"/>
      <c r="KC81" s="142"/>
      <c r="KD81" s="142"/>
      <c r="KE81" s="142"/>
      <c r="KF81" s="142"/>
      <c r="KG81" s="142"/>
      <c r="KH81" s="142"/>
      <c r="KI81" s="142"/>
      <c r="KJ81" s="142"/>
      <c r="KK81" s="142"/>
      <c r="KL81" s="142"/>
      <c r="KM81" s="142"/>
      <c r="KN81" s="142"/>
      <c r="KO81" s="142"/>
      <c r="KP81" s="142"/>
      <c r="KQ81" s="142"/>
      <c r="KR81" s="142"/>
      <c r="KS81" s="142"/>
      <c r="KT81" s="142"/>
      <c r="KU81" s="142"/>
      <c r="KV81" s="142"/>
      <c r="KW81" s="142"/>
      <c r="KX81" s="142"/>
      <c r="KY81" s="142"/>
      <c r="KZ81" s="142"/>
      <c r="LA81" s="142"/>
      <c r="LB81" s="142"/>
      <c r="LC81" s="142"/>
      <c r="LD81" s="142"/>
      <c r="LE81" s="142"/>
      <c r="LF81" s="142">
        <v>3</v>
      </c>
      <c r="LG81" s="142">
        <v>2</v>
      </c>
      <c r="LH81" s="142">
        <v>1</v>
      </c>
      <c r="LI81" s="142">
        <v>1</v>
      </c>
      <c r="LJ81" s="142"/>
      <c r="LK81" s="142"/>
      <c r="LL81" s="142"/>
      <c r="LM81" s="142"/>
      <c r="LN81" s="142"/>
      <c r="LO81" s="142"/>
      <c r="LP81" s="142"/>
      <c r="LQ81" s="194"/>
      <c r="LR81" s="142"/>
      <c r="LS81" s="144"/>
      <c r="LT81" s="142"/>
      <c r="LU81" s="142"/>
      <c r="LV81" s="142"/>
      <c r="LW81" s="142"/>
      <c r="LX81" s="142"/>
      <c r="LY81" s="142"/>
      <c r="LZ81" s="142">
        <v>9.1</v>
      </c>
      <c r="MA81" s="142" t="s">
        <v>1726</v>
      </c>
      <c r="MB81" s="144" t="s">
        <v>1727</v>
      </c>
      <c r="MC81" s="142">
        <v>0</v>
      </c>
      <c r="MD81" s="142"/>
      <c r="ME81" s="142"/>
      <c r="MF81" s="142"/>
      <c r="MG81" s="142"/>
      <c r="MH81" s="142"/>
      <c r="MI81" s="142"/>
      <c r="MJ81" s="142"/>
      <c r="MK81" s="142"/>
      <c r="ML81" s="142"/>
      <c r="MM81" s="142"/>
      <c r="MN81" s="142"/>
      <c r="MO81" s="142"/>
      <c r="MP81" s="142"/>
      <c r="MQ81" s="142"/>
      <c r="MR81" s="142"/>
      <c r="MS81" s="142"/>
      <c r="MT81" s="142"/>
      <c r="MU81" s="142"/>
      <c r="MV81" s="142"/>
      <c r="MW81" s="142"/>
      <c r="MX81" s="142"/>
      <c r="MY81" s="168"/>
      <c r="MZ81" s="142"/>
      <c r="NA81" s="180" t="s">
        <v>739</v>
      </c>
      <c r="NB81" s="142"/>
      <c r="NC81" s="142"/>
      <c r="ND81" s="142" t="s">
        <v>1728</v>
      </c>
      <c r="NE81" s="270">
        <v>45657.355564895799</v>
      </c>
      <c r="NF81" s="270">
        <v>45657.391745381901</v>
      </c>
      <c r="NG81" s="270">
        <v>45657</v>
      </c>
      <c r="NH81" s="128"/>
      <c r="NI81" s="128" t="s">
        <v>322</v>
      </c>
      <c r="NJ81" s="128"/>
      <c r="NK81" s="128" t="s">
        <v>322</v>
      </c>
      <c r="NL81" s="128"/>
      <c r="NM81" s="128" t="s">
        <v>323</v>
      </c>
      <c r="NN81" s="128"/>
      <c r="NO81" s="128" t="s">
        <v>727</v>
      </c>
      <c r="NP81" s="136" t="s">
        <v>739</v>
      </c>
      <c r="NQ81" s="136" t="s">
        <v>504</v>
      </c>
      <c r="NR81" s="128" t="s">
        <v>331</v>
      </c>
      <c r="NS81" s="128">
        <v>1</v>
      </c>
      <c r="NT81" s="128">
        <v>0</v>
      </c>
      <c r="NU81" s="128">
        <v>0</v>
      </c>
      <c r="NV81" s="128">
        <v>0</v>
      </c>
      <c r="NW81" s="128">
        <v>0</v>
      </c>
      <c r="NX81" s="128">
        <v>0</v>
      </c>
      <c r="NY81" s="128"/>
      <c r="NZ81" s="128" t="s">
        <v>329</v>
      </c>
      <c r="OA81" s="128">
        <v>0</v>
      </c>
      <c r="OB81" s="128">
        <v>1</v>
      </c>
      <c r="OC81" s="128">
        <v>0</v>
      </c>
      <c r="OD81" s="128">
        <v>0</v>
      </c>
      <c r="OE81" s="128">
        <v>0</v>
      </c>
      <c r="OF81" s="128">
        <v>0</v>
      </c>
      <c r="OG81" s="128">
        <v>0</v>
      </c>
      <c r="OH81" s="128">
        <v>0</v>
      </c>
      <c r="OI81" s="128">
        <v>0</v>
      </c>
      <c r="OJ81" s="128">
        <v>0</v>
      </c>
      <c r="OK81" s="128">
        <v>0</v>
      </c>
      <c r="OL81" s="128"/>
      <c r="OM81" s="128"/>
      <c r="ON81" s="128"/>
      <c r="OO81" s="128"/>
      <c r="OP81" s="128"/>
      <c r="OQ81" s="128"/>
      <c r="OR81" s="128"/>
      <c r="OS81" s="128"/>
      <c r="OT81" s="128"/>
      <c r="OU81" s="128"/>
      <c r="OV81" s="128"/>
      <c r="OW81" s="128"/>
      <c r="OX81" s="128"/>
      <c r="OY81" s="128"/>
      <c r="OZ81" s="128"/>
      <c r="PA81" s="128"/>
      <c r="PB81" s="128"/>
      <c r="PC81" s="128"/>
      <c r="PD81" s="128"/>
      <c r="PE81" s="128"/>
      <c r="PF81" s="128"/>
      <c r="PG81" s="128"/>
      <c r="PH81" s="128"/>
      <c r="PI81" s="128"/>
      <c r="PJ81" s="128"/>
      <c r="PK81" s="128"/>
      <c r="PL81" s="128"/>
      <c r="PM81" s="128"/>
      <c r="PN81" s="128"/>
      <c r="PO81" s="128"/>
      <c r="PP81" s="128"/>
      <c r="PQ81" s="128"/>
      <c r="PR81" s="128"/>
      <c r="PS81" s="128">
        <v>3</v>
      </c>
      <c r="PT81" s="128">
        <v>2</v>
      </c>
      <c r="PU81" s="128">
        <v>1</v>
      </c>
      <c r="PV81" s="128">
        <v>1</v>
      </c>
      <c r="PW81" s="128"/>
      <c r="PX81" s="128"/>
      <c r="PY81" s="128"/>
      <c r="PZ81" s="128"/>
      <c r="QA81" s="128"/>
      <c r="QB81" s="128"/>
      <c r="QC81" s="128"/>
      <c r="QD81" s="198"/>
      <c r="QE81" s="128"/>
      <c r="QF81" s="163"/>
      <c r="QG81" s="128"/>
      <c r="QH81" s="128"/>
      <c r="QI81" s="128"/>
      <c r="QJ81" s="128"/>
      <c r="QK81" s="128"/>
      <c r="QL81" s="128"/>
      <c r="QM81" s="128">
        <v>6.2</v>
      </c>
      <c r="QN81" s="128" t="s">
        <v>1729</v>
      </c>
      <c r="QO81" s="163" t="s">
        <v>1730</v>
      </c>
      <c r="QP81" s="128">
        <v>0</v>
      </c>
      <c r="QQ81" s="128"/>
      <c r="QR81" s="128"/>
      <c r="QS81" s="128"/>
      <c r="QT81" s="128"/>
      <c r="QU81" s="128"/>
      <c r="QV81" s="128"/>
      <c r="QW81" s="128"/>
      <c r="QX81" s="128"/>
      <c r="QY81" s="128"/>
      <c r="QZ81" s="128"/>
      <c r="RA81" s="128"/>
      <c r="RB81" s="128"/>
      <c r="RC81" s="128"/>
      <c r="RD81" s="128"/>
      <c r="RE81" s="128"/>
      <c r="RF81" s="128"/>
      <c r="RG81" s="128"/>
      <c r="RH81" s="128"/>
      <c r="RI81" s="128"/>
      <c r="RJ81" s="128"/>
      <c r="RK81" s="128"/>
      <c r="RL81" s="128"/>
      <c r="RM81" s="169"/>
      <c r="RN81" s="128"/>
      <c r="RO81" s="169"/>
      <c r="RP81" s="128"/>
      <c r="RQ81" s="128" t="s">
        <v>1731</v>
      </c>
      <c r="RR81" s="105">
        <f t="shared" si="47"/>
        <v>2.8699999999999992</v>
      </c>
      <c r="RS81" s="113">
        <f t="shared" si="48"/>
        <v>2.9000000000000004</v>
      </c>
      <c r="RT81" s="105">
        <f t="shared" si="49"/>
        <v>2.8999999999999995</v>
      </c>
      <c r="RU81" s="105">
        <f t="shared" si="50"/>
        <v>0</v>
      </c>
      <c r="RV81" s="105">
        <f t="shared" si="51"/>
        <v>0</v>
      </c>
      <c r="RW81" s="105">
        <f t="shared" si="52"/>
        <v>0</v>
      </c>
      <c r="RX81" s="105">
        <f t="shared" si="53"/>
        <v>0</v>
      </c>
      <c r="RY81" s="105">
        <f t="shared" si="54"/>
        <v>0</v>
      </c>
      <c r="RZ81" s="105">
        <f t="shared" si="55"/>
        <v>0</v>
      </c>
      <c r="SA81" s="105">
        <f t="shared" si="56"/>
        <v>0</v>
      </c>
      <c r="SB81" s="105">
        <f t="shared" si="57"/>
        <v>0</v>
      </c>
      <c r="SC81" s="105">
        <f t="shared" si="58"/>
        <v>0</v>
      </c>
      <c r="SD81" s="106">
        <f t="shared" si="62"/>
        <v>2.8899999999999992</v>
      </c>
      <c r="SE81" s="106">
        <f t="shared" si="63"/>
        <v>0</v>
      </c>
      <c r="SF81" s="106">
        <f t="shared" si="64"/>
        <v>0</v>
      </c>
      <c r="SG81" s="106">
        <f t="shared" si="59"/>
        <v>0</v>
      </c>
      <c r="SH81" s="107">
        <f>(SD81/1000)*Parameters!$H$2</f>
        <v>8.5254999999999982E-5</v>
      </c>
      <c r="SI81" s="107">
        <f>(SE81/1000)*Parameters!$H$4</f>
        <v>0</v>
      </c>
      <c r="SJ81" s="107">
        <f>(SF81/1000)*Parameters!$H$3</f>
        <v>0</v>
      </c>
      <c r="SK81" s="107">
        <f>(SG81/1000)*Parameters!$H$5</f>
        <v>0</v>
      </c>
      <c r="SL81" s="108">
        <f t="shared" si="65"/>
        <v>8.5254999999999982E-5</v>
      </c>
      <c r="SM81" s="109">
        <f t="shared" si="60"/>
        <v>1</v>
      </c>
      <c r="SN81" s="109">
        <f t="shared" si="72"/>
        <v>0</v>
      </c>
      <c r="SO81" s="109">
        <f t="shared" si="73"/>
        <v>0</v>
      </c>
      <c r="SP81" s="109">
        <f t="shared" si="74"/>
        <v>0</v>
      </c>
      <c r="SQ81" s="110">
        <f>SUM(GS81*Parameters!$L$2,GT81*Parameters!$L$3,GU81*Parameters!$L$4,GV81*Parameters!$L$5)</f>
        <v>4.8999999999999995</v>
      </c>
      <c r="SR81" s="110">
        <f>SUM(LF81*Parameters!$L$2,LG81*Parameters!$L$3,LH81*Parameters!$L$4,LI81*Parameters!$L$5)</f>
        <v>4.8999999999999995</v>
      </c>
      <c r="SS81" s="110">
        <f>SUM(PS81*Parameters!$L$2,PT81*Parameters!$L$3,PU81*Parameters!$L$4,PV81*Parameters!$L$5)</f>
        <v>4.8999999999999995</v>
      </c>
      <c r="ST81" s="110">
        <f t="shared" si="66"/>
        <v>4.8999999999999995</v>
      </c>
      <c r="SU81" s="111">
        <f t="shared" si="67"/>
        <v>0.58979591836734702</v>
      </c>
      <c r="SV81" s="111">
        <f t="shared" si="68"/>
        <v>0</v>
      </c>
      <c r="SW81" s="111">
        <f t="shared" si="69"/>
        <v>0</v>
      </c>
      <c r="SX81" s="111">
        <f t="shared" si="70"/>
        <v>0</v>
      </c>
      <c r="SY81" s="162">
        <f t="shared" si="61"/>
        <v>45654</v>
      </c>
      <c r="SZ81" s="162">
        <f t="shared" si="71"/>
        <v>45655</v>
      </c>
    </row>
    <row r="82" spans="1:520">
      <c r="A82" s="276">
        <v>45662.444588692102</v>
      </c>
      <c r="B82" s="276">
        <v>45662.454408252299</v>
      </c>
      <c r="C82" s="276">
        <v>45662</v>
      </c>
      <c r="D82" s="121"/>
      <c r="E82" s="121" t="s">
        <v>322</v>
      </c>
      <c r="F82" s="121"/>
      <c r="G82" s="121" t="s">
        <v>322</v>
      </c>
      <c r="H82" s="121"/>
      <c r="I82" s="121" t="s">
        <v>323</v>
      </c>
      <c r="J82" s="121"/>
      <c r="K82" s="121" t="s">
        <v>727</v>
      </c>
      <c r="L82" s="151" t="s">
        <v>943</v>
      </c>
      <c r="M82" s="245" t="s">
        <v>506</v>
      </c>
      <c r="N82" s="121" t="s">
        <v>331</v>
      </c>
      <c r="O82" s="121">
        <v>1</v>
      </c>
      <c r="P82" s="121">
        <v>0</v>
      </c>
      <c r="Q82" s="121">
        <v>0</v>
      </c>
      <c r="R82" s="121">
        <v>0</v>
      </c>
      <c r="S82" s="121">
        <v>0</v>
      </c>
      <c r="T82" s="121">
        <v>0</v>
      </c>
      <c r="U82" s="121"/>
      <c r="V82" s="121" t="s">
        <v>329</v>
      </c>
      <c r="W82" s="121">
        <v>0</v>
      </c>
      <c r="X82" s="121">
        <v>1</v>
      </c>
      <c r="Y82" s="117">
        <v>0</v>
      </c>
      <c r="Z82" s="117">
        <v>0</v>
      </c>
      <c r="AA82" s="117">
        <v>0</v>
      </c>
      <c r="AB82" s="117">
        <v>0</v>
      </c>
      <c r="AC82" s="117">
        <v>0</v>
      </c>
      <c r="AD82" s="117">
        <v>0</v>
      </c>
      <c r="AE82" s="117">
        <v>0</v>
      </c>
      <c r="AF82" s="117">
        <v>0</v>
      </c>
      <c r="AG82" s="117">
        <v>0</v>
      </c>
      <c r="AH82" s="117"/>
      <c r="AI82" s="117"/>
      <c r="AJ82" s="117"/>
      <c r="AK82" s="117"/>
      <c r="AL82" s="117"/>
      <c r="AM82" s="117"/>
      <c r="AN82" s="117"/>
      <c r="AO82" s="117"/>
      <c r="AP82" s="117"/>
      <c r="AQ82" s="117"/>
      <c r="AR82" s="117"/>
      <c r="AS82" s="117"/>
      <c r="AT82" s="117"/>
      <c r="AU82" s="117"/>
      <c r="AV82" s="117"/>
      <c r="AW82" s="117"/>
      <c r="AX82" s="117"/>
      <c r="AY82" s="117"/>
      <c r="AZ82" s="117"/>
      <c r="BA82" s="117"/>
      <c r="BB82" s="117"/>
      <c r="BC82" s="117"/>
      <c r="BD82" s="117"/>
      <c r="BE82" s="117"/>
      <c r="BF82" s="190"/>
      <c r="BG82" s="121"/>
      <c r="BH82" s="122"/>
      <c r="BI82" s="117"/>
      <c r="BJ82" s="117"/>
      <c r="BK82" s="117"/>
      <c r="BL82" s="117"/>
      <c r="BM82" s="117"/>
      <c r="BN82" s="117"/>
      <c r="BO82" s="117">
        <v>14.35</v>
      </c>
      <c r="BP82" s="117" t="s">
        <v>1732</v>
      </c>
      <c r="BQ82" s="122" t="s">
        <v>1733</v>
      </c>
      <c r="BR82" s="117"/>
      <c r="BS82" s="117"/>
      <c r="BT82" s="117"/>
      <c r="BU82" s="117"/>
      <c r="BV82" s="117"/>
      <c r="BW82" s="117"/>
      <c r="BX82" s="117"/>
      <c r="BY82" s="117"/>
      <c r="BZ82" s="117"/>
      <c r="CA82" s="117"/>
      <c r="CB82" s="117"/>
      <c r="CC82" s="117"/>
      <c r="CD82" s="117"/>
      <c r="CE82" s="117"/>
      <c r="CF82" s="117"/>
      <c r="CG82" s="117"/>
      <c r="CH82" s="117"/>
      <c r="CI82" s="117"/>
      <c r="CJ82" s="117"/>
      <c r="CK82" s="117"/>
      <c r="CL82" s="117"/>
      <c r="CM82" s="117"/>
      <c r="CN82" s="117"/>
      <c r="CO82" s="117"/>
      <c r="CP82" s="117"/>
      <c r="CQ82" s="117"/>
      <c r="CR82" s="117"/>
      <c r="CS82" s="117"/>
      <c r="CT82" s="117"/>
      <c r="CU82" s="117"/>
      <c r="CV82" s="117"/>
      <c r="CW82" s="117"/>
      <c r="CX82" s="117"/>
      <c r="CY82" s="117"/>
      <c r="CZ82" s="117"/>
      <c r="DA82" s="117"/>
      <c r="DB82" s="117"/>
      <c r="DC82" s="117"/>
      <c r="DD82" s="117"/>
      <c r="DE82" s="117"/>
      <c r="DF82" s="117"/>
      <c r="DG82" s="117"/>
      <c r="DH82" s="117"/>
      <c r="DI82" s="117"/>
      <c r="DJ82" s="117"/>
      <c r="DK82" s="117"/>
      <c r="DL82" s="117"/>
      <c r="DM82" s="117"/>
      <c r="DN82" s="171"/>
      <c r="DO82" s="117"/>
      <c r="DP82" s="166"/>
      <c r="DQ82" s="117"/>
      <c r="DR82" s="166"/>
      <c r="DS82" s="117"/>
      <c r="DT82" s="117"/>
      <c r="DU82" s="117"/>
      <c r="DV82" s="117"/>
      <c r="DW82" s="248" t="s">
        <v>946</v>
      </c>
      <c r="DX82" s="117"/>
      <c r="DY82" s="117"/>
      <c r="DZ82" s="117"/>
      <c r="EA82" s="117"/>
      <c r="EB82" s="117"/>
      <c r="EC82" s="117"/>
      <c r="ED82" s="117" t="s">
        <v>1734</v>
      </c>
      <c r="EE82" s="252">
        <v>45663.464473368098</v>
      </c>
      <c r="EF82" s="261">
        <v>45663.474485231498</v>
      </c>
      <c r="EG82" s="252">
        <v>45663</v>
      </c>
      <c r="EH82" s="129"/>
      <c r="EI82" s="129" t="s">
        <v>322</v>
      </c>
      <c r="EJ82" s="129"/>
      <c r="EK82" s="129" t="s">
        <v>322</v>
      </c>
      <c r="EL82" s="129"/>
      <c r="EM82" s="129" t="s">
        <v>323</v>
      </c>
      <c r="EN82" s="129"/>
      <c r="EO82" s="129" t="s">
        <v>727</v>
      </c>
      <c r="EP82" s="153" t="s">
        <v>946</v>
      </c>
      <c r="EQ82" s="153" t="s">
        <v>506</v>
      </c>
      <c r="ER82" s="129" t="s">
        <v>331</v>
      </c>
      <c r="ES82" s="129">
        <v>1</v>
      </c>
      <c r="ET82" s="129">
        <v>0</v>
      </c>
      <c r="EU82" s="129">
        <v>0</v>
      </c>
      <c r="EV82" s="129">
        <v>0</v>
      </c>
      <c r="EW82" s="129">
        <v>0</v>
      </c>
      <c r="EX82" s="129">
        <v>0</v>
      </c>
      <c r="EY82" s="129"/>
      <c r="EZ82" s="129" t="s">
        <v>329</v>
      </c>
      <c r="FA82" s="129">
        <v>0</v>
      </c>
      <c r="FB82" s="129">
        <v>1</v>
      </c>
      <c r="FC82" s="129">
        <v>0</v>
      </c>
      <c r="FD82" s="129">
        <v>0</v>
      </c>
      <c r="FE82" s="129">
        <v>0</v>
      </c>
      <c r="FF82" s="129">
        <v>0</v>
      </c>
      <c r="FG82" s="129">
        <v>0</v>
      </c>
      <c r="FH82" s="129">
        <v>0</v>
      </c>
      <c r="FI82" s="129">
        <v>0</v>
      </c>
      <c r="FJ82" s="129">
        <v>0</v>
      </c>
      <c r="FK82" s="129">
        <v>0</v>
      </c>
      <c r="FL82" s="129"/>
      <c r="FM82" s="129"/>
      <c r="FN82" s="129"/>
      <c r="FO82" s="129"/>
      <c r="FP82" s="129"/>
      <c r="FQ82" s="129"/>
      <c r="FR82" s="129"/>
      <c r="FS82" s="129"/>
      <c r="FT82" s="129"/>
      <c r="FU82" s="129"/>
      <c r="FV82" s="129"/>
      <c r="FW82" s="129"/>
      <c r="FX82" s="129"/>
      <c r="FY82" s="129"/>
      <c r="FZ82" s="129"/>
      <c r="GA82" s="129"/>
      <c r="GB82" s="129"/>
      <c r="GC82" s="129"/>
      <c r="GD82" s="129"/>
      <c r="GE82" s="129"/>
      <c r="GF82" s="129"/>
      <c r="GG82" s="129"/>
      <c r="GH82" s="129"/>
      <c r="GI82" s="129"/>
      <c r="GJ82" s="129"/>
      <c r="GK82" s="129"/>
      <c r="GL82" s="129"/>
      <c r="GM82" s="129"/>
      <c r="GN82" s="129"/>
      <c r="GO82" s="129"/>
      <c r="GP82" s="129"/>
      <c r="GQ82" s="129"/>
      <c r="GR82" s="129"/>
      <c r="GS82" s="129">
        <v>3</v>
      </c>
      <c r="GT82" s="129">
        <v>2</v>
      </c>
      <c r="GU82" s="129">
        <v>1</v>
      </c>
      <c r="GV82" s="129">
        <v>1</v>
      </c>
      <c r="GW82" s="129"/>
      <c r="GX82" s="129"/>
      <c r="GY82" s="129"/>
      <c r="GZ82" s="129"/>
      <c r="HA82" s="129"/>
      <c r="HB82" s="129"/>
      <c r="HC82" s="129"/>
      <c r="HD82" s="186"/>
      <c r="HE82" s="129"/>
      <c r="HF82" s="140"/>
      <c r="HG82" s="129"/>
      <c r="HH82" s="129"/>
      <c r="HI82" s="129"/>
      <c r="HJ82" s="129"/>
      <c r="HK82" s="129"/>
      <c r="HL82" s="129"/>
      <c r="HM82" s="129">
        <v>11.5</v>
      </c>
      <c r="HN82" s="129" t="s">
        <v>1735</v>
      </c>
      <c r="HO82" s="140" t="s">
        <v>1736</v>
      </c>
      <c r="HP82" s="129">
        <v>0</v>
      </c>
      <c r="HQ82" s="129"/>
      <c r="HR82" s="129"/>
      <c r="HS82" s="129"/>
      <c r="HT82" s="129"/>
      <c r="HU82" s="129"/>
      <c r="HV82" s="129"/>
      <c r="HW82" s="129"/>
      <c r="HX82" s="129"/>
      <c r="HY82" s="129"/>
      <c r="HZ82" s="129"/>
      <c r="IA82" s="129"/>
      <c r="IB82" s="129"/>
      <c r="IC82" s="129"/>
      <c r="ID82" s="129"/>
      <c r="IE82" s="129"/>
      <c r="IF82" s="129"/>
      <c r="IG82" s="129"/>
      <c r="IH82" s="129"/>
      <c r="II82" s="129"/>
      <c r="IJ82" s="129"/>
      <c r="IK82" s="129"/>
      <c r="IL82" s="176" t="s">
        <v>950</v>
      </c>
      <c r="IM82" s="129"/>
      <c r="IN82" s="167"/>
      <c r="IO82" s="129"/>
      <c r="IP82" s="129"/>
      <c r="IQ82" s="129" t="s">
        <v>1737</v>
      </c>
      <c r="IR82" s="265">
        <v>45664.4440679861</v>
      </c>
      <c r="IS82" s="265">
        <v>45664.454177881897</v>
      </c>
      <c r="IT82" s="265">
        <v>45664</v>
      </c>
      <c r="IU82" s="142"/>
      <c r="IV82" s="142" t="s">
        <v>322</v>
      </c>
      <c r="IW82" s="142"/>
      <c r="IX82" s="142" t="s">
        <v>322</v>
      </c>
      <c r="IY82" s="142"/>
      <c r="IZ82" s="142" t="s">
        <v>323</v>
      </c>
      <c r="JA82" s="142"/>
      <c r="JB82" s="142" t="s">
        <v>727</v>
      </c>
      <c r="JC82" s="154" t="s">
        <v>950</v>
      </c>
      <c r="JD82" s="154" t="s">
        <v>506</v>
      </c>
      <c r="JE82" s="142" t="s">
        <v>331</v>
      </c>
      <c r="JF82" s="142">
        <v>1</v>
      </c>
      <c r="JG82" s="142">
        <v>0</v>
      </c>
      <c r="JH82" s="142">
        <v>0</v>
      </c>
      <c r="JI82" s="142">
        <v>0</v>
      </c>
      <c r="JJ82" s="142">
        <v>0</v>
      </c>
      <c r="JK82" s="142">
        <v>0</v>
      </c>
      <c r="JL82" s="142"/>
      <c r="JM82" s="142" t="s">
        <v>329</v>
      </c>
      <c r="JN82" s="142">
        <v>0</v>
      </c>
      <c r="JO82" s="142">
        <v>1</v>
      </c>
      <c r="JP82" s="142">
        <v>0</v>
      </c>
      <c r="JQ82" s="142">
        <v>0</v>
      </c>
      <c r="JR82" s="142">
        <v>0</v>
      </c>
      <c r="JS82" s="142">
        <v>0</v>
      </c>
      <c r="JT82" s="142">
        <v>0</v>
      </c>
      <c r="JU82" s="142">
        <v>0</v>
      </c>
      <c r="JV82" s="142">
        <v>0</v>
      </c>
      <c r="JW82" s="142">
        <v>0</v>
      </c>
      <c r="JX82" s="142">
        <v>0</v>
      </c>
      <c r="JY82" s="142"/>
      <c r="JZ82" s="142"/>
      <c r="KA82" s="142"/>
      <c r="KB82" s="142"/>
      <c r="KC82" s="142"/>
      <c r="KD82" s="142"/>
      <c r="KE82" s="142"/>
      <c r="KF82" s="142"/>
      <c r="KG82" s="142"/>
      <c r="KH82" s="142"/>
      <c r="KI82" s="142"/>
      <c r="KJ82" s="142"/>
      <c r="KK82" s="142"/>
      <c r="KL82" s="142"/>
      <c r="KM82" s="142"/>
      <c r="KN82" s="142"/>
      <c r="KO82" s="142"/>
      <c r="KP82" s="142"/>
      <c r="KQ82" s="142"/>
      <c r="KR82" s="142"/>
      <c r="KS82" s="142"/>
      <c r="KT82" s="142"/>
      <c r="KU82" s="142"/>
      <c r="KV82" s="142"/>
      <c r="KW82" s="142"/>
      <c r="KX82" s="142"/>
      <c r="KY82" s="142"/>
      <c r="KZ82" s="142"/>
      <c r="LA82" s="142"/>
      <c r="LB82" s="142"/>
      <c r="LC82" s="142"/>
      <c r="LD82" s="142"/>
      <c r="LE82" s="142"/>
      <c r="LF82" s="142">
        <v>3</v>
      </c>
      <c r="LG82" s="142">
        <v>1</v>
      </c>
      <c r="LH82" s="142">
        <v>1</v>
      </c>
      <c r="LI82" s="142">
        <v>1</v>
      </c>
      <c r="LJ82" s="142"/>
      <c r="LK82" s="142"/>
      <c r="LL82" s="142"/>
      <c r="LM82" s="142"/>
      <c r="LN82" s="142"/>
      <c r="LO82" s="142"/>
      <c r="LP82" s="142"/>
      <c r="LQ82" s="194"/>
      <c r="LR82" s="142"/>
      <c r="LS82" s="144"/>
      <c r="LT82" s="142"/>
      <c r="LU82" s="142"/>
      <c r="LV82" s="142"/>
      <c r="LW82" s="142"/>
      <c r="LX82" s="142"/>
      <c r="LY82" s="142"/>
      <c r="LZ82" s="142">
        <v>8.6750000000000007</v>
      </c>
      <c r="MA82" s="142" t="s">
        <v>1738</v>
      </c>
      <c r="MB82" s="144" t="s">
        <v>1739</v>
      </c>
      <c r="MC82" s="142">
        <v>0</v>
      </c>
      <c r="MD82" s="142"/>
      <c r="ME82" s="142"/>
      <c r="MF82" s="142"/>
      <c r="MG82" s="142"/>
      <c r="MH82" s="142"/>
      <c r="MI82" s="142"/>
      <c r="MJ82" s="142"/>
      <c r="MK82" s="142"/>
      <c r="ML82" s="142"/>
      <c r="MM82" s="142"/>
      <c r="MN82" s="142"/>
      <c r="MO82" s="142"/>
      <c r="MP82" s="142"/>
      <c r="MQ82" s="142"/>
      <c r="MR82" s="142"/>
      <c r="MS82" s="142"/>
      <c r="MT82" s="142"/>
      <c r="MU82" s="142"/>
      <c r="MV82" s="142"/>
      <c r="MW82" s="142"/>
      <c r="MX82" s="142"/>
      <c r="MY82" s="168"/>
      <c r="MZ82" s="142"/>
      <c r="NA82" s="180" t="s">
        <v>954</v>
      </c>
      <c r="NB82" s="142"/>
      <c r="NC82" s="142"/>
      <c r="ND82" s="142" t="s">
        <v>1740</v>
      </c>
      <c r="NE82" s="270">
        <v>45665.4445931597</v>
      </c>
      <c r="NF82" s="270">
        <v>45665.453861944399</v>
      </c>
      <c r="NG82" s="270">
        <v>45665</v>
      </c>
      <c r="NH82" s="128"/>
      <c r="NI82" s="128" t="s">
        <v>322</v>
      </c>
      <c r="NJ82" s="128"/>
      <c r="NK82" s="128" t="s">
        <v>322</v>
      </c>
      <c r="NL82" s="128"/>
      <c r="NM82" s="128" t="s">
        <v>323</v>
      </c>
      <c r="NN82" s="128"/>
      <c r="NO82" s="128" t="s">
        <v>727</v>
      </c>
      <c r="NP82" s="136" t="s">
        <v>954</v>
      </c>
      <c r="NQ82" s="136" t="s">
        <v>506</v>
      </c>
      <c r="NR82" s="128" t="s">
        <v>331</v>
      </c>
      <c r="NS82" s="128">
        <v>1</v>
      </c>
      <c r="NT82" s="128">
        <v>0</v>
      </c>
      <c r="NU82" s="128">
        <v>0</v>
      </c>
      <c r="NV82" s="128">
        <v>0</v>
      </c>
      <c r="NW82" s="128">
        <v>0</v>
      </c>
      <c r="NX82" s="128">
        <v>0</v>
      </c>
      <c r="NY82" s="128"/>
      <c r="NZ82" s="128" t="s">
        <v>329</v>
      </c>
      <c r="OA82" s="128">
        <v>0</v>
      </c>
      <c r="OB82" s="128">
        <v>1</v>
      </c>
      <c r="OC82" s="128">
        <v>0</v>
      </c>
      <c r="OD82" s="128">
        <v>0</v>
      </c>
      <c r="OE82" s="128">
        <v>0</v>
      </c>
      <c r="OF82" s="128">
        <v>0</v>
      </c>
      <c r="OG82" s="128">
        <v>0</v>
      </c>
      <c r="OH82" s="128">
        <v>0</v>
      </c>
      <c r="OI82" s="128">
        <v>0</v>
      </c>
      <c r="OJ82" s="128">
        <v>0</v>
      </c>
      <c r="OK82" s="128">
        <v>0</v>
      </c>
      <c r="OL82" s="128"/>
      <c r="OM82" s="128"/>
      <c r="ON82" s="128"/>
      <c r="OO82" s="128"/>
      <c r="OP82" s="128"/>
      <c r="OQ82" s="128"/>
      <c r="OR82" s="128"/>
      <c r="OS82" s="128"/>
      <c r="OT82" s="128"/>
      <c r="OU82" s="128"/>
      <c r="OV82" s="128"/>
      <c r="OW82" s="128"/>
      <c r="OX82" s="128"/>
      <c r="OY82" s="128"/>
      <c r="OZ82" s="128"/>
      <c r="PA82" s="128"/>
      <c r="PB82" s="128"/>
      <c r="PC82" s="128"/>
      <c r="PD82" s="128"/>
      <c r="PE82" s="128"/>
      <c r="PF82" s="128"/>
      <c r="PG82" s="128"/>
      <c r="PH82" s="128"/>
      <c r="PI82" s="128"/>
      <c r="PJ82" s="128"/>
      <c r="PK82" s="128"/>
      <c r="PL82" s="128"/>
      <c r="PM82" s="128"/>
      <c r="PN82" s="128"/>
      <c r="PO82" s="128"/>
      <c r="PP82" s="128"/>
      <c r="PQ82" s="128"/>
      <c r="PR82" s="128"/>
      <c r="PS82" s="128">
        <v>3</v>
      </c>
      <c r="PT82" s="128">
        <v>1</v>
      </c>
      <c r="PU82" s="128">
        <v>1</v>
      </c>
      <c r="PV82" s="128">
        <v>1</v>
      </c>
      <c r="PW82" s="128"/>
      <c r="PX82" s="128"/>
      <c r="PY82" s="128"/>
      <c r="PZ82" s="128"/>
      <c r="QA82" s="128"/>
      <c r="QB82" s="128"/>
      <c r="QC82" s="128"/>
      <c r="QD82" s="198"/>
      <c r="QE82" s="128"/>
      <c r="QF82" s="163"/>
      <c r="QG82" s="128"/>
      <c r="QH82" s="128"/>
      <c r="QI82" s="128"/>
      <c r="QJ82" s="128"/>
      <c r="QK82" s="128"/>
      <c r="QL82" s="128"/>
      <c r="QM82" s="128">
        <v>5.835</v>
      </c>
      <c r="QN82" s="128" t="s">
        <v>1741</v>
      </c>
      <c r="QO82" s="163" t="s">
        <v>1742</v>
      </c>
      <c r="QP82" s="128">
        <v>0</v>
      </c>
      <c r="QQ82" s="128"/>
      <c r="QR82" s="128"/>
      <c r="QS82" s="128"/>
      <c r="QT82" s="128"/>
      <c r="QU82" s="128"/>
      <c r="QV82" s="128"/>
      <c r="QW82" s="128"/>
      <c r="QX82" s="128"/>
      <c r="QY82" s="128"/>
      <c r="QZ82" s="128"/>
      <c r="RA82" s="128"/>
      <c r="RB82" s="128"/>
      <c r="RC82" s="128"/>
      <c r="RD82" s="128"/>
      <c r="RE82" s="128"/>
      <c r="RF82" s="128"/>
      <c r="RG82" s="128"/>
      <c r="RH82" s="128"/>
      <c r="RI82" s="128"/>
      <c r="RJ82" s="128"/>
      <c r="RK82" s="128"/>
      <c r="RL82" s="128"/>
      <c r="RM82" s="169"/>
      <c r="RN82" s="128"/>
      <c r="RO82" s="169"/>
      <c r="RP82" s="128"/>
      <c r="RQ82" s="128" t="s">
        <v>1743</v>
      </c>
      <c r="RR82" s="105">
        <f t="shared" si="47"/>
        <v>2.8499999999999996</v>
      </c>
      <c r="RS82" s="113">
        <f t="shared" si="48"/>
        <v>2.8249999999999993</v>
      </c>
      <c r="RT82" s="105">
        <f t="shared" si="49"/>
        <v>2.8400000000000007</v>
      </c>
      <c r="RU82" s="105">
        <f t="shared" si="50"/>
        <v>0</v>
      </c>
      <c r="RV82" s="105">
        <f t="shared" si="51"/>
        <v>0</v>
      </c>
      <c r="RW82" s="105">
        <f t="shared" si="52"/>
        <v>0</v>
      </c>
      <c r="RX82" s="105">
        <f t="shared" si="53"/>
        <v>0</v>
      </c>
      <c r="RY82" s="105">
        <f t="shared" si="54"/>
        <v>0</v>
      </c>
      <c r="RZ82" s="105">
        <f t="shared" si="55"/>
        <v>0</v>
      </c>
      <c r="SA82" s="105">
        <f t="shared" si="56"/>
        <v>0</v>
      </c>
      <c r="SB82" s="105">
        <f t="shared" si="57"/>
        <v>0</v>
      </c>
      <c r="SC82" s="105">
        <f t="shared" si="58"/>
        <v>0</v>
      </c>
      <c r="SD82" s="106">
        <f t="shared" si="62"/>
        <v>2.8383333333333334</v>
      </c>
      <c r="SE82" s="106">
        <f t="shared" si="63"/>
        <v>0</v>
      </c>
      <c r="SF82" s="106">
        <f t="shared" si="64"/>
        <v>0</v>
      </c>
      <c r="SG82" s="106">
        <f t="shared" si="59"/>
        <v>0</v>
      </c>
      <c r="SH82" s="107">
        <f>(SD82/1000)*Parameters!$H$2</f>
        <v>8.3730833333333328E-5</v>
      </c>
      <c r="SI82" s="107">
        <f>(SE82/1000)*Parameters!$H$4</f>
        <v>0</v>
      </c>
      <c r="SJ82" s="107">
        <f>(SF82/1000)*Parameters!$H$3</f>
        <v>0</v>
      </c>
      <c r="SK82" s="107">
        <f>(SG82/1000)*Parameters!$H$5</f>
        <v>0</v>
      </c>
      <c r="SL82" s="108">
        <f t="shared" si="65"/>
        <v>8.3730833333333328E-5</v>
      </c>
      <c r="SM82" s="109">
        <f t="shared" si="60"/>
        <v>1</v>
      </c>
      <c r="SN82" s="109">
        <f t="shared" si="72"/>
        <v>0</v>
      </c>
      <c r="SO82" s="109">
        <f t="shared" si="73"/>
        <v>0</v>
      </c>
      <c r="SP82" s="109">
        <f t="shared" si="74"/>
        <v>0</v>
      </c>
      <c r="SQ82" s="110">
        <f>SUM(GS82*Parameters!$L$2,GT82*Parameters!$L$3,GU82*Parameters!$L$4,GV82*Parameters!$L$5)</f>
        <v>4.8999999999999995</v>
      </c>
      <c r="SR82" s="110">
        <f>SUM(LF82*Parameters!$L$2,LG82*Parameters!$L$3,LH82*Parameters!$L$4,LI82*Parameters!$L$5)</f>
        <v>4.0999999999999996</v>
      </c>
      <c r="SS82" s="110">
        <f>SUM(PS82*Parameters!$L$2,PT82*Parameters!$L$3,PU82*Parameters!$L$4,PV82*Parameters!$L$5)</f>
        <v>4.0999999999999996</v>
      </c>
      <c r="ST82" s="110">
        <f t="shared" si="66"/>
        <v>4.3666666666666663</v>
      </c>
      <c r="SU82" s="111">
        <f t="shared" si="67"/>
        <v>0.65444665671146518</v>
      </c>
      <c r="SV82" s="111">
        <f t="shared" si="68"/>
        <v>0</v>
      </c>
      <c r="SW82" s="111">
        <f t="shared" si="69"/>
        <v>0</v>
      </c>
      <c r="SX82" s="111">
        <f t="shared" si="70"/>
        <v>0</v>
      </c>
      <c r="SY82" s="162">
        <f t="shared" si="61"/>
        <v>45662</v>
      </c>
      <c r="SZ82" s="162">
        <f t="shared" si="71"/>
        <v>45662</v>
      </c>
    </row>
    <row r="83" spans="1:520">
      <c r="A83" s="276">
        <v>45648.360531874998</v>
      </c>
      <c r="B83" s="276">
        <v>45648.3648570023</v>
      </c>
      <c r="C83" s="276">
        <v>45648</v>
      </c>
      <c r="D83" s="121"/>
      <c r="E83" s="121" t="s">
        <v>322</v>
      </c>
      <c r="F83" s="121"/>
      <c r="G83" s="121" t="s">
        <v>322</v>
      </c>
      <c r="H83" s="121"/>
      <c r="I83" s="121" t="s">
        <v>323</v>
      </c>
      <c r="J83" s="121"/>
      <c r="K83" s="121" t="s">
        <v>727</v>
      </c>
      <c r="L83" s="151" t="s">
        <v>808</v>
      </c>
      <c r="M83" s="245" t="s">
        <v>507</v>
      </c>
      <c r="N83" s="121" t="s">
        <v>331</v>
      </c>
      <c r="O83" s="121">
        <v>1</v>
      </c>
      <c r="P83" s="121">
        <v>0</v>
      </c>
      <c r="Q83" s="121">
        <v>0</v>
      </c>
      <c r="R83" s="121">
        <v>0</v>
      </c>
      <c r="S83" s="121">
        <v>0</v>
      </c>
      <c r="T83" s="121">
        <v>0</v>
      </c>
      <c r="U83" s="121"/>
      <c r="V83" s="121" t="s">
        <v>329</v>
      </c>
      <c r="W83" s="121">
        <v>0</v>
      </c>
      <c r="X83" s="121">
        <v>1</v>
      </c>
      <c r="Y83" s="117">
        <v>0</v>
      </c>
      <c r="Z83" s="117">
        <v>0</v>
      </c>
      <c r="AA83" s="117">
        <v>0</v>
      </c>
      <c r="AB83" s="117">
        <v>0</v>
      </c>
      <c r="AC83" s="117">
        <v>0</v>
      </c>
      <c r="AD83" s="117">
        <v>0</v>
      </c>
      <c r="AE83" s="117">
        <v>0</v>
      </c>
      <c r="AF83" s="117">
        <v>0</v>
      </c>
      <c r="AG83" s="117">
        <v>0</v>
      </c>
      <c r="AH83" s="117"/>
      <c r="AI83" s="117"/>
      <c r="AJ83" s="117"/>
      <c r="AK83" s="117"/>
      <c r="AL83" s="117"/>
      <c r="AM83" s="117"/>
      <c r="AN83" s="117"/>
      <c r="AO83" s="117"/>
      <c r="AP83" s="117"/>
      <c r="AQ83" s="117"/>
      <c r="AR83" s="117"/>
      <c r="AS83" s="117"/>
      <c r="AT83" s="117"/>
      <c r="AU83" s="117"/>
      <c r="AV83" s="117"/>
      <c r="AW83" s="117"/>
      <c r="AX83" s="117"/>
      <c r="AY83" s="117"/>
      <c r="AZ83" s="117"/>
      <c r="BA83" s="117"/>
      <c r="BB83" s="117"/>
      <c r="BC83" s="117"/>
      <c r="BD83" s="117"/>
      <c r="BE83" s="117"/>
      <c r="BF83" s="190"/>
      <c r="BG83" s="121"/>
      <c r="BH83" s="122"/>
      <c r="BI83" s="117"/>
      <c r="BJ83" s="117"/>
      <c r="BK83" s="117"/>
      <c r="BL83" s="117"/>
      <c r="BM83" s="117"/>
      <c r="BN83" s="117"/>
      <c r="BO83" s="117">
        <v>13.27</v>
      </c>
      <c r="BP83" s="117" t="s">
        <v>1744</v>
      </c>
      <c r="BQ83" s="122" t="s">
        <v>1745</v>
      </c>
      <c r="BR83" s="117"/>
      <c r="BS83" s="117"/>
      <c r="BT83" s="117"/>
      <c r="BU83" s="117"/>
      <c r="BV83" s="117"/>
      <c r="BW83" s="117"/>
      <c r="BX83" s="117"/>
      <c r="BY83" s="117"/>
      <c r="BZ83" s="117"/>
      <c r="CA83" s="117"/>
      <c r="CB83" s="117"/>
      <c r="CC83" s="117"/>
      <c r="CD83" s="117"/>
      <c r="CE83" s="117"/>
      <c r="CF83" s="117"/>
      <c r="CG83" s="117"/>
      <c r="CH83" s="117"/>
      <c r="CI83" s="117"/>
      <c r="CJ83" s="117"/>
      <c r="CK83" s="117"/>
      <c r="CL83" s="117"/>
      <c r="CM83" s="117"/>
      <c r="CN83" s="117"/>
      <c r="CO83" s="117"/>
      <c r="CP83" s="117"/>
      <c r="CQ83" s="117"/>
      <c r="CR83" s="117"/>
      <c r="CS83" s="117"/>
      <c r="CT83" s="117"/>
      <c r="CU83" s="117"/>
      <c r="CV83" s="117"/>
      <c r="CW83" s="117"/>
      <c r="CX83" s="117"/>
      <c r="CY83" s="117"/>
      <c r="CZ83" s="117"/>
      <c r="DA83" s="117"/>
      <c r="DB83" s="117"/>
      <c r="DC83" s="117"/>
      <c r="DD83" s="117"/>
      <c r="DE83" s="117"/>
      <c r="DF83" s="117"/>
      <c r="DG83" s="117"/>
      <c r="DH83" s="117"/>
      <c r="DI83" s="117"/>
      <c r="DJ83" s="117"/>
      <c r="DK83" s="117"/>
      <c r="DL83" s="117"/>
      <c r="DM83" s="117"/>
      <c r="DN83" s="171"/>
      <c r="DO83" s="117"/>
      <c r="DP83" s="166"/>
      <c r="DQ83" s="117"/>
      <c r="DR83" s="166"/>
      <c r="DS83" s="117"/>
      <c r="DT83" s="117"/>
      <c r="DU83" s="117"/>
      <c r="DV83" s="117"/>
      <c r="DW83" s="248" t="s">
        <v>756</v>
      </c>
      <c r="DX83" s="117"/>
      <c r="DY83" s="117"/>
      <c r="DZ83" s="117"/>
      <c r="EA83" s="117"/>
      <c r="EB83" s="117"/>
      <c r="EC83" s="117"/>
      <c r="ED83" s="117" t="s">
        <v>1746</v>
      </c>
      <c r="EE83" s="252">
        <v>45649.358907326401</v>
      </c>
      <c r="EF83" s="261">
        <v>45649.368798865697</v>
      </c>
      <c r="EG83" s="252">
        <v>45649</v>
      </c>
      <c r="EH83" s="129"/>
      <c r="EI83" s="129" t="s">
        <v>322</v>
      </c>
      <c r="EJ83" s="129"/>
      <c r="EK83" s="129" t="s">
        <v>322</v>
      </c>
      <c r="EL83" s="129"/>
      <c r="EM83" s="129" t="s">
        <v>323</v>
      </c>
      <c r="EN83" s="129"/>
      <c r="EO83" s="129" t="s">
        <v>727</v>
      </c>
      <c r="EP83" s="153" t="s">
        <v>756</v>
      </c>
      <c r="EQ83" s="153" t="s">
        <v>507</v>
      </c>
      <c r="ER83" s="129" t="s">
        <v>331</v>
      </c>
      <c r="ES83" s="129">
        <v>1</v>
      </c>
      <c r="ET83" s="129">
        <v>0</v>
      </c>
      <c r="EU83" s="129">
        <v>0</v>
      </c>
      <c r="EV83" s="129">
        <v>0</v>
      </c>
      <c r="EW83" s="129">
        <v>0</v>
      </c>
      <c r="EX83" s="129">
        <v>0</v>
      </c>
      <c r="EY83" s="129"/>
      <c r="EZ83" s="129" t="s">
        <v>329</v>
      </c>
      <c r="FA83" s="129">
        <v>0</v>
      </c>
      <c r="FB83" s="129">
        <v>1</v>
      </c>
      <c r="FC83" s="129">
        <v>0</v>
      </c>
      <c r="FD83" s="129">
        <v>0</v>
      </c>
      <c r="FE83" s="129">
        <v>0</v>
      </c>
      <c r="FF83" s="129">
        <v>0</v>
      </c>
      <c r="FG83" s="129">
        <v>0</v>
      </c>
      <c r="FH83" s="129">
        <v>0</v>
      </c>
      <c r="FI83" s="129">
        <v>0</v>
      </c>
      <c r="FJ83" s="129">
        <v>0</v>
      </c>
      <c r="FK83" s="129">
        <v>0</v>
      </c>
      <c r="FL83" s="129"/>
      <c r="FM83" s="129"/>
      <c r="FN83" s="129"/>
      <c r="FO83" s="129"/>
      <c r="FP83" s="129"/>
      <c r="FQ83" s="129"/>
      <c r="FR83" s="129"/>
      <c r="FS83" s="129"/>
      <c r="FT83" s="129"/>
      <c r="FU83" s="129"/>
      <c r="FV83" s="129"/>
      <c r="FW83" s="129"/>
      <c r="FX83" s="129"/>
      <c r="FY83" s="129"/>
      <c r="FZ83" s="129"/>
      <c r="GA83" s="129"/>
      <c r="GB83" s="129"/>
      <c r="GC83" s="129"/>
      <c r="GD83" s="129"/>
      <c r="GE83" s="129"/>
      <c r="GF83" s="129"/>
      <c r="GG83" s="129"/>
      <c r="GH83" s="129"/>
      <c r="GI83" s="129"/>
      <c r="GJ83" s="129"/>
      <c r="GK83" s="129"/>
      <c r="GL83" s="129"/>
      <c r="GM83" s="129"/>
      <c r="GN83" s="129"/>
      <c r="GO83" s="129"/>
      <c r="GP83" s="129"/>
      <c r="GQ83" s="129"/>
      <c r="GR83" s="129"/>
      <c r="GS83" s="129">
        <v>6</v>
      </c>
      <c r="GT83" s="129">
        <v>1</v>
      </c>
      <c r="GU83" s="129">
        <v>1</v>
      </c>
      <c r="GV83" s="129">
        <v>0</v>
      </c>
      <c r="GW83" s="129"/>
      <c r="GX83" s="129"/>
      <c r="GY83" s="129"/>
      <c r="GZ83" s="129"/>
      <c r="HA83" s="129"/>
      <c r="HB83" s="129"/>
      <c r="HC83" s="129"/>
      <c r="HD83" s="186"/>
      <c r="HE83" s="129"/>
      <c r="HF83" s="140"/>
      <c r="HG83" s="129"/>
      <c r="HH83" s="129"/>
      <c r="HI83" s="129"/>
      <c r="HJ83" s="129"/>
      <c r="HK83" s="129"/>
      <c r="HL83" s="129"/>
      <c r="HM83" s="129">
        <v>10.48</v>
      </c>
      <c r="HN83" s="129" t="s">
        <v>1747</v>
      </c>
      <c r="HO83" s="140" t="s">
        <v>1748</v>
      </c>
      <c r="HP83" s="129">
        <v>0</v>
      </c>
      <c r="HQ83" s="129"/>
      <c r="HR83" s="129"/>
      <c r="HS83" s="129"/>
      <c r="HT83" s="129"/>
      <c r="HU83" s="129"/>
      <c r="HV83" s="129"/>
      <c r="HW83" s="129"/>
      <c r="HX83" s="129"/>
      <c r="HY83" s="129"/>
      <c r="HZ83" s="129"/>
      <c r="IA83" s="129"/>
      <c r="IB83" s="129"/>
      <c r="IC83" s="129"/>
      <c r="ID83" s="129"/>
      <c r="IE83" s="129"/>
      <c r="IF83" s="129"/>
      <c r="IG83" s="129"/>
      <c r="IH83" s="129"/>
      <c r="II83" s="129"/>
      <c r="IJ83" s="129"/>
      <c r="IK83" s="129"/>
      <c r="IL83" s="176" t="s">
        <v>759</v>
      </c>
      <c r="IM83" s="129"/>
      <c r="IN83" s="167"/>
      <c r="IO83" s="129"/>
      <c r="IP83" s="129"/>
      <c r="IQ83" s="129" t="s">
        <v>1749</v>
      </c>
      <c r="IR83" s="265">
        <v>45650.362148425898</v>
      </c>
      <c r="IS83" s="265">
        <v>45650.367804965303</v>
      </c>
      <c r="IT83" s="265">
        <v>45650</v>
      </c>
      <c r="IU83" s="142"/>
      <c r="IV83" s="142" t="s">
        <v>322</v>
      </c>
      <c r="IW83" s="142"/>
      <c r="IX83" s="142" t="s">
        <v>322</v>
      </c>
      <c r="IY83" s="142"/>
      <c r="IZ83" s="142" t="s">
        <v>323</v>
      </c>
      <c r="JA83" s="142"/>
      <c r="JB83" s="142" t="s">
        <v>727</v>
      </c>
      <c r="JC83" s="154" t="s">
        <v>759</v>
      </c>
      <c r="JD83" s="154" t="s">
        <v>507</v>
      </c>
      <c r="JE83" s="142" t="s">
        <v>331</v>
      </c>
      <c r="JF83" s="142">
        <v>1</v>
      </c>
      <c r="JG83" s="142">
        <v>0</v>
      </c>
      <c r="JH83" s="142">
        <v>0</v>
      </c>
      <c r="JI83" s="142">
        <v>0</v>
      </c>
      <c r="JJ83" s="142">
        <v>0</v>
      </c>
      <c r="JK83" s="142">
        <v>0</v>
      </c>
      <c r="JL83" s="142"/>
      <c r="JM83" s="142" t="s">
        <v>329</v>
      </c>
      <c r="JN83" s="142">
        <v>0</v>
      </c>
      <c r="JO83" s="142">
        <v>1</v>
      </c>
      <c r="JP83" s="142">
        <v>0</v>
      </c>
      <c r="JQ83" s="142">
        <v>0</v>
      </c>
      <c r="JR83" s="142">
        <v>0</v>
      </c>
      <c r="JS83" s="142">
        <v>0</v>
      </c>
      <c r="JT83" s="142">
        <v>0</v>
      </c>
      <c r="JU83" s="142">
        <v>0</v>
      </c>
      <c r="JV83" s="142">
        <v>0</v>
      </c>
      <c r="JW83" s="142">
        <v>0</v>
      </c>
      <c r="JX83" s="142">
        <v>0</v>
      </c>
      <c r="JY83" s="142"/>
      <c r="JZ83" s="142"/>
      <c r="KA83" s="142"/>
      <c r="KB83" s="142"/>
      <c r="KC83" s="142"/>
      <c r="KD83" s="142"/>
      <c r="KE83" s="142"/>
      <c r="KF83" s="142"/>
      <c r="KG83" s="142"/>
      <c r="KH83" s="142"/>
      <c r="KI83" s="142"/>
      <c r="KJ83" s="142"/>
      <c r="KK83" s="142"/>
      <c r="KL83" s="142"/>
      <c r="KM83" s="142"/>
      <c r="KN83" s="142"/>
      <c r="KO83" s="142"/>
      <c r="KP83" s="142"/>
      <c r="KQ83" s="142"/>
      <c r="KR83" s="142"/>
      <c r="KS83" s="142"/>
      <c r="KT83" s="142"/>
      <c r="KU83" s="142"/>
      <c r="KV83" s="142"/>
      <c r="KW83" s="142"/>
      <c r="KX83" s="142"/>
      <c r="KY83" s="142"/>
      <c r="KZ83" s="142"/>
      <c r="LA83" s="142"/>
      <c r="LB83" s="142"/>
      <c r="LC83" s="142"/>
      <c r="LD83" s="142"/>
      <c r="LE83" s="142"/>
      <c r="LF83" s="142">
        <v>6</v>
      </c>
      <c r="LG83" s="142">
        <v>1</v>
      </c>
      <c r="LH83" s="142">
        <v>1</v>
      </c>
      <c r="LI83" s="142">
        <v>0</v>
      </c>
      <c r="LJ83" s="142"/>
      <c r="LK83" s="142"/>
      <c r="LL83" s="142"/>
      <c r="LM83" s="142"/>
      <c r="LN83" s="142"/>
      <c r="LO83" s="142"/>
      <c r="LP83" s="142"/>
      <c r="LQ83" s="194"/>
      <c r="LR83" s="142"/>
      <c r="LS83" s="144"/>
      <c r="LT83" s="142"/>
      <c r="LU83" s="142"/>
      <c r="LV83" s="142"/>
      <c r="LW83" s="142"/>
      <c r="LX83" s="142"/>
      <c r="LY83" s="142"/>
      <c r="LZ83" s="142">
        <v>7.68</v>
      </c>
      <c r="MA83" s="142" t="s">
        <v>1750</v>
      </c>
      <c r="MB83" s="144" t="s">
        <v>1751</v>
      </c>
      <c r="MC83" s="142">
        <v>0</v>
      </c>
      <c r="MD83" s="142"/>
      <c r="ME83" s="142"/>
      <c r="MF83" s="142"/>
      <c r="MG83" s="142"/>
      <c r="MH83" s="142"/>
      <c r="MI83" s="142"/>
      <c r="MJ83" s="142"/>
      <c r="MK83" s="142"/>
      <c r="ML83" s="142"/>
      <c r="MM83" s="142"/>
      <c r="MN83" s="142"/>
      <c r="MO83" s="142"/>
      <c r="MP83" s="142"/>
      <c r="MQ83" s="142"/>
      <c r="MR83" s="142"/>
      <c r="MS83" s="142"/>
      <c r="MT83" s="142"/>
      <c r="MU83" s="142"/>
      <c r="MV83" s="142"/>
      <c r="MW83" s="142"/>
      <c r="MX83" s="142"/>
      <c r="MY83" s="168"/>
      <c r="MZ83" s="142"/>
      <c r="NA83" s="180" t="s">
        <v>763</v>
      </c>
      <c r="NB83" s="142"/>
      <c r="NC83" s="142"/>
      <c r="ND83" s="142" t="s">
        <v>1752</v>
      </c>
      <c r="NE83" s="270">
        <v>45651.361438217602</v>
      </c>
      <c r="NF83" s="270">
        <v>45651.363815914403</v>
      </c>
      <c r="NG83" s="270">
        <v>45651</v>
      </c>
      <c r="NH83" s="128"/>
      <c r="NI83" s="128" t="s">
        <v>322</v>
      </c>
      <c r="NJ83" s="128"/>
      <c r="NK83" s="128" t="s">
        <v>322</v>
      </c>
      <c r="NL83" s="128"/>
      <c r="NM83" s="128" t="s">
        <v>323</v>
      </c>
      <c r="NN83" s="128"/>
      <c r="NO83" s="128" t="s">
        <v>727</v>
      </c>
      <c r="NP83" s="136" t="s">
        <v>763</v>
      </c>
      <c r="NQ83" s="136" t="s">
        <v>507</v>
      </c>
      <c r="NR83" s="128" t="s">
        <v>331</v>
      </c>
      <c r="NS83" s="128">
        <v>1</v>
      </c>
      <c r="NT83" s="128">
        <v>0</v>
      </c>
      <c r="NU83" s="128">
        <v>0</v>
      </c>
      <c r="NV83" s="128">
        <v>0</v>
      </c>
      <c r="NW83" s="128">
        <v>0</v>
      </c>
      <c r="NX83" s="128">
        <v>0</v>
      </c>
      <c r="NY83" s="128"/>
      <c r="NZ83" s="128" t="s">
        <v>329</v>
      </c>
      <c r="OA83" s="128">
        <v>0</v>
      </c>
      <c r="OB83" s="128">
        <v>1</v>
      </c>
      <c r="OC83" s="128">
        <v>0</v>
      </c>
      <c r="OD83" s="128">
        <v>0</v>
      </c>
      <c r="OE83" s="128">
        <v>0</v>
      </c>
      <c r="OF83" s="128">
        <v>0</v>
      </c>
      <c r="OG83" s="128">
        <v>0</v>
      </c>
      <c r="OH83" s="128">
        <v>0</v>
      </c>
      <c r="OI83" s="128">
        <v>0</v>
      </c>
      <c r="OJ83" s="128">
        <v>0</v>
      </c>
      <c r="OK83" s="128">
        <v>0</v>
      </c>
      <c r="OL83" s="128"/>
      <c r="OM83" s="128"/>
      <c r="ON83" s="128"/>
      <c r="OO83" s="128"/>
      <c r="OP83" s="128"/>
      <c r="OQ83" s="128"/>
      <c r="OR83" s="128"/>
      <c r="OS83" s="128"/>
      <c r="OT83" s="128"/>
      <c r="OU83" s="128"/>
      <c r="OV83" s="128"/>
      <c r="OW83" s="128"/>
      <c r="OX83" s="128"/>
      <c r="OY83" s="128"/>
      <c r="OZ83" s="128"/>
      <c r="PA83" s="128"/>
      <c r="PB83" s="128"/>
      <c r="PC83" s="128"/>
      <c r="PD83" s="128"/>
      <c r="PE83" s="128"/>
      <c r="PF83" s="128"/>
      <c r="PG83" s="128"/>
      <c r="PH83" s="128"/>
      <c r="PI83" s="128"/>
      <c r="PJ83" s="128"/>
      <c r="PK83" s="128"/>
      <c r="PL83" s="128"/>
      <c r="PM83" s="128"/>
      <c r="PN83" s="128"/>
      <c r="PO83" s="128"/>
      <c r="PP83" s="128"/>
      <c r="PQ83" s="128"/>
      <c r="PR83" s="128"/>
      <c r="PS83" s="128">
        <v>5</v>
      </c>
      <c r="PT83" s="128">
        <v>1</v>
      </c>
      <c r="PU83" s="128">
        <v>1</v>
      </c>
      <c r="PV83" s="128">
        <v>0</v>
      </c>
      <c r="PW83" s="128"/>
      <c r="PX83" s="128"/>
      <c r="PY83" s="128"/>
      <c r="PZ83" s="128"/>
      <c r="QA83" s="128"/>
      <c r="QB83" s="128"/>
      <c r="QC83" s="128"/>
      <c r="QD83" s="198"/>
      <c r="QE83" s="128"/>
      <c r="QF83" s="163"/>
      <c r="QG83" s="128"/>
      <c r="QH83" s="128"/>
      <c r="QI83" s="128"/>
      <c r="QJ83" s="128"/>
      <c r="QK83" s="128"/>
      <c r="QL83" s="128"/>
      <c r="QM83" s="128">
        <v>4.88</v>
      </c>
      <c r="QN83" s="128" t="s">
        <v>1753</v>
      </c>
      <c r="QO83" s="163" t="s">
        <v>1754</v>
      </c>
      <c r="QP83" s="128">
        <v>0</v>
      </c>
      <c r="QQ83" s="128"/>
      <c r="QR83" s="128"/>
      <c r="QS83" s="128"/>
      <c r="QT83" s="128"/>
      <c r="QU83" s="128"/>
      <c r="QV83" s="128"/>
      <c r="QW83" s="128"/>
      <c r="QX83" s="128"/>
      <c r="QY83" s="128"/>
      <c r="QZ83" s="128"/>
      <c r="RA83" s="128"/>
      <c r="RB83" s="128"/>
      <c r="RC83" s="128"/>
      <c r="RD83" s="128"/>
      <c r="RE83" s="128"/>
      <c r="RF83" s="128"/>
      <c r="RG83" s="128"/>
      <c r="RH83" s="128"/>
      <c r="RI83" s="128"/>
      <c r="RJ83" s="128"/>
      <c r="RK83" s="128"/>
      <c r="RL83" s="128"/>
      <c r="RM83" s="169"/>
      <c r="RN83" s="128"/>
      <c r="RO83" s="169"/>
      <c r="RP83" s="128"/>
      <c r="RQ83" s="128" t="s">
        <v>1755</v>
      </c>
      <c r="RR83" s="105">
        <f t="shared" si="47"/>
        <v>2.7899999999999991</v>
      </c>
      <c r="RS83" s="113">
        <f t="shared" si="48"/>
        <v>2.8000000000000007</v>
      </c>
      <c r="RT83" s="105">
        <f t="shared" si="49"/>
        <v>2.8</v>
      </c>
      <c r="RU83" s="105">
        <f t="shared" si="50"/>
        <v>0</v>
      </c>
      <c r="RV83" s="105">
        <f t="shared" si="51"/>
        <v>0</v>
      </c>
      <c r="RW83" s="105">
        <f t="shared" si="52"/>
        <v>0</v>
      </c>
      <c r="RX83" s="105">
        <f t="shared" si="53"/>
        <v>0</v>
      </c>
      <c r="RY83" s="105">
        <f t="shared" si="54"/>
        <v>0</v>
      </c>
      <c r="RZ83" s="105">
        <f t="shared" si="55"/>
        <v>0</v>
      </c>
      <c r="SA83" s="105">
        <f t="shared" si="56"/>
        <v>0</v>
      </c>
      <c r="SB83" s="105">
        <f t="shared" si="57"/>
        <v>0</v>
      </c>
      <c r="SC83" s="105">
        <f t="shared" si="58"/>
        <v>0</v>
      </c>
      <c r="SD83" s="106">
        <f t="shared" si="62"/>
        <v>2.7966666666666669</v>
      </c>
      <c r="SE83" s="106">
        <f t="shared" si="63"/>
        <v>0</v>
      </c>
      <c r="SF83" s="106">
        <f t="shared" si="64"/>
        <v>0</v>
      </c>
      <c r="SG83" s="106">
        <f t="shared" si="59"/>
        <v>0</v>
      </c>
      <c r="SH83" s="107">
        <f>(SD83/1000)*Parameters!$H$2</f>
        <v>8.250166666666667E-5</v>
      </c>
      <c r="SI83" s="107">
        <f>(SE83/1000)*Parameters!$H$4</f>
        <v>0</v>
      </c>
      <c r="SJ83" s="107">
        <f>(SF83/1000)*Parameters!$H$3</f>
        <v>0</v>
      </c>
      <c r="SK83" s="107">
        <f>(SG83/1000)*Parameters!$H$5</f>
        <v>0</v>
      </c>
      <c r="SL83" s="108">
        <f t="shared" si="65"/>
        <v>8.250166666666667E-5</v>
      </c>
      <c r="SM83" s="109">
        <f t="shared" si="60"/>
        <v>1</v>
      </c>
      <c r="SN83" s="109">
        <f t="shared" si="72"/>
        <v>0</v>
      </c>
      <c r="SO83" s="109">
        <f t="shared" si="73"/>
        <v>0</v>
      </c>
      <c r="SP83" s="109">
        <f t="shared" si="74"/>
        <v>0</v>
      </c>
      <c r="SQ83" s="110">
        <f>SUM(GS83*Parameters!$L$2,GT83*Parameters!$L$3,GU83*Parameters!$L$4,GV83*Parameters!$L$5)</f>
        <v>4.8</v>
      </c>
      <c r="SR83" s="110">
        <f>SUM(LF83*Parameters!$L$2,LG83*Parameters!$L$3,LH83*Parameters!$L$4,LI83*Parameters!$L$5)</f>
        <v>4.8</v>
      </c>
      <c r="SS83" s="110">
        <f>SUM(PS83*Parameters!$L$2,PT83*Parameters!$L$3,PU83*Parameters!$L$4,PV83*Parameters!$L$5)</f>
        <v>4.3</v>
      </c>
      <c r="ST83" s="110">
        <f t="shared" si="66"/>
        <v>4.6333333333333329</v>
      </c>
      <c r="SU83" s="111">
        <f t="shared" si="67"/>
        <v>0.60524870801033581</v>
      </c>
      <c r="SV83" s="111">
        <f t="shared" si="68"/>
        <v>0</v>
      </c>
      <c r="SW83" s="111">
        <f t="shared" si="69"/>
        <v>0</v>
      </c>
      <c r="SX83" s="111">
        <f t="shared" si="70"/>
        <v>0</v>
      </c>
      <c r="SY83" s="162">
        <f t="shared" si="61"/>
        <v>45648</v>
      </c>
      <c r="SZ83" s="162">
        <f t="shared" si="71"/>
        <v>45648</v>
      </c>
    </row>
    <row r="84" spans="1:520">
      <c r="A84" s="276">
        <v>45654.452935636597</v>
      </c>
      <c r="B84" s="276">
        <v>45654.458516759303</v>
      </c>
      <c r="C84" s="276">
        <v>45654</v>
      </c>
      <c r="D84" s="121"/>
      <c r="E84" s="121" t="s">
        <v>322</v>
      </c>
      <c r="F84" s="121"/>
      <c r="G84" s="121" t="s">
        <v>322</v>
      </c>
      <c r="H84" s="121"/>
      <c r="I84" s="121" t="s">
        <v>323</v>
      </c>
      <c r="J84" s="121"/>
      <c r="K84" s="121" t="s">
        <v>727</v>
      </c>
      <c r="L84" s="151" t="s">
        <v>728</v>
      </c>
      <c r="M84" s="245" t="s">
        <v>508</v>
      </c>
      <c r="N84" s="121" t="s">
        <v>331</v>
      </c>
      <c r="O84" s="121">
        <v>1</v>
      </c>
      <c r="P84" s="121">
        <v>0</v>
      </c>
      <c r="Q84" s="121">
        <v>0</v>
      </c>
      <c r="R84" s="121">
        <v>0</v>
      </c>
      <c r="S84" s="121">
        <v>0</v>
      </c>
      <c r="T84" s="121">
        <v>0</v>
      </c>
      <c r="U84" s="121"/>
      <c r="V84" s="121" t="s">
        <v>329</v>
      </c>
      <c r="W84" s="121">
        <v>0</v>
      </c>
      <c r="X84" s="121">
        <v>1</v>
      </c>
      <c r="Y84" s="117">
        <v>0</v>
      </c>
      <c r="Z84" s="117">
        <v>0</v>
      </c>
      <c r="AA84" s="117">
        <v>0</v>
      </c>
      <c r="AB84" s="117">
        <v>0</v>
      </c>
      <c r="AC84" s="117">
        <v>0</v>
      </c>
      <c r="AD84" s="117">
        <v>0</v>
      </c>
      <c r="AE84" s="117">
        <v>0</v>
      </c>
      <c r="AF84" s="117">
        <v>0</v>
      </c>
      <c r="AG84" s="117">
        <v>0</v>
      </c>
      <c r="AH84" s="117"/>
      <c r="AI84" s="117"/>
      <c r="AJ84" s="117"/>
      <c r="AK84" s="117"/>
      <c r="AL84" s="117"/>
      <c r="AM84" s="117"/>
      <c r="AN84" s="117"/>
      <c r="AO84" s="117"/>
      <c r="AP84" s="117"/>
      <c r="AQ84" s="117"/>
      <c r="AR84" s="117"/>
      <c r="AS84" s="117"/>
      <c r="AT84" s="117"/>
      <c r="AU84" s="117"/>
      <c r="AV84" s="117"/>
      <c r="AW84" s="117"/>
      <c r="AX84" s="117"/>
      <c r="AY84" s="117"/>
      <c r="AZ84" s="117"/>
      <c r="BA84" s="117"/>
      <c r="BB84" s="117"/>
      <c r="BC84" s="117"/>
      <c r="BD84" s="117"/>
      <c r="BE84" s="117"/>
      <c r="BF84" s="190"/>
      <c r="BG84" s="121"/>
      <c r="BH84" s="122"/>
      <c r="BI84" s="117"/>
      <c r="BJ84" s="117"/>
      <c r="BK84" s="117"/>
      <c r="BL84" s="117"/>
      <c r="BM84" s="117"/>
      <c r="BN84" s="117"/>
      <c r="BO84" s="117">
        <v>12.88</v>
      </c>
      <c r="BP84" s="117" t="s">
        <v>1756</v>
      </c>
      <c r="BQ84" s="122" t="s">
        <v>1757</v>
      </c>
      <c r="BR84" s="117"/>
      <c r="BS84" s="117"/>
      <c r="BT84" s="117"/>
      <c r="BU84" s="117"/>
      <c r="BV84" s="117"/>
      <c r="BW84" s="117"/>
      <c r="BX84" s="117"/>
      <c r="BY84" s="117"/>
      <c r="BZ84" s="117"/>
      <c r="CA84" s="117"/>
      <c r="CB84" s="117"/>
      <c r="CC84" s="117"/>
      <c r="CD84" s="117"/>
      <c r="CE84" s="117"/>
      <c r="CF84" s="117"/>
      <c r="CG84" s="117"/>
      <c r="CH84" s="117"/>
      <c r="CI84" s="117"/>
      <c r="CJ84" s="117"/>
      <c r="CK84" s="117"/>
      <c r="CL84" s="117"/>
      <c r="CM84" s="117"/>
      <c r="CN84" s="117"/>
      <c r="CO84" s="117"/>
      <c r="CP84" s="117"/>
      <c r="CQ84" s="117"/>
      <c r="CR84" s="117"/>
      <c r="CS84" s="117"/>
      <c r="CT84" s="117"/>
      <c r="CU84" s="117"/>
      <c r="CV84" s="117"/>
      <c r="CW84" s="117"/>
      <c r="CX84" s="117"/>
      <c r="CY84" s="117"/>
      <c r="CZ84" s="117"/>
      <c r="DA84" s="117"/>
      <c r="DB84" s="117"/>
      <c r="DC84" s="117"/>
      <c r="DD84" s="117"/>
      <c r="DE84" s="117"/>
      <c r="DF84" s="117"/>
      <c r="DG84" s="117"/>
      <c r="DH84" s="117"/>
      <c r="DI84" s="117"/>
      <c r="DJ84" s="117"/>
      <c r="DK84" s="117"/>
      <c r="DL84" s="117"/>
      <c r="DM84" s="117"/>
      <c r="DN84" s="171"/>
      <c r="DO84" s="117"/>
      <c r="DP84" s="166"/>
      <c r="DQ84" s="117"/>
      <c r="DR84" s="166"/>
      <c r="DS84" s="117"/>
      <c r="DT84" s="117"/>
      <c r="DU84" s="117"/>
      <c r="DV84" s="117"/>
      <c r="DW84" s="248" t="s">
        <v>731</v>
      </c>
      <c r="DX84" s="117"/>
      <c r="DY84" s="117"/>
      <c r="DZ84" s="117"/>
      <c r="EA84" s="117"/>
      <c r="EB84" s="117"/>
      <c r="EC84" s="117"/>
      <c r="ED84" s="117" t="s">
        <v>1758</v>
      </c>
      <c r="EE84" s="252">
        <v>45655.457878310197</v>
      </c>
      <c r="EF84" s="261">
        <v>45670.599312708298</v>
      </c>
      <c r="EG84" s="252">
        <v>45655</v>
      </c>
      <c r="EH84" s="129"/>
      <c r="EI84" s="129" t="s">
        <v>322</v>
      </c>
      <c r="EJ84" s="129"/>
      <c r="EK84" s="129" t="s">
        <v>322</v>
      </c>
      <c r="EL84" s="129"/>
      <c r="EM84" s="129" t="s">
        <v>323</v>
      </c>
      <c r="EN84" s="129"/>
      <c r="EO84" s="129" t="s">
        <v>727</v>
      </c>
      <c r="EP84" s="153" t="s">
        <v>731</v>
      </c>
      <c r="EQ84" s="153" t="s">
        <v>508</v>
      </c>
      <c r="ER84" s="129" t="s">
        <v>331</v>
      </c>
      <c r="ES84" s="129">
        <v>1</v>
      </c>
      <c r="ET84" s="129">
        <v>0</v>
      </c>
      <c r="EU84" s="129">
        <v>0</v>
      </c>
      <c r="EV84" s="129">
        <v>0</v>
      </c>
      <c r="EW84" s="129">
        <v>0</v>
      </c>
      <c r="EX84" s="129">
        <v>0</v>
      </c>
      <c r="EY84" s="129"/>
      <c r="EZ84" s="129" t="s">
        <v>329</v>
      </c>
      <c r="FA84" s="129">
        <v>0</v>
      </c>
      <c r="FB84" s="129">
        <v>1</v>
      </c>
      <c r="FC84" s="129">
        <v>0</v>
      </c>
      <c r="FD84" s="129">
        <v>0</v>
      </c>
      <c r="FE84" s="129">
        <v>0</v>
      </c>
      <c r="FF84" s="129">
        <v>0</v>
      </c>
      <c r="FG84" s="129">
        <v>0</v>
      </c>
      <c r="FH84" s="129">
        <v>0</v>
      </c>
      <c r="FI84" s="129">
        <v>0</v>
      </c>
      <c r="FJ84" s="129">
        <v>0</v>
      </c>
      <c r="FK84" s="129">
        <v>0</v>
      </c>
      <c r="FL84" s="129"/>
      <c r="FM84" s="129"/>
      <c r="FN84" s="129"/>
      <c r="FO84" s="129"/>
      <c r="FP84" s="129"/>
      <c r="FQ84" s="129"/>
      <c r="FR84" s="129"/>
      <c r="FS84" s="129"/>
      <c r="FT84" s="129"/>
      <c r="FU84" s="129"/>
      <c r="FV84" s="129"/>
      <c r="FW84" s="129"/>
      <c r="FX84" s="129"/>
      <c r="FY84" s="129"/>
      <c r="FZ84" s="129"/>
      <c r="GA84" s="129"/>
      <c r="GB84" s="129"/>
      <c r="GC84" s="129"/>
      <c r="GD84" s="129"/>
      <c r="GE84" s="129"/>
      <c r="GF84" s="129"/>
      <c r="GG84" s="129"/>
      <c r="GH84" s="129"/>
      <c r="GI84" s="129"/>
      <c r="GJ84" s="129"/>
      <c r="GK84" s="129"/>
      <c r="GL84" s="129"/>
      <c r="GM84" s="129"/>
      <c r="GN84" s="129"/>
      <c r="GO84" s="129"/>
      <c r="GP84" s="129"/>
      <c r="GQ84" s="129"/>
      <c r="GR84" s="129"/>
      <c r="GS84" s="129">
        <v>1</v>
      </c>
      <c r="GT84" s="129">
        <v>1</v>
      </c>
      <c r="GU84" s="129">
        <v>1</v>
      </c>
      <c r="GV84" s="129">
        <v>1</v>
      </c>
      <c r="GW84" s="129"/>
      <c r="GX84" s="129"/>
      <c r="GY84" s="129"/>
      <c r="GZ84" s="129"/>
      <c r="HA84" s="129"/>
      <c r="HB84" s="129"/>
      <c r="HC84" s="129"/>
      <c r="HD84" s="186"/>
      <c r="HE84" s="129"/>
      <c r="HF84" s="140"/>
      <c r="HG84" s="129"/>
      <c r="HH84" s="129"/>
      <c r="HI84" s="129"/>
      <c r="HJ84" s="129"/>
      <c r="HK84" s="129"/>
      <c r="HL84" s="129"/>
      <c r="HM84" s="129">
        <v>9.9749999999999996</v>
      </c>
      <c r="HN84" s="129" t="s">
        <v>1759</v>
      </c>
      <c r="HO84" s="140" t="s">
        <v>1760</v>
      </c>
      <c r="HP84" s="129">
        <v>0</v>
      </c>
      <c r="HQ84" s="129"/>
      <c r="HR84" s="129"/>
      <c r="HS84" s="129"/>
      <c r="HT84" s="129"/>
      <c r="HU84" s="129"/>
      <c r="HV84" s="129"/>
      <c r="HW84" s="129"/>
      <c r="HX84" s="129"/>
      <c r="HY84" s="129"/>
      <c r="HZ84" s="129"/>
      <c r="IA84" s="129"/>
      <c r="IB84" s="129"/>
      <c r="IC84" s="129"/>
      <c r="ID84" s="129"/>
      <c r="IE84" s="129"/>
      <c r="IF84" s="129"/>
      <c r="IG84" s="129"/>
      <c r="IH84" s="129"/>
      <c r="II84" s="129"/>
      <c r="IJ84" s="129"/>
      <c r="IK84" s="129"/>
      <c r="IL84" s="176" t="s">
        <v>735</v>
      </c>
      <c r="IM84" s="129"/>
      <c r="IN84" s="167"/>
      <c r="IO84" s="129"/>
      <c r="IP84" s="129"/>
      <c r="IQ84" s="129" t="s">
        <v>1761</v>
      </c>
      <c r="IR84" s="265">
        <v>45656.452796932899</v>
      </c>
      <c r="IS84" s="265">
        <v>45656.457840416697</v>
      </c>
      <c r="IT84" s="265">
        <v>45656</v>
      </c>
      <c r="IU84" s="142"/>
      <c r="IV84" s="142" t="s">
        <v>322</v>
      </c>
      <c r="IW84" s="142"/>
      <c r="IX84" s="142" t="s">
        <v>322</v>
      </c>
      <c r="IY84" s="142"/>
      <c r="IZ84" s="142" t="s">
        <v>323</v>
      </c>
      <c r="JA84" s="142"/>
      <c r="JB84" s="142" t="s">
        <v>727</v>
      </c>
      <c r="JC84" s="154" t="s">
        <v>735</v>
      </c>
      <c r="JD84" s="154" t="s">
        <v>508</v>
      </c>
      <c r="JE84" s="142" t="s">
        <v>331</v>
      </c>
      <c r="JF84" s="142">
        <v>1</v>
      </c>
      <c r="JG84" s="142">
        <v>0</v>
      </c>
      <c r="JH84" s="142">
        <v>0</v>
      </c>
      <c r="JI84" s="142">
        <v>0</v>
      </c>
      <c r="JJ84" s="142">
        <v>0</v>
      </c>
      <c r="JK84" s="142">
        <v>0</v>
      </c>
      <c r="JL84" s="142"/>
      <c r="JM84" s="142" t="s">
        <v>329</v>
      </c>
      <c r="JN84" s="142">
        <v>0</v>
      </c>
      <c r="JO84" s="142">
        <v>1</v>
      </c>
      <c r="JP84" s="142">
        <v>0</v>
      </c>
      <c r="JQ84" s="142">
        <v>0</v>
      </c>
      <c r="JR84" s="142">
        <v>0</v>
      </c>
      <c r="JS84" s="142">
        <v>0</v>
      </c>
      <c r="JT84" s="142">
        <v>0</v>
      </c>
      <c r="JU84" s="142">
        <v>0</v>
      </c>
      <c r="JV84" s="142">
        <v>0</v>
      </c>
      <c r="JW84" s="142">
        <v>0</v>
      </c>
      <c r="JX84" s="142">
        <v>0</v>
      </c>
      <c r="JY84" s="142"/>
      <c r="JZ84" s="142"/>
      <c r="KA84" s="142"/>
      <c r="KB84" s="142"/>
      <c r="KC84" s="142"/>
      <c r="KD84" s="142"/>
      <c r="KE84" s="142"/>
      <c r="KF84" s="142"/>
      <c r="KG84" s="142"/>
      <c r="KH84" s="142"/>
      <c r="KI84" s="142"/>
      <c r="KJ84" s="142"/>
      <c r="KK84" s="142"/>
      <c r="KL84" s="142"/>
      <c r="KM84" s="142"/>
      <c r="KN84" s="142"/>
      <c r="KO84" s="142"/>
      <c r="KP84" s="142"/>
      <c r="KQ84" s="142"/>
      <c r="KR84" s="142"/>
      <c r="KS84" s="142"/>
      <c r="KT84" s="142"/>
      <c r="KU84" s="142"/>
      <c r="KV84" s="142"/>
      <c r="KW84" s="142"/>
      <c r="KX84" s="142"/>
      <c r="KY84" s="142"/>
      <c r="KZ84" s="142"/>
      <c r="LA84" s="142"/>
      <c r="LB84" s="142"/>
      <c r="LC84" s="142"/>
      <c r="LD84" s="142"/>
      <c r="LE84" s="142"/>
      <c r="LF84" s="142">
        <v>1</v>
      </c>
      <c r="LG84" s="142">
        <v>1</v>
      </c>
      <c r="LH84" s="142">
        <v>1</v>
      </c>
      <c r="LI84" s="142">
        <v>1</v>
      </c>
      <c r="LJ84" s="142"/>
      <c r="LK84" s="142"/>
      <c r="LL84" s="142"/>
      <c r="LM84" s="142"/>
      <c r="LN84" s="142"/>
      <c r="LO84" s="142"/>
      <c r="LP84" s="142"/>
      <c r="LQ84" s="194"/>
      <c r="LR84" s="142"/>
      <c r="LS84" s="144"/>
      <c r="LT84" s="142"/>
      <c r="LU84" s="142"/>
      <c r="LV84" s="142"/>
      <c r="LW84" s="142"/>
      <c r="LX84" s="142"/>
      <c r="LY84" s="142"/>
      <c r="LZ84" s="142">
        <v>7.0750000000000002</v>
      </c>
      <c r="MA84" s="142" t="s">
        <v>1762</v>
      </c>
      <c r="MB84" s="144" t="s">
        <v>1763</v>
      </c>
      <c r="MC84" s="142">
        <v>0</v>
      </c>
      <c r="MD84" s="142"/>
      <c r="ME84" s="142"/>
      <c r="MF84" s="142"/>
      <c r="MG84" s="142"/>
      <c r="MH84" s="142"/>
      <c r="MI84" s="142"/>
      <c r="MJ84" s="142"/>
      <c r="MK84" s="142"/>
      <c r="ML84" s="142"/>
      <c r="MM84" s="142"/>
      <c r="MN84" s="142"/>
      <c r="MO84" s="142"/>
      <c r="MP84" s="142"/>
      <c r="MQ84" s="142"/>
      <c r="MR84" s="142"/>
      <c r="MS84" s="142"/>
      <c r="MT84" s="142"/>
      <c r="MU84" s="142"/>
      <c r="MV84" s="142"/>
      <c r="MW84" s="142"/>
      <c r="MX84" s="142"/>
      <c r="MY84" s="168"/>
      <c r="MZ84" s="142"/>
      <c r="NA84" s="180" t="s">
        <v>739</v>
      </c>
      <c r="NB84" s="142"/>
      <c r="NC84" s="142"/>
      <c r="ND84" s="142" t="s">
        <v>1764</v>
      </c>
      <c r="NE84" s="270">
        <v>45657.452801874999</v>
      </c>
      <c r="NF84" s="270">
        <v>45657.457700081002</v>
      </c>
      <c r="NG84" s="270">
        <v>45657</v>
      </c>
      <c r="NH84" s="128"/>
      <c r="NI84" s="128" t="s">
        <v>322</v>
      </c>
      <c r="NJ84" s="128"/>
      <c r="NK84" s="128" t="s">
        <v>322</v>
      </c>
      <c r="NL84" s="128"/>
      <c r="NM84" s="128" t="s">
        <v>323</v>
      </c>
      <c r="NN84" s="128"/>
      <c r="NO84" s="128" t="s">
        <v>727</v>
      </c>
      <c r="NP84" s="136" t="s">
        <v>739</v>
      </c>
      <c r="NQ84" s="136" t="s">
        <v>508</v>
      </c>
      <c r="NR84" s="128" t="s">
        <v>331</v>
      </c>
      <c r="NS84" s="128">
        <v>1</v>
      </c>
      <c r="NT84" s="128">
        <v>0</v>
      </c>
      <c r="NU84" s="128">
        <v>0</v>
      </c>
      <c r="NV84" s="128">
        <v>0</v>
      </c>
      <c r="NW84" s="128">
        <v>0</v>
      </c>
      <c r="NX84" s="128">
        <v>0</v>
      </c>
      <c r="NY84" s="128"/>
      <c r="NZ84" s="128" t="s">
        <v>329</v>
      </c>
      <c r="OA84" s="128">
        <v>0</v>
      </c>
      <c r="OB84" s="128">
        <v>1</v>
      </c>
      <c r="OC84" s="128">
        <v>0</v>
      </c>
      <c r="OD84" s="128">
        <v>0</v>
      </c>
      <c r="OE84" s="128">
        <v>0</v>
      </c>
      <c r="OF84" s="128">
        <v>0</v>
      </c>
      <c r="OG84" s="128">
        <v>0</v>
      </c>
      <c r="OH84" s="128">
        <v>0</v>
      </c>
      <c r="OI84" s="128">
        <v>0</v>
      </c>
      <c r="OJ84" s="128">
        <v>0</v>
      </c>
      <c r="OK84" s="128">
        <v>0</v>
      </c>
      <c r="OL84" s="128"/>
      <c r="OM84" s="128"/>
      <c r="ON84" s="128"/>
      <c r="OO84" s="128"/>
      <c r="OP84" s="128"/>
      <c r="OQ84" s="128"/>
      <c r="OR84" s="128"/>
      <c r="OS84" s="128"/>
      <c r="OT84" s="128"/>
      <c r="OU84" s="128"/>
      <c r="OV84" s="128"/>
      <c r="OW84" s="128"/>
      <c r="OX84" s="128"/>
      <c r="OY84" s="128"/>
      <c r="OZ84" s="128"/>
      <c r="PA84" s="128"/>
      <c r="PB84" s="128"/>
      <c r="PC84" s="128"/>
      <c r="PD84" s="128"/>
      <c r="PE84" s="128"/>
      <c r="PF84" s="128"/>
      <c r="PG84" s="128"/>
      <c r="PH84" s="128"/>
      <c r="PI84" s="128"/>
      <c r="PJ84" s="128"/>
      <c r="PK84" s="128"/>
      <c r="PL84" s="128"/>
      <c r="PM84" s="128"/>
      <c r="PN84" s="128"/>
      <c r="PO84" s="128"/>
      <c r="PP84" s="128"/>
      <c r="PQ84" s="128"/>
      <c r="PR84" s="128"/>
      <c r="PS84" s="128">
        <v>1</v>
      </c>
      <c r="PT84" s="128">
        <v>1</v>
      </c>
      <c r="PU84" s="128">
        <v>1</v>
      </c>
      <c r="PV84" s="128">
        <v>1</v>
      </c>
      <c r="PW84" s="128"/>
      <c r="PX84" s="128"/>
      <c r="PY84" s="128"/>
      <c r="PZ84" s="128"/>
      <c r="QA84" s="128"/>
      <c r="QB84" s="128"/>
      <c r="QC84" s="128"/>
      <c r="QD84" s="198"/>
      <c r="QE84" s="128"/>
      <c r="QF84" s="163"/>
      <c r="QG84" s="128"/>
      <c r="QH84" s="128"/>
      <c r="QI84" s="128"/>
      <c r="QJ84" s="128"/>
      <c r="QK84" s="128"/>
      <c r="QL84" s="128"/>
      <c r="QM84" s="128">
        <v>4.1749999999999998</v>
      </c>
      <c r="QN84" s="128" t="s">
        <v>1765</v>
      </c>
      <c r="QO84" s="163" t="s">
        <v>1766</v>
      </c>
      <c r="QP84" s="128">
        <v>0</v>
      </c>
      <c r="QQ84" s="128"/>
      <c r="QR84" s="128"/>
      <c r="QS84" s="128"/>
      <c r="QT84" s="128"/>
      <c r="QU84" s="128"/>
      <c r="QV84" s="128"/>
      <c r="QW84" s="128"/>
      <c r="QX84" s="128"/>
      <c r="QY84" s="128"/>
      <c r="QZ84" s="128"/>
      <c r="RA84" s="128"/>
      <c r="RB84" s="128"/>
      <c r="RC84" s="128"/>
      <c r="RD84" s="128"/>
      <c r="RE84" s="128"/>
      <c r="RF84" s="128"/>
      <c r="RG84" s="128"/>
      <c r="RH84" s="128"/>
      <c r="RI84" s="128"/>
      <c r="RJ84" s="128"/>
      <c r="RK84" s="128"/>
      <c r="RL84" s="128"/>
      <c r="RM84" s="169"/>
      <c r="RN84" s="128"/>
      <c r="RO84" s="169"/>
      <c r="RP84" s="128"/>
      <c r="RQ84" s="128" t="s">
        <v>1767</v>
      </c>
      <c r="RR84" s="105">
        <f t="shared" si="47"/>
        <v>2.9050000000000011</v>
      </c>
      <c r="RS84" s="113">
        <f t="shared" si="48"/>
        <v>2.8999999999999995</v>
      </c>
      <c r="RT84" s="105">
        <f t="shared" si="49"/>
        <v>2.9000000000000004</v>
      </c>
      <c r="RU84" s="105">
        <f t="shared" si="50"/>
        <v>0</v>
      </c>
      <c r="RV84" s="105">
        <f t="shared" si="51"/>
        <v>0</v>
      </c>
      <c r="RW84" s="105">
        <f t="shared" si="52"/>
        <v>0</v>
      </c>
      <c r="RX84" s="105">
        <f t="shared" si="53"/>
        <v>0</v>
      </c>
      <c r="RY84" s="105">
        <f t="shared" si="54"/>
        <v>0</v>
      </c>
      <c r="RZ84" s="105">
        <f t="shared" si="55"/>
        <v>0</v>
      </c>
      <c r="SA84" s="105">
        <f t="shared" si="56"/>
        <v>0</v>
      </c>
      <c r="SB84" s="105">
        <f t="shared" si="57"/>
        <v>0</v>
      </c>
      <c r="SC84" s="105">
        <f t="shared" si="58"/>
        <v>0</v>
      </c>
      <c r="SD84" s="106">
        <f t="shared" si="62"/>
        <v>2.9016666666666673</v>
      </c>
      <c r="SE84" s="106">
        <f t="shared" si="63"/>
        <v>0</v>
      </c>
      <c r="SF84" s="106">
        <f t="shared" si="64"/>
        <v>0</v>
      </c>
      <c r="SG84" s="106">
        <f t="shared" si="59"/>
        <v>0</v>
      </c>
      <c r="SH84" s="107">
        <f>(SD84/1000)*Parameters!$H$2</f>
        <v>8.5599166666666679E-5</v>
      </c>
      <c r="SI84" s="107">
        <f>(SE84/1000)*Parameters!$H$4</f>
        <v>0</v>
      </c>
      <c r="SJ84" s="107">
        <f>(SF84/1000)*Parameters!$H$3</f>
        <v>0</v>
      </c>
      <c r="SK84" s="107">
        <f>(SG84/1000)*Parameters!$H$5</f>
        <v>0</v>
      </c>
      <c r="SL84" s="108">
        <f t="shared" si="65"/>
        <v>8.5599166666666679E-5</v>
      </c>
      <c r="SM84" s="109">
        <f t="shared" si="60"/>
        <v>1</v>
      </c>
      <c r="SN84" s="109">
        <f t="shared" si="72"/>
        <v>0</v>
      </c>
      <c r="SO84" s="109">
        <f t="shared" si="73"/>
        <v>0</v>
      </c>
      <c r="SP84" s="109">
        <f t="shared" si="74"/>
        <v>0</v>
      </c>
      <c r="SQ84" s="110">
        <f>SUM(GS84*Parameters!$L$2,GT84*Parameters!$L$3,GU84*Parameters!$L$4,GV84*Parameters!$L$5)</f>
        <v>3.0999999999999996</v>
      </c>
      <c r="SR84" s="110">
        <f>SUM(LF84*Parameters!$L$2,LG84*Parameters!$L$3,LH84*Parameters!$L$4,LI84*Parameters!$L$5)</f>
        <v>3.0999999999999996</v>
      </c>
      <c r="SS84" s="110">
        <f>SUM(PS84*Parameters!$L$2,PT84*Parameters!$L$3,PU84*Parameters!$L$4,PV84*Parameters!$L$5)</f>
        <v>3.0999999999999996</v>
      </c>
      <c r="ST84" s="110">
        <f t="shared" si="66"/>
        <v>3.0999999999999996</v>
      </c>
      <c r="SU84" s="111">
        <f t="shared" si="67"/>
        <v>0.93602150537634421</v>
      </c>
      <c r="SV84" s="111">
        <f t="shared" si="68"/>
        <v>0</v>
      </c>
      <c r="SW84" s="111">
        <f t="shared" si="69"/>
        <v>0</v>
      </c>
      <c r="SX84" s="111">
        <f t="shared" si="70"/>
        <v>0</v>
      </c>
      <c r="SY84" s="162">
        <f t="shared" si="61"/>
        <v>45654</v>
      </c>
      <c r="SZ84" s="162">
        <f t="shared" si="71"/>
        <v>45655</v>
      </c>
    </row>
    <row r="85" spans="1:520">
      <c r="A85" s="276">
        <v>45654.419688715301</v>
      </c>
      <c r="B85" s="276">
        <v>45657.603855624999</v>
      </c>
      <c r="C85" s="276">
        <v>45654</v>
      </c>
      <c r="D85" s="121"/>
      <c r="E85" s="121" t="s">
        <v>322</v>
      </c>
      <c r="F85" s="121"/>
      <c r="G85" s="121" t="s">
        <v>322</v>
      </c>
      <c r="H85" s="121"/>
      <c r="I85" s="121" t="s">
        <v>323</v>
      </c>
      <c r="J85" s="121"/>
      <c r="K85" s="121" t="s">
        <v>727</v>
      </c>
      <c r="L85" s="151" t="s">
        <v>728</v>
      </c>
      <c r="M85" s="245" t="s">
        <v>509</v>
      </c>
      <c r="N85" s="121" t="s">
        <v>331</v>
      </c>
      <c r="O85" s="121">
        <v>1</v>
      </c>
      <c r="P85" s="121">
        <v>0</v>
      </c>
      <c r="Q85" s="121">
        <v>0</v>
      </c>
      <c r="R85" s="121">
        <v>0</v>
      </c>
      <c r="S85" s="121">
        <v>0</v>
      </c>
      <c r="T85" s="121">
        <v>0</v>
      </c>
      <c r="U85" s="121"/>
      <c r="V85" s="121" t="s">
        <v>329</v>
      </c>
      <c r="W85" s="121">
        <v>0</v>
      </c>
      <c r="X85" s="121">
        <v>1</v>
      </c>
      <c r="Y85" s="117">
        <v>0</v>
      </c>
      <c r="Z85" s="117">
        <v>0</v>
      </c>
      <c r="AA85" s="117">
        <v>0</v>
      </c>
      <c r="AB85" s="117">
        <v>0</v>
      </c>
      <c r="AC85" s="117">
        <v>0</v>
      </c>
      <c r="AD85" s="117">
        <v>0</v>
      </c>
      <c r="AE85" s="117">
        <v>0</v>
      </c>
      <c r="AF85" s="117">
        <v>0</v>
      </c>
      <c r="AG85" s="117">
        <v>0</v>
      </c>
      <c r="AH85" s="117"/>
      <c r="AI85" s="117"/>
      <c r="AJ85" s="117"/>
      <c r="AK85" s="117"/>
      <c r="AL85" s="117"/>
      <c r="AM85" s="117"/>
      <c r="AN85" s="117"/>
      <c r="AO85" s="117"/>
      <c r="AP85" s="117"/>
      <c r="AQ85" s="117"/>
      <c r="AR85" s="117"/>
      <c r="AS85" s="117"/>
      <c r="AT85" s="117"/>
      <c r="AU85" s="117"/>
      <c r="AV85" s="117"/>
      <c r="AW85" s="117"/>
      <c r="AX85" s="117"/>
      <c r="AY85" s="117"/>
      <c r="AZ85" s="117"/>
      <c r="BA85" s="117"/>
      <c r="BB85" s="117"/>
      <c r="BC85" s="117"/>
      <c r="BD85" s="117"/>
      <c r="BE85" s="117"/>
      <c r="BF85" s="190"/>
      <c r="BG85" s="121"/>
      <c r="BH85" s="122"/>
      <c r="BI85" s="117"/>
      <c r="BJ85" s="117"/>
      <c r="BK85" s="117"/>
      <c r="BL85" s="117"/>
      <c r="BM85" s="117"/>
      <c r="BN85" s="117"/>
      <c r="BO85" s="117">
        <v>14.25</v>
      </c>
      <c r="BP85" s="117" t="s">
        <v>1768</v>
      </c>
      <c r="BQ85" s="122" t="s">
        <v>1769</v>
      </c>
      <c r="BR85" s="117"/>
      <c r="BS85" s="117"/>
      <c r="BT85" s="117"/>
      <c r="BU85" s="117"/>
      <c r="BV85" s="117"/>
      <c r="BW85" s="117"/>
      <c r="BX85" s="117"/>
      <c r="BY85" s="117"/>
      <c r="BZ85" s="117"/>
      <c r="CA85" s="117"/>
      <c r="CB85" s="117"/>
      <c r="CC85" s="117"/>
      <c r="CD85" s="117"/>
      <c r="CE85" s="117"/>
      <c r="CF85" s="117"/>
      <c r="CG85" s="117"/>
      <c r="CH85" s="117"/>
      <c r="CI85" s="117"/>
      <c r="CJ85" s="117"/>
      <c r="CK85" s="117"/>
      <c r="CL85" s="117"/>
      <c r="CM85" s="117"/>
      <c r="CN85" s="117"/>
      <c r="CO85" s="117"/>
      <c r="CP85" s="117"/>
      <c r="CQ85" s="117"/>
      <c r="CR85" s="117"/>
      <c r="CS85" s="117"/>
      <c r="CT85" s="117"/>
      <c r="CU85" s="117"/>
      <c r="CV85" s="117"/>
      <c r="CW85" s="117"/>
      <c r="CX85" s="117"/>
      <c r="CY85" s="117"/>
      <c r="CZ85" s="117"/>
      <c r="DA85" s="117"/>
      <c r="DB85" s="117"/>
      <c r="DC85" s="117"/>
      <c r="DD85" s="117"/>
      <c r="DE85" s="117"/>
      <c r="DF85" s="117"/>
      <c r="DG85" s="117"/>
      <c r="DH85" s="117"/>
      <c r="DI85" s="117"/>
      <c r="DJ85" s="117"/>
      <c r="DK85" s="117"/>
      <c r="DL85" s="117"/>
      <c r="DM85" s="117"/>
      <c r="DN85" s="171"/>
      <c r="DO85" s="117"/>
      <c r="DP85" s="166"/>
      <c r="DQ85" s="117"/>
      <c r="DR85" s="166"/>
      <c r="DS85" s="117"/>
      <c r="DT85" s="117"/>
      <c r="DU85" s="117"/>
      <c r="DV85" s="117"/>
      <c r="DW85" s="248" t="s">
        <v>731</v>
      </c>
      <c r="DX85" s="117"/>
      <c r="DY85" s="117"/>
      <c r="DZ85" s="117"/>
      <c r="EA85" s="117"/>
      <c r="EB85" s="117"/>
      <c r="EC85" s="117"/>
      <c r="ED85" s="117" t="s">
        <v>1770</v>
      </c>
      <c r="EE85" s="252">
        <v>45655.417825497701</v>
      </c>
      <c r="EF85" s="261">
        <v>45655.425859699099</v>
      </c>
      <c r="EG85" s="252">
        <v>45655</v>
      </c>
      <c r="EH85" s="129"/>
      <c r="EI85" s="129" t="s">
        <v>322</v>
      </c>
      <c r="EJ85" s="129"/>
      <c r="EK85" s="129" t="s">
        <v>322</v>
      </c>
      <c r="EL85" s="129"/>
      <c r="EM85" s="129" t="s">
        <v>323</v>
      </c>
      <c r="EN85" s="129"/>
      <c r="EO85" s="129" t="s">
        <v>727</v>
      </c>
      <c r="EP85" s="153" t="s">
        <v>731</v>
      </c>
      <c r="EQ85" s="153" t="s">
        <v>509</v>
      </c>
      <c r="ER85" s="129" t="s">
        <v>331</v>
      </c>
      <c r="ES85" s="129">
        <v>1</v>
      </c>
      <c r="ET85" s="129">
        <v>0</v>
      </c>
      <c r="EU85" s="129">
        <v>0</v>
      </c>
      <c r="EV85" s="129">
        <v>0</v>
      </c>
      <c r="EW85" s="129">
        <v>0</v>
      </c>
      <c r="EX85" s="129">
        <v>0</v>
      </c>
      <c r="EY85" s="129"/>
      <c r="EZ85" s="129" t="s">
        <v>329</v>
      </c>
      <c r="FA85" s="129">
        <v>0</v>
      </c>
      <c r="FB85" s="129">
        <v>1</v>
      </c>
      <c r="FC85" s="129">
        <v>0</v>
      </c>
      <c r="FD85" s="129">
        <v>0</v>
      </c>
      <c r="FE85" s="129">
        <v>0</v>
      </c>
      <c r="FF85" s="129">
        <v>0</v>
      </c>
      <c r="FG85" s="129">
        <v>0</v>
      </c>
      <c r="FH85" s="129">
        <v>0</v>
      </c>
      <c r="FI85" s="129">
        <v>0</v>
      </c>
      <c r="FJ85" s="129">
        <v>0</v>
      </c>
      <c r="FK85" s="129">
        <v>0</v>
      </c>
      <c r="FL85" s="129"/>
      <c r="FM85" s="129"/>
      <c r="FN85" s="129"/>
      <c r="FO85" s="129"/>
      <c r="FP85" s="129"/>
      <c r="FQ85" s="129"/>
      <c r="FR85" s="129"/>
      <c r="FS85" s="129"/>
      <c r="FT85" s="129"/>
      <c r="FU85" s="129"/>
      <c r="FV85" s="129"/>
      <c r="FW85" s="129"/>
      <c r="FX85" s="129"/>
      <c r="FY85" s="129"/>
      <c r="FZ85" s="129"/>
      <c r="GA85" s="129"/>
      <c r="GB85" s="129"/>
      <c r="GC85" s="129"/>
      <c r="GD85" s="129"/>
      <c r="GE85" s="129"/>
      <c r="GF85" s="129"/>
      <c r="GG85" s="129"/>
      <c r="GH85" s="129"/>
      <c r="GI85" s="129"/>
      <c r="GJ85" s="129"/>
      <c r="GK85" s="129"/>
      <c r="GL85" s="129"/>
      <c r="GM85" s="129"/>
      <c r="GN85" s="129"/>
      <c r="GO85" s="129"/>
      <c r="GP85" s="129"/>
      <c r="GQ85" s="129"/>
      <c r="GR85" s="129"/>
      <c r="GS85" s="129">
        <v>7</v>
      </c>
      <c r="GT85" s="129">
        <v>2</v>
      </c>
      <c r="GU85" s="129">
        <v>2</v>
      </c>
      <c r="GV85" s="129">
        <v>0</v>
      </c>
      <c r="GW85" s="129"/>
      <c r="GX85" s="129"/>
      <c r="GY85" s="129"/>
      <c r="GZ85" s="129"/>
      <c r="HA85" s="129"/>
      <c r="HB85" s="129"/>
      <c r="HC85" s="129"/>
      <c r="HD85" s="186"/>
      <c r="HE85" s="129"/>
      <c r="HF85" s="140"/>
      <c r="HG85" s="129"/>
      <c r="HH85" s="129"/>
      <c r="HI85" s="129"/>
      <c r="HJ85" s="129"/>
      <c r="HK85" s="129"/>
      <c r="HL85" s="129"/>
      <c r="HM85" s="129">
        <v>11.36</v>
      </c>
      <c r="HN85" s="129" t="s">
        <v>1771</v>
      </c>
      <c r="HO85" s="140" t="s">
        <v>1772</v>
      </c>
      <c r="HP85" s="129">
        <v>0</v>
      </c>
      <c r="HQ85" s="129"/>
      <c r="HR85" s="129"/>
      <c r="HS85" s="129"/>
      <c r="HT85" s="129"/>
      <c r="HU85" s="129"/>
      <c r="HV85" s="129"/>
      <c r="HW85" s="129"/>
      <c r="HX85" s="129"/>
      <c r="HY85" s="129"/>
      <c r="HZ85" s="129"/>
      <c r="IA85" s="129"/>
      <c r="IB85" s="129"/>
      <c r="IC85" s="129"/>
      <c r="ID85" s="129"/>
      <c r="IE85" s="129"/>
      <c r="IF85" s="129"/>
      <c r="IG85" s="129"/>
      <c r="IH85" s="129"/>
      <c r="II85" s="129"/>
      <c r="IJ85" s="129"/>
      <c r="IK85" s="129"/>
      <c r="IL85" s="176" t="s">
        <v>735</v>
      </c>
      <c r="IM85" s="129"/>
      <c r="IN85" s="167"/>
      <c r="IO85" s="129"/>
      <c r="IP85" s="129"/>
      <c r="IQ85" s="129" t="s">
        <v>1773</v>
      </c>
      <c r="IR85" s="265">
        <v>45656.4142580556</v>
      </c>
      <c r="IS85" s="265">
        <v>45656.427134340302</v>
      </c>
      <c r="IT85" s="265">
        <v>45656</v>
      </c>
      <c r="IU85" s="142"/>
      <c r="IV85" s="142" t="s">
        <v>322</v>
      </c>
      <c r="IW85" s="142"/>
      <c r="IX85" s="142" t="s">
        <v>322</v>
      </c>
      <c r="IY85" s="142"/>
      <c r="IZ85" s="142" t="s">
        <v>323</v>
      </c>
      <c r="JA85" s="142"/>
      <c r="JB85" s="142" t="s">
        <v>727</v>
      </c>
      <c r="JC85" s="154" t="s">
        <v>735</v>
      </c>
      <c r="JD85" s="154" t="s">
        <v>509</v>
      </c>
      <c r="JE85" s="142" t="s">
        <v>331</v>
      </c>
      <c r="JF85" s="142">
        <v>1</v>
      </c>
      <c r="JG85" s="142">
        <v>0</v>
      </c>
      <c r="JH85" s="142">
        <v>0</v>
      </c>
      <c r="JI85" s="142">
        <v>0</v>
      </c>
      <c r="JJ85" s="142">
        <v>0</v>
      </c>
      <c r="JK85" s="142">
        <v>0</v>
      </c>
      <c r="JL85" s="142"/>
      <c r="JM85" s="142" t="s">
        <v>329</v>
      </c>
      <c r="JN85" s="142">
        <v>0</v>
      </c>
      <c r="JO85" s="142">
        <v>1</v>
      </c>
      <c r="JP85" s="142">
        <v>0</v>
      </c>
      <c r="JQ85" s="142">
        <v>0</v>
      </c>
      <c r="JR85" s="142">
        <v>0</v>
      </c>
      <c r="JS85" s="142">
        <v>0</v>
      </c>
      <c r="JT85" s="142">
        <v>0</v>
      </c>
      <c r="JU85" s="142">
        <v>0</v>
      </c>
      <c r="JV85" s="142">
        <v>0</v>
      </c>
      <c r="JW85" s="142">
        <v>0</v>
      </c>
      <c r="JX85" s="142">
        <v>0</v>
      </c>
      <c r="JY85" s="142"/>
      <c r="JZ85" s="142"/>
      <c r="KA85" s="142"/>
      <c r="KB85" s="142"/>
      <c r="KC85" s="142"/>
      <c r="KD85" s="142"/>
      <c r="KE85" s="142"/>
      <c r="KF85" s="142"/>
      <c r="KG85" s="142"/>
      <c r="KH85" s="142"/>
      <c r="KI85" s="142"/>
      <c r="KJ85" s="142"/>
      <c r="KK85" s="142"/>
      <c r="KL85" s="142"/>
      <c r="KM85" s="142"/>
      <c r="KN85" s="142"/>
      <c r="KO85" s="142"/>
      <c r="KP85" s="142"/>
      <c r="KQ85" s="142"/>
      <c r="KR85" s="142"/>
      <c r="KS85" s="142"/>
      <c r="KT85" s="142"/>
      <c r="KU85" s="142"/>
      <c r="KV85" s="142"/>
      <c r="KW85" s="142"/>
      <c r="KX85" s="142"/>
      <c r="KY85" s="142"/>
      <c r="KZ85" s="142"/>
      <c r="LA85" s="142"/>
      <c r="LB85" s="142"/>
      <c r="LC85" s="142"/>
      <c r="LD85" s="142"/>
      <c r="LE85" s="142"/>
      <c r="LF85" s="142">
        <v>7</v>
      </c>
      <c r="LG85" s="142">
        <v>2</v>
      </c>
      <c r="LH85" s="142">
        <v>2</v>
      </c>
      <c r="LI85" s="142">
        <v>0</v>
      </c>
      <c r="LJ85" s="142"/>
      <c r="LK85" s="142"/>
      <c r="LL85" s="142"/>
      <c r="LM85" s="142"/>
      <c r="LN85" s="142"/>
      <c r="LO85" s="142"/>
      <c r="LP85" s="142"/>
      <c r="LQ85" s="194"/>
      <c r="LR85" s="142"/>
      <c r="LS85" s="144"/>
      <c r="LT85" s="142"/>
      <c r="LU85" s="142"/>
      <c r="LV85" s="142"/>
      <c r="LW85" s="142"/>
      <c r="LX85" s="142"/>
      <c r="LY85" s="142"/>
      <c r="LZ85" s="142">
        <v>8.4550000000000001</v>
      </c>
      <c r="MA85" s="142" t="s">
        <v>1774</v>
      </c>
      <c r="MB85" s="144" t="s">
        <v>1775</v>
      </c>
      <c r="MC85" s="142">
        <v>0</v>
      </c>
      <c r="MD85" s="142"/>
      <c r="ME85" s="142"/>
      <c r="MF85" s="142"/>
      <c r="MG85" s="142"/>
      <c r="MH85" s="142"/>
      <c r="MI85" s="142"/>
      <c r="MJ85" s="142"/>
      <c r="MK85" s="142"/>
      <c r="ML85" s="142"/>
      <c r="MM85" s="142"/>
      <c r="MN85" s="142"/>
      <c r="MO85" s="142"/>
      <c r="MP85" s="142"/>
      <c r="MQ85" s="142"/>
      <c r="MR85" s="142"/>
      <c r="MS85" s="142"/>
      <c r="MT85" s="142"/>
      <c r="MU85" s="142"/>
      <c r="MV85" s="142"/>
      <c r="MW85" s="142"/>
      <c r="MX85" s="142"/>
      <c r="MY85" s="168"/>
      <c r="MZ85" s="142"/>
      <c r="NA85" s="180" t="s">
        <v>739</v>
      </c>
      <c r="NB85" s="142"/>
      <c r="NC85" s="142"/>
      <c r="ND85" s="142" t="s">
        <v>1776</v>
      </c>
      <c r="NE85" s="270">
        <v>45657.414401770802</v>
      </c>
      <c r="NF85" s="270">
        <v>45657.425855659698</v>
      </c>
      <c r="NG85" s="270">
        <v>45657</v>
      </c>
      <c r="NH85" s="128"/>
      <c r="NI85" s="128" t="s">
        <v>322</v>
      </c>
      <c r="NJ85" s="128"/>
      <c r="NK85" s="128" t="s">
        <v>322</v>
      </c>
      <c r="NL85" s="128"/>
      <c r="NM85" s="128" t="s">
        <v>323</v>
      </c>
      <c r="NN85" s="128"/>
      <c r="NO85" s="128" t="s">
        <v>727</v>
      </c>
      <c r="NP85" s="136" t="s">
        <v>739</v>
      </c>
      <c r="NQ85" s="136" t="s">
        <v>509</v>
      </c>
      <c r="NR85" s="128" t="s">
        <v>331</v>
      </c>
      <c r="NS85" s="128">
        <v>1</v>
      </c>
      <c r="NT85" s="128">
        <v>0</v>
      </c>
      <c r="NU85" s="128">
        <v>0</v>
      </c>
      <c r="NV85" s="128">
        <v>0</v>
      </c>
      <c r="NW85" s="128">
        <v>0</v>
      </c>
      <c r="NX85" s="128">
        <v>0</v>
      </c>
      <c r="NY85" s="128"/>
      <c r="NZ85" s="128" t="s">
        <v>329</v>
      </c>
      <c r="OA85" s="128">
        <v>0</v>
      </c>
      <c r="OB85" s="128">
        <v>1</v>
      </c>
      <c r="OC85" s="128">
        <v>0</v>
      </c>
      <c r="OD85" s="128">
        <v>0</v>
      </c>
      <c r="OE85" s="128">
        <v>0</v>
      </c>
      <c r="OF85" s="128">
        <v>0</v>
      </c>
      <c r="OG85" s="128">
        <v>0</v>
      </c>
      <c r="OH85" s="128">
        <v>0</v>
      </c>
      <c r="OI85" s="128">
        <v>0</v>
      </c>
      <c r="OJ85" s="128">
        <v>0</v>
      </c>
      <c r="OK85" s="128">
        <v>0</v>
      </c>
      <c r="OL85" s="128"/>
      <c r="OM85" s="128"/>
      <c r="ON85" s="128"/>
      <c r="OO85" s="128"/>
      <c r="OP85" s="128"/>
      <c r="OQ85" s="128"/>
      <c r="OR85" s="128"/>
      <c r="OS85" s="128"/>
      <c r="OT85" s="128"/>
      <c r="OU85" s="128"/>
      <c r="OV85" s="128"/>
      <c r="OW85" s="128"/>
      <c r="OX85" s="128"/>
      <c r="OY85" s="128"/>
      <c r="OZ85" s="128"/>
      <c r="PA85" s="128"/>
      <c r="PB85" s="128"/>
      <c r="PC85" s="128"/>
      <c r="PD85" s="128"/>
      <c r="PE85" s="128"/>
      <c r="PF85" s="128"/>
      <c r="PG85" s="128"/>
      <c r="PH85" s="128"/>
      <c r="PI85" s="128"/>
      <c r="PJ85" s="128"/>
      <c r="PK85" s="128"/>
      <c r="PL85" s="128"/>
      <c r="PM85" s="128"/>
      <c r="PN85" s="128"/>
      <c r="PO85" s="128"/>
      <c r="PP85" s="128"/>
      <c r="PQ85" s="128"/>
      <c r="PR85" s="128"/>
      <c r="PS85" s="128">
        <v>7</v>
      </c>
      <c r="PT85" s="128">
        <v>2</v>
      </c>
      <c r="PU85" s="128">
        <v>2</v>
      </c>
      <c r="PV85" s="128">
        <v>0</v>
      </c>
      <c r="PW85" s="128"/>
      <c r="PX85" s="128"/>
      <c r="PY85" s="128"/>
      <c r="PZ85" s="128"/>
      <c r="QA85" s="128"/>
      <c r="QB85" s="128"/>
      <c r="QC85" s="128"/>
      <c r="QD85" s="198"/>
      <c r="QE85" s="128"/>
      <c r="QF85" s="163"/>
      <c r="QG85" s="128"/>
      <c r="QH85" s="128"/>
      <c r="QI85" s="128"/>
      <c r="QJ85" s="128"/>
      <c r="QK85" s="128"/>
      <c r="QL85" s="128"/>
      <c r="QM85" s="128">
        <v>5.5650000000000004</v>
      </c>
      <c r="QN85" s="128" t="s">
        <v>1777</v>
      </c>
      <c r="QO85" s="163" t="s">
        <v>1778</v>
      </c>
      <c r="QP85" s="128">
        <v>0</v>
      </c>
      <c r="QQ85" s="128"/>
      <c r="QR85" s="128"/>
      <c r="QS85" s="128"/>
      <c r="QT85" s="128"/>
      <c r="QU85" s="128"/>
      <c r="QV85" s="128"/>
      <c r="QW85" s="128"/>
      <c r="QX85" s="128"/>
      <c r="QY85" s="128"/>
      <c r="QZ85" s="128"/>
      <c r="RA85" s="128"/>
      <c r="RB85" s="128"/>
      <c r="RC85" s="128"/>
      <c r="RD85" s="128"/>
      <c r="RE85" s="128"/>
      <c r="RF85" s="128"/>
      <c r="RG85" s="128"/>
      <c r="RH85" s="128"/>
      <c r="RI85" s="128"/>
      <c r="RJ85" s="128"/>
      <c r="RK85" s="128"/>
      <c r="RL85" s="128"/>
      <c r="RM85" s="169"/>
      <c r="RN85" s="128"/>
      <c r="RO85" s="169"/>
      <c r="RP85" s="128"/>
      <c r="RQ85" s="128" t="s">
        <v>1779</v>
      </c>
      <c r="RR85" s="105">
        <f t="shared" si="47"/>
        <v>2.8900000000000006</v>
      </c>
      <c r="RS85" s="113">
        <f t="shared" si="48"/>
        <v>2.9049999999999994</v>
      </c>
      <c r="RT85" s="105">
        <f t="shared" si="49"/>
        <v>2.8899999999999997</v>
      </c>
      <c r="RU85" s="105">
        <f t="shared" si="50"/>
        <v>0</v>
      </c>
      <c r="RV85" s="105">
        <f t="shared" si="51"/>
        <v>0</v>
      </c>
      <c r="RW85" s="105">
        <f t="shared" si="52"/>
        <v>0</v>
      </c>
      <c r="RX85" s="105">
        <f t="shared" si="53"/>
        <v>0</v>
      </c>
      <c r="RY85" s="105">
        <f t="shared" si="54"/>
        <v>0</v>
      </c>
      <c r="RZ85" s="105">
        <f t="shared" si="55"/>
        <v>0</v>
      </c>
      <c r="SA85" s="105">
        <f t="shared" si="56"/>
        <v>0</v>
      </c>
      <c r="SB85" s="105">
        <f t="shared" si="57"/>
        <v>0</v>
      </c>
      <c r="SC85" s="105">
        <f t="shared" si="58"/>
        <v>0</v>
      </c>
      <c r="SD85" s="106">
        <f t="shared" si="62"/>
        <v>2.8949999999999996</v>
      </c>
      <c r="SE85" s="106">
        <f t="shared" si="63"/>
        <v>0</v>
      </c>
      <c r="SF85" s="106">
        <f t="shared" si="64"/>
        <v>0</v>
      </c>
      <c r="SG85" s="106">
        <f t="shared" si="59"/>
        <v>0</v>
      </c>
      <c r="SH85" s="107">
        <f>(SD85/1000)*Parameters!$H$2</f>
        <v>8.5402499999999987E-5</v>
      </c>
      <c r="SI85" s="107">
        <f>(SE85/1000)*Parameters!$H$4</f>
        <v>0</v>
      </c>
      <c r="SJ85" s="107">
        <f>(SF85/1000)*Parameters!$H$3</f>
        <v>0</v>
      </c>
      <c r="SK85" s="107">
        <f>(SG85/1000)*Parameters!$H$5</f>
        <v>0</v>
      </c>
      <c r="SL85" s="108">
        <f t="shared" si="65"/>
        <v>8.5402499999999987E-5</v>
      </c>
      <c r="SM85" s="109">
        <f t="shared" si="60"/>
        <v>1</v>
      </c>
      <c r="SN85" s="109">
        <f t="shared" si="72"/>
        <v>0</v>
      </c>
      <c r="SO85" s="109">
        <f t="shared" si="73"/>
        <v>0</v>
      </c>
      <c r="SP85" s="109">
        <f t="shared" si="74"/>
        <v>0</v>
      </c>
      <c r="SQ85" s="110">
        <f>SUM(GS85*Parameters!$L$2,GT85*Parameters!$L$3,GU85*Parameters!$L$4,GV85*Parameters!$L$5)</f>
        <v>7.1</v>
      </c>
      <c r="SR85" s="110">
        <f>SUM(LF85*Parameters!$L$2,LG85*Parameters!$L$3,LH85*Parameters!$L$4,LI85*Parameters!$L$5)</f>
        <v>7.1</v>
      </c>
      <c r="SS85" s="110">
        <f>SUM(PS85*Parameters!$L$2,PT85*Parameters!$L$3,PU85*Parameters!$L$4,PV85*Parameters!$L$5)</f>
        <v>7.1</v>
      </c>
      <c r="ST85" s="110">
        <f t="shared" si="66"/>
        <v>7.0999999999999988</v>
      </c>
      <c r="SU85" s="111">
        <f t="shared" si="67"/>
        <v>0.40774647887323945</v>
      </c>
      <c r="SV85" s="111">
        <f t="shared" si="68"/>
        <v>0</v>
      </c>
      <c r="SW85" s="111">
        <f t="shared" si="69"/>
        <v>0</v>
      </c>
      <c r="SX85" s="111">
        <f t="shared" si="70"/>
        <v>0</v>
      </c>
      <c r="SY85" s="162">
        <f t="shared" si="61"/>
        <v>45654</v>
      </c>
      <c r="SZ85" s="162">
        <f t="shared" si="71"/>
        <v>45655</v>
      </c>
    </row>
    <row r="86" spans="1:520">
      <c r="A86" s="276">
        <v>45654.400578993103</v>
      </c>
      <c r="B86" s="276">
        <v>45663.5112659722</v>
      </c>
      <c r="C86" s="276">
        <v>45654</v>
      </c>
      <c r="D86" s="121"/>
      <c r="E86" s="121" t="s">
        <v>322</v>
      </c>
      <c r="F86" s="121"/>
      <c r="G86" s="121" t="s">
        <v>322</v>
      </c>
      <c r="H86" s="121"/>
      <c r="I86" s="121" t="s">
        <v>323</v>
      </c>
      <c r="J86" s="121"/>
      <c r="K86" s="121" t="s">
        <v>727</v>
      </c>
      <c r="L86" s="151" t="s">
        <v>728</v>
      </c>
      <c r="M86" s="245" t="s">
        <v>510</v>
      </c>
      <c r="N86" s="121" t="s">
        <v>331</v>
      </c>
      <c r="O86" s="121">
        <v>1</v>
      </c>
      <c r="P86" s="121">
        <v>0</v>
      </c>
      <c r="Q86" s="121">
        <v>0</v>
      </c>
      <c r="R86" s="121">
        <v>0</v>
      </c>
      <c r="S86" s="121">
        <v>0</v>
      </c>
      <c r="T86" s="121">
        <v>0</v>
      </c>
      <c r="U86" s="121"/>
      <c r="V86" s="121" t="s">
        <v>329</v>
      </c>
      <c r="W86" s="121">
        <v>0</v>
      </c>
      <c r="X86" s="121">
        <v>1</v>
      </c>
      <c r="Y86" s="117">
        <v>0</v>
      </c>
      <c r="Z86" s="117">
        <v>0</v>
      </c>
      <c r="AA86" s="117">
        <v>0</v>
      </c>
      <c r="AB86" s="117">
        <v>0</v>
      </c>
      <c r="AC86" s="117">
        <v>0</v>
      </c>
      <c r="AD86" s="117">
        <v>0</v>
      </c>
      <c r="AE86" s="117">
        <v>0</v>
      </c>
      <c r="AF86" s="117">
        <v>0</v>
      </c>
      <c r="AG86" s="117">
        <v>0</v>
      </c>
      <c r="AH86" s="117"/>
      <c r="AI86" s="117"/>
      <c r="AJ86" s="117"/>
      <c r="AK86" s="117"/>
      <c r="AL86" s="117"/>
      <c r="AM86" s="117"/>
      <c r="AN86" s="117"/>
      <c r="AO86" s="117"/>
      <c r="AP86" s="117"/>
      <c r="AQ86" s="117"/>
      <c r="AR86" s="117"/>
      <c r="AS86" s="117"/>
      <c r="AT86" s="117"/>
      <c r="AU86" s="117"/>
      <c r="AV86" s="117"/>
      <c r="AW86" s="117"/>
      <c r="AX86" s="117"/>
      <c r="AY86" s="117"/>
      <c r="AZ86" s="117"/>
      <c r="BA86" s="117"/>
      <c r="BB86" s="117"/>
      <c r="BC86" s="117"/>
      <c r="BD86" s="117"/>
      <c r="BE86" s="117"/>
      <c r="BF86" s="190"/>
      <c r="BG86" s="121"/>
      <c r="BH86" s="122"/>
      <c r="BI86" s="121"/>
      <c r="BJ86" s="121"/>
      <c r="BK86" s="121"/>
      <c r="BL86" s="117"/>
      <c r="BM86" s="117"/>
      <c r="BN86" s="117"/>
      <c r="BO86" s="117">
        <v>14.25</v>
      </c>
      <c r="BP86" s="117" t="s">
        <v>1780</v>
      </c>
      <c r="BQ86" s="122" t="s">
        <v>1781</v>
      </c>
      <c r="BR86" s="117"/>
      <c r="BS86" s="117"/>
      <c r="BT86" s="117"/>
      <c r="BU86" s="117"/>
      <c r="BV86" s="117"/>
      <c r="BW86" s="117"/>
      <c r="BX86" s="117"/>
      <c r="BY86" s="117"/>
      <c r="BZ86" s="117"/>
      <c r="CA86" s="117"/>
      <c r="CB86" s="117"/>
      <c r="CC86" s="117"/>
      <c r="CD86" s="117"/>
      <c r="CE86" s="117"/>
      <c r="CF86" s="117"/>
      <c r="CG86" s="117"/>
      <c r="CH86" s="117"/>
      <c r="CI86" s="117"/>
      <c r="CJ86" s="117"/>
      <c r="CK86" s="117"/>
      <c r="CL86" s="117"/>
      <c r="CM86" s="117"/>
      <c r="CN86" s="117"/>
      <c r="CO86" s="117"/>
      <c r="CP86" s="117"/>
      <c r="CQ86" s="117"/>
      <c r="CR86" s="117"/>
      <c r="CS86" s="117"/>
      <c r="CT86" s="117"/>
      <c r="CU86" s="117"/>
      <c r="CV86" s="117"/>
      <c r="CW86" s="117"/>
      <c r="CX86" s="117"/>
      <c r="CY86" s="117"/>
      <c r="CZ86" s="117"/>
      <c r="DA86" s="117"/>
      <c r="DB86" s="117"/>
      <c r="DC86" s="117"/>
      <c r="DD86" s="117"/>
      <c r="DE86" s="117"/>
      <c r="DF86" s="117"/>
      <c r="DG86" s="117"/>
      <c r="DH86" s="117"/>
      <c r="DI86" s="117"/>
      <c r="DJ86" s="117"/>
      <c r="DK86" s="117"/>
      <c r="DL86" s="117"/>
      <c r="DM86" s="117"/>
      <c r="DN86" s="171"/>
      <c r="DO86" s="117"/>
      <c r="DP86" s="166"/>
      <c r="DQ86" s="117"/>
      <c r="DR86" s="166"/>
      <c r="DS86" s="117"/>
      <c r="DT86" s="117"/>
      <c r="DU86" s="117"/>
      <c r="DV86" s="117"/>
      <c r="DW86" s="248" t="s">
        <v>731</v>
      </c>
      <c r="DX86" s="117"/>
      <c r="DY86" s="117"/>
      <c r="DZ86" s="117"/>
      <c r="EA86" s="117"/>
      <c r="EB86" s="117"/>
      <c r="EC86" s="117"/>
      <c r="ED86" s="117" t="s">
        <v>1782</v>
      </c>
      <c r="EE86" s="252">
        <v>45655.399487557901</v>
      </c>
      <c r="EF86" s="261">
        <v>45663.511942719902</v>
      </c>
      <c r="EG86" s="252">
        <v>45655</v>
      </c>
      <c r="EH86" s="129"/>
      <c r="EI86" s="129" t="s">
        <v>322</v>
      </c>
      <c r="EJ86" s="129"/>
      <c r="EK86" s="129" t="s">
        <v>322</v>
      </c>
      <c r="EL86" s="129"/>
      <c r="EM86" s="129" t="s">
        <v>323</v>
      </c>
      <c r="EN86" s="129"/>
      <c r="EO86" s="129" t="s">
        <v>727</v>
      </c>
      <c r="EP86" s="153" t="s">
        <v>731</v>
      </c>
      <c r="EQ86" s="153" t="s">
        <v>510</v>
      </c>
      <c r="ER86" s="129" t="s">
        <v>331</v>
      </c>
      <c r="ES86" s="129">
        <v>1</v>
      </c>
      <c r="ET86" s="129">
        <v>0</v>
      </c>
      <c r="EU86" s="129">
        <v>0</v>
      </c>
      <c r="EV86" s="129">
        <v>0</v>
      </c>
      <c r="EW86" s="129">
        <v>0</v>
      </c>
      <c r="EX86" s="129">
        <v>0</v>
      </c>
      <c r="EY86" s="129"/>
      <c r="EZ86" s="129" t="s">
        <v>329</v>
      </c>
      <c r="FA86" s="129">
        <v>0</v>
      </c>
      <c r="FB86" s="129">
        <v>1</v>
      </c>
      <c r="FC86" s="129">
        <v>0</v>
      </c>
      <c r="FD86" s="129">
        <v>0</v>
      </c>
      <c r="FE86" s="129">
        <v>0</v>
      </c>
      <c r="FF86" s="129">
        <v>0</v>
      </c>
      <c r="FG86" s="129">
        <v>0</v>
      </c>
      <c r="FH86" s="129">
        <v>0</v>
      </c>
      <c r="FI86" s="129">
        <v>0</v>
      </c>
      <c r="FJ86" s="129">
        <v>0</v>
      </c>
      <c r="FK86" s="129">
        <v>0</v>
      </c>
      <c r="FL86" s="129"/>
      <c r="FM86" s="129"/>
      <c r="FN86" s="129"/>
      <c r="FO86" s="129"/>
      <c r="FP86" s="129"/>
      <c r="FQ86" s="129"/>
      <c r="FR86" s="129"/>
      <c r="FS86" s="129"/>
      <c r="FT86" s="129"/>
      <c r="FU86" s="129"/>
      <c r="FV86" s="129"/>
      <c r="FW86" s="129"/>
      <c r="FX86" s="129"/>
      <c r="FY86" s="129"/>
      <c r="FZ86" s="129"/>
      <c r="GA86" s="129"/>
      <c r="GB86" s="129"/>
      <c r="GC86" s="129"/>
      <c r="GD86" s="129"/>
      <c r="GE86" s="129"/>
      <c r="GF86" s="129"/>
      <c r="GG86" s="129"/>
      <c r="GH86" s="129"/>
      <c r="GI86" s="129"/>
      <c r="GJ86" s="129"/>
      <c r="GK86" s="129"/>
      <c r="GL86" s="129"/>
      <c r="GM86" s="129"/>
      <c r="GN86" s="129"/>
      <c r="GO86" s="129"/>
      <c r="GP86" s="129"/>
      <c r="GQ86" s="129"/>
      <c r="GR86" s="129"/>
      <c r="GS86" s="129">
        <v>5</v>
      </c>
      <c r="GT86" s="129">
        <v>2</v>
      </c>
      <c r="GU86" s="129">
        <v>3</v>
      </c>
      <c r="GV86" s="129">
        <v>0</v>
      </c>
      <c r="GW86" s="129"/>
      <c r="GX86" s="129"/>
      <c r="GY86" s="129"/>
      <c r="GZ86" s="129"/>
      <c r="HA86" s="129"/>
      <c r="HB86" s="129"/>
      <c r="HC86" s="129"/>
      <c r="HD86" s="186"/>
      <c r="HE86" s="129"/>
      <c r="HF86" s="140"/>
      <c r="HG86" s="129"/>
      <c r="HH86" s="129"/>
      <c r="HI86" s="129"/>
      <c r="HJ86" s="129"/>
      <c r="HK86" s="129"/>
      <c r="HL86" s="129"/>
      <c r="HM86" s="129">
        <v>11.35</v>
      </c>
      <c r="HN86" s="129" t="s">
        <v>1783</v>
      </c>
      <c r="HO86" s="140" t="s">
        <v>1784</v>
      </c>
      <c r="HP86" s="129">
        <v>0</v>
      </c>
      <c r="HQ86" s="129"/>
      <c r="HR86" s="129"/>
      <c r="HS86" s="129"/>
      <c r="HT86" s="129"/>
      <c r="HU86" s="129"/>
      <c r="HV86" s="129"/>
      <c r="HW86" s="129"/>
      <c r="HX86" s="129"/>
      <c r="HY86" s="129"/>
      <c r="HZ86" s="129"/>
      <c r="IA86" s="129"/>
      <c r="IB86" s="129"/>
      <c r="IC86" s="129"/>
      <c r="ID86" s="129"/>
      <c r="IE86" s="129"/>
      <c r="IF86" s="129"/>
      <c r="IG86" s="129"/>
      <c r="IH86" s="129"/>
      <c r="II86" s="129"/>
      <c r="IJ86" s="129"/>
      <c r="IK86" s="129"/>
      <c r="IL86" s="176" t="s">
        <v>735</v>
      </c>
      <c r="IM86" s="129"/>
      <c r="IN86" s="167"/>
      <c r="IO86" s="129"/>
      <c r="IP86" s="129"/>
      <c r="IQ86" s="129" t="s">
        <v>1785</v>
      </c>
      <c r="IR86" s="265">
        <v>45656.400305034702</v>
      </c>
      <c r="IS86" s="265">
        <v>45656.413234780099</v>
      </c>
      <c r="IT86" s="265">
        <v>45656</v>
      </c>
      <c r="IU86" s="142"/>
      <c r="IV86" s="142" t="s">
        <v>322</v>
      </c>
      <c r="IW86" s="142"/>
      <c r="IX86" s="142" t="s">
        <v>322</v>
      </c>
      <c r="IY86" s="142"/>
      <c r="IZ86" s="142" t="s">
        <v>323</v>
      </c>
      <c r="JA86" s="142"/>
      <c r="JB86" s="142" t="s">
        <v>727</v>
      </c>
      <c r="JC86" s="154" t="s">
        <v>735</v>
      </c>
      <c r="JD86" s="154" t="s">
        <v>510</v>
      </c>
      <c r="JE86" s="142" t="s">
        <v>331</v>
      </c>
      <c r="JF86" s="142">
        <v>1</v>
      </c>
      <c r="JG86" s="142">
        <v>0</v>
      </c>
      <c r="JH86" s="142">
        <v>0</v>
      </c>
      <c r="JI86" s="142">
        <v>0</v>
      </c>
      <c r="JJ86" s="142">
        <v>0</v>
      </c>
      <c r="JK86" s="142">
        <v>0</v>
      </c>
      <c r="JL86" s="142"/>
      <c r="JM86" s="142" t="s">
        <v>329</v>
      </c>
      <c r="JN86" s="142">
        <v>0</v>
      </c>
      <c r="JO86" s="142">
        <v>1</v>
      </c>
      <c r="JP86" s="142">
        <v>0</v>
      </c>
      <c r="JQ86" s="142">
        <v>0</v>
      </c>
      <c r="JR86" s="142">
        <v>0</v>
      </c>
      <c r="JS86" s="142">
        <v>0</v>
      </c>
      <c r="JT86" s="142">
        <v>0</v>
      </c>
      <c r="JU86" s="142">
        <v>0</v>
      </c>
      <c r="JV86" s="142">
        <v>0</v>
      </c>
      <c r="JW86" s="142">
        <v>0</v>
      </c>
      <c r="JX86" s="142">
        <v>0</v>
      </c>
      <c r="JY86" s="142"/>
      <c r="JZ86" s="142"/>
      <c r="KA86" s="142"/>
      <c r="KB86" s="142"/>
      <c r="KC86" s="142"/>
      <c r="KD86" s="142"/>
      <c r="KE86" s="142"/>
      <c r="KF86" s="142"/>
      <c r="KG86" s="142"/>
      <c r="KH86" s="142"/>
      <c r="KI86" s="142"/>
      <c r="KJ86" s="142"/>
      <c r="KK86" s="142"/>
      <c r="KL86" s="142"/>
      <c r="KM86" s="142"/>
      <c r="KN86" s="142"/>
      <c r="KO86" s="142"/>
      <c r="KP86" s="142"/>
      <c r="KQ86" s="142"/>
      <c r="KR86" s="142"/>
      <c r="KS86" s="142"/>
      <c r="KT86" s="142"/>
      <c r="KU86" s="142"/>
      <c r="KV86" s="142"/>
      <c r="KW86" s="142"/>
      <c r="KX86" s="142"/>
      <c r="KY86" s="142"/>
      <c r="KZ86" s="142"/>
      <c r="LA86" s="142"/>
      <c r="LB86" s="142"/>
      <c r="LC86" s="142"/>
      <c r="LD86" s="142"/>
      <c r="LE86" s="142"/>
      <c r="LF86" s="142">
        <v>5</v>
      </c>
      <c r="LG86" s="142">
        <v>2</v>
      </c>
      <c r="LH86" s="142">
        <v>3</v>
      </c>
      <c r="LI86" s="142">
        <v>0</v>
      </c>
      <c r="LJ86" s="142"/>
      <c r="LK86" s="142"/>
      <c r="LL86" s="142"/>
      <c r="LM86" s="142"/>
      <c r="LN86" s="142"/>
      <c r="LO86" s="142"/>
      <c r="LP86" s="142"/>
      <c r="LQ86" s="194"/>
      <c r="LR86" s="142"/>
      <c r="LS86" s="144"/>
      <c r="LT86" s="142"/>
      <c r="LU86" s="142"/>
      <c r="LV86" s="142"/>
      <c r="LW86" s="142"/>
      <c r="LX86" s="142"/>
      <c r="LY86" s="142"/>
      <c r="LZ86" s="142">
        <v>8.4499999999999993</v>
      </c>
      <c r="MA86" s="142" t="s">
        <v>1786</v>
      </c>
      <c r="MB86" s="144" t="s">
        <v>1787</v>
      </c>
      <c r="MC86" s="142">
        <v>0</v>
      </c>
      <c r="MD86" s="142"/>
      <c r="ME86" s="142"/>
      <c r="MF86" s="142"/>
      <c r="MG86" s="142"/>
      <c r="MH86" s="142"/>
      <c r="MI86" s="142"/>
      <c r="MJ86" s="142"/>
      <c r="MK86" s="142"/>
      <c r="ML86" s="142"/>
      <c r="MM86" s="142"/>
      <c r="MN86" s="142"/>
      <c r="MO86" s="142"/>
      <c r="MP86" s="142"/>
      <c r="MQ86" s="142"/>
      <c r="MR86" s="142"/>
      <c r="MS86" s="142"/>
      <c r="MT86" s="142"/>
      <c r="MU86" s="142"/>
      <c r="MV86" s="142"/>
      <c r="MW86" s="142"/>
      <c r="MX86" s="142"/>
      <c r="MY86" s="168"/>
      <c r="MZ86" s="142"/>
      <c r="NA86" s="180" t="s">
        <v>739</v>
      </c>
      <c r="NB86" s="142"/>
      <c r="NC86" s="142"/>
      <c r="ND86" s="142" t="s">
        <v>1788</v>
      </c>
      <c r="NE86" s="270">
        <v>45657.399325127299</v>
      </c>
      <c r="NF86" s="270">
        <v>45663.513004942099</v>
      </c>
      <c r="NG86" s="270">
        <v>45657</v>
      </c>
      <c r="NH86" s="128"/>
      <c r="NI86" s="128" t="s">
        <v>322</v>
      </c>
      <c r="NJ86" s="128"/>
      <c r="NK86" s="128" t="s">
        <v>322</v>
      </c>
      <c r="NL86" s="128"/>
      <c r="NM86" s="128" t="s">
        <v>323</v>
      </c>
      <c r="NN86" s="128"/>
      <c r="NO86" s="128" t="s">
        <v>727</v>
      </c>
      <c r="NP86" s="136" t="s">
        <v>739</v>
      </c>
      <c r="NQ86" s="136" t="s">
        <v>510</v>
      </c>
      <c r="NR86" s="128" t="s">
        <v>331</v>
      </c>
      <c r="NS86" s="128">
        <v>1</v>
      </c>
      <c r="NT86" s="128">
        <v>0</v>
      </c>
      <c r="NU86" s="128">
        <v>0</v>
      </c>
      <c r="NV86" s="128">
        <v>0</v>
      </c>
      <c r="NW86" s="128">
        <v>0</v>
      </c>
      <c r="NX86" s="128">
        <v>0</v>
      </c>
      <c r="NY86" s="128"/>
      <c r="NZ86" s="128" t="s">
        <v>329</v>
      </c>
      <c r="OA86" s="128">
        <v>0</v>
      </c>
      <c r="OB86" s="128">
        <v>1</v>
      </c>
      <c r="OC86" s="128">
        <v>0</v>
      </c>
      <c r="OD86" s="128">
        <v>0</v>
      </c>
      <c r="OE86" s="128">
        <v>0</v>
      </c>
      <c r="OF86" s="128">
        <v>0</v>
      </c>
      <c r="OG86" s="128">
        <v>0</v>
      </c>
      <c r="OH86" s="128">
        <v>0</v>
      </c>
      <c r="OI86" s="128">
        <v>0</v>
      </c>
      <c r="OJ86" s="128">
        <v>0</v>
      </c>
      <c r="OK86" s="128">
        <v>0</v>
      </c>
      <c r="OL86" s="128"/>
      <c r="OM86" s="128"/>
      <c r="ON86" s="128"/>
      <c r="OO86" s="128"/>
      <c r="OP86" s="128"/>
      <c r="OQ86" s="128"/>
      <c r="OR86" s="128"/>
      <c r="OS86" s="128"/>
      <c r="OT86" s="128"/>
      <c r="OU86" s="128"/>
      <c r="OV86" s="128"/>
      <c r="OW86" s="128"/>
      <c r="OX86" s="128"/>
      <c r="OY86" s="128"/>
      <c r="OZ86" s="128"/>
      <c r="PA86" s="128"/>
      <c r="PB86" s="128"/>
      <c r="PC86" s="128"/>
      <c r="PD86" s="128"/>
      <c r="PE86" s="128"/>
      <c r="PF86" s="128"/>
      <c r="PG86" s="128"/>
      <c r="PH86" s="128"/>
      <c r="PI86" s="128"/>
      <c r="PJ86" s="128"/>
      <c r="PK86" s="128"/>
      <c r="PL86" s="128"/>
      <c r="PM86" s="128"/>
      <c r="PN86" s="128"/>
      <c r="PO86" s="128"/>
      <c r="PP86" s="128"/>
      <c r="PQ86" s="128"/>
      <c r="PR86" s="128"/>
      <c r="PS86" s="128">
        <v>5</v>
      </c>
      <c r="PT86" s="128">
        <v>2</v>
      </c>
      <c r="PU86" s="128">
        <v>3</v>
      </c>
      <c r="PV86" s="128">
        <v>0</v>
      </c>
      <c r="PW86" s="128"/>
      <c r="PX86" s="128"/>
      <c r="PY86" s="128"/>
      <c r="PZ86" s="128"/>
      <c r="QA86" s="128"/>
      <c r="QB86" s="128"/>
      <c r="QC86" s="128"/>
      <c r="QD86" s="198"/>
      <c r="QE86" s="128"/>
      <c r="QF86" s="163"/>
      <c r="QG86" s="128"/>
      <c r="QH86" s="128"/>
      <c r="QI86" s="128"/>
      <c r="QJ86" s="128"/>
      <c r="QK86" s="128"/>
      <c r="QL86" s="128"/>
      <c r="QM86" s="128">
        <v>5.5549999999999997</v>
      </c>
      <c r="QN86" s="128" t="s">
        <v>1789</v>
      </c>
      <c r="QO86" s="163" t="s">
        <v>1790</v>
      </c>
      <c r="QP86" s="128">
        <v>0</v>
      </c>
      <c r="QQ86" s="128"/>
      <c r="QR86" s="128"/>
      <c r="QS86" s="128"/>
      <c r="QT86" s="128"/>
      <c r="QU86" s="128"/>
      <c r="QV86" s="128"/>
      <c r="QW86" s="128"/>
      <c r="QX86" s="128"/>
      <c r="QY86" s="128"/>
      <c r="QZ86" s="128"/>
      <c r="RA86" s="128"/>
      <c r="RB86" s="128"/>
      <c r="RC86" s="128"/>
      <c r="RD86" s="128"/>
      <c r="RE86" s="128"/>
      <c r="RF86" s="128"/>
      <c r="RG86" s="128"/>
      <c r="RH86" s="128"/>
      <c r="RI86" s="128"/>
      <c r="RJ86" s="128"/>
      <c r="RK86" s="128"/>
      <c r="RL86" s="128"/>
      <c r="RM86" s="169"/>
      <c r="RN86" s="128"/>
      <c r="RO86" s="169"/>
      <c r="RP86" s="128"/>
      <c r="RQ86" s="128" t="s">
        <v>1791</v>
      </c>
      <c r="RR86" s="105">
        <f t="shared" si="47"/>
        <v>2.9000000000000004</v>
      </c>
      <c r="RS86" s="113">
        <f t="shared" si="48"/>
        <v>2.9000000000000004</v>
      </c>
      <c r="RT86" s="105">
        <f t="shared" si="49"/>
        <v>2.8949999999999996</v>
      </c>
      <c r="RU86" s="105">
        <f t="shared" si="50"/>
        <v>0</v>
      </c>
      <c r="RV86" s="105">
        <f t="shared" si="51"/>
        <v>0</v>
      </c>
      <c r="RW86" s="105">
        <f t="shared" si="52"/>
        <v>0</v>
      </c>
      <c r="RX86" s="105">
        <f t="shared" si="53"/>
        <v>0</v>
      </c>
      <c r="RY86" s="105">
        <f t="shared" si="54"/>
        <v>0</v>
      </c>
      <c r="RZ86" s="105">
        <f t="shared" si="55"/>
        <v>0</v>
      </c>
      <c r="SA86" s="105">
        <f t="shared" si="56"/>
        <v>0</v>
      </c>
      <c r="SB86" s="105">
        <f t="shared" si="57"/>
        <v>0</v>
      </c>
      <c r="SC86" s="105">
        <f t="shared" si="58"/>
        <v>0</v>
      </c>
      <c r="SD86" s="106">
        <f t="shared" si="62"/>
        <v>2.8983333333333334</v>
      </c>
      <c r="SE86" s="106">
        <f t="shared" si="63"/>
        <v>0</v>
      </c>
      <c r="SF86" s="106">
        <f t="shared" si="64"/>
        <v>0</v>
      </c>
      <c r="SG86" s="106">
        <f t="shared" si="59"/>
        <v>0</v>
      </c>
      <c r="SH86" s="107">
        <f>(SD86/1000)*Parameters!$H$2</f>
        <v>8.5500833333333333E-5</v>
      </c>
      <c r="SI86" s="107">
        <f>(SE86/1000)*Parameters!$H$4</f>
        <v>0</v>
      </c>
      <c r="SJ86" s="107">
        <f>(SF86/1000)*Parameters!$H$3</f>
        <v>0</v>
      </c>
      <c r="SK86" s="107">
        <f>(SG86/1000)*Parameters!$H$5</f>
        <v>0</v>
      </c>
      <c r="SL86" s="108">
        <f t="shared" si="65"/>
        <v>8.5500833333333333E-5</v>
      </c>
      <c r="SM86" s="109">
        <f t="shared" si="60"/>
        <v>1</v>
      </c>
      <c r="SN86" s="109">
        <f t="shared" si="72"/>
        <v>0</v>
      </c>
      <c r="SO86" s="109">
        <f t="shared" si="73"/>
        <v>0</v>
      </c>
      <c r="SP86" s="109">
        <f t="shared" si="74"/>
        <v>0</v>
      </c>
      <c r="SQ86" s="110">
        <f>SUM(GS86*Parameters!$L$2,GT86*Parameters!$L$3,GU86*Parameters!$L$4,GV86*Parameters!$L$5)</f>
        <v>7.1</v>
      </c>
      <c r="SR86" s="110">
        <f>SUM(LF86*Parameters!$L$2,LG86*Parameters!$L$3,LH86*Parameters!$L$4,LI86*Parameters!$L$5)</f>
        <v>7.1</v>
      </c>
      <c r="SS86" s="110">
        <f>SUM(PS86*Parameters!$L$2,PT86*Parameters!$L$3,PU86*Parameters!$L$4,PV86*Parameters!$L$5)</f>
        <v>7.1</v>
      </c>
      <c r="ST86" s="110">
        <f t="shared" si="66"/>
        <v>7.0999999999999988</v>
      </c>
      <c r="SU86" s="111">
        <f t="shared" si="67"/>
        <v>0.40821596244131458</v>
      </c>
      <c r="SV86" s="111">
        <f t="shared" si="68"/>
        <v>0</v>
      </c>
      <c r="SW86" s="111">
        <f t="shared" si="69"/>
        <v>0</v>
      </c>
      <c r="SX86" s="111">
        <f t="shared" si="70"/>
        <v>0</v>
      </c>
      <c r="SY86" s="162">
        <f t="shared" si="61"/>
        <v>45654</v>
      </c>
      <c r="SZ86" s="162">
        <f t="shared" si="71"/>
        <v>45655</v>
      </c>
    </row>
    <row r="87" spans="1:520">
      <c r="A87" s="276">
        <v>45662.4889025347</v>
      </c>
      <c r="B87" s="276">
        <v>45670.721489606498</v>
      </c>
      <c r="C87" s="276">
        <v>45662</v>
      </c>
      <c r="D87" s="121"/>
      <c r="E87" s="121" t="s">
        <v>322</v>
      </c>
      <c r="F87" s="121"/>
      <c r="G87" s="121" t="s">
        <v>322</v>
      </c>
      <c r="H87" s="121"/>
      <c r="I87" s="121" t="s">
        <v>323</v>
      </c>
      <c r="J87" s="121"/>
      <c r="K87" s="121" t="s">
        <v>727</v>
      </c>
      <c r="L87" s="151" t="s">
        <v>943</v>
      </c>
      <c r="M87" s="245" t="s">
        <v>511</v>
      </c>
      <c r="N87" s="121" t="s">
        <v>331</v>
      </c>
      <c r="O87" s="121">
        <v>1</v>
      </c>
      <c r="P87" s="121">
        <v>0</v>
      </c>
      <c r="Q87" s="121">
        <v>0</v>
      </c>
      <c r="R87" s="121">
        <v>0</v>
      </c>
      <c r="S87" s="121">
        <v>0</v>
      </c>
      <c r="T87" s="121">
        <v>0</v>
      </c>
      <c r="U87" s="121"/>
      <c r="V87" s="121" t="s">
        <v>329</v>
      </c>
      <c r="W87" s="121">
        <v>0</v>
      </c>
      <c r="X87" s="121">
        <v>1</v>
      </c>
      <c r="Y87" s="117">
        <v>0</v>
      </c>
      <c r="Z87" s="117">
        <v>0</v>
      </c>
      <c r="AA87" s="117">
        <v>0</v>
      </c>
      <c r="AB87" s="117">
        <v>0</v>
      </c>
      <c r="AC87" s="117">
        <v>0</v>
      </c>
      <c r="AD87" s="117">
        <v>0</v>
      </c>
      <c r="AE87" s="117">
        <v>0</v>
      </c>
      <c r="AF87" s="117">
        <v>0</v>
      </c>
      <c r="AG87" s="117">
        <v>0</v>
      </c>
      <c r="AH87" s="117"/>
      <c r="AI87" s="117"/>
      <c r="AJ87" s="117"/>
      <c r="AK87" s="117"/>
      <c r="AL87" s="117"/>
      <c r="AM87" s="117"/>
      <c r="AN87" s="117"/>
      <c r="AO87" s="117"/>
      <c r="AP87" s="117"/>
      <c r="AQ87" s="117"/>
      <c r="AR87" s="117"/>
      <c r="AS87" s="117"/>
      <c r="AT87" s="117"/>
      <c r="AU87" s="117"/>
      <c r="AV87" s="117"/>
      <c r="AW87" s="117"/>
      <c r="AX87" s="117"/>
      <c r="AY87" s="117"/>
      <c r="AZ87" s="117"/>
      <c r="BA87" s="117"/>
      <c r="BB87" s="117"/>
      <c r="BC87" s="117"/>
      <c r="BD87" s="117"/>
      <c r="BE87" s="117"/>
      <c r="BF87" s="190"/>
      <c r="BG87" s="121"/>
      <c r="BH87" s="122"/>
      <c r="BI87" s="117"/>
      <c r="BJ87" s="117"/>
      <c r="BK87" s="117"/>
      <c r="BL87" s="117"/>
      <c r="BM87" s="117"/>
      <c r="BN87" s="117"/>
      <c r="BO87" s="117">
        <v>15.2</v>
      </c>
      <c r="BP87" s="117" t="s">
        <v>1792</v>
      </c>
      <c r="BQ87" s="122" t="s">
        <v>1793</v>
      </c>
      <c r="BR87" s="117"/>
      <c r="BS87" s="117"/>
      <c r="BT87" s="117"/>
      <c r="BU87" s="117"/>
      <c r="BV87" s="117"/>
      <c r="BW87" s="117"/>
      <c r="BX87" s="117"/>
      <c r="BY87" s="117"/>
      <c r="BZ87" s="117"/>
      <c r="CA87" s="117"/>
      <c r="CB87" s="117"/>
      <c r="CC87" s="117"/>
      <c r="CD87" s="117"/>
      <c r="CE87" s="117"/>
      <c r="CF87" s="117"/>
      <c r="CG87" s="117"/>
      <c r="CH87" s="117"/>
      <c r="CI87" s="117"/>
      <c r="CJ87" s="117"/>
      <c r="CK87" s="117"/>
      <c r="CL87" s="117"/>
      <c r="CM87" s="117"/>
      <c r="CN87" s="117"/>
      <c r="CO87" s="117"/>
      <c r="CP87" s="117"/>
      <c r="CQ87" s="117"/>
      <c r="CR87" s="117"/>
      <c r="CS87" s="117"/>
      <c r="CT87" s="117"/>
      <c r="CU87" s="117"/>
      <c r="CV87" s="117"/>
      <c r="CW87" s="117"/>
      <c r="CX87" s="117"/>
      <c r="CY87" s="117"/>
      <c r="CZ87" s="117"/>
      <c r="DA87" s="117"/>
      <c r="DB87" s="117"/>
      <c r="DC87" s="117"/>
      <c r="DD87" s="117"/>
      <c r="DE87" s="117"/>
      <c r="DF87" s="117"/>
      <c r="DG87" s="117"/>
      <c r="DH87" s="117"/>
      <c r="DI87" s="117"/>
      <c r="DJ87" s="117"/>
      <c r="DK87" s="117"/>
      <c r="DL87" s="117"/>
      <c r="DM87" s="117"/>
      <c r="DN87" s="171"/>
      <c r="DO87" s="117"/>
      <c r="DP87" s="166"/>
      <c r="DQ87" s="117"/>
      <c r="DR87" s="166"/>
      <c r="DS87" s="117"/>
      <c r="DT87" s="117"/>
      <c r="DU87" s="117"/>
      <c r="DV87" s="117"/>
      <c r="DW87" s="248" t="s">
        <v>946</v>
      </c>
      <c r="DX87" s="117"/>
      <c r="DY87" s="117"/>
      <c r="DZ87" s="117"/>
      <c r="EA87" s="117"/>
      <c r="EB87" s="117"/>
      <c r="EC87" s="117"/>
      <c r="ED87" s="117" t="s">
        <v>1794</v>
      </c>
      <c r="EE87" s="252">
        <v>45663.4758336343</v>
      </c>
      <c r="EF87" s="261">
        <v>45670.721696122702</v>
      </c>
      <c r="EG87" s="252">
        <v>45663</v>
      </c>
      <c r="EH87" s="129"/>
      <c r="EI87" s="129" t="s">
        <v>322</v>
      </c>
      <c r="EJ87" s="129"/>
      <c r="EK87" s="129" t="s">
        <v>322</v>
      </c>
      <c r="EL87" s="129"/>
      <c r="EM87" s="129" t="s">
        <v>323</v>
      </c>
      <c r="EN87" s="129"/>
      <c r="EO87" s="129" t="s">
        <v>727</v>
      </c>
      <c r="EP87" s="153" t="s">
        <v>946</v>
      </c>
      <c r="EQ87" s="153" t="s">
        <v>511</v>
      </c>
      <c r="ER87" s="129" t="s">
        <v>331</v>
      </c>
      <c r="ES87" s="129">
        <v>1</v>
      </c>
      <c r="ET87" s="129">
        <v>0</v>
      </c>
      <c r="EU87" s="129">
        <v>0</v>
      </c>
      <c r="EV87" s="129">
        <v>0</v>
      </c>
      <c r="EW87" s="129">
        <v>0</v>
      </c>
      <c r="EX87" s="129">
        <v>0</v>
      </c>
      <c r="EY87" s="129"/>
      <c r="EZ87" s="129" t="s">
        <v>329</v>
      </c>
      <c r="FA87" s="129">
        <v>0</v>
      </c>
      <c r="FB87" s="129">
        <v>1</v>
      </c>
      <c r="FC87" s="129">
        <v>0</v>
      </c>
      <c r="FD87" s="129">
        <v>0</v>
      </c>
      <c r="FE87" s="129">
        <v>0</v>
      </c>
      <c r="FF87" s="129">
        <v>0</v>
      </c>
      <c r="FG87" s="129">
        <v>0</v>
      </c>
      <c r="FH87" s="129">
        <v>0</v>
      </c>
      <c r="FI87" s="129">
        <v>0</v>
      </c>
      <c r="FJ87" s="129">
        <v>0</v>
      </c>
      <c r="FK87" s="129">
        <v>0</v>
      </c>
      <c r="FL87" s="129"/>
      <c r="FM87" s="129"/>
      <c r="FN87" s="129"/>
      <c r="FO87" s="129"/>
      <c r="FP87" s="129"/>
      <c r="FQ87" s="129"/>
      <c r="FR87" s="129"/>
      <c r="FS87" s="129"/>
      <c r="FT87" s="129"/>
      <c r="FU87" s="129"/>
      <c r="FV87" s="129"/>
      <c r="FW87" s="129"/>
      <c r="FX87" s="129"/>
      <c r="FY87" s="129"/>
      <c r="FZ87" s="129"/>
      <c r="GA87" s="129"/>
      <c r="GB87" s="129"/>
      <c r="GC87" s="129"/>
      <c r="GD87" s="129"/>
      <c r="GE87" s="129"/>
      <c r="GF87" s="129"/>
      <c r="GG87" s="129"/>
      <c r="GH87" s="129"/>
      <c r="GI87" s="129"/>
      <c r="GJ87" s="129"/>
      <c r="GK87" s="129"/>
      <c r="GL87" s="129"/>
      <c r="GM87" s="129"/>
      <c r="GN87" s="129"/>
      <c r="GO87" s="129"/>
      <c r="GP87" s="129"/>
      <c r="GQ87" s="129"/>
      <c r="GR87" s="129"/>
      <c r="GS87" s="129">
        <v>4</v>
      </c>
      <c r="GT87" s="129">
        <v>4</v>
      </c>
      <c r="GU87" s="129">
        <v>4</v>
      </c>
      <c r="GV87" s="129">
        <v>0</v>
      </c>
      <c r="GW87" s="129"/>
      <c r="GX87" s="129"/>
      <c r="GY87" s="129"/>
      <c r="GZ87" s="129"/>
      <c r="HA87" s="129"/>
      <c r="HB87" s="129"/>
      <c r="HC87" s="129"/>
      <c r="HD87" s="186"/>
      <c r="HE87" s="129"/>
      <c r="HF87" s="140"/>
      <c r="HG87" s="129"/>
      <c r="HH87" s="129"/>
      <c r="HI87" s="129"/>
      <c r="HJ87" s="129"/>
      <c r="HK87" s="129"/>
      <c r="HL87" s="129"/>
      <c r="HM87" s="129">
        <v>12.37</v>
      </c>
      <c r="HN87" s="129" t="s">
        <v>1795</v>
      </c>
      <c r="HO87" s="140" t="s">
        <v>1796</v>
      </c>
      <c r="HP87" s="129">
        <v>0</v>
      </c>
      <c r="HQ87" s="129"/>
      <c r="HR87" s="129"/>
      <c r="HS87" s="129"/>
      <c r="HT87" s="129"/>
      <c r="HU87" s="129"/>
      <c r="HV87" s="129"/>
      <c r="HW87" s="129"/>
      <c r="HX87" s="129"/>
      <c r="HY87" s="129"/>
      <c r="HZ87" s="129"/>
      <c r="IA87" s="129"/>
      <c r="IB87" s="129"/>
      <c r="IC87" s="129"/>
      <c r="ID87" s="129"/>
      <c r="IE87" s="129"/>
      <c r="IF87" s="129"/>
      <c r="IG87" s="129"/>
      <c r="IH87" s="129"/>
      <c r="II87" s="129"/>
      <c r="IJ87" s="129"/>
      <c r="IK87" s="129"/>
      <c r="IL87" s="176" t="s">
        <v>950</v>
      </c>
      <c r="IM87" s="129"/>
      <c r="IN87" s="167"/>
      <c r="IO87" s="129"/>
      <c r="IP87" s="129"/>
      <c r="IQ87" s="129" t="s">
        <v>1797</v>
      </c>
      <c r="IR87" s="265">
        <v>45664.478795532399</v>
      </c>
      <c r="IS87" s="265">
        <v>45670.7218721065</v>
      </c>
      <c r="IT87" s="265">
        <v>45664</v>
      </c>
      <c r="IU87" s="142"/>
      <c r="IV87" s="142" t="s">
        <v>322</v>
      </c>
      <c r="IW87" s="142"/>
      <c r="IX87" s="142" t="s">
        <v>322</v>
      </c>
      <c r="IY87" s="142"/>
      <c r="IZ87" s="142" t="s">
        <v>323</v>
      </c>
      <c r="JA87" s="142"/>
      <c r="JB87" s="142" t="s">
        <v>727</v>
      </c>
      <c r="JC87" s="154" t="s">
        <v>950</v>
      </c>
      <c r="JD87" s="154" t="s">
        <v>511</v>
      </c>
      <c r="JE87" s="142" t="s">
        <v>331</v>
      </c>
      <c r="JF87" s="142">
        <v>1</v>
      </c>
      <c r="JG87" s="142">
        <v>0</v>
      </c>
      <c r="JH87" s="142">
        <v>0</v>
      </c>
      <c r="JI87" s="142">
        <v>0</v>
      </c>
      <c r="JJ87" s="142">
        <v>0</v>
      </c>
      <c r="JK87" s="142">
        <v>0</v>
      </c>
      <c r="JL87" s="142"/>
      <c r="JM87" s="142" t="s">
        <v>329</v>
      </c>
      <c r="JN87" s="142">
        <v>0</v>
      </c>
      <c r="JO87" s="142">
        <v>1</v>
      </c>
      <c r="JP87" s="142">
        <v>0</v>
      </c>
      <c r="JQ87" s="142">
        <v>0</v>
      </c>
      <c r="JR87" s="142">
        <v>0</v>
      </c>
      <c r="JS87" s="142">
        <v>0</v>
      </c>
      <c r="JT87" s="142">
        <v>0</v>
      </c>
      <c r="JU87" s="142">
        <v>0</v>
      </c>
      <c r="JV87" s="142">
        <v>0</v>
      </c>
      <c r="JW87" s="142">
        <v>0</v>
      </c>
      <c r="JX87" s="142">
        <v>0</v>
      </c>
      <c r="JY87" s="142"/>
      <c r="JZ87" s="142"/>
      <c r="KA87" s="142"/>
      <c r="KB87" s="142"/>
      <c r="KC87" s="142"/>
      <c r="KD87" s="142"/>
      <c r="KE87" s="142"/>
      <c r="KF87" s="142"/>
      <c r="KG87" s="142"/>
      <c r="KH87" s="142"/>
      <c r="KI87" s="142"/>
      <c r="KJ87" s="142"/>
      <c r="KK87" s="142"/>
      <c r="KL87" s="142"/>
      <c r="KM87" s="142"/>
      <c r="KN87" s="142"/>
      <c r="KO87" s="142"/>
      <c r="KP87" s="142"/>
      <c r="KQ87" s="142"/>
      <c r="KR87" s="142"/>
      <c r="KS87" s="142"/>
      <c r="KT87" s="142"/>
      <c r="KU87" s="142"/>
      <c r="KV87" s="142"/>
      <c r="KW87" s="142"/>
      <c r="KX87" s="142"/>
      <c r="KY87" s="142"/>
      <c r="KZ87" s="142"/>
      <c r="LA87" s="142"/>
      <c r="LB87" s="142"/>
      <c r="LC87" s="142"/>
      <c r="LD87" s="142"/>
      <c r="LE87" s="142"/>
      <c r="LF87" s="142">
        <v>4</v>
      </c>
      <c r="LG87" s="142">
        <v>3</v>
      </c>
      <c r="LH87" s="142">
        <v>4</v>
      </c>
      <c r="LI87" s="142">
        <v>0</v>
      </c>
      <c r="LJ87" s="142"/>
      <c r="LK87" s="142"/>
      <c r="LL87" s="142"/>
      <c r="LM87" s="142"/>
      <c r="LN87" s="142"/>
      <c r="LO87" s="142"/>
      <c r="LP87" s="142"/>
      <c r="LQ87" s="194"/>
      <c r="LR87" s="142"/>
      <c r="LS87" s="144"/>
      <c r="LT87" s="142"/>
      <c r="LU87" s="142"/>
      <c r="LV87" s="142"/>
      <c r="LW87" s="142"/>
      <c r="LX87" s="142"/>
      <c r="LY87" s="142"/>
      <c r="LZ87" s="142">
        <v>9.5399999999999991</v>
      </c>
      <c r="MA87" s="142" t="s">
        <v>1798</v>
      </c>
      <c r="MB87" s="144" t="s">
        <v>1799</v>
      </c>
      <c r="MC87" s="142">
        <v>0</v>
      </c>
      <c r="MD87" s="142"/>
      <c r="ME87" s="142"/>
      <c r="MF87" s="142"/>
      <c r="MG87" s="142"/>
      <c r="MH87" s="142"/>
      <c r="MI87" s="142"/>
      <c r="MJ87" s="142"/>
      <c r="MK87" s="142"/>
      <c r="ML87" s="142"/>
      <c r="MM87" s="142"/>
      <c r="MN87" s="142"/>
      <c r="MO87" s="142"/>
      <c r="MP87" s="142"/>
      <c r="MQ87" s="142"/>
      <c r="MR87" s="142"/>
      <c r="MS87" s="142"/>
      <c r="MT87" s="142"/>
      <c r="MU87" s="142"/>
      <c r="MV87" s="142"/>
      <c r="MW87" s="142"/>
      <c r="MX87" s="142"/>
      <c r="MY87" s="168"/>
      <c r="MZ87" s="142"/>
      <c r="NA87" s="180" t="s">
        <v>954</v>
      </c>
      <c r="NB87" s="142"/>
      <c r="NC87" s="142"/>
      <c r="ND87" s="142" t="s">
        <v>1800</v>
      </c>
      <c r="NE87" s="270">
        <v>45665.468592824102</v>
      </c>
      <c r="NF87" s="270">
        <v>45670.722046504598</v>
      </c>
      <c r="NG87" s="270">
        <v>45665</v>
      </c>
      <c r="NH87" s="128"/>
      <c r="NI87" s="128" t="s">
        <v>322</v>
      </c>
      <c r="NJ87" s="128"/>
      <c r="NK87" s="128" t="s">
        <v>322</v>
      </c>
      <c r="NL87" s="128"/>
      <c r="NM87" s="128" t="s">
        <v>323</v>
      </c>
      <c r="NN87" s="128"/>
      <c r="NO87" s="128" t="s">
        <v>727</v>
      </c>
      <c r="NP87" s="136" t="s">
        <v>954</v>
      </c>
      <c r="NQ87" s="136" t="s">
        <v>511</v>
      </c>
      <c r="NR87" s="128" t="s">
        <v>331</v>
      </c>
      <c r="NS87" s="128">
        <v>1</v>
      </c>
      <c r="NT87" s="128">
        <v>0</v>
      </c>
      <c r="NU87" s="128">
        <v>0</v>
      </c>
      <c r="NV87" s="128">
        <v>0</v>
      </c>
      <c r="NW87" s="128">
        <v>0</v>
      </c>
      <c r="NX87" s="128">
        <v>0</v>
      </c>
      <c r="NY87" s="128"/>
      <c r="NZ87" s="128" t="s">
        <v>329</v>
      </c>
      <c r="OA87" s="128">
        <v>0</v>
      </c>
      <c r="OB87" s="128">
        <v>1</v>
      </c>
      <c r="OC87" s="128">
        <v>0</v>
      </c>
      <c r="OD87" s="128">
        <v>0</v>
      </c>
      <c r="OE87" s="128">
        <v>0</v>
      </c>
      <c r="OF87" s="128">
        <v>0</v>
      </c>
      <c r="OG87" s="128">
        <v>0</v>
      </c>
      <c r="OH87" s="128">
        <v>0</v>
      </c>
      <c r="OI87" s="128">
        <v>0</v>
      </c>
      <c r="OJ87" s="128">
        <v>0</v>
      </c>
      <c r="OK87" s="128">
        <v>0</v>
      </c>
      <c r="OL87" s="128"/>
      <c r="OM87" s="128"/>
      <c r="ON87" s="128"/>
      <c r="OO87" s="128"/>
      <c r="OP87" s="128"/>
      <c r="OQ87" s="128"/>
      <c r="OR87" s="128"/>
      <c r="OS87" s="128"/>
      <c r="OT87" s="128"/>
      <c r="OU87" s="128"/>
      <c r="OV87" s="128"/>
      <c r="OW87" s="128"/>
      <c r="OX87" s="128"/>
      <c r="OY87" s="128"/>
      <c r="OZ87" s="128"/>
      <c r="PA87" s="128"/>
      <c r="PB87" s="128"/>
      <c r="PC87" s="128"/>
      <c r="PD87" s="128"/>
      <c r="PE87" s="128"/>
      <c r="PF87" s="128"/>
      <c r="PG87" s="128"/>
      <c r="PH87" s="128"/>
      <c r="PI87" s="128"/>
      <c r="PJ87" s="128"/>
      <c r="PK87" s="128"/>
      <c r="PL87" s="128"/>
      <c r="PM87" s="128"/>
      <c r="PN87" s="128"/>
      <c r="PO87" s="128"/>
      <c r="PP87" s="128"/>
      <c r="PQ87" s="128"/>
      <c r="PR87" s="128"/>
      <c r="PS87" s="128">
        <v>4</v>
      </c>
      <c r="PT87" s="128">
        <v>3</v>
      </c>
      <c r="PU87" s="128">
        <v>4</v>
      </c>
      <c r="PV87" s="128">
        <v>0</v>
      </c>
      <c r="PW87" s="128"/>
      <c r="PX87" s="128"/>
      <c r="PY87" s="128"/>
      <c r="PZ87" s="128"/>
      <c r="QA87" s="128"/>
      <c r="QB87" s="128"/>
      <c r="QC87" s="128"/>
      <c r="QD87" s="198"/>
      <c r="QE87" s="128"/>
      <c r="QF87" s="163"/>
      <c r="QG87" s="128"/>
      <c r="QH87" s="128"/>
      <c r="QI87" s="128"/>
      <c r="QJ87" s="128"/>
      <c r="QK87" s="128"/>
      <c r="QL87" s="128"/>
      <c r="QM87" s="128">
        <v>6.72</v>
      </c>
      <c r="QN87" s="128" t="s">
        <v>1801</v>
      </c>
      <c r="QO87" s="163" t="s">
        <v>1802</v>
      </c>
      <c r="QP87" s="128">
        <v>0</v>
      </c>
      <c r="QQ87" s="128"/>
      <c r="QR87" s="128"/>
      <c r="QS87" s="128"/>
      <c r="QT87" s="128"/>
      <c r="QU87" s="128"/>
      <c r="QV87" s="128"/>
      <c r="QW87" s="128"/>
      <c r="QX87" s="128"/>
      <c r="QY87" s="128"/>
      <c r="QZ87" s="128"/>
      <c r="RA87" s="128"/>
      <c r="RB87" s="128"/>
      <c r="RC87" s="128"/>
      <c r="RD87" s="128"/>
      <c r="RE87" s="128"/>
      <c r="RF87" s="128"/>
      <c r="RG87" s="128"/>
      <c r="RH87" s="128"/>
      <c r="RI87" s="128"/>
      <c r="RJ87" s="128"/>
      <c r="RK87" s="128"/>
      <c r="RL87" s="128"/>
      <c r="RM87" s="169"/>
      <c r="RN87" s="128"/>
      <c r="RO87" s="169"/>
      <c r="RP87" s="128"/>
      <c r="RQ87" s="128" t="s">
        <v>1803</v>
      </c>
      <c r="RR87" s="105">
        <f t="shared" si="47"/>
        <v>2.83</v>
      </c>
      <c r="RS87" s="113">
        <f t="shared" si="48"/>
        <v>2.83</v>
      </c>
      <c r="RT87" s="105">
        <f t="shared" si="49"/>
        <v>2.8199999999999994</v>
      </c>
      <c r="RU87" s="105">
        <f t="shared" si="50"/>
        <v>0</v>
      </c>
      <c r="RV87" s="105">
        <f t="shared" si="51"/>
        <v>0</v>
      </c>
      <c r="RW87" s="105">
        <f t="shared" si="52"/>
        <v>0</v>
      </c>
      <c r="RX87" s="105">
        <f t="shared" si="53"/>
        <v>0</v>
      </c>
      <c r="RY87" s="105">
        <f t="shared" si="54"/>
        <v>0</v>
      </c>
      <c r="RZ87" s="105">
        <f t="shared" si="55"/>
        <v>0</v>
      </c>
      <c r="SA87" s="105">
        <f t="shared" si="56"/>
        <v>0</v>
      </c>
      <c r="SB87" s="105">
        <f t="shared" si="57"/>
        <v>0</v>
      </c>
      <c r="SC87" s="105">
        <f t="shared" si="58"/>
        <v>0</v>
      </c>
      <c r="SD87" s="106">
        <f t="shared" si="62"/>
        <v>2.8266666666666667</v>
      </c>
      <c r="SE87" s="106">
        <f t="shared" si="63"/>
        <v>0</v>
      </c>
      <c r="SF87" s="106">
        <f t="shared" si="64"/>
        <v>0</v>
      </c>
      <c r="SG87" s="106">
        <f t="shared" si="59"/>
        <v>0</v>
      </c>
      <c r="SH87" s="107">
        <f>(SD87/1000)*Parameters!$H$2</f>
        <v>8.3386666666666659E-5</v>
      </c>
      <c r="SI87" s="107">
        <f>(SE87/1000)*Parameters!$H$4</f>
        <v>0</v>
      </c>
      <c r="SJ87" s="107">
        <f>(SF87/1000)*Parameters!$H$3</f>
        <v>0</v>
      </c>
      <c r="SK87" s="107">
        <f>(SG87/1000)*Parameters!$H$5</f>
        <v>0</v>
      </c>
      <c r="SL87" s="108">
        <f t="shared" si="65"/>
        <v>8.3386666666666659E-5</v>
      </c>
      <c r="SM87" s="109">
        <f t="shared" si="60"/>
        <v>1</v>
      </c>
      <c r="SN87" s="109">
        <f t="shared" si="72"/>
        <v>0</v>
      </c>
      <c r="SO87" s="109">
        <f t="shared" si="73"/>
        <v>0</v>
      </c>
      <c r="SP87" s="109">
        <f t="shared" si="74"/>
        <v>0</v>
      </c>
      <c r="SQ87" s="110">
        <f>SUM(GS87*Parameters!$L$2,GT87*Parameters!$L$3,GU87*Parameters!$L$4,GV87*Parameters!$L$5)</f>
        <v>9.1999999999999993</v>
      </c>
      <c r="SR87" s="110">
        <f>SUM(LF87*Parameters!$L$2,LG87*Parameters!$L$3,LH87*Parameters!$L$4,LI87*Parameters!$L$5)</f>
        <v>8.4</v>
      </c>
      <c r="SS87" s="110">
        <f>SUM(PS87*Parameters!$L$2,PT87*Parameters!$L$3,PU87*Parameters!$L$4,PV87*Parameters!$L$5)</f>
        <v>8.4</v>
      </c>
      <c r="ST87" s="110">
        <f t="shared" si="66"/>
        <v>8.6666666666666661</v>
      </c>
      <c r="SU87" s="111">
        <f t="shared" si="67"/>
        <v>0.32674258109040716</v>
      </c>
      <c r="SV87" s="111">
        <f t="shared" si="68"/>
        <v>0</v>
      </c>
      <c r="SW87" s="111">
        <f t="shared" si="69"/>
        <v>0</v>
      </c>
      <c r="SX87" s="111">
        <f t="shared" si="70"/>
        <v>0</v>
      </c>
      <c r="SY87" s="162">
        <f t="shared" si="61"/>
        <v>45662</v>
      </c>
      <c r="SZ87" s="162">
        <f t="shared" si="71"/>
        <v>45662</v>
      </c>
    </row>
    <row r="88" spans="1:520">
      <c r="A88" s="276">
        <v>45648.542138784702</v>
      </c>
      <c r="B88" s="276">
        <v>45648.552713194404</v>
      </c>
      <c r="C88" s="276">
        <v>45648</v>
      </c>
      <c r="D88" s="121"/>
      <c r="E88" s="121" t="s">
        <v>322</v>
      </c>
      <c r="F88" s="121"/>
      <c r="G88" s="121" t="s">
        <v>322</v>
      </c>
      <c r="H88" s="121"/>
      <c r="I88" s="121" t="s">
        <v>323</v>
      </c>
      <c r="J88" s="121"/>
      <c r="K88" s="121" t="s">
        <v>727</v>
      </c>
      <c r="L88" s="151" t="s">
        <v>808</v>
      </c>
      <c r="M88" s="245" t="s">
        <v>512</v>
      </c>
      <c r="N88" s="121" t="s">
        <v>331</v>
      </c>
      <c r="O88" s="121">
        <v>1</v>
      </c>
      <c r="P88" s="121">
        <v>0</v>
      </c>
      <c r="Q88" s="121">
        <v>0</v>
      </c>
      <c r="R88" s="121">
        <v>0</v>
      </c>
      <c r="S88" s="121">
        <v>0</v>
      </c>
      <c r="T88" s="121">
        <v>0</v>
      </c>
      <c r="U88" s="121"/>
      <c r="V88" s="121" t="s">
        <v>329</v>
      </c>
      <c r="W88" s="121">
        <v>0</v>
      </c>
      <c r="X88" s="121">
        <v>1</v>
      </c>
      <c r="Y88" s="117">
        <v>0</v>
      </c>
      <c r="Z88" s="117">
        <v>0</v>
      </c>
      <c r="AA88" s="117">
        <v>0</v>
      </c>
      <c r="AB88" s="117">
        <v>0</v>
      </c>
      <c r="AC88" s="117">
        <v>0</v>
      </c>
      <c r="AD88" s="117">
        <v>0</v>
      </c>
      <c r="AE88" s="117">
        <v>0</v>
      </c>
      <c r="AF88" s="117">
        <v>0</v>
      </c>
      <c r="AG88" s="117">
        <v>0</v>
      </c>
      <c r="AH88" s="117"/>
      <c r="AI88" s="117"/>
      <c r="AJ88" s="117"/>
      <c r="AK88" s="117"/>
      <c r="AL88" s="117"/>
      <c r="AM88" s="117"/>
      <c r="AN88" s="117"/>
      <c r="AO88" s="117"/>
      <c r="AP88" s="117"/>
      <c r="AQ88" s="117"/>
      <c r="AR88" s="117"/>
      <c r="AS88" s="117"/>
      <c r="AT88" s="117"/>
      <c r="AU88" s="117"/>
      <c r="AV88" s="117"/>
      <c r="AW88" s="117"/>
      <c r="AX88" s="117"/>
      <c r="AY88" s="117"/>
      <c r="AZ88" s="117"/>
      <c r="BA88" s="117"/>
      <c r="BB88" s="117"/>
      <c r="BC88" s="117"/>
      <c r="BD88" s="117"/>
      <c r="BE88" s="117"/>
      <c r="BF88" s="190"/>
      <c r="BG88" s="121"/>
      <c r="BH88" s="122"/>
      <c r="BI88" s="117"/>
      <c r="BJ88" s="117"/>
      <c r="BK88" s="117"/>
      <c r="BL88" s="117"/>
      <c r="BM88" s="117"/>
      <c r="BN88" s="117"/>
      <c r="BO88" s="117">
        <v>13.52</v>
      </c>
      <c r="BP88" s="117" t="s">
        <v>1804</v>
      </c>
      <c r="BQ88" s="122" t="s">
        <v>1805</v>
      </c>
      <c r="BR88" s="117"/>
      <c r="BS88" s="117"/>
      <c r="BT88" s="117"/>
      <c r="BU88" s="117"/>
      <c r="BV88" s="117"/>
      <c r="BW88" s="117"/>
      <c r="BX88" s="117"/>
      <c r="BY88" s="117"/>
      <c r="BZ88" s="117"/>
      <c r="CA88" s="117"/>
      <c r="CB88" s="117"/>
      <c r="CC88" s="117"/>
      <c r="CD88" s="117"/>
      <c r="CE88" s="117"/>
      <c r="CF88" s="117"/>
      <c r="CG88" s="117"/>
      <c r="CH88" s="117"/>
      <c r="CI88" s="117"/>
      <c r="CJ88" s="117"/>
      <c r="CK88" s="117"/>
      <c r="CL88" s="117"/>
      <c r="CM88" s="117"/>
      <c r="CN88" s="117"/>
      <c r="CO88" s="117"/>
      <c r="CP88" s="117"/>
      <c r="CQ88" s="117"/>
      <c r="CR88" s="117"/>
      <c r="CS88" s="117"/>
      <c r="CT88" s="117"/>
      <c r="CU88" s="117"/>
      <c r="CV88" s="117"/>
      <c r="CW88" s="117"/>
      <c r="CX88" s="117"/>
      <c r="CY88" s="117"/>
      <c r="CZ88" s="117"/>
      <c r="DA88" s="117"/>
      <c r="DB88" s="117"/>
      <c r="DC88" s="117"/>
      <c r="DD88" s="117"/>
      <c r="DE88" s="117"/>
      <c r="DF88" s="117"/>
      <c r="DG88" s="117"/>
      <c r="DH88" s="117"/>
      <c r="DI88" s="117"/>
      <c r="DJ88" s="117"/>
      <c r="DK88" s="117"/>
      <c r="DL88" s="117"/>
      <c r="DM88" s="117"/>
      <c r="DN88" s="171"/>
      <c r="DO88" s="117"/>
      <c r="DP88" s="166"/>
      <c r="DQ88" s="117"/>
      <c r="DR88" s="166"/>
      <c r="DS88" s="117"/>
      <c r="DT88" s="117"/>
      <c r="DU88" s="117"/>
      <c r="DV88" s="117"/>
      <c r="DW88" s="248" t="s">
        <v>756</v>
      </c>
      <c r="DX88" s="117"/>
      <c r="DY88" s="117"/>
      <c r="DZ88" s="117"/>
      <c r="EA88" s="117"/>
      <c r="EB88" s="117"/>
      <c r="EC88" s="117"/>
      <c r="ED88" s="117" t="s">
        <v>1806</v>
      </c>
      <c r="EE88" s="252">
        <v>45649.523523935197</v>
      </c>
      <c r="EF88" s="261">
        <v>45649.5312085185</v>
      </c>
      <c r="EG88" s="252">
        <v>45649</v>
      </c>
      <c r="EH88" s="129"/>
      <c r="EI88" s="129" t="s">
        <v>322</v>
      </c>
      <c r="EJ88" s="129"/>
      <c r="EK88" s="129" t="s">
        <v>322</v>
      </c>
      <c r="EL88" s="129"/>
      <c r="EM88" s="129" t="s">
        <v>323</v>
      </c>
      <c r="EN88" s="129"/>
      <c r="EO88" s="129" t="s">
        <v>727</v>
      </c>
      <c r="EP88" s="153" t="s">
        <v>756</v>
      </c>
      <c r="EQ88" s="153" t="s">
        <v>512</v>
      </c>
      <c r="ER88" s="129" t="s">
        <v>331</v>
      </c>
      <c r="ES88" s="129">
        <v>1</v>
      </c>
      <c r="ET88" s="129">
        <v>0</v>
      </c>
      <c r="EU88" s="129">
        <v>0</v>
      </c>
      <c r="EV88" s="129">
        <v>0</v>
      </c>
      <c r="EW88" s="129">
        <v>0</v>
      </c>
      <c r="EX88" s="129">
        <v>0</v>
      </c>
      <c r="EY88" s="129"/>
      <c r="EZ88" s="129" t="s">
        <v>329</v>
      </c>
      <c r="FA88" s="129">
        <v>0</v>
      </c>
      <c r="FB88" s="129">
        <v>1</v>
      </c>
      <c r="FC88" s="129">
        <v>0</v>
      </c>
      <c r="FD88" s="129">
        <v>0</v>
      </c>
      <c r="FE88" s="129">
        <v>0</v>
      </c>
      <c r="FF88" s="129">
        <v>0</v>
      </c>
      <c r="FG88" s="129">
        <v>0</v>
      </c>
      <c r="FH88" s="129">
        <v>0</v>
      </c>
      <c r="FI88" s="129">
        <v>0</v>
      </c>
      <c r="FJ88" s="129">
        <v>0</v>
      </c>
      <c r="FK88" s="129">
        <v>0</v>
      </c>
      <c r="FL88" s="129"/>
      <c r="FM88" s="129"/>
      <c r="FN88" s="129"/>
      <c r="FO88" s="129"/>
      <c r="FP88" s="129"/>
      <c r="FQ88" s="129"/>
      <c r="FR88" s="129"/>
      <c r="FS88" s="129"/>
      <c r="FT88" s="129"/>
      <c r="FU88" s="129"/>
      <c r="FV88" s="129"/>
      <c r="FW88" s="129"/>
      <c r="FX88" s="129"/>
      <c r="FY88" s="129"/>
      <c r="FZ88" s="129"/>
      <c r="GA88" s="129"/>
      <c r="GB88" s="129"/>
      <c r="GC88" s="129"/>
      <c r="GD88" s="129"/>
      <c r="GE88" s="129"/>
      <c r="GF88" s="129"/>
      <c r="GG88" s="129"/>
      <c r="GH88" s="129"/>
      <c r="GI88" s="129"/>
      <c r="GJ88" s="129"/>
      <c r="GK88" s="129"/>
      <c r="GL88" s="129"/>
      <c r="GM88" s="129"/>
      <c r="GN88" s="129"/>
      <c r="GO88" s="129"/>
      <c r="GP88" s="129"/>
      <c r="GQ88" s="129"/>
      <c r="GR88" s="129"/>
      <c r="GS88" s="129">
        <v>3</v>
      </c>
      <c r="GT88" s="129">
        <v>2</v>
      </c>
      <c r="GU88" s="129">
        <v>2</v>
      </c>
      <c r="GV88" s="129">
        <v>0</v>
      </c>
      <c r="GW88" s="129"/>
      <c r="GX88" s="129"/>
      <c r="GY88" s="129"/>
      <c r="GZ88" s="129"/>
      <c r="HA88" s="129"/>
      <c r="HB88" s="129"/>
      <c r="HC88" s="129"/>
      <c r="HD88" s="186"/>
      <c r="HE88" s="129"/>
      <c r="HF88" s="140"/>
      <c r="HG88" s="129"/>
      <c r="HH88" s="129"/>
      <c r="HI88" s="129"/>
      <c r="HJ88" s="129"/>
      <c r="HK88" s="129"/>
      <c r="HL88" s="129"/>
      <c r="HM88" s="129">
        <v>10.8</v>
      </c>
      <c r="HN88" s="129" t="s">
        <v>1807</v>
      </c>
      <c r="HO88" s="140" t="s">
        <v>1808</v>
      </c>
      <c r="HP88" s="129">
        <v>0</v>
      </c>
      <c r="HQ88" s="129"/>
      <c r="HR88" s="129"/>
      <c r="HS88" s="129"/>
      <c r="HT88" s="129"/>
      <c r="HU88" s="129"/>
      <c r="HV88" s="129"/>
      <c r="HW88" s="129"/>
      <c r="HX88" s="129"/>
      <c r="HY88" s="129"/>
      <c r="HZ88" s="129"/>
      <c r="IA88" s="129"/>
      <c r="IB88" s="129"/>
      <c r="IC88" s="129"/>
      <c r="ID88" s="129"/>
      <c r="IE88" s="129"/>
      <c r="IF88" s="129"/>
      <c r="IG88" s="129"/>
      <c r="IH88" s="129"/>
      <c r="II88" s="129"/>
      <c r="IJ88" s="129"/>
      <c r="IK88" s="129"/>
      <c r="IL88" s="176" t="s">
        <v>759</v>
      </c>
      <c r="IM88" s="129"/>
      <c r="IN88" s="167"/>
      <c r="IO88" s="129"/>
      <c r="IP88" s="129"/>
      <c r="IQ88" s="129" t="s">
        <v>1809</v>
      </c>
      <c r="IR88" s="265">
        <v>45650.541237824102</v>
      </c>
      <c r="IS88" s="265">
        <v>45650.546992488402</v>
      </c>
      <c r="IT88" s="265">
        <v>45650</v>
      </c>
      <c r="IU88" s="142"/>
      <c r="IV88" s="142" t="s">
        <v>322</v>
      </c>
      <c r="IW88" s="142"/>
      <c r="IX88" s="142" t="s">
        <v>322</v>
      </c>
      <c r="IY88" s="142"/>
      <c r="IZ88" s="142" t="s">
        <v>323</v>
      </c>
      <c r="JA88" s="142"/>
      <c r="JB88" s="142" t="s">
        <v>727</v>
      </c>
      <c r="JC88" s="154" t="s">
        <v>759</v>
      </c>
      <c r="JD88" s="154" t="s">
        <v>512</v>
      </c>
      <c r="JE88" s="142" t="s">
        <v>331</v>
      </c>
      <c r="JF88" s="142">
        <v>1</v>
      </c>
      <c r="JG88" s="142">
        <v>0</v>
      </c>
      <c r="JH88" s="142">
        <v>0</v>
      </c>
      <c r="JI88" s="142">
        <v>0</v>
      </c>
      <c r="JJ88" s="142">
        <v>0</v>
      </c>
      <c r="JK88" s="142">
        <v>0</v>
      </c>
      <c r="JL88" s="142"/>
      <c r="JM88" s="142" t="s">
        <v>329</v>
      </c>
      <c r="JN88" s="142">
        <v>0</v>
      </c>
      <c r="JO88" s="142">
        <v>1</v>
      </c>
      <c r="JP88" s="142">
        <v>0</v>
      </c>
      <c r="JQ88" s="142">
        <v>0</v>
      </c>
      <c r="JR88" s="142">
        <v>0</v>
      </c>
      <c r="JS88" s="142">
        <v>0</v>
      </c>
      <c r="JT88" s="142">
        <v>0</v>
      </c>
      <c r="JU88" s="142">
        <v>0</v>
      </c>
      <c r="JV88" s="142">
        <v>0</v>
      </c>
      <c r="JW88" s="142">
        <v>0</v>
      </c>
      <c r="JX88" s="142">
        <v>0</v>
      </c>
      <c r="JY88" s="142"/>
      <c r="JZ88" s="142"/>
      <c r="KA88" s="142"/>
      <c r="KB88" s="142"/>
      <c r="KC88" s="142"/>
      <c r="KD88" s="142"/>
      <c r="KE88" s="142"/>
      <c r="KF88" s="142"/>
      <c r="KG88" s="142"/>
      <c r="KH88" s="142"/>
      <c r="KI88" s="142"/>
      <c r="KJ88" s="142"/>
      <c r="KK88" s="142"/>
      <c r="KL88" s="142"/>
      <c r="KM88" s="142"/>
      <c r="KN88" s="142"/>
      <c r="KO88" s="142"/>
      <c r="KP88" s="142"/>
      <c r="KQ88" s="142"/>
      <c r="KR88" s="142"/>
      <c r="KS88" s="142"/>
      <c r="KT88" s="142"/>
      <c r="KU88" s="142"/>
      <c r="KV88" s="142"/>
      <c r="KW88" s="142"/>
      <c r="KX88" s="142"/>
      <c r="KY88" s="142"/>
      <c r="KZ88" s="142"/>
      <c r="LA88" s="142"/>
      <c r="LB88" s="142"/>
      <c r="LC88" s="142"/>
      <c r="LD88" s="142"/>
      <c r="LE88" s="142"/>
      <c r="LF88" s="142">
        <v>3</v>
      </c>
      <c r="LG88" s="142">
        <v>2</v>
      </c>
      <c r="LH88" s="142">
        <v>3</v>
      </c>
      <c r="LI88" s="142">
        <v>0</v>
      </c>
      <c r="LJ88" s="142"/>
      <c r="LK88" s="142"/>
      <c r="LL88" s="142"/>
      <c r="LM88" s="142"/>
      <c r="LN88" s="142"/>
      <c r="LO88" s="142"/>
      <c r="LP88" s="142"/>
      <c r="LQ88" s="194"/>
      <c r="LR88" s="142"/>
      <c r="LS88" s="144"/>
      <c r="LT88" s="142"/>
      <c r="LU88" s="142"/>
      <c r="LV88" s="142"/>
      <c r="LW88" s="142"/>
      <c r="LX88" s="142"/>
      <c r="LY88" s="142"/>
      <c r="LZ88" s="142">
        <v>8.14</v>
      </c>
      <c r="MA88" s="142" t="s">
        <v>1810</v>
      </c>
      <c r="MB88" s="144" t="s">
        <v>1811</v>
      </c>
      <c r="MC88" s="142">
        <v>0</v>
      </c>
      <c r="MD88" s="142"/>
      <c r="ME88" s="142"/>
      <c r="MF88" s="142"/>
      <c r="MG88" s="142"/>
      <c r="MH88" s="142"/>
      <c r="MI88" s="142"/>
      <c r="MJ88" s="142"/>
      <c r="MK88" s="142"/>
      <c r="ML88" s="142"/>
      <c r="MM88" s="142"/>
      <c r="MN88" s="142"/>
      <c r="MO88" s="142"/>
      <c r="MP88" s="142"/>
      <c r="MQ88" s="142"/>
      <c r="MR88" s="142"/>
      <c r="MS88" s="142"/>
      <c r="MT88" s="142"/>
      <c r="MU88" s="142"/>
      <c r="MV88" s="142"/>
      <c r="MW88" s="142"/>
      <c r="MX88" s="142"/>
      <c r="MY88" s="168"/>
      <c r="MZ88" s="142"/>
      <c r="NA88" s="180" t="s">
        <v>763</v>
      </c>
      <c r="NB88" s="142"/>
      <c r="NC88" s="142"/>
      <c r="ND88" s="142" t="s">
        <v>1812</v>
      </c>
      <c r="NE88" s="270">
        <v>45651.5475238773</v>
      </c>
      <c r="NF88" s="270">
        <v>45651.551829513897</v>
      </c>
      <c r="NG88" s="270">
        <v>45651</v>
      </c>
      <c r="NH88" s="128"/>
      <c r="NI88" s="128" t="s">
        <v>322</v>
      </c>
      <c r="NJ88" s="128"/>
      <c r="NK88" s="128" t="s">
        <v>322</v>
      </c>
      <c r="NL88" s="128"/>
      <c r="NM88" s="128" t="s">
        <v>323</v>
      </c>
      <c r="NN88" s="128"/>
      <c r="NO88" s="128" t="s">
        <v>727</v>
      </c>
      <c r="NP88" s="136" t="s">
        <v>763</v>
      </c>
      <c r="NQ88" s="136" t="s">
        <v>512</v>
      </c>
      <c r="NR88" s="128" t="s">
        <v>331</v>
      </c>
      <c r="NS88" s="128">
        <v>1</v>
      </c>
      <c r="NT88" s="128">
        <v>0</v>
      </c>
      <c r="NU88" s="128">
        <v>0</v>
      </c>
      <c r="NV88" s="128">
        <v>0</v>
      </c>
      <c r="NW88" s="128">
        <v>0</v>
      </c>
      <c r="NX88" s="128">
        <v>0</v>
      </c>
      <c r="NY88" s="128"/>
      <c r="NZ88" s="128" t="s">
        <v>329</v>
      </c>
      <c r="OA88" s="128">
        <v>0</v>
      </c>
      <c r="OB88" s="128">
        <v>1</v>
      </c>
      <c r="OC88" s="128">
        <v>0</v>
      </c>
      <c r="OD88" s="128">
        <v>0</v>
      </c>
      <c r="OE88" s="128">
        <v>0</v>
      </c>
      <c r="OF88" s="128">
        <v>0</v>
      </c>
      <c r="OG88" s="128">
        <v>0</v>
      </c>
      <c r="OH88" s="128">
        <v>0</v>
      </c>
      <c r="OI88" s="128">
        <v>0</v>
      </c>
      <c r="OJ88" s="128">
        <v>0</v>
      </c>
      <c r="OK88" s="128">
        <v>0</v>
      </c>
      <c r="OL88" s="128"/>
      <c r="OM88" s="128"/>
      <c r="ON88" s="128"/>
      <c r="OO88" s="128"/>
      <c r="OP88" s="128"/>
      <c r="OQ88" s="128"/>
      <c r="OR88" s="128"/>
      <c r="OS88" s="128"/>
      <c r="OT88" s="128"/>
      <c r="OU88" s="128"/>
      <c r="OV88" s="128"/>
      <c r="OW88" s="128"/>
      <c r="OX88" s="128"/>
      <c r="OY88" s="128"/>
      <c r="OZ88" s="128"/>
      <c r="PA88" s="128"/>
      <c r="PB88" s="128"/>
      <c r="PC88" s="128"/>
      <c r="PD88" s="128"/>
      <c r="PE88" s="128"/>
      <c r="PF88" s="128"/>
      <c r="PG88" s="128"/>
      <c r="PH88" s="128"/>
      <c r="PI88" s="128"/>
      <c r="PJ88" s="128"/>
      <c r="PK88" s="128"/>
      <c r="PL88" s="128"/>
      <c r="PM88" s="128"/>
      <c r="PN88" s="128"/>
      <c r="PO88" s="128"/>
      <c r="PP88" s="128"/>
      <c r="PQ88" s="128"/>
      <c r="PR88" s="128"/>
      <c r="PS88" s="128">
        <v>3</v>
      </c>
      <c r="PT88" s="128">
        <v>2</v>
      </c>
      <c r="PU88" s="128">
        <v>2</v>
      </c>
      <c r="PV88" s="128">
        <v>1</v>
      </c>
      <c r="PW88" s="128"/>
      <c r="PX88" s="128"/>
      <c r="PY88" s="128"/>
      <c r="PZ88" s="128"/>
      <c r="QA88" s="128"/>
      <c r="QB88" s="128"/>
      <c r="QC88" s="128"/>
      <c r="QD88" s="198"/>
      <c r="QE88" s="128"/>
      <c r="QF88" s="163"/>
      <c r="QG88" s="128"/>
      <c r="QH88" s="128"/>
      <c r="QI88" s="128"/>
      <c r="QJ88" s="128"/>
      <c r="QK88" s="128"/>
      <c r="QL88" s="128"/>
      <c r="QM88" s="128">
        <v>5.625</v>
      </c>
      <c r="QN88" s="128" t="s">
        <v>1813</v>
      </c>
      <c r="QO88" s="163" t="s">
        <v>1814</v>
      </c>
      <c r="QP88" s="128">
        <v>0</v>
      </c>
      <c r="QQ88" s="128"/>
      <c r="QR88" s="128"/>
      <c r="QS88" s="128"/>
      <c r="QT88" s="128"/>
      <c r="QU88" s="128"/>
      <c r="QV88" s="128"/>
      <c r="QW88" s="128"/>
      <c r="QX88" s="128"/>
      <c r="QY88" s="128"/>
      <c r="QZ88" s="128"/>
      <c r="RA88" s="128"/>
      <c r="RB88" s="128"/>
      <c r="RC88" s="128"/>
      <c r="RD88" s="128"/>
      <c r="RE88" s="128"/>
      <c r="RF88" s="128"/>
      <c r="RG88" s="128"/>
      <c r="RH88" s="128"/>
      <c r="RI88" s="128"/>
      <c r="RJ88" s="128"/>
      <c r="RK88" s="128"/>
      <c r="RL88" s="128"/>
      <c r="RM88" s="169"/>
      <c r="RN88" s="128"/>
      <c r="RO88" s="169"/>
      <c r="RP88" s="128"/>
      <c r="RQ88" s="128" t="s">
        <v>1815</v>
      </c>
      <c r="RR88" s="105">
        <f t="shared" si="47"/>
        <v>2.7199999999999989</v>
      </c>
      <c r="RS88" s="113">
        <f t="shared" si="48"/>
        <v>2.66</v>
      </c>
      <c r="RT88" s="105">
        <f t="shared" si="49"/>
        <v>2.5150000000000006</v>
      </c>
      <c r="RU88" s="105">
        <f t="shared" si="50"/>
        <v>0</v>
      </c>
      <c r="RV88" s="105">
        <f t="shared" si="51"/>
        <v>0</v>
      </c>
      <c r="RW88" s="105">
        <f t="shared" si="52"/>
        <v>0</v>
      </c>
      <c r="RX88" s="105">
        <f t="shared" si="53"/>
        <v>0</v>
      </c>
      <c r="RY88" s="105">
        <f t="shared" si="54"/>
        <v>0</v>
      </c>
      <c r="RZ88" s="105">
        <f t="shared" si="55"/>
        <v>0</v>
      </c>
      <c r="SA88" s="105">
        <f t="shared" si="56"/>
        <v>0</v>
      </c>
      <c r="SB88" s="105">
        <f t="shared" si="57"/>
        <v>0</v>
      </c>
      <c r="SC88" s="105">
        <f t="shared" si="58"/>
        <v>0</v>
      </c>
      <c r="SD88" s="106">
        <f t="shared" si="62"/>
        <v>2.6316666666666664</v>
      </c>
      <c r="SE88" s="106">
        <f t="shared" si="63"/>
        <v>0</v>
      </c>
      <c r="SF88" s="106">
        <f t="shared" si="64"/>
        <v>0</v>
      </c>
      <c r="SG88" s="106">
        <f t="shared" si="59"/>
        <v>0</v>
      </c>
      <c r="SH88" s="107">
        <f>(SD88/1000)*Parameters!$H$2</f>
        <v>7.7634166666666656E-5</v>
      </c>
      <c r="SI88" s="107">
        <f>(SE88/1000)*Parameters!$H$4</f>
        <v>0</v>
      </c>
      <c r="SJ88" s="107">
        <f>(SF88/1000)*Parameters!$H$3</f>
        <v>0</v>
      </c>
      <c r="SK88" s="107">
        <f>(SG88/1000)*Parameters!$H$5</f>
        <v>0</v>
      </c>
      <c r="SL88" s="108">
        <f t="shared" si="65"/>
        <v>7.7634166666666656E-5</v>
      </c>
      <c r="SM88" s="109">
        <f t="shared" si="60"/>
        <v>1</v>
      </c>
      <c r="SN88" s="109">
        <f t="shared" si="72"/>
        <v>0</v>
      </c>
      <c r="SO88" s="109">
        <f t="shared" si="73"/>
        <v>0</v>
      </c>
      <c r="SP88" s="109">
        <f t="shared" si="74"/>
        <v>0</v>
      </c>
      <c r="SQ88" s="110">
        <f>SUM(GS88*Parameters!$L$2,GT88*Parameters!$L$3,GU88*Parameters!$L$4,GV88*Parameters!$L$5)</f>
        <v>5.0999999999999996</v>
      </c>
      <c r="SR88" s="110">
        <f>SUM(LF88*Parameters!$L$2,LG88*Parameters!$L$3,LH88*Parameters!$L$4,LI88*Parameters!$L$5)</f>
        <v>6.1</v>
      </c>
      <c r="SS88" s="110">
        <f>SUM(PS88*Parameters!$L$2,PT88*Parameters!$L$3,PU88*Parameters!$L$4,PV88*Parameters!$L$5)</f>
        <v>5.8999999999999995</v>
      </c>
      <c r="ST88" s="110">
        <f t="shared" si="66"/>
        <v>5.6999999999999993</v>
      </c>
      <c r="SU88" s="111">
        <f t="shared" si="67"/>
        <v>0.46522336451483431</v>
      </c>
      <c r="SV88" s="111">
        <f t="shared" si="68"/>
        <v>0</v>
      </c>
      <c r="SW88" s="111">
        <f t="shared" si="69"/>
        <v>0</v>
      </c>
      <c r="SX88" s="111">
        <f t="shared" si="70"/>
        <v>0</v>
      </c>
      <c r="SY88" s="162">
        <f t="shared" si="61"/>
        <v>45648</v>
      </c>
      <c r="SZ88" s="162">
        <f t="shared" si="71"/>
        <v>45648</v>
      </c>
    </row>
    <row r="89" spans="1:520">
      <c r="A89" s="276">
        <v>45654.480969213</v>
      </c>
      <c r="B89" s="276">
        <v>45654.484246539403</v>
      </c>
      <c r="C89" s="276">
        <v>45654</v>
      </c>
      <c r="D89" s="121"/>
      <c r="E89" s="121" t="s">
        <v>322</v>
      </c>
      <c r="F89" s="121"/>
      <c r="G89" s="121" t="s">
        <v>322</v>
      </c>
      <c r="H89" s="121"/>
      <c r="I89" s="121" t="s">
        <v>323</v>
      </c>
      <c r="J89" s="121"/>
      <c r="K89" s="121" t="s">
        <v>727</v>
      </c>
      <c r="L89" s="151" t="s">
        <v>728</v>
      </c>
      <c r="M89" s="245" t="s">
        <v>514</v>
      </c>
      <c r="N89" s="121" t="s">
        <v>331</v>
      </c>
      <c r="O89" s="121">
        <v>1</v>
      </c>
      <c r="P89" s="121">
        <v>0</v>
      </c>
      <c r="Q89" s="121">
        <v>0</v>
      </c>
      <c r="R89" s="121">
        <v>0</v>
      </c>
      <c r="S89" s="121">
        <v>0</v>
      </c>
      <c r="T89" s="121">
        <v>0</v>
      </c>
      <c r="U89" s="121"/>
      <c r="V89" s="121" t="s">
        <v>329</v>
      </c>
      <c r="W89" s="121">
        <v>0</v>
      </c>
      <c r="X89" s="121">
        <v>1</v>
      </c>
      <c r="Y89" s="117">
        <v>0</v>
      </c>
      <c r="Z89" s="117">
        <v>0</v>
      </c>
      <c r="AA89" s="117">
        <v>0</v>
      </c>
      <c r="AB89" s="117">
        <v>0</v>
      </c>
      <c r="AC89" s="117">
        <v>0</v>
      </c>
      <c r="AD89" s="117">
        <v>0</v>
      </c>
      <c r="AE89" s="117">
        <v>0</v>
      </c>
      <c r="AF89" s="117">
        <v>0</v>
      </c>
      <c r="AG89" s="117">
        <v>0</v>
      </c>
      <c r="AH89" s="117"/>
      <c r="AI89" s="117"/>
      <c r="AJ89" s="117"/>
      <c r="AK89" s="117"/>
      <c r="AL89" s="117"/>
      <c r="AM89" s="117"/>
      <c r="AN89" s="117"/>
      <c r="AO89" s="117"/>
      <c r="AP89" s="117"/>
      <c r="AQ89" s="117"/>
      <c r="AR89" s="117"/>
      <c r="AS89" s="117"/>
      <c r="AT89" s="117"/>
      <c r="AU89" s="117"/>
      <c r="AV89" s="117"/>
      <c r="AW89" s="117"/>
      <c r="AX89" s="117"/>
      <c r="AY89" s="117"/>
      <c r="AZ89" s="117"/>
      <c r="BA89" s="117"/>
      <c r="BB89" s="117"/>
      <c r="BC89" s="117"/>
      <c r="BD89" s="117"/>
      <c r="BE89" s="117"/>
      <c r="BF89" s="190"/>
      <c r="BG89" s="121"/>
      <c r="BH89" s="122"/>
      <c r="BI89" s="117"/>
      <c r="BJ89" s="117"/>
      <c r="BK89" s="117"/>
      <c r="BL89" s="117"/>
      <c r="BM89" s="117"/>
      <c r="BN89" s="117"/>
      <c r="BO89" s="117">
        <v>13.25</v>
      </c>
      <c r="BP89" s="117" t="s">
        <v>1816</v>
      </c>
      <c r="BQ89" s="122" t="s">
        <v>1817</v>
      </c>
      <c r="BR89" s="117"/>
      <c r="BS89" s="117"/>
      <c r="BT89" s="117"/>
      <c r="BU89" s="117"/>
      <c r="BV89" s="117"/>
      <c r="BW89" s="117"/>
      <c r="BX89" s="117"/>
      <c r="BY89" s="117"/>
      <c r="BZ89" s="117"/>
      <c r="CA89" s="117"/>
      <c r="CB89" s="117"/>
      <c r="CC89" s="117"/>
      <c r="CD89" s="117"/>
      <c r="CE89" s="117"/>
      <c r="CF89" s="117"/>
      <c r="CG89" s="117"/>
      <c r="CH89" s="117"/>
      <c r="CI89" s="117"/>
      <c r="CJ89" s="117"/>
      <c r="CK89" s="117"/>
      <c r="CL89" s="117"/>
      <c r="CM89" s="117"/>
      <c r="CN89" s="117"/>
      <c r="CO89" s="117"/>
      <c r="CP89" s="117"/>
      <c r="CQ89" s="117"/>
      <c r="CR89" s="117"/>
      <c r="CS89" s="117"/>
      <c r="CT89" s="117"/>
      <c r="CU89" s="117"/>
      <c r="CV89" s="117"/>
      <c r="CW89" s="117"/>
      <c r="CX89" s="117"/>
      <c r="CY89" s="117"/>
      <c r="CZ89" s="117"/>
      <c r="DA89" s="117"/>
      <c r="DB89" s="117"/>
      <c r="DC89" s="117"/>
      <c r="DD89" s="117"/>
      <c r="DE89" s="117"/>
      <c r="DF89" s="117"/>
      <c r="DG89" s="117"/>
      <c r="DH89" s="117"/>
      <c r="DI89" s="117"/>
      <c r="DJ89" s="117"/>
      <c r="DK89" s="117"/>
      <c r="DL89" s="117"/>
      <c r="DM89" s="117"/>
      <c r="DN89" s="171"/>
      <c r="DO89" s="117"/>
      <c r="DP89" s="166"/>
      <c r="DQ89" s="117"/>
      <c r="DR89" s="166"/>
      <c r="DS89" s="117"/>
      <c r="DT89" s="117"/>
      <c r="DU89" s="117"/>
      <c r="DV89" s="117"/>
      <c r="DW89" s="248" t="s">
        <v>731</v>
      </c>
      <c r="DX89" s="117"/>
      <c r="DY89" s="117"/>
      <c r="DZ89" s="117"/>
      <c r="EA89" s="117"/>
      <c r="EB89" s="117"/>
      <c r="EC89" s="117"/>
      <c r="ED89" s="117" t="s">
        <v>1818</v>
      </c>
      <c r="EE89" s="161">
        <v>45655.478307777797</v>
      </c>
      <c r="EF89" s="262">
        <v>45655.4849828472</v>
      </c>
      <c r="EG89" s="252">
        <v>45655</v>
      </c>
      <c r="EH89" s="129"/>
      <c r="EI89" s="129" t="s">
        <v>322</v>
      </c>
      <c r="EJ89" s="129"/>
      <c r="EK89" s="129" t="s">
        <v>322</v>
      </c>
      <c r="EL89" s="129"/>
      <c r="EM89" s="129" t="s">
        <v>323</v>
      </c>
      <c r="EN89" s="129"/>
      <c r="EO89" s="129" t="s">
        <v>727</v>
      </c>
      <c r="EP89" s="153" t="s">
        <v>731</v>
      </c>
      <c r="EQ89" s="153" t="s">
        <v>514</v>
      </c>
      <c r="ER89" s="129" t="s">
        <v>331</v>
      </c>
      <c r="ES89" s="129">
        <v>1</v>
      </c>
      <c r="ET89" s="129">
        <v>0</v>
      </c>
      <c r="EU89" s="129">
        <v>0</v>
      </c>
      <c r="EV89" s="129">
        <v>0</v>
      </c>
      <c r="EW89" s="129">
        <v>0</v>
      </c>
      <c r="EX89" s="129">
        <v>0</v>
      </c>
      <c r="EY89" s="129"/>
      <c r="EZ89" s="129" t="s">
        <v>329</v>
      </c>
      <c r="FA89" s="129">
        <v>0</v>
      </c>
      <c r="FB89" s="129">
        <v>1</v>
      </c>
      <c r="FC89" s="129">
        <v>0</v>
      </c>
      <c r="FD89" s="129">
        <v>0</v>
      </c>
      <c r="FE89" s="129">
        <v>0</v>
      </c>
      <c r="FF89" s="129">
        <v>0</v>
      </c>
      <c r="FG89" s="129">
        <v>0</v>
      </c>
      <c r="FH89" s="129">
        <v>0</v>
      </c>
      <c r="FI89" s="129">
        <v>0</v>
      </c>
      <c r="FJ89" s="129">
        <v>0</v>
      </c>
      <c r="FK89" s="129">
        <v>0</v>
      </c>
      <c r="FL89" s="129"/>
      <c r="FM89" s="129"/>
      <c r="FN89" s="129"/>
      <c r="FO89" s="129"/>
      <c r="FP89" s="129"/>
      <c r="FQ89" s="129"/>
      <c r="FR89" s="129"/>
      <c r="FS89" s="129"/>
      <c r="FT89" s="129"/>
      <c r="FU89" s="129"/>
      <c r="FV89" s="129"/>
      <c r="FW89" s="129"/>
      <c r="FX89" s="129"/>
      <c r="FY89" s="129"/>
      <c r="FZ89" s="129"/>
      <c r="GA89" s="129"/>
      <c r="GB89" s="129"/>
      <c r="GC89" s="129"/>
      <c r="GD89" s="129"/>
      <c r="GE89" s="129"/>
      <c r="GF89" s="129"/>
      <c r="GG89" s="129"/>
      <c r="GH89" s="129"/>
      <c r="GI89" s="129"/>
      <c r="GJ89" s="129"/>
      <c r="GK89" s="129"/>
      <c r="GL89" s="129"/>
      <c r="GM89" s="129"/>
      <c r="GN89" s="129"/>
      <c r="GO89" s="129"/>
      <c r="GP89" s="129"/>
      <c r="GQ89" s="129"/>
      <c r="GR89" s="129"/>
      <c r="GS89" s="129">
        <v>2</v>
      </c>
      <c r="GT89" s="129">
        <v>3</v>
      </c>
      <c r="GU89" s="129">
        <v>2</v>
      </c>
      <c r="GV89" s="129">
        <v>1</v>
      </c>
      <c r="GW89" s="129"/>
      <c r="GX89" s="129"/>
      <c r="GY89" s="129"/>
      <c r="GZ89" s="129"/>
      <c r="HA89" s="129"/>
      <c r="HB89" s="129"/>
      <c r="HC89" s="129"/>
      <c r="HD89" s="186"/>
      <c r="HE89" s="129"/>
      <c r="HF89" s="140"/>
      <c r="HG89" s="129"/>
      <c r="HH89" s="129"/>
      <c r="HI89" s="129"/>
      <c r="HJ89" s="129"/>
      <c r="HK89" s="129"/>
      <c r="HL89" s="129"/>
      <c r="HM89" s="129">
        <v>10.27</v>
      </c>
      <c r="HN89" s="129" t="s">
        <v>1819</v>
      </c>
      <c r="HO89" s="140" t="s">
        <v>1820</v>
      </c>
      <c r="HP89" s="129">
        <v>0</v>
      </c>
      <c r="HQ89" s="129"/>
      <c r="HR89" s="129"/>
      <c r="HS89" s="129"/>
      <c r="HT89" s="129"/>
      <c r="HU89" s="129"/>
      <c r="HV89" s="129"/>
      <c r="HW89" s="129"/>
      <c r="HX89" s="129"/>
      <c r="HY89" s="129"/>
      <c r="HZ89" s="129"/>
      <c r="IA89" s="129"/>
      <c r="IB89" s="129"/>
      <c r="IC89" s="129"/>
      <c r="ID89" s="129"/>
      <c r="IE89" s="129"/>
      <c r="IF89" s="129"/>
      <c r="IG89" s="129"/>
      <c r="IH89" s="129"/>
      <c r="II89" s="129"/>
      <c r="IJ89" s="129"/>
      <c r="IK89" s="129"/>
      <c r="IL89" s="177" t="s">
        <v>735</v>
      </c>
      <c r="IM89" s="129"/>
      <c r="IN89" s="139"/>
      <c r="IO89" s="129"/>
      <c r="IP89" s="129"/>
      <c r="IQ89" s="129" t="s">
        <v>1821</v>
      </c>
      <c r="IR89" s="265">
        <v>45656.480620694398</v>
      </c>
      <c r="IS89" s="265">
        <v>45663.520849375003</v>
      </c>
      <c r="IT89" s="265">
        <v>45656</v>
      </c>
      <c r="IU89" s="142"/>
      <c r="IV89" s="142" t="s">
        <v>322</v>
      </c>
      <c r="IW89" s="142"/>
      <c r="IX89" s="142" t="s">
        <v>322</v>
      </c>
      <c r="IY89" s="142"/>
      <c r="IZ89" s="142" t="s">
        <v>323</v>
      </c>
      <c r="JA89" s="142"/>
      <c r="JB89" s="142" t="s">
        <v>727</v>
      </c>
      <c r="JC89" s="154" t="s">
        <v>735</v>
      </c>
      <c r="JD89" s="154" t="s">
        <v>514</v>
      </c>
      <c r="JE89" s="142" t="s">
        <v>331</v>
      </c>
      <c r="JF89" s="142">
        <v>1</v>
      </c>
      <c r="JG89" s="142">
        <v>0</v>
      </c>
      <c r="JH89" s="142">
        <v>0</v>
      </c>
      <c r="JI89" s="142">
        <v>0</v>
      </c>
      <c r="JJ89" s="142">
        <v>0</v>
      </c>
      <c r="JK89" s="142">
        <v>0</v>
      </c>
      <c r="JL89" s="142"/>
      <c r="JM89" s="142" t="s">
        <v>329</v>
      </c>
      <c r="JN89" s="142">
        <v>0</v>
      </c>
      <c r="JO89" s="142">
        <v>1</v>
      </c>
      <c r="JP89" s="142">
        <v>0</v>
      </c>
      <c r="JQ89" s="142">
        <v>0</v>
      </c>
      <c r="JR89" s="142">
        <v>0</v>
      </c>
      <c r="JS89" s="142">
        <v>0</v>
      </c>
      <c r="JT89" s="142">
        <v>0</v>
      </c>
      <c r="JU89" s="142">
        <v>0</v>
      </c>
      <c r="JV89" s="142">
        <v>0</v>
      </c>
      <c r="JW89" s="142">
        <v>0</v>
      </c>
      <c r="JX89" s="142">
        <v>0</v>
      </c>
      <c r="JY89" s="142"/>
      <c r="JZ89" s="142"/>
      <c r="KA89" s="142"/>
      <c r="KB89" s="142"/>
      <c r="KC89" s="142"/>
      <c r="KD89" s="142"/>
      <c r="KE89" s="142"/>
      <c r="KF89" s="142"/>
      <c r="KG89" s="142"/>
      <c r="KH89" s="142"/>
      <c r="KI89" s="142"/>
      <c r="KJ89" s="142"/>
      <c r="KK89" s="142"/>
      <c r="KL89" s="142"/>
      <c r="KM89" s="142"/>
      <c r="KN89" s="142"/>
      <c r="KO89" s="142"/>
      <c r="KP89" s="142"/>
      <c r="KQ89" s="142"/>
      <c r="KR89" s="142"/>
      <c r="KS89" s="142"/>
      <c r="KT89" s="142"/>
      <c r="KU89" s="142"/>
      <c r="KV89" s="142"/>
      <c r="KW89" s="142"/>
      <c r="KX89" s="142"/>
      <c r="KY89" s="142"/>
      <c r="KZ89" s="142"/>
      <c r="LA89" s="142"/>
      <c r="LB89" s="142"/>
      <c r="LC89" s="142"/>
      <c r="LD89" s="142"/>
      <c r="LE89" s="142"/>
      <c r="LF89" s="142">
        <v>2</v>
      </c>
      <c r="LG89" s="142">
        <v>3</v>
      </c>
      <c r="LH89" s="142">
        <v>2</v>
      </c>
      <c r="LI89" s="142">
        <v>1</v>
      </c>
      <c r="LJ89" s="142"/>
      <c r="LK89" s="142"/>
      <c r="LL89" s="142"/>
      <c r="LM89" s="142"/>
      <c r="LN89" s="142"/>
      <c r="LO89" s="142"/>
      <c r="LP89" s="142"/>
      <c r="LQ89" s="194"/>
      <c r="LR89" s="142"/>
      <c r="LS89" s="144"/>
      <c r="LT89" s="142"/>
      <c r="LU89" s="142"/>
      <c r="LV89" s="142"/>
      <c r="LW89" s="142"/>
      <c r="LX89" s="142"/>
      <c r="LY89" s="142"/>
      <c r="LZ89" s="142">
        <v>7.37</v>
      </c>
      <c r="MA89" s="142" t="s">
        <v>1822</v>
      </c>
      <c r="MB89" s="144" t="s">
        <v>1823</v>
      </c>
      <c r="MC89" s="142">
        <v>0</v>
      </c>
      <c r="MD89" s="142"/>
      <c r="ME89" s="142"/>
      <c r="MF89" s="142"/>
      <c r="MG89" s="142"/>
      <c r="MH89" s="142"/>
      <c r="MI89" s="142"/>
      <c r="MJ89" s="142"/>
      <c r="MK89" s="142"/>
      <c r="ML89" s="142"/>
      <c r="MM89" s="142"/>
      <c r="MN89" s="142"/>
      <c r="MO89" s="142"/>
      <c r="MP89" s="142"/>
      <c r="MQ89" s="142"/>
      <c r="MR89" s="142"/>
      <c r="MS89" s="142"/>
      <c r="MT89" s="142"/>
      <c r="MU89" s="142"/>
      <c r="MV89" s="142"/>
      <c r="MW89" s="142"/>
      <c r="MX89" s="142"/>
      <c r="MY89" s="168"/>
      <c r="MZ89" s="142"/>
      <c r="NA89" s="180" t="s">
        <v>739</v>
      </c>
      <c r="NB89" s="142"/>
      <c r="NC89" s="142"/>
      <c r="ND89" s="142" t="s">
        <v>1824</v>
      </c>
      <c r="NE89" s="270">
        <v>45657.480615416702</v>
      </c>
      <c r="NF89" s="270">
        <v>45657.484431203702</v>
      </c>
      <c r="NG89" s="270">
        <v>45657</v>
      </c>
      <c r="NH89" s="128"/>
      <c r="NI89" s="128" t="s">
        <v>322</v>
      </c>
      <c r="NJ89" s="128"/>
      <c r="NK89" s="128" t="s">
        <v>322</v>
      </c>
      <c r="NL89" s="128"/>
      <c r="NM89" s="128" t="s">
        <v>323</v>
      </c>
      <c r="NN89" s="128"/>
      <c r="NO89" s="128" t="s">
        <v>727</v>
      </c>
      <c r="NP89" s="136" t="s">
        <v>739</v>
      </c>
      <c r="NQ89" s="136" t="s">
        <v>514</v>
      </c>
      <c r="NR89" s="128" t="s">
        <v>331</v>
      </c>
      <c r="NS89" s="128">
        <v>1</v>
      </c>
      <c r="NT89" s="128">
        <v>0</v>
      </c>
      <c r="NU89" s="128">
        <v>0</v>
      </c>
      <c r="NV89" s="128">
        <v>0</v>
      </c>
      <c r="NW89" s="128">
        <v>0</v>
      </c>
      <c r="NX89" s="128">
        <v>0</v>
      </c>
      <c r="NY89" s="128"/>
      <c r="NZ89" s="128" t="s">
        <v>329</v>
      </c>
      <c r="OA89" s="128">
        <v>0</v>
      </c>
      <c r="OB89" s="128">
        <v>1</v>
      </c>
      <c r="OC89" s="128">
        <v>0</v>
      </c>
      <c r="OD89" s="128">
        <v>0</v>
      </c>
      <c r="OE89" s="128">
        <v>0</v>
      </c>
      <c r="OF89" s="128">
        <v>0</v>
      </c>
      <c r="OG89" s="128">
        <v>0</v>
      </c>
      <c r="OH89" s="128">
        <v>0</v>
      </c>
      <c r="OI89" s="128">
        <v>0</v>
      </c>
      <c r="OJ89" s="128">
        <v>0</v>
      </c>
      <c r="OK89" s="128">
        <v>0</v>
      </c>
      <c r="OL89" s="128"/>
      <c r="OM89" s="128"/>
      <c r="ON89" s="128"/>
      <c r="OO89" s="128"/>
      <c r="OP89" s="128"/>
      <c r="OQ89" s="128"/>
      <c r="OR89" s="128"/>
      <c r="OS89" s="128"/>
      <c r="OT89" s="128"/>
      <c r="OU89" s="128"/>
      <c r="OV89" s="128"/>
      <c r="OW89" s="128"/>
      <c r="OX89" s="128"/>
      <c r="OY89" s="128"/>
      <c r="OZ89" s="128"/>
      <c r="PA89" s="128"/>
      <c r="PB89" s="128"/>
      <c r="PC89" s="128"/>
      <c r="PD89" s="128"/>
      <c r="PE89" s="128"/>
      <c r="PF89" s="128"/>
      <c r="PG89" s="128"/>
      <c r="PH89" s="128"/>
      <c r="PI89" s="128"/>
      <c r="PJ89" s="128"/>
      <c r="PK89" s="128"/>
      <c r="PL89" s="128"/>
      <c r="PM89" s="128"/>
      <c r="PN89" s="128"/>
      <c r="PO89" s="128"/>
      <c r="PP89" s="128"/>
      <c r="PQ89" s="128"/>
      <c r="PR89" s="128"/>
      <c r="PS89" s="128">
        <v>2</v>
      </c>
      <c r="PT89" s="128">
        <v>3</v>
      </c>
      <c r="PU89" s="128">
        <v>2</v>
      </c>
      <c r="PV89" s="128">
        <v>1</v>
      </c>
      <c r="PW89" s="128"/>
      <c r="PX89" s="128"/>
      <c r="PY89" s="128"/>
      <c r="PZ89" s="128"/>
      <c r="QA89" s="128"/>
      <c r="QB89" s="128"/>
      <c r="QC89" s="128"/>
      <c r="QD89" s="198"/>
      <c r="QE89" s="128"/>
      <c r="QF89" s="163"/>
      <c r="QG89" s="128"/>
      <c r="QH89" s="128"/>
      <c r="QI89" s="128"/>
      <c r="QJ89" s="128"/>
      <c r="QK89" s="128"/>
      <c r="QL89" s="128"/>
      <c r="QM89" s="128">
        <v>4.47</v>
      </c>
      <c r="QN89" s="128" t="s">
        <v>1825</v>
      </c>
      <c r="QO89" s="163" t="s">
        <v>1826</v>
      </c>
      <c r="QP89" s="128">
        <v>0</v>
      </c>
      <c r="QQ89" s="128"/>
      <c r="QR89" s="128"/>
      <c r="QS89" s="128"/>
      <c r="QT89" s="128"/>
      <c r="QU89" s="128"/>
      <c r="QV89" s="128"/>
      <c r="QW89" s="128"/>
      <c r="QX89" s="128"/>
      <c r="QY89" s="128"/>
      <c r="QZ89" s="128"/>
      <c r="RA89" s="128"/>
      <c r="RB89" s="128"/>
      <c r="RC89" s="128"/>
      <c r="RD89" s="128"/>
      <c r="RE89" s="128"/>
      <c r="RF89" s="128"/>
      <c r="RG89" s="128"/>
      <c r="RH89" s="128"/>
      <c r="RI89" s="128"/>
      <c r="RJ89" s="128"/>
      <c r="RK89" s="128"/>
      <c r="RL89" s="128"/>
      <c r="RM89" s="169"/>
      <c r="RN89" s="128"/>
      <c r="RO89" s="169"/>
      <c r="RP89" s="128"/>
      <c r="RQ89" s="128" t="s">
        <v>1827</v>
      </c>
      <c r="RR89" s="105">
        <f t="shared" si="47"/>
        <v>2.9800000000000004</v>
      </c>
      <c r="RS89" s="113">
        <f t="shared" si="48"/>
        <v>2.8999999999999995</v>
      </c>
      <c r="RT89" s="105">
        <f t="shared" si="49"/>
        <v>2.9000000000000004</v>
      </c>
      <c r="RU89" s="105">
        <f t="shared" si="50"/>
        <v>0</v>
      </c>
      <c r="RV89" s="105">
        <f t="shared" si="51"/>
        <v>0</v>
      </c>
      <c r="RW89" s="105">
        <f t="shared" si="52"/>
        <v>0</v>
      </c>
      <c r="RX89" s="105">
        <f t="shared" si="53"/>
        <v>0</v>
      </c>
      <c r="RY89" s="105">
        <f t="shared" si="54"/>
        <v>0</v>
      </c>
      <c r="RZ89" s="105">
        <f t="shared" si="55"/>
        <v>0</v>
      </c>
      <c r="SA89" s="105">
        <f t="shared" si="56"/>
        <v>0</v>
      </c>
      <c r="SB89" s="105">
        <f t="shared" si="57"/>
        <v>0</v>
      </c>
      <c r="SC89" s="105">
        <f t="shared" si="58"/>
        <v>0</v>
      </c>
      <c r="SD89" s="106">
        <f t="shared" si="62"/>
        <v>2.9266666666666672</v>
      </c>
      <c r="SE89" s="106">
        <f t="shared" si="63"/>
        <v>0</v>
      </c>
      <c r="SF89" s="106">
        <f t="shared" si="64"/>
        <v>0</v>
      </c>
      <c r="SG89" s="106">
        <f t="shared" si="59"/>
        <v>0</v>
      </c>
      <c r="SH89" s="107">
        <f>(SD89/1000)*Parameters!$H$2</f>
        <v>8.6336666666666676E-5</v>
      </c>
      <c r="SI89" s="107">
        <f>(SE89/1000)*Parameters!$H$4</f>
        <v>0</v>
      </c>
      <c r="SJ89" s="107">
        <f>(SF89/1000)*Parameters!$H$3</f>
        <v>0</v>
      </c>
      <c r="SK89" s="107">
        <f>(SG89/1000)*Parameters!$H$5</f>
        <v>0</v>
      </c>
      <c r="SL89" s="108">
        <f t="shared" si="65"/>
        <v>8.6336666666666676E-5</v>
      </c>
      <c r="SM89" s="109">
        <f t="shared" si="60"/>
        <v>1</v>
      </c>
      <c r="SN89" s="109">
        <f t="shared" si="72"/>
        <v>0</v>
      </c>
      <c r="SO89" s="109">
        <f t="shared" si="73"/>
        <v>0</v>
      </c>
      <c r="SP89" s="109">
        <f t="shared" si="74"/>
        <v>0</v>
      </c>
      <c r="SQ89" s="110">
        <f>SUM(GS89*Parameters!$L$2,GT89*Parameters!$L$3,GU89*Parameters!$L$4,GV89*Parameters!$L$5)</f>
        <v>6.2</v>
      </c>
      <c r="SR89" s="110">
        <f>SUM(LF89*Parameters!$L$2,LG89*Parameters!$L$3,LH89*Parameters!$L$4,LI89*Parameters!$L$5)</f>
        <v>6.2</v>
      </c>
      <c r="SS89" s="110">
        <f>SUM(PS89*Parameters!$L$2,PT89*Parameters!$L$3,PU89*Parameters!$L$4,PV89*Parameters!$L$5)</f>
        <v>6.2</v>
      </c>
      <c r="ST89" s="110">
        <f t="shared" si="66"/>
        <v>6.2</v>
      </c>
      <c r="SU89" s="111">
        <f t="shared" si="67"/>
        <v>0.47204301075268812</v>
      </c>
      <c r="SV89" s="111">
        <f t="shared" si="68"/>
        <v>0</v>
      </c>
      <c r="SW89" s="111">
        <f t="shared" si="69"/>
        <v>0</v>
      </c>
      <c r="SX89" s="111">
        <f t="shared" si="70"/>
        <v>0</v>
      </c>
      <c r="SY89" s="162">
        <f t="shared" si="61"/>
        <v>45654</v>
      </c>
      <c r="SZ89" s="162">
        <f t="shared" si="71"/>
        <v>45655</v>
      </c>
    </row>
    <row r="90" spans="1:520">
      <c r="A90" s="276">
        <v>45648.470321851899</v>
      </c>
      <c r="B90" s="276">
        <v>45648.476737835597</v>
      </c>
      <c r="C90" s="276">
        <v>45648</v>
      </c>
      <c r="D90" s="121"/>
      <c r="E90" s="121" t="s">
        <v>322</v>
      </c>
      <c r="F90" s="121"/>
      <c r="G90" s="121" t="s">
        <v>322</v>
      </c>
      <c r="H90" s="121"/>
      <c r="I90" s="121" t="s">
        <v>323</v>
      </c>
      <c r="J90" s="121"/>
      <c r="K90" s="121" t="s">
        <v>727</v>
      </c>
      <c r="L90" s="151" t="s">
        <v>808</v>
      </c>
      <c r="M90" s="245" t="s">
        <v>515</v>
      </c>
      <c r="N90" s="121" t="s">
        <v>411</v>
      </c>
      <c r="O90" s="121">
        <v>1</v>
      </c>
      <c r="P90" s="121">
        <v>0</v>
      </c>
      <c r="Q90" s="121">
        <v>1</v>
      </c>
      <c r="R90" s="121">
        <v>0</v>
      </c>
      <c r="S90" s="121">
        <v>0</v>
      </c>
      <c r="T90" s="121">
        <v>0</v>
      </c>
      <c r="U90" s="121"/>
      <c r="V90" s="121" t="s">
        <v>409</v>
      </c>
      <c r="W90" s="121">
        <v>0</v>
      </c>
      <c r="X90" s="121">
        <v>1</v>
      </c>
      <c r="Y90" s="117">
        <v>0</v>
      </c>
      <c r="Z90" s="117">
        <v>0</v>
      </c>
      <c r="AA90" s="117">
        <v>0</v>
      </c>
      <c r="AB90" s="117">
        <v>1</v>
      </c>
      <c r="AC90" s="117">
        <v>0</v>
      </c>
      <c r="AD90" s="117">
        <v>0</v>
      </c>
      <c r="AE90" s="117">
        <v>0</v>
      </c>
      <c r="AF90" s="117">
        <v>0</v>
      </c>
      <c r="AG90" s="117">
        <v>0</v>
      </c>
      <c r="AH90" s="117"/>
      <c r="AI90" s="117"/>
      <c r="AJ90" s="117"/>
      <c r="AK90" s="117"/>
      <c r="AL90" s="117"/>
      <c r="AM90" s="117"/>
      <c r="AN90" s="117"/>
      <c r="AO90" s="117"/>
      <c r="AP90" s="117"/>
      <c r="AQ90" s="117"/>
      <c r="AR90" s="117"/>
      <c r="AS90" s="117"/>
      <c r="AT90" s="117"/>
      <c r="AU90" s="117"/>
      <c r="AV90" s="117"/>
      <c r="AW90" s="117"/>
      <c r="AX90" s="117"/>
      <c r="AY90" s="117"/>
      <c r="AZ90" s="117"/>
      <c r="BA90" s="117"/>
      <c r="BB90" s="117"/>
      <c r="BC90" s="117"/>
      <c r="BD90" s="117"/>
      <c r="BE90" s="117"/>
      <c r="BF90" s="190"/>
      <c r="BG90" s="121"/>
      <c r="BH90" s="122"/>
      <c r="BI90" s="117"/>
      <c r="BJ90" s="117"/>
      <c r="BK90" s="117"/>
      <c r="BL90" s="117"/>
      <c r="BM90" s="117"/>
      <c r="BN90" s="117"/>
      <c r="BO90" s="117">
        <v>13.38</v>
      </c>
      <c r="BP90" s="117" t="s">
        <v>1828</v>
      </c>
      <c r="BQ90" s="122" t="s">
        <v>1829</v>
      </c>
      <c r="BR90" s="117">
        <v>16.95</v>
      </c>
      <c r="BS90" s="117" t="s">
        <v>1830</v>
      </c>
      <c r="BT90" s="122" t="s">
        <v>1831</v>
      </c>
      <c r="BU90" s="117"/>
      <c r="BV90" s="117"/>
      <c r="BW90" s="117"/>
      <c r="BX90" s="117"/>
      <c r="BY90" s="117"/>
      <c r="BZ90" s="117"/>
      <c r="CA90" s="117"/>
      <c r="CB90" s="117"/>
      <c r="CC90" s="117"/>
      <c r="CD90" s="117"/>
      <c r="CE90" s="117"/>
      <c r="CF90" s="117"/>
      <c r="CG90" s="117"/>
      <c r="CH90" s="117"/>
      <c r="CI90" s="117"/>
      <c r="CJ90" s="117"/>
      <c r="CK90" s="117"/>
      <c r="CL90" s="117"/>
      <c r="CM90" s="117"/>
      <c r="CN90" s="117"/>
      <c r="CO90" s="117"/>
      <c r="CP90" s="117"/>
      <c r="CQ90" s="117"/>
      <c r="CR90" s="117"/>
      <c r="CS90" s="117"/>
      <c r="CT90" s="117"/>
      <c r="CU90" s="117"/>
      <c r="CV90" s="117"/>
      <c r="CW90" s="117"/>
      <c r="CX90" s="117"/>
      <c r="CY90" s="117"/>
      <c r="CZ90" s="117"/>
      <c r="DA90" s="117"/>
      <c r="DB90" s="117"/>
      <c r="DC90" s="117"/>
      <c r="DD90" s="117"/>
      <c r="DE90" s="117"/>
      <c r="DF90" s="117"/>
      <c r="DG90" s="117"/>
      <c r="DH90" s="117"/>
      <c r="DI90" s="117"/>
      <c r="DJ90" s="117"/>
      <c r="DK90" s="117"/>
      <c r="DL90" s="117"/>
      <c r="DM90" s="117"/>
      <c r="DN90" s="171"/>
      <c r="DO90" s="117"/>
      <c r="DP90" s="166"/>
      <c r="DQ90" s="117"/>
      <c r="DR90" s="166"/>
      <c r="DS90" s="117"/>
      <c r="DT90" s="117"/>
      <c r="DU90" s="117"/>
      <c r="DV90" s="117"/>
      <c r="DW90" s="248" t="s">
        <v>756</v>
      </c>
      <c r="DX90" s="117"/>
      <c r="DY90" s="117"/>
      <c r="DZ90" s="117"/>
      <c r="EA90" s="117"/>
      <c r="EB90" s="117"/>
      <c r="EC90" s="117"/>
      <c r="ED90" s="117" t="s">
        <v>1832</v>
      </c>
      <c r="EE90" s="161">
        <v>45649.459943043999</v>
      </c>
      <c r="EF90" s="262">
        <v>45649.478176493103</v>
      </c>
      <c r="EG90" s="252">
        <v>45649</v>
      </c>
      <c r="EH90" s="129"/>
      <c r="EI90" s="129" t="s">
        <v>322</v>
      </c>
      <c r="EJ90" s="129"/>
      <c r="EK90" s="129" t="s">
        <v>322</v>
      </c>
      <c r="EL90" s="129"/>
      <c r="EM90" s="129" t="s">
        <v>323</v>
      </c>
      <c r="EN90" s="129"/>
      <c r="EO90" s="129" t="s">
        <v>727</v>
      </c>
      <c r="EP90" s="153" t="s">
        <v>756</v>
      </c>
      <c r="EQ90" s="153" t="s">
        <v>515</v>
      </c>
      <c r="ER90" s="129" t="s">
        <v>411</v>
      </c>
      <c r="ES90" s="129">
        <v>1</v>
      </c>
      <c r="ET90" s="129">
        <v>0</v>
      </c>
      <c r="EU90" s="129">
        <v>1</v>
      </c>
      <c r="EV90" s="129">
        <v>0</v>
      </c>
      <c r="EW90" s="129">
        <v>0</v>
      </c>
      <c r="EX90" s="129">
        <v>0</v>
      </c>
      <c r="EY90" s="129"/>
      <c r="EZ90" s="129" t="s">
        <v>409</v>
      </c>
      <c r="FA90" s="129">
        <v>0</v>
      </c>
      <c r="FB90" s="129">
        <v>1</v>
      </c>
      <c r="FC90" s="129">
        <v>0</v>
      </c>
      <c r="FD90" s="129">
        <v>0</v>
      </c>
      <c r="FE90" s="129">
        <v>0</v>
      </c>
      <c r="FF90" s="129">
        <v>1</v>
      </c>
      <c r="FG90" s="129">
        <v>0</v>
      </c>
      <c r="FH90" s="129">
        <v>0</v>
      </c>
      <c r="FI90" s="129">
        <v>0</v>
      </c>
      <c r="FJ90" s="129">
        <v>0</v>
      </c>
      <c r="FK90" s="129">
        <v>0</v>
      </c>
      <c r="FL90" s="129"/>
      <c r="FM90" s="129"/>
      <c r="FN90" s="129"/>
      <c r="FO90" s="129"/>
      <c r="FP90" s="129"/>
      <c r="FQ90" s="129"/>
      <c r="FR90" s="129"/>
      <c r="FS90" s="129"/>
      <c r="FT90" s="129"/>
      <c r="FU90" s="129"/>
      <c r="FV90" s="129"/>
      <c r="FW90" s="129"/>
      <c r="FX90" s="129"/>
      <c r="FY90" s="129"/>
      <c r="FZ90" s="129"/>
      <c r="GA90" s="129"/>
      <c r="GB90" s="129"/>
      <c r="GC90" s="129"/>
      <c r="GD90" s="129"/>
      <c r="GE90" s="129"/>
      <c r="GF90" s="129"/>
      <c r="GG90" s="129"/>
      <c r="GH90" s="129"/>
      <c r="GI90" s="129"/>
      <c r="GJ90" s="129"/>
      <c r="GK90" s="129"/>
      <c r="GL90" s="129"/>
      <c r="GM90" s="129"/>
      <c r="GN90" s="129"/>
      <c r="GO90" s="129"/>
      <c r="GP90" s="129"/>
      <c r="GQ90" s="129"/>
      <c r="GR90" s="129"/>
      <c r="GS90" s="129">
        <v>1</v>
      </c>
      <c r="GT90" s="129">
        <v>2</v>
      </c>
      <c r="GU90" s="129">
        <v>1</v>
      </c>
      <c r="GV90" s="129">
        <v>0</v>
      </c>
      <c r="GW90" s="129"/>
      <c r="GX90" s="129"/>
      <c r="GY90" s="129"/>
      <c r="GZ90" s="129"/>
      <c r="HA90" s="129"/>
      <c r="HB90" s="129"/>
      <c r="HC90" s="129"/>
      <c r="HD90" s="186"/>
      <c r="HE90" s="129"/>
      <c r="HF90" s="140"/>
      <c r="HG90" s="129"/>
      <c r="HH90" s="129"/>
      <c r="HI90" s="129"/>
      <c r="HJ90" s="129"/>
      <c r="HK90" s="129"/>
      <c r="HL90" s="129"/>
      <c r="HM90" s="129">
        <v>10.59</v>
      </c>
      <c r="HN90" s="129" t="s">
        <v>1833</v>
      </c>
      <c r="HO90" s="140" t="s">
        <v>1834</v>
      </c>
      <c r="HP90" s="129">
        <v>0</v>
      </c>
      <c r="HQ90" s="129"/>
      <c r="HR90" s="129"/>
      <c r="HS90" s="129">
        <v>16.350000000000001</v>
      </c>
      <c r="HT90" s="129" t="s">
        <v>1835</v>
      </c>
      <c r="HU90" s="140" t="s">
        <v>1836</v>
      </c>
      <c r="HV90" s="129">
        <v>0</v>
      </c>
      <c r="HW90" s="129"/>
      <c r="HX90" s="129"/>
      <c r="HY90" s="129"/>
      <c r="HZ90" s="129"/>
      <c r="IA90" s="129"/>
      <c r="IB90" s="129"/>
      <c r="IC90" s="129"/>
      <c r="ID90" s="129"/>
      <c r="IE90" s="129"/>
      <c r="IF90" s="129"/>
      <c r="IG90" s="129"/>
      <c r="IH90" s="129"/>
      <c r="II90" s="129"/>
      <c r="IJ90" s="129"/>
      <c r="IK90" s="129"/>
      <c r="IL90" s="177" t="s">
        <v>759</v>
      </c>
      <c r="IM90" s="129"/>
      <c r="IN90" s="139"/>
      <c r="IO90" s="129"/>
      <c r="IP90" s="129"/>
      <c r="IQ90" s="129" t="s">
        <v>1837</v>
      </c>
      <c r="IR90" s="266">
        <v>45650.455386087997</v>
      </c>
      <c r="IS90" s="266">
        <v>45650.468700069403</v>
      </c>
      <c r="IT90" s="265">
        <v>45650</v>
      </c>
      <c r="IU90" s="142"/>
      <c r="IV90" s="142" t="s">
        <v>322</v>
      </c>
      <c r="IW90" s="142"/>
      <c r="IX90" s="142" t="s">
        <v>322</v>
      </c>
      <c r="IY90" s="142"/>
      <c r="IZ90" s="142" t="s">
        <v>323</v>
      </c>
      <c r="JA90" s="142"/>
      <c r="JB90" s="142" t="s">
        <v>727</v>
      </c>
      <c r="JC90" s="154" t="s">
        <v>759</v>
      </c>
      <c r="JD90" s="154" t="s">
        <v>515</v>
      </c>
      <c r="JE90" s="142" t="s">
        <v>411</v>
      </c>
      <c r="JF90" s="142">
        <v>1</v>
      </c>
      <c r="JG90" s="142">
        <v>0</v>
      </c>
      <c r="JH90" s="142">
        <v>1</v>
      </c>
      <c r="JI90" s="142">
        <v>0</v>
      </c>
      <c r="JJ90" s="142">
        <v>0</v>
      </c>
      <c r="JK90" s="142">
        <v>0</v>
      </c>
      <c r="JL90" s="142"/>
      <c r="JM90" s="142" t="s">
        <v>409</v>
      </c>
      <c r="JN90" s="142">
        <v>0</v>
      </c>
      <c r="JO90" s="142">
        <v>1</v>
      </c>
      <c r="JP90" s="142">
        <v>0</v>
      </c>
      <c r="JQ90" s="142">
        <v>0</v>
      </c>
      <c r="JR90" s="142">
        <v>0</v>
      </c>
      <c r="JS90" s="142">
        <v>1</v>
      </c>
      <c r="JT90" s="142">
        <v>0</v>
      </c>
      <c r="JU90" s="145">
        <v>0</v>
      </c>
      <c r="JV90" s="142">
        <v>0</v>
      </c>
      <c r="JW90" s="142">
        <v>0</v>
      </c>
      <c r="JX90" s="142">
        <v>0</v>
      </c>
      <c r="JY90" s="142"/>
      <c r="JZ90" s="142"/>
      <c r="KA90" s="142"/>
      <c r="KB90" s="142"/>
      <c r="KC90" s="142"/>
      <c r="KD90" s="142"/>
      <c r="KE90" s="142"/>
      <c r="KF90" s="142"/>
      <c r="KG90" s="142"/>
      <c r="KH90" s="142"/>
      <c r="KI90" s="142"/>
      <c r="KJ90" s="142"/>
      <c r="KK90" s="142"/>
      <c r="KL90" s="142"/>
      <c r="KM90" s="142"/>
      <c r="KN90" s="142"/>
      <c r="KO90" s="142"/>
      <c r="KP90" s="142"/>
      <c r="KQ90" s="142"/>
      <c r="KR90" s="142"/>
      <c r="KS90" s="142"/>
      <c r="KT90" s="142"/>
      <c r="KU90" s="142"/>
      <c r="KV90" s="142"/>
      <c r="KW90" s="142"/>
      <c r="KX90" s="142"/>
      <c r="KY90" s="142"/>
      <c r="KZ90" s="142"/>
      <c r="LA90" s="142"/>
      <c r="LB90" s="142"/>
      <c r="LC90" s="142"/>
      <c r="LD90" s="142"/>
      <c r="LE90" s="142"/>
      <c r="LF90" s="142">
        <v>1</v>
      </c>
      <c r="LG90" s="142">
        <v>2</v>
      </c>
      <c r="LH90" s="142">
        <v>1</v>
      </c>
      <c r="LI90" s="142">
        <v>0</v>
      </c>
      <c r="LJ90" s="142"/>
      <c r="LK90" s="142"/>
      <c r="LL90" s="142"/>
      <c r="LM90" s="142"/>
      <c r="LN90" s="142"/>
      <c r="LO90" s="142"/>
      <c r="LP90" s="142"/>
      <c r="LQ90" s="194"/>
      <c r="LR90" s="142"/>
      <c r="LS90" s="144"/>
      <c r="LT90" s="142"/>
      <c r="LU90" s="142"/>
      <c r="LV90" s="142"/>
      <c r="LW90" s="142"/>
      <c r="LX90" s="142"/>
      <c r="LY90" s="142"/>
      <c r="LZ90" s="142">
        <v>7.79</v>
      </c>
      <c r="MA90" s="142" t="s">
        <v>1838</v>
      </c>
      <c r="MB90" s="144" t="s">
        <v>1839</v>
      </c>
      <c r="MC90" s="142">
        <v>0</v>
      </c>
      <c r="MD90" s="142"/>
      <c r="ME90" s="142"/>
      <c r="MF90" s="142">
        <v>15.8</v>
      </c>
      <c r="MG90" s="142" t="s">
        <v>1840</v>
      </c>
      <c r="MH90" s="144" t="s">
        <v>1841</v>
      </c>
      <c r="MI90" s="142">
        <v>0</v>
      </c>
      <c r="MJ90" s="142"/>
      <c r="MK90" s="142"/>
      <c r="ML90" s="142"/>
      <c r="MM90" s="142"/>
      <c r="MN90" s="142"/>
      <c r="MO90" s="142"/>
      <c r="MP90" s="142"/>
      <c r="MQ90" s="142"/>
      <c r="MR90" s="142"/>
      <c r="MS90" s="142"/>
      <c r="MT90" s="142"/>
      <c r="MU90" s="142"/>
      <c r="MV90" s="142"/>
      <c r="MW90" s="142"/>
      <c r="MX90" s="142"/>
      <c r="MY90" s="150"/>
      <c r="MZ90" s="142"/>
      <c r="NA90" s="181" t="s">
        <v>763</v>
      </c>
      <c r="NB90" s="142"/>
      <c r="NC90" s="142"/>
      <c r="ND90" s="142" t="s">
        <v>1842</v>
      </c>
      <c r="NE90" s="270">
        <v>45651.452642430602</v>
      </c>
      <c r="NF90" s="270">
        <v>45656.499356608801</v>
      </c>
      <c r="NG90" s="270">
        <v>45651</v>
      </c>
      <c r="NH90" s="128"/>
      <c r="NI90" s="128" t="s">
        <v>322</v>
      </c>
      <c r="NJ90" s="128"/>
      <c r="NK90" s="128" t="s">
        <v>322</v>
      </c>
      <c r="NL90" s="128"/>
      <c r="NM90" s="128" t="s">
        <v>323</v>
      </c>
      <c r="NN90" s="128"/>
      <c r="NO90" s="128" t="s">
        <v>727</v>
      </c>
      <c r="NP90" s="136" t="s">
        <v>763</v>
      </c>
      <c r="NQ90" s="136" t="s">
        <v>515</v>
      </c>
      <c r="NR90" s="128" t="s">
        <v>411</v>
      </c>
      <c r="NS90" s="128">
        <v>1</v>
      </c>
      <c r="NT90" s="128">
        <v>0</v>
      </c>
      <c r="NU90" s="128">
        <v>1</v>
      </c>
      <c r="NV90" s="128">
        <v>0</v>
      </c>
      <c r="NW90" s="128">
        <v>0</v>
      </c>
      <c r="NX90" s="128">
        <v>0</v>
      </c>
      <c r="NY90" s="128"/>
      <c r="NZ90" s="128" t="s">
        <v>409</v>
      </c>
      <c r="OA90" s="128">
        <v>0</v>
      </c>
      <c r="OB90" s="128">
        <v>1</v>
      </c>
      <c r="OC90" s="128">
        <v>0</v>
      </c>
      <c r="OD90" s="128">
        <v>0</v>
      </c>
      <c r="OE90" s="128">
        <v>0</v>
      </c>
      <c r="OF90" s="128">
        <v>1</v>
      </c>
      <c r="OG90" s="128">
        <v>0</v>
      </c>
      <c r="OH90" s="128">
        <v>0</v>
      </c>
      <c r="OI90" s="128">
        <v>0</v>
      </c>
      <c r="OJ90" s="128">
        <v>0</v>
      </c>
      <c r="OK90" s="128">
        <v>0</v>
      </c>
      <c r="OL90" s="128"/>
      <c r="OM90" s="128"/>
      <c r="ON90" s="128"/>
      <c r="OO90" s="128"/>
      <c r="OP90" s="128"/>
      <c r="OQ90" s="128"/>
      <c r="OR90" s="128"/>
      <c r="OS90" s="128"/>
      <c r="OT90" s="128"/>
      <c r="OU90" s="128"/>
      <c r="OV90" s="128"/>
      <c r="OW90" s="128"/>
      <c r="OX90" s="128"/>
      <c r="OY90" s="128"/>
      <c r="OZ90" s="128"/>
      <c r="PA90" s="128"/>
      <c r="PB90" s="128"/>
      <c r="PC90" s="128"/>
      <c r="PD90" s="128"/>
      <c r="PE90" s="128"/>
      <c r="PF90" s="128"/>
      <c r="PG90" s="128"/>
      <c r="PH90" s="128"/>
      <c r="PI90" s="128"/>
      <c r="PJ90" s="128"/>
      <c r="PK90" s="128"/>
      <c r="PL90" s="128"/>
      <c r="PM90" s="128"/>
      <c r="PN90" s="128"/>
      <c r="PO90" s="128"/>
      <c r="PP90" s="128"/>
      <c r="PQ90" s="128"/>
      <c r="PR90" s="128"/>
      <c r="PS90" s="128">
        <v>1</v>
      </c>
      <c r="PT90" s="128">
        <v>2</v>
      </c>
      <c r="PU90" s="128">
        <v>1</v>
      </c>
      <c r="PV90" s="128">
        <v>0</v>
      </c>
      <c r="PW90" s="128"/>
      <c r="PX90" s="128"/>
      <c r="PY90" s="128"/>
      <c r="PZ90" s="128"/>
      <c r="QA90" s="128"/>
      <c r="QB90" s="128"/>
      <c r="QC90" s="128"/>
      <c r="QD90" s="198"/>
      <c r="QE90" s="128"/>
      <c r="QF90" s="163"/>
      <c r="QG90" s="128"/>
      <c r="QH90" s="128"/>
      <c r="QI90" s="128"/>
      <c r="QJ90" s="128"/>
      <c r="QK90" s="128"/>
      <c r="QL90" s="128"/>
      <c r="QM90" s="128">
        <v>4.9950000000000001</v>
      </c>
      <c r="QN90" s="128" t="s">
        <v>1843</v>
      </c>
      <c r="QO90" s="163" t="s">
        <v>1844</v>
      </c>
      <c r="QP90" s="128">
        <v>0</v>
      </c>
      <c r="QQ90" s="128"/>
      <c r="QR90" s="128"/>
      <c r="QS90" s="128">
        <v>15.3</v>
      </c>
      <c r="QT90" s="128" t="s">
        <v>1845</v>
      </c>
      <c r="QU90" s="163" t="s">
        <v>1846</v>
      </c>
      <c r="QV90" s="128">
        <v>0</v>
      </c>
      <c r="QW90" s="128"/>
      <c r="QX90" s="128"/>
      <c r="QY90" s="128"/>
      <c r="QZ90" s="128"/>
      <c r="RA90" s="128"/>
      <c r="RB90" s="128"/>
      <c r="RC90" s="128"/>
      <c r="RD90" s="128"/>
      <c r="RE90" s="128"/>
      <c r="RF90" s="128"/>
      <c r="RG90" s="128"/>
      <c r="RH90" s="128"/>
      <c r="RI90" s="128"/>
      <c r="RJ90" s="128"/>
      <c r="RK90" s="128"/>
      <c r="RL90" s="128"/>
      <c r="RM90" s="169"/>
      <c r="RN90" s="128"/>
      <c r="RO90" s="169"/>
      <c r="RP90" s="128"/>
      <c r="RQ90" s="128" t="s">
        <v>1847</v>
      </c>
      <c r="RR90" s="105">
        <f t="shared" si="47"/>
        <v>2.7900000000000009</v>
      </c>
      <c r="RS90" s="113">
        <f t="shared" si="48"/>
        <v>2.8</v>
      </c>
      <c r="RT90" s="105">
        <f t="shared" si="49"/>
        <v>2.7949999999999999</v>
      </c>
      <c r="RU90" s="105">
        <f t="shared" si="50"/>
        <v>0</v>
      </c>
      <c r="RV90" s="105">
        <f t="shared" si="51"/>
        <v>0</v>
      </c>
      <c r="RW90" s="105">
        <f t="shared" si="52"/>
        <v>0</v>
      </c>
      <c r="RX90" s="105">
        <f t="shared" si="53"/>
        <v>0.59999999999999787</v>
      </c>
      <c r="RY90" s="105">
        <f t="shared" si="54"/>
        <v>0.55000000000000071</v>
      </c>
      <c r="RZ90" s="105">
        <f t="shared" si="55"/>
        <v>0.5</v>
      </c>
      <c r="SA90" s="105">
        <f t="shared" si="56"/>
        <v>0</v>
      </c>
      <c r="SB90" s="105">
        <f t="shared" si="57"/>
        <v>0</v>
      </c>
      <c r="SC90" s="105">
        <f t="shared" si="58"/>
        <v>0</v>
      </c>
      <c r="SD90" s="106">
        <f t="shared" si="62"/>
        <v>2.7950000000000004</v>
      </c>
      <c r="SE90" s="106">
        <f t="shared" si="63"/>
        <v>0</v>
      </c>
      <c r="SF90" s="106">
        <f t="shared" si="64"/>
        <v>0.54999999999999949</v>
      </c>
      <c r="SG90" s="106">
        <f t="shared" si="59"/>
        <v>0</v>
      </c>
      <c r="SH90" s="107">
        <f>(SD90/1000)*Parameters!$H$2</f>
        <v>8.2452499999999997E-5</v>
      </c>
      <c r="SI90" s="107">
        <f>(SE90/1000)*Parameters!$H$4</f>
        <v>0</v>
      </c>
      <c r="SJ90" s="107">
        <f>(SF90/1000)*Parameters!$H$3</f>
        <v>2.6014999999999977E-5</v>
      </c>
      <c r="SK90" s="107">
        <f>(SG90/1000)*Parameters!$H$5</f>
        <v>0</v>
      </c>
      <c r="SL90" s="108">
        <f t="shared" si="65"/>
        <v>1.0846749999999997E-4</v>
      </c>
      <c r="SM90" s="109">
        <f t="shared" si="60"/>
        <v>0.76015857284440058</v>
      </c>
      <c r="SN90" s="109">
        <f t="shared" si="72"/>
        <v>0</v>
      </c>
      <c r="SO90" s="109">
        <f t="shared" si="73"/>
        <v>0.23984142715559945</v>
      </c>
      <c r="SP90" s="109">
        <f t="shared" si="74"/>
        <v>0</v>
      </c>
      <c r="SQ90" s="110">
        <f>SUM(GS90*Parameters!$L$2,GT90*Parameters!$L$3,GU90*Parameters!$L$4,GV90*Parameters!$L$5)</f>
        <v>3.1</v>
      </c>
      <c r="SR90" s="110">
        <f>SUM(LF90*Parameters!$L$2,LG90*Parameters!$L$3,LH90*Parameters!$L$4,LI90*Parameters!$L$5)</f>
        <v>3.1</v>
      </c>
      <c r="SS90" s="110">
        <f>SUM(PS90*Parameters!$L$2,PT90*Parameters!$L$3,PU90*Parameters!$L$4,PV90*Parameters!$L$5)</f>
        <v>3.1</v>
      </c>
      <c r="ST90" s="110">
        <f t="shared" si="66"/>
        <v>3.1</v>
      </c>
      <c r="SU90" s="111">
        <f t="shared" si="67"/>
        <v>0.90161290322580656</v>
      </c>
      <c r="SV90" s="111">
        <f t="shared" si="68"/>
        <v>0</v>
      </c>
      <c r="SW90" s="111">
        <f t="shared" si="69"/>
        <v>0.17741935483870952</v>
      </c>
      <c r="SX90" s="111">
        <f t="shared" si="70"/>
        <v>0</v>
      </c>
      <c r="SY90" s="162">
        <f t="shared" si="61"/>
        <v>45648</v>
      </c>
      <c r="SZ90" s="162">
        <f t="shared" si="71"/>
        <v>45648</v>
      </c>
    </row>
    <row r="91" spans="1:520">
      <c r="A91" s="276">
        <v>45648.570550705997</v>
      </c>
      <c r="B91" s="276">
        <v>45657.587392187503</v>
      </c>
      <c r="C91" s="276">
        <v>45648</v>
      </c>
      <c r="D91" s="121"/>
      <c r="E91" s="121" t="s">
        <v>322</v>
      </c>
      <c r="F91" s="121"/>
      <c r="G91" s="121" t="s">
        <v>322</v>
      </c>
      <c r="H91" s="121"/>
      <c r="I91" s="121" t="s">
        <v>323</v>
      </c>
      <c r="J91" s="121"/>
      <c r="K91" s="121" t="s">
        <v>727</v>
      </c>
      <c r="L91" s="151" t="s">
        <v>808</v>
      </c>
      <c r="M91" s="245" t="s">
        <v>517</v>
      </c>
      <c r="N91" s="121" t="s">
        <v>411</v>
      </c>
      <c r="O91" s="121">
        <v>1</v>
      </c>
      <c r="P91" s="121">
        <v>0</v>
      </c>
      <c r="Q91" s="121">
        <v>1</v>
      </c>
      <c r="R91" s="121">
        <v>0</v>
      </c>
      <c r="S91" s="121">
        <v>0</v>
      </c>
      <c r="T91" s="121">
        <v>0</v>
      </c>
      <c r="U91" s="121"/>
      <c r="V91" s="121" t="s">
        <v>409</v>
      </c>
      <c r="W91" s="121">
        <v>0</v>
      </c>
      <c r="X91" s="121">
        <v>1</v>
      </c>
      <c r="Y91" s="117">
        <v>0</v>
      </c>
      <c r="Z91" s="117">
        <v>0</v>
      </c>
      <c r="AA91" s="117">
        <v>0</v>
      </c>
      <c r="AB91" s="117">
        <v>1</v>
      </c>
      <c r="AC91" s="117">
        <v>0</v>
      </c>
      <c r="AD91" s="117">
        <v>0</v>
      </c>
      <c r="AE91" s="117">
        <v>0</v>
      </c>
      <c r="AF91" s="117">
        <v>0</v>
      </c>
      <c r="AG91" s="117">
        <v>0</v>
      </c>
      <c r="AH91" s="117"/>
      <c r="AI91" s="117"/>
      <c r="AJ91" s="117"/>
      <c r="AK91" s="117"/>
      <c r="AL91" s="117"/>
      <c r="AM91" s="117"/>
      <c r="AN91" s="117"/>
      <c r="AO91" s="117"/>
      <c r="AP91" s="117"/>
      <c r="AQ91" s="117"/>
      <c r="AR91" s="117"/>
      <c r="AS91" s="117"/>
      <c r="AT91" s="117"/>
      <c r="AU91" s="117"/>
      <c r="AV91" s="117"/>
      <c r="AW91" s="117"/>
      <c r="AX91" s="117"/>
      <c r="AY91" s="117"/>
      <c r="AZ91" s="117"/>
      <c r="BA91" s="117"/>
      <c r="BB91" s="117"/>
      <c r="BC91" s="117"/>
      <c r="BD91" s="117"/>
      <c r="BE91" s="117"/>
      <c r="BF91" s="190"/>
      <c r="BG91" s="121"/>
      <c r="BH91" s="122"/>
      <c r="BI91" s="121"/>
      <c r="BJ91" s="121"/>
      <c r="BK91" s="121"/>
      <c r="BL91" s="117"/>
      <c r="BM91" s="117"/>
      <c r="BN91" s="117"/>
      <c r="BO91" s="117">
        <v>13.11</v>
      </c>
      <c r="BP91" s="117" t="s">
        <v>1848</v>
      </c>
      <c r="BQ91" s="122" t="s">
        <v>1849</v>
      </c>
      <c r="BR91" s="117">
        <v>22.15</v>
      </c>
      <c r="BS91" s="117" t="s">
        <v>1850</v>
      </c>
      <c r="BT91" s="122" t="s">
        <v>1851</v>
      </c>
      <c r="BU91" s="117"/>
      <c r="BV91" s="117"/>
      <c r="BW91" s="117"/>
      <c r="BX91" s="117"/>
      <c r="BY91" s="117"/>
      <c r="BZ91" s="117"/>
      <c r="CA91" s="117"/>
      <c r="CB91" s="117"/>
      <c r="CC91" s="117"/>
      <c r="CD91" s="117"/>
      <c r="CE91" s="117"/>
      <c r="CF91" s="117"/>
      <c r="CG91" s="117"/>
      <c r="CH91" s="117"/>
      <c r="CI91" s="117"/>
      <c r="CJ91" s="117"/>
      <c r="CK91" s="117"/>
      <c r="CL91" s="117"/>
      <c r="CM91" s="117"/>
      <c r="CN91" s="117"/>
      <c r="CO91" s="117"/>
      <c r="CP91" s="117"/>
      <c r="CQ91" s="117"/>
      <c r="CR91" s="117"/>
      <c r="CS91" s="117"/>
      <c r="CT91" s="117"/>
      <c r="CU91" s="117"/>
      <c r="CV91" s="117"/>
      <c r="CW91" s="117"/>
      <c r="CX91" s="117"/>
      <c r="CY91" s="117"/>
      <c r="CZ91" s="117"/>
      <c r="DA91" s="117"/>
      <c r="DB91" s="117"/>
      <c r="DC91" s="117"/>
      <c r="DD91" s="117"/>
      <c r="DE91" s="117"/>
      <c r="DF91" s="117"/>
      <c r="DG91" s="117"/>
      <c r="DH91" s="117"/>
      <c r="DI91" s="117"/>
      <c r="DJ91" s="117"/>
      <c r="DK91" s="117"/>
      <c r="DL91" s="117"/>
      <c r="DM91" s="117"/>
      <c r="DN91" s="171"/>
      <c r="DO91" s="117"/>
      <c r="DP91" s="166"/>
      <c r="DQ91" s="117"/>
      <c r="DR91" s="166"/>
      <c r="DS91" s="117"/>
      <c r="DT91" s="117"/>
      <c r="DU91" s="117"/>
      <c r="DV91" s="117"/>
      <c r="DW91" s="248" t="s">
        <v>756</v>
      </c>
      <c r="DX91" s="117"/>
      <c r="DY91" s="117"/>
      <c r="DZ91" s="117"/>
      <c r="EA91" s="117"/>
      <c r="EB91" s="117"/>
      <c r="EC91" s="117"/>
      <c r="ED91" s="117" t="s">
        <v>1852</v>
      </c>
      <c r="EE91" s="252">
        <v>45649.575790347197</v>
      </c>
      <c r="EF91" s="261">
        <v>45649.794030416699</v>
      </c>
      <c r="EG91" s="252">
        <v>45649</v>
      </c>
      <c r="EH91" s="129"/>
      <c r="EI91" s="129" t="s">
        <v>322</v>
      </c>
      <c r="EJ91" s="129"/>
      <c r="EK91" s="129" t="s">
        <v>322</v>
      </c>
      <c r="EL91" s="129"/>
      <c r="EM91" s="129" t="s">
        <v>323</v>
      </c>
      <c r="EN91" s="129"/>
      <c r="EO91" s="129" t="s">
        <v>727</v>
      </c>
      <c r="EP91" s="153" t="s">
        <v>756</v>
      </c>
      <c r="EQ91" s="153" t="s">
        <v>517</v>
      </c>
      <c r="ER91" s="129" t="s">
        <v>411</v>
      </c>
      <c r="ES91" s="129">
        <v>1</v>
      </c>
      <c r="ET91" s="129">
        <v>0</v>
      </c>
      <c r="EU91" s="129">
        <v>1</v>
      </c>
      <c r="EV91" s="129">
        <v>0</v>
      </c>
      <c r="EW91" s="129">
        <v>0</v>
      </c>
      <c r="EX91" s="129">
        <v>0</v>
      </c>
      <c r="EY91" s="129"/>
      <c r="EZ91" s="129" t="s">
        <v>409</v>
      </c>
      <c r="FA91" s="129">
        <v>0</v>
      </c>
      <c r="FB91" s="129">
        <v>1</v>
      </c>
      <c r="FC91" s="129">
        <v>0</v>
      </c>
      <c r="FD91" s="129">
        <v>0</v>
      </c>
      <c r="FE91" s="129">
        <v>0</v>
      </c>
      <c r="FF91" s="129">
        <v>1</v>
      </c>
      <c r="FG91" s="129">
        <v>0</v>
      </c>
      <c r="FH91" s="129">
        <v>0</v>
      </c>
      <c r="FI91" s="129">
        <v>0</v>
      </c>
      <c r="FJ91" s="129">
        <v>0</v>
      </c>
      <c r="FK91" s="129">
        <v>0</v>
      </c>
      <c r="FL91" s="129"/>
      <c r="FM91" s="129"/>
      <c r="FN91" s="129"/>
      <c r="FO91" s="129"/>
      <c r="FP91" s="129"/>
      <c r="FQ91" s="129"/>
      <c r="FR91" s="129"/>
      <c r="FS91" s="129"/>
      <c r="FT91" s="129"/>
      <c r="FU91" s="129"/>
      <c r="FV91" s="129"/>
      <c r="FW91" s="129"/>
      <c r="FX91" s="129"/>
      <c r="FY91" s="129"/>
      <c r="FZ91" s="129"/>
      <c r="GA91" s="129"/>
      <c r="GB91" s="129"/>
      <c r="GC91" s="129"/>
      <c r="GD91" s="129"/>
      <c r="GE91" s="129"/>
      <c r="GF91" s="129"/>
      <c r="GG91" s="129"/>
      <c r="GH91" s="129"/>
      <c r="GI91" s="129"/>
      <c r="GJ91" s="129"/>
      <c r="GK91" s="129"/>
      <c r="GL91" s="129"/>
      <c r="GM91" s="129"/>
      <c r="GN91" s="129"/>
      <c r="GO91" s="129"/>
      <c r="GP91" s="129"/>
      <c r="GQ91" s="129"/>
      <c r="GR91" s="129"/>
      <c r="GS91" s="129">
        <v>3</v>
      </c>
      <c r="GT91" s="129">
        <v>3</v>
      </c>
      <c r="GU91" s="129">
        <v>2</v>
      </c>
      <c r="GV91" s="129">
        <v>0</v>
      </c>
      <c r="GW91" s="129"/>
      <c r="GX91" s="129"/>
      <c r="GY91" s="129"/>
      <c r="GZ91" s="129"/>
      <c r="HA91" s="129"/>
      <c r="HB91" s="129"/>
      <c r="HC91" s="129"/>
      <c r="HD91" s="186"/>
      <c r="HE91" s="129"/>
      <c r="HF91" s="140"/>
      <c r="HG91" s="129"/>
      <c r="HH91" s="129"/>
      <c r="HI91" s="129"/>
      <c r="HJ91" s="129"/>
      <c r="HK91" s="129"/>
      <c r="HL91" s="129"/>
      <c r="HM91" s="129">
        <v>10.41</v>
      </c>
      <c r="HN91" s="129" t="s">
        <v>1853</v>
      </c>
      <c r="HO91" s="140" t="s">
        <v>1854</v>
      </c>
      <c r="HP91" s="129">
        <v>0</v>
      </c>
      <c r="HQ91" s="129"/>
      <c r="HR91" s="129"/>
      <c r="HS91" s="129">
        <v>21.65</v>
      </c>
      <c r="HT91" s="129" t="s">
        <v>1855</v>
      </c>
      <c r="HU91" s="140" t="s">
        <v>1856</v>
      </c>
      <c r="HV91" s="129">
        <v>0</v>
      </c>
      <c r="HW91" s="129"/>
      <c r="HX91" s="129"/>
      <c r="HY91" s="129"/>
      <c r="HZ91" s="129"/>
      <c r="IA91" s="129"/>
      <c r="IB91" s="129"/>
      <c r="IC91" s="129"/>
      <c r="ID91" s="129"/>
      <c r="IE91" s="129"/>
      <c r="IF91" s="129"/>
      <c r="IG91" s="129"/>
      <c r="IH91" s="129"/>
      <c r="II91" s="129"/>
      <c r="IJ91" s="129"/>
      <c r="IK91" s="129"/>
      <c r="IL91" s="176" t="s">
        <v>759</v>
      </c>
      <c r="IM91" s="129"/>
      <c r="IN91" s="167"/>
      <c r="IO91" s="129"/>
      <c r="IP91" s="129"/>
      <c r="IQ91" s="129" t="s">
        <v>1857</v>
      </c>
      <c r="IR91" s="265">
        <v>45650.569212546303</v>
      </c>
      <c r="IS91" s="265">
        <v>45657.585750231498</v>
      </c>
      <c r="IT91" s="265">
        <v>45650</v>
      </c>
      <c r="IU91" s="142"/>
      <c r="IV91" s="142" t="s">
        <v>322</v>
      </c>
      <c r="IW91" s="142"/>
      <c r="IX91" s="142" t="s">
        <v>322</v>
      </c>
      <c r="IY91" s="142"/>
      <c r="IZ91" s="142" t="s">
        <v>323</v>
      </c>
      <c r="JA91" s="142"/>
      <c r="JB91" s="142" t="s">
        <v>727</v>
      </c>
      <c r="JC91" s="154" t="s">
        <v>759</v>
      </c>
      <c r="JD91" s="154" t="s">
        <v>517</v>
      </c>
      <c r="JE91" s="142" t="s">
        <v>411</v>
      </c>
      <c r="JF91" s="142">
        <v>1</v>
      </c>
      <c r="JG91" s="142">
        <v>0</v>
      </c>
      <c r="JH91" s="142">
        <v>1</v>
      </c>
      <c r="JI91" s="142">
        <v>0</v>
      </c>
      <c r="JJ91" s="142">
        <v>0</v>
      </c>
      <c r="JK91" s="142">
        <v>0</v>
      </c>
      <c r="JL91" s="142"/>
      <c r="JM91" s="142" t="s">
        <v>409</v>
      </c>
      <c r="JN91" s="142">
        <v>0</v>
      </c>
      <c r="JO91" s="142">
        <v>1</v>
      </c>
      <c r="JP91" s="142">
        <v>0</v>
      </c>
      <c r="JQ91" s="142">
        <v>0</v>
      </c>
      <c r="JR91" s="142">
        <v>0</v>
      </c>
      <c r="JS91" s="142">
        <v>1</v>
      </c>
      <c r="JT91" s="142">
        <v>0</v>
      </c>
      <c r="JU91" s="142">
        <v>0</v>
      </c>
      <c r="JV91" s="142">
        <v>0</v>
      </c>
      <c r="JW91" s="142">
        <v>0</v>
      </c>
      <c r="JX91" s="142">
        <v>0</v>
      </c>
      <c r="JY91" s="142"/>
      <c r="JZ91" s="142"/>
      <c r="KA91" s="142"/>
      <c r="KB91" s="142"/>
      <c r="KC91" s="142"/>
      <c r="KD91" s="142"/>
      <c r="KE91" s="142"/>
      <c r="KF91" s="142"/>
      <c r="KG91" s="142"/>
      <c r="KH91" s="142"/>
      <c r="KI91" s="142"/>
      <c r="KJ91" s="142"/>
      <c r="KK91" s="142"/>
      <c r="KL91" s="142"/>
      <c r="KM91" s="142"/>
      <c r="KN91" s="142"/>
      <c r="KO91" s="142"/>
      <c r="KP91" s="142"/>
      <c r="KQ91" s="142"/>
      <c r="KR91" s="142"/>
      <c r="KS91" s="142"/>
      <c r="KT91" s="142"/>
      <c r="KU91" s="142"/>
      <c r="KV91" s="142"/>
      <c r="KW91" s="142"/>
      <c r="KX91" s="142"/>
      <c r="KY91" s="142"/>
      <c r="KZ91" s="142"/>
      <c r="LA91" s="142"/>
      <c r="LB91" s="142"/>
      <c r="LC91" s="142"/>
      <c r="LD91" s="142"/>
      <c r="LE91" s="142"/>
      <c r="LF91" s="142">
        <v>3</v>
      </c>
      <c r="LG91" s="142">
        <v>3</v>
      </c>
      <c r="LH91" s="142">
        <v>2</v>
      </c>
      <c r="LI91" s="142">
        <v>0</v>
      </c>
      <c r="LJ91" s="142"/>
      <c r="LK91" s="142"/>
      <c r="LL91" s="142"/>
      <c r="LM91" s="142"/>
      <c r="LN91" s="142"/>
      <c r="LO91" s="142"/>
      <c r="LP91" s="142"/>
      <c r="LQ91" s="194"/>
      <c r="LR91" s="142"/>
      <c r="LS91" s="144"/>
      <c r="LT91" s="142"/>
      <c r="LU91" s="142"/>
      <c r="LV91" s="142"/>
      <c r="LW91" s="142"/>
      <c r="LX91" s="142"/>
      <c r="LY91" s="142"/>
      <c r="LZ91" s="142">
        <v>7.6150000000000002</v>
      </c>
      <c r="MA91" s="142" t="s">
        <v>1858</v>
      </c>
      <c r="MB91" s="144" t="s">
        <v>1859</v>
      </c>
      <c r="MC91" s="142">
        <v>0</v>
      </c>
      <c r="MD91" s="142"/>
      <c r="ME91" s="142"/>
      <c r="MF91" s="142">
        <v>21.05</v>
      </c>
      <c r="MG91" s="142" t="s">
        <v>1860</v>
      </c>
      <c r="MH91" s="144" t="s">
        <v>1861</v>
      </c>
      <c r="MI91" s="142">
        <v>0</v>
      </c>
      <c r="MJ91" s="142"/>
      <c r="MK91" s="142"/>
      <c r="ML91" s="142"/>
      <c r="MM91" s="142"/>
      <c r="MN91" s="142"/>
      <c r="MO91" s="142"/>
      <c r="MP91" s="142"/>
      <c r="MQ91" s="142"/>
      <c r="MR91" s="142"/>
      <c r="MS91" s="142"/>
      <c r="MT91" s="142"/>
      <c r="MU91" s="142"/>
      <c r="MV91" s="142"/>
      <c r="MW91" s="142"/>
      <c r="MX91" s="142"/>
      <c r="MY91" s="168"/>
      <c r="MZ91" s="142"/>
      <c r="NA91" s="180" t="s">
        <v>763</v>
      </c>
      <c r="NB91" s="142"/>
      <c r="NC91" s="142"/>
      <c r="ND91" s="142" t="s">
        <v>1862</v>
      </c>
      <c r="NE91" s="270">
        <v>45651.542572615697</v>
      </c>
      <c r="NF91" s="270">
        <v>45651.582767210602</v>
      </c>
      <c r="NG91" s="270">
        <v>45651</v>
      </c>
      <c r="NH91" s="128"/>
      <c r="NI91" s="128" t="s">
        <v>322</v>
      </c>
      <c r="NJ91" s="128"/>
      <c r="NK91" s="128" t="s">
        <v>322</v>
      </c>
      <c r="NL91" s="128"/>
      <c r="NM91" s="128" t="s">
        <v>323</v>
      </c>
      <c r="NN91" s="128"/>
      <c r="NO91" s="128" t="s">
        <v>727</v>
      </c>
      <c r="NP91" s="136" t="s">
        <v>763</v>
      </c>
      <c r="NQ91" s="136" t="s">
        <v>517</v>
      </c>
      <c r="NR91" s="128" t="s">
        <v>411</v>
      </c>
      <c r="NS91" s="128">
        <v>1</v>
      </c>
      <c r="NT91" s="128">
        <v>0</v>
      </c>
      <c r="NU91" s="128">
        <v>1</v>
      </c>
      <c r="NV91" s="128">
        <v>0</v>
      </c>
      <c r="NW91" s="128">
        <v>0</v>
      </c>
      <c r="NX91" s="128">
        <v>0</v>
      </c>
      <c r="NY91" s="128"/>
      <c r="NZ91" s="128" t="s">
        <v>409</v>
      </c>
      <c r="OA91" s="128">
        <v>0</v>
      </c>
      <c r="OB91" s="128">
        <v>1</v>
      </c>
      <c r="OC91" s="128">
        <v>0</v>
      </c>
      <c r="OD91" s="128">
        <v>0</v>
      </c>
      <c r="OE91" s="128">
        <v>0</v>
      </c>
      <c r="OF91" s="128">
        <v>1</v>
      </c>
      <c r="OG91" s="128">
        <v>0</v>
      </c>
      <c r="OH91" s="128">
        <v>0</v>
      </c>
      <c r="OI91" s="128">
        <v>0</v>
      </c>
      <c r="OJ91" s="128">
        <v>0</v>
      </c>
      <c r="OK91" s="128">
        <v>0</v>
      </c>
      <c r="OL91" s="128"/>
      <c r="OM91" s="128"/>
      <c r="ON91" s="128"/>
      <c r="OO91" s="128"/>
      <c r="OP91" s="128"/>
      <c r="OQ91" s="128"/>
      <c r="OR91" s="128"/>
      <c r="OS91" s="128"/>
      <c r="OT91" s="128"/>
      <c r="OU91" s="128"/>
      <c r="OV91" s="128"/>
      <c r="OW91" s="128"/>
      <c r="OX91" s="128"/>
      <c r="OY91" s="128"/>
      <c r="OZ91" s="128"/>
      <c r="PA91" s="128"/>
      <c r="PB91" s="128"/>
      <c r="PC91" s="128"/>
      <c r="PD91" s="128"/>
      <c r="PE91" s="128"/>
      <c r="PF91" s="128"/>
      <c r="PG91" s="128"/>
      <c r="PH91" s="128"/>
      <c r="PI91" s="128"/>
      <c r="PJ91" s="128"/>
      <c r="PK91" s="128"/>
      <c r="PL91" s="128"/>
      <c r="PM91" s="128"/>
      <c r="PN91" s="128"/>
      <c r="PO91" s="128"/>
      <c r="PP91" s="128"/>
      <c r="PQ91" s="128"/>
      <c r="PR91" s="128"/>
      <c r="PS91" s="128">
        <v>3</v>
      </c>
      <c r="PT91" s="128">
        <v>3</v>
      </c>
      <c r="PU91" s="128">
        <v>2</v>
      </c>
      <c r="PV91" s="128">
        <v>0</v>
      </c>
      <c r="PW91" s="128"/>
      <c r="PX91" s="128"/>
      <c r="PY91" s="128"/>
      <c r="PZ91" s="128"/>
      <c r="QA91" s="128"/>
      <c r="QB91" s="128"/>
      <c r="QC91" s="128"/>
      <c r="QD91" s="198"/>
      <c r="QE91" s="128"/>
      <c r="QF91" s="163"/>
      <c r="QG91" s="128"/>
      <c r="QH91" s="128"/>
      <c r="QI91" s="128"/>
      <c r="QJ91" s="128"/>
      <c r="QK91" s="128"/>
      <c r="QL91" s="128"/>
      <c r="QM91" s="128">
        <v>4.8849999999999998</v>
      </c>
      <c r="QN91" s="128" t="s">
        <v>1863</v>
      </c>
      <c r="QO91" s="163" t="s">
        <v>1864</v>
      </c>
      <c r="QP91" s="128">
        <v>0</v>
      </c>
      <c r="QQ91" s="128"/>
      <c r="QR91" s="128"/>
      <c r="QS91" s="128">
        <v>20.55</v>
      </c>
      <c r="QT91" s="128" t="s">
        <v>1865</v>
      </c>
      <c r="QU91" s="163" t="s">
        <v>1866</v>
      </c>
      <c r="QV91" s="128">
        <v>0</v>
      </c>
      <c r="QW91" s="128"/>
      <c r="QX91" s="128"/>
      <c r="QY91" s="128"/>
      <c r="QZ91" s="128"/>
      <c r="RA91" s="128"/>
      <c r="RB91" s="128"/>
      <c r="RC91" s="128"/>
      <c r="RD91" s="128"/>
      <c r="RE91" s="128"/>
      <c r="RF91" s="128"/>
      <c r="RG91" s="128"/>
      <c r="RH91" s="128"/>
      <c r="RI91" s="128"/>
      <c r="RJ91" s="128"/>
      <c r="RK91" s="128"/>
      <c r="RL91" s="128"/>
      <c r="RM91" s="169"/>
      <c r="RN91" s="128"/>
      <c r="RO91" s="169"/>
      <c r="RP91" s="128"/>
      <c r="RQ91" s="128" t="s">
        <v>1867</v>
      </c>
      <c r="RR91" s="105">
        <f t="shared" si="47"/>
        <v>2.6999999999999993</v>
      </c>
      <c r="RS91" s="113">
        <f t="shared" si="48"/>
        <v>2.7949999999999999</v>
      </c>
      <c r="RT91" s="105">
        <f t="shared" si="49"/>
        <v>2.7300000000000004</v>
      </c>
      <c r="RU91" s="105">
        <f t="shared" si="50"/>
        <v>0</v>
      </c>
      <c r="RV91" s="105">
        <f t="shared" si="51"/>
        <v>0</v>
      </c>
      <c r="RW91" s="105">
        <f t="shared" si="52"/>
        <v>0</v>
      </c>
      <c r="RX91" s="105">
        <f t="shared" si="53"/>
        <v>0.5</v>
      </c>
      <c r="RY91" s="105">
        <f t="shared" si="54"/>
        <v>0.59999999999999787</v>
      </c>
      <c r="RZ91" s="105">
        <f t="shared" si="55"/>
        <v>0.5</v>
      </c>
      <c r="SA91" s="105">
        <f t="shared" si="56"/>
        <v>0</v>
      </c>
      <c r="SB91" s="105">
        <f t="shared" si="57"/>
        <v>0</v>
      </c>
      <c r="SC91" s="105">
        <f t="shared" si="58"/>
        <v>0</v>
      </c>
      <c r="SD91" s="106">
        <f t="shared" si="62"/>
        <v>2.7416666666666667</v>
      </c>
      <c r="SE91" s="106">
        <f t="shared" si="63"/>
        <v>0</v>
      </c>
      <c r="SF91" s="106">
        <f t="shared" si="64"/>
        <v>0.53333333333333266</v>
      </c>
      <c r="SG91" s="106">
        <f t="shared" si="59"/>
        <v>0</v>
      </c>
      <c r="SH91" s="107">
        <f>(SD91/1000)*Parameters!$H$2</f>
        <v>8.0879166666666656E-5</v>
      </c>
      <c r="SI91" s="107">
        <f>(SE91/1000)*Parameters!$H$4</f>
        <v>0</v>
      </c>
      <c r="SJ91" s="107">
        <f>(SF91/1000)*Parameters!$H$3</f>
        <v>2.522666666666664E-5</v>
      </c>
      <c r="SK91" s="107">
        <f>(SG91/1000)*Parameters!$H$5</f>
        <v>0</v>
      </c>
      <c r="SL91" s="108">
        <f t="shared" si="65"/>
        <v>1.061058333333333E-4</v>
      </c>
      <c r="SM91" s="109">
        <f t="shared" si="60"/>
        <v>0.76224995484068592</v>
      </c>
      <c r="SN91" s="109">
        <f t="shared" si="72"/>
        <v>0</v>
      </c>
      <c r="SO91" s="109">
        <f t="shared" si="73"/>
        <v>0.23775004515931403</v>
      </c>
      <c r="SP91" s="109">
        <f t="shared" si="74"/>
        <v>0</v>
      </c>
      <c r="SQ91" s="110">
        <f>SUM(GS91*Parameters!$L$2,GT91*Parameters!$L$3,GU91*Parameters!$L$4,GV91*Parameters!$L$5)</f>
        <v>5.9</v>
      </c>
      <c r="SR91" s="110">
        <f>SUM(LF91*Parameters!$L$2,LG91*Parameters!$L$3,LH91*Parameters!$L$4,LI91*Parameters!$L$5)</f>
        <v>5.9</v>
      </c>
      <c r="SS91" s="110">
        <f>SUM(PS91*Parameters!$L$2,PT91*Parameters!$L$3,PU91*Parameters!$L$4,PV91*Parameters!$L$5)</f>
        <v>5.9</v>
      </c>
      <c r="ST91" s="110">
        <f t="shared" si="66"/>
        <v>5.9000000000000012</v>
      </c>
      <c r="SU91" s="111">
        <f t="shared" si="67"/>
        <v>0.46468926553672313</v>
      </c>
      <c r="SV91" s="111">
        <f t="shared" si="68"/>
        <v>0</v>
      </c>
      <c r="SW91" s="111">
        <f t="shared" si="69"/>
        <v>9.0395480225988575E-2</v>
      </c>
      <c r="SX91" s="111">
        <f t="shared" si="70"/>
        <v>0</v>
      </c>
      <c r="SY91" s="162">
        <f t="shared" si="61"/>
        <v>45648</v>
      </c>
      <c r="SZ91" s="162">
        <f t="shared" si="71"/>
        <v>45648</v>
      </c>
    </row>
    <row r="92" spans="1:520">
      <c r="A92" s="276">
        <v>45649.442282615702</v>
      </c>
      <c r="B92" s="276">
        <v>45649.449605011599</v>
      </c>
      <c r="C92" s="276">
        <v>45649</v>
      </c>
      <c r="D92" s="121"/>
      <c r="E92" s="121" t="s">
        <v>322</v>
      </c>
      <c r="F92" s="121"/>
      <c r="G92" s="121" t="s">
        <v>322</v>
      </c>
      <c r="H92" s="121"/>
      <c r="I92" s="121" t="s">
        <v>323</v>
      </c>
      <c r="J92" s="121"/>
      <c r="K92" s="121" t="s">
        <v>727</v>
      </c>
      <c r="L92" s="151" t="s">
        <v>756</v>
      </c>
      <c r="M92" s="245" t="s">
        <v>518</v>
      </c>
      <c r="N92" s="121" t="s">
        <v>331</v>
      </c>
      <c r="O92" s="121">
        <v>1</v>
      </c>
      <c r="P92" s="121">
        <v>0</v>
      </c>
      <c r="Q92" s="121">
        <v>0</v>
      </c>
      <c r="R92" s="121">
        <v>0</v>
      </c>
      <c r="S92" s="121">
        <v>0</v>
      </c>
      <c r="T92" s="121">
        <v>0</v>
      </c>
      <c r="U92" s="121"/>
      <c r="V92" s="121" t="s">
        <v>329</v>
      </c>
      <c r="W92" s="121">
        <v>0</v>
      </c>
      <c r="X92" s="121">
        <v>1</v>
      </c>
      <c r="Y92" s="117">
        <v>0</v>
      </c>
      <c r="Z92" s="117">
        <v>0</v>
      </c>
      <c r="AA92" s="117">
        <v>0</v>
      </c>
      <c r="AB92" s="117">
        <v>0</v>
      </c>
      <c r="AC92" s="117">
        <v>0</v>
      </c>
      <c r="AD92" s="117">
        <v>0</v>
      </c>
      <c r="AE92" s="117">
        <v>0</v>
      </c>
      <c r="AF92" s="117">
        <v>0</v>
      </c>
      <c r="AG92" s="117">
        <v>0</v>
      </c>
      <c r="AH92" s="117"/>
      <c r="AI92" s="117"/>
      <c r="AJ92" s="117"/>
      <c r="AK92" s="117"/>
      <c r="AL92" s="117"/>
      <c r="AM92" s="117"/>
      <c r="AN92" s="117"/>
      <c r="AO92" s="117"/>
      <c r="AP92" s="117"/>
      <c r="AQ92" s="117"/>
      <c r="AR92" s="117"/>
      <c r="AS92" s="117"/>
      <c r="AT92" s="117"/>
      <c r="AU92" s="117"/>
      <c r="AV92" s="117"/>
      <c r="AW92" s="117"/>
      <c r="AX92" s="117"/>
      <c r="AY92" s="117"/>
      <c r="AZ92" s="117"/>
      <c r="BA92" s="117"/>
      <c r="BB92" s="117"/>
      <c r="BC92" s="117"/>
      <c r="BD92" s="117"/>
      <c r="BE92" s="117"/>
      <c r="BF92" s="190"/>
      <c r="BG92" s="121"/>
      <c r="BH92" s="122"/>
      <c r="BI92" s="121"/>
      <c r="BJ92" s="121"/>
      <c r="BK92" s="121"/>
      <c r="BL92" s="117"/>
      <c r="BM92" s="117"/>
      <c r="BN92" s="117"/>
      <c r="BO92" s="117">
        <v>13.96</v>
      </c>
      <c r="BP92" s="117" t="s">
        <v>1868</v>
      </c>
      <c r="BQ92" s="122" t="s">
        <v>1869</v>
      </c>
      <c r="BR92" s="117"/>
      <c r="BS92" s="117"/>
      <c r="BT92" s="117"/>
      <c r="BU92" s="117"/>
      <c r="BV92" s="117"/>
      <c r="BW92" s="117"/>
      <c r="BX92" s="117"/>
      <c r="BY92" s="117"/>
      <c r="BZ92" s="117"/>
      <c r="CA92" s="117"/>
      <c r="CB92" s="117"/>
      <c r="CC92" s="117"/>
      <c r="CD92" s="117"/>
      <c r="CE92" s="117"/>
      <c r="CF92" s="117"/>
      <c r="CG92" s="117"/>
      <c r="CH92" s="117"/>
      <c r="CI92" s="117"/>
      <c r="CJ92" s="117"/>
      <c r="CK92" s="117"/>
      <c r="CL92" s="117"/>
      <c r="CM92" s="117"/>
      <c r="CN92" s="117"/>
      <c r="CO92" s="117"/>
      <c r="CP92" s="117"/>
      <c r="CQ92" s="117"/>
      <c r="CR92" s="117"/>
      <c r="CS92" s="117"/>
      <c r="CT92" s="117"/>
      <c r="CU92" s="117"/>
      <c r="CV92" s="117"/>
      <c r="CW92" s="117"/>
      <c r="CX92" s="117"/>
      <c r="CY92" s="117"/>
      <c r="CZ92" s="117"/>
      <c r="DA92" s="117"/>
      <c r="DB92" s="117"/>
      <c r="DC92" s="117"/>
      <c r="DD92" s="117"/>
      <c r="DE92" s="117"/>
      <c r="DF92" s="117"/>
      <c r="DG92" s="117"/>
      <c r="DH92" s="117"/>
      <c r="DI92" s="117"/>
      <c r="DJ92" s="117"/>
      <c r="DK92" s="117"/>
      <c r="DL92" s="117"/>
      <c r="DM92" s="117"/>
      <c r="DN92" s="171"/>
      <c r="DO92" s="117"/>
      <c r="DP92" s="166"/>
      <c r="DQ92" s="117"/>
      <c r="DR92" s="166"/>
      <c r="DS92" s="117"/>
      <c r="DT92" s="117"/>
      <c r="DU92" s="117"/>
      <c r="DV92" s="117"/>
      <c r="DW92" s="248" t="s">
        <v>759</v>
      </c>
      <c r="DX92" s="117"/>
      <c r="DY92" s="117"/>
      <c r="DZ92" s="117"/>
      <c r="EA92" s="117"/>
      <c r="EB92" s="117"/>
      <c r="EC92" s="117"/>
      <c r="ED92" s="117" t="s">
        <v>1870</v>
      </c>
      <c r="EE92" s="252">
        <v>45650.436069236101</v>
      </c>
      <c r="EF92" s="261">
        <v>45650.441796076397</v>
      </c>
      <c r="EG92" s="252">
        <v>45650</v>
      </c>
      <c r="EH92" s="129"/>
      <c r="EI92" s="129" t="s">
        <v>322</v>
      </c>
      <c r="EJ92" s="129"/>
      <c r="EK92" s="129" t="s">
        <v>322</v>
      </c>
      <c r="EL92" s="129"/>
      <c r="EM92" s="129" t="s">
        <v>323</v>
      </c>
      <c r="EN92" s="129"/>
      <c r="EO92" s="129" t="s">
        <v>727</v>
      </c>
      <c r="EP92" s="153" t="s">
        <v>759</v>
      </c>
      <c r="EQ92" s="153" t="s">
        <v>518</v>
      </c>
      <c r="ER92" s="129" t="s">
        <v>331</v>
      </c>
      <c r="ES92" s="129">
        <v>1</v>
      </c>
      <c r="ET92" s="129">
        <v>0</v>
      </c>
      <c r="EU92" s="129">
        <v>0</v>
      </c>
      <c r="EV92" s="129">
        <v>0</v>
      </c>
      <c r="EW92" s="129">
        <v>0</v>
      </c>
      <c r="EX92" s="129">
        <v>0</v>
      </c>
      <c r="EY92" s="129"/>
      <c r="EZ92" s="129" t="s">
        <v>329</v>
      </c>
      <c r="FA92" s="129">
        <v>0</v>
      </c>
      <c r="FB92" s="129">
        <v>1</v>
      </c>
      <c r="FC92" s="129">
        <v>0</v>
      </c>
      <c r="FD92" s="129">
        <v>0</v>
      </c>
      <c r="FE92" s="129">
        <v>0</v>
      </c>
      <c r="FF92" s="129">
        <v>0</v>
      </c>
      <c r="FG92" s="129">
        <v>0</v>
      </c>
      <c r="FH92" s="129">
        <v>0</v>
      </c>
      <c r="FI92" s="129">
        <v>0</v>
      </c>
      <c r="FJ92" s="129">
        <v>0</v>
      </c>
      <c r="FK92" s="129">
        <v>0</v>
      </c>
      <c r="FL92" s="129"/>
      <c r="FM92" s="129"/>
      <c r="FN92" s="129"/>
      <c r="FO92" s="129"/>
      <c r="FP92" s="129"/>
      <c r="FQ92" s="129"/>
      <c r="FR92" s="129"/>
      <c r="FS92" s="129"/>
      <c r="FT92" s="129"/>
      <c r="FU92" s="129"/>
      <c r="FV92" s="129"/>
      <c r="FW92" s="129"/>
      <c r="FX92" s="129"/>
      <c r="FY92" s="129"/>
      <c r="FZ92" s="129"/>
      <c r="GA92" s="129"/>
      <c r="GB92" s="129"/>
      <c r="GC92" s="129"/>
      <c r="GD92" s="129"/>
      <c r="GE92" s="129"/>
      <c r="GF92" s="129"/>
      <c r="GG92" s="129"/>
      <c r="GH92" s="129"/>
      <c r="GI92" s="129"/>
      <c r="GJ92" s="129"/>
      <c r="GK92" s="129"/>
      <c r="GL92" s="129"/>
      <c r="GM92" s="129"/>
      <c r="GN92" s="129"/>
      <c r="GO92" s="129"/>
      <c r="GP92" s="129"/>
      <c r="GQ92" s="129"/>
      <c r="GR92" s="129"/>
      <c r="GS92" s="129">
        <v>5</v>
      </c>
      <c r="GT92" s="129">
        <v>2</v>
      </c>
      <c r="GU92" s="129">
        <v>2</v>
      </c>
      <c r="GV92" s="129">
        <v>0</v>
      </c>
      <c r="GW92" s="129"/>
      <c r="GX92" s="129"/>
      <c r="GY92" s="129"/>
      <c r="GZ92" s="129"/>
      <c r="HA92" s="129"/>
      <c r="HB92" s="129"/>
      <c r="HC92" s="129"/>
      <c r="HD92" s="186"/>
      <c r="HE92" s="129"/>
      <c r="HF92" s="140"/>
      <c r="HG92" s="129"/>
      <c r="HH92" s="129"/>
      <c r="HI92" s="129"/>
      <c r="HJ92" s="129"/>
      <c r="HK92" s="129"/>
      <c r="HL92" s="129"/>
      <c r="HM92" s="129">
        <v>11.25</v>
      </c>
      <c r="HN92" s="129" t="s">
        <v>1871</v>
      </c>
      <c r="HO92" s="140" t="s">
        <v>1872</v>
      </c>
      <c r="HP92" s="129">
        <v>0</v>
      </c>
      <c r="HQ92" s="129"/>
      <c r="HR92" s="129"/>
      <c r="HS92" s="129"/>
      <c r="HT92" s="129"/>
      <c r="HU92" s="129"/>
      <c r="HV92" s="129"/>
      <c r="HW92" s="129"/>
      <c r="HX92" s="129"/>
      <c r="HY92" s="129"/>
      <c r="HZ92" s="129"/>
      <c r="IA92" s="129"/>
      <c r="IB92" s="129"/>
      <c r="IC92" s="129"/>
      <c r="ID92" s="129"/>
      <c r="IE92" s="129"/>
      <c r="IF92" s="129"/>
      <c r="IG92" s="129"/>
      <c r="IH92" s="129"/>
      <c r="II92" s="129"/>
      <c r="IJ92" s="129"/>
      <c r="IK92" s="129"/>
      <c r="IL92" s="176" t="s">
        <v>763</v>
      </c>
      <c r="IM92" s="129"/>
      <c r="IN92" s="167"/>
      <c r="IO92" s="129"/>
      <c r="IP92" s="129"/>
      <c r="IQ92" s="129" t="s">
        <v>1873</v>
      </c>
      <c r="IR92" s="265">
        <v>45651.441729641199</v>
      </c>
      <c r="IS92" s="265">
        <v>45651.444192002302</v>
      </c>
      <c r="IT92" s="265">
        <v>45651</v>
      </c>
      <c r="IU92" s="142"/>
      <c r="IV92" s="142" t="s">
        <v>322</v>
      </c>
      <c r="IW92" s="142"/>
      <c r="IX92" s="142" t="s">
        <v>322</v>
      </c>
      <c r="IY92" s="142"/>
      <c r="IZ92" s="142" t="s">
        <v>323</v>
      </c>
      <c r="JA92" s="142"/>
      <c r="JB92" s="142" t="s">
        <v>727</v>
      </c>
      <c r="JC92" s="154" t="s">
        <v>763</v>
      </c>
      <c r="JD92" s="154" t="s">
        <v>518</v>
      </c>
      <c r="JE92" s="142" t="s">
        <v>331</v>
      </c>
      <c r="JF92" s="142">
        <v>1</v>
      </c>
      <c r="JG92" s="142">
        <v>0</v>
      </c>
      <c r="JH92" s="142">
        <v>0</v>
      </c>
      <c r="JI92" s="142">
        <v>0</v>
      </c>
      <c r="JJ92" s="142">
        <v>0</v>
      </c>
      <c r="JK92" s="142">
        <v>0</v>
      </c>
      <c r="JL92" s="142"/>
      <c r="JM92" s="142" t="s">
        <v>329</v>
      </c>
      <c r="JN92" s="142">
        <v>0</v>
      </c>
      <c r="JO92" s="142">
        <v>1</v>
      </c>
      <c r="JP92" s="142">
        <v>0</v>
      </c>
      <c r="JQ92" s="142">
        <v>0</v>
      </c>
      <c r="JR92" s="142">
        <v>0</v>
      </c>
      <c r="JS92" s="142">
        <v>0</v>
      </c>
      <c r="JT92" s="142">
        <v>0</v>
      </c>
      <c r="JU92" s="142">
        <v>0</v>
      </c>
      <c r="JV92" s="142">
        <v>0</v>
      </c>
      <c r="JW92" s="142">
        <v>0</v>
      </c>
      <c r="JX92" s="142">
        <v>0</v>
      </c>
      <c r="JY92" s="142"/>
      <c r="JZ92" s="142"/>
      <c r="KA92" s="142"/>
      <c r="KB92" s="142"/>
      <c r="KC92" s="142"/>
      <c r="KD92" s="142"/>
      <c r="KE92" s="142"/>
      <c r="KF92" s="142"/>
      <c r="KG92" s="142"/>
      <c r="KH92" s="142"/>
      <c r="KI92" s="142"/>
      <c r="KJ92" s="142"/>
      <c r="KK92" s="142"/>
      <c r="KL92" s="142"/>
      <c r="KM92" s="142"/>
      <c r="KN92" s="142"/>
      <c r="KO92" s="142"/>
      <c r="KP92" s="142"/>
      <c r="KQ92" s="142"/>
      <c r="KR92" s="142"/>
      <c r="KS92" s="142"/>
      <c r="KT92" s="142"/>
      <c r="KU92" s="142"/>
      <c r="KV92" s="142"/>
      <c r="KW92" s="142"/>
      <c r="KX92" s="142"/>
      <c r="KY92" s="142"/>
      <c r="KZ92" s="142"/>
      <c r="LA92" s="142"/>
      <c r="LB92" s="142"/>
      <c r="LC92" s="142"/>
      <c r="LD92" s="142"/>
      <c r="LE92" s="142"/>
      <c r="LF92" s="142">
        <v>5</v>
      </c>
      <c r="LG92" s="142">
        <v>2</v>
      </c>
      <c r="LH92" s="142">
        <v>2</v>
      </c>
      <c r="LI92" s="142">
        <v>0</v>
      </c>
      <c r="LJ92" s="142"/>
      <c r="LK92" s="142"/>
      <c r="LL92" s="142"/>
      <c r="LM92" s="142"/>
      <c r="LN92" s="142"/>
      <c r="LO92" s="142"/>
      <c r="LP92" s="142"/>
      <c r="LQ92" s="194"/>
      <c r="LR92" s="142"/>
      <c r="LS92" s="144"/>
      <c r="LT92" s="142"/>
      <c r="LU92" s="142"/>
      <c r="LV92" s="142"/>
      <c r="LW92" s="142"/>
      <c r="LX92" s="142"/>
      <c r="LY92" s="142"/>
      <c r="LZ92" s="142">
        <v>8.3699999999999992</v>
      </c>
      <c r="MA92" s="142" t="s">
        <v>1874</v>
      </c>
      <c r="MB92" s="144" t="s">
        <v>1875</v>
      </c>
      <c r="MC92" s="142">
        <v>0</v>
      </c>
      <c r="MD92" s="142"/>
      <c r="ME92" s="142"/>
      <c r="MF92" s="142"/>
      <c r="MG92" s="142"/>
      <c r="MH92" s="142"/>
      <c r="MI92" s="142"/>
      <c r="MJ92" s="142"/>
      <c r="MK92" s="142"/>
      <c r="ML92" s="142"/>
      <c r="MM92" s="142"/>
      <c r="MN92" s="142"/>
      <c r="MO92" s="142"/>
      <c r="MP92" s="142"/>
      <c r="MQ92" s="142"/>
      <c r="MR92" s="142"/>
      <c r="MS92" s="142"/>
      <c r="MT92" s="142"/>
      <c r="MU92" s="142"/>
      <c r="MV92" s="142"/>
      <c r="MW92" s="142"/>
      <c r="MX92" s="142"/>
      <c r="MY92" s="168"/>
      <c r="MZ92" s="142"/>
      <c r="NA92" s="180" t="s">
        <v>767</v>
      </c>
      <c r="NB92" s="142"/>
      <c r="NC92" s="142"/>
      <c r="ND92" s="142" t="s">
        <v>1876</v>
      </c>
      <c r="NE92" s="270">
        <v>45652.441850810203</v>
      </c>
      <c r="NF92" s="270">
        <v>45652.444418842599</v>
      </c>
      <c r="NG92" s="270">
        <v>45652</v>
      </c>
      <c r="NH92" s="128"/>
      <c r="NI92" s="128" t="s">
        <v>322</v>
      </c>
      <c r="NJ92" s="128"/>
      <c r="NK92" s="128" t="s">
        <v>322</v>
      </c>
      <c r="NL92" s="128"/>
      <c r="NM92" s="128" t="s">
        <v>323</v>
      </c>
      <c r="NN92" s="128"/>
      <c r="NO92" s="128" t="s">
        <v>727</v>
      </c>
      <c r="NP92" s="136" t="s">
        <v>767</v>
      </c>
      <c r="NQ92" s="136" t="s">
        <v>518</v>
      </c>
      <c r="NR92" s="128" t="s">
        <v>331</v>
      </c>
      <c r="NS92" s="128">
        <v>1</v>
      </c>
      <c r="NT92" s="128">
        <v>0</v>
      </c>
      <c r="NU92" s="128">
        <v>0</v>
      </c>
      <c r="NV92" s="128">
        <v>0</v>
      </c>
      <c r="NW92" s="128">
        <v>0</v>
      </c>
      <c r="NX92" s="128">
        <v>0</v>
      </c>
      <c r="NY92" s="128"/>
      <c r="NZ92" s="128" t="s">
        <v>329</v>
      </c>
      <c r="OA92" s="128">
        <v>0</v>
      </c>
      <c r="OB92" s="128">
        <v>1</v>
      </c>
      <c r="OC92" s="128">
        <v>0</v>
      </c>
      <c r="OD92" s="128">
        <v>0</v>
      </c>
      <c r="OE92" s="128">
        <v>0</v>
      </c>
      <c r="OF92" s="128">
        <v>0</v>
      </c>
      <c r="OG92" s="128">
        <v>0</v>
      </c>
      <c r="OH92" s="128">
        <v>0</v>
      </c>
      <c r="OI92" s="128">
        <v>0</v>
      </c>
      <c r="OJ92" s="128">
        <v>0</v>
      </c>
      <c r="OK92" s="128">
        <v>0</v>
      </c>
      <c r="OL92" s="128"/>
      <c r="OM92" s="128"/>
      <c r="ON92" s="128"/>
      <c r="OO92" s="128"/>
      <c r="OP92" s="128"/>
      <c r="OQ92" s="128"/>
      <c r="OR92" s="128"/>
      <c r="OS92" s="128"/>
      <c r="OT92" s="128"/>
      <c r="OU92" s="128"/>
      <c r="OV92" s="128"/>
      <c r="OW92" s="128"/>
      <c r="OX92" s="128"/>
      <c r="OY92" s="128"/>
      <c r="OZ92" s="128"/>
      <c r="PA92" s="128"/>
      <c r="PB92" s="128"/>
      <c r="PC92" s="128"/>
      <c r="PD92" s="128"/>
      <c r="PE92" s="128"/>
      <c r="PF92" s="128"/>
      <c r="PG92" s="128"/>
      <c r="PH92" s="128"/>
      <c r="PI92" s="128"/>
      <c r="PJ92" s="128"/>
      <c r="PK92" s="128"/>
      <c r="PL92" s="128"/>
      <c r="PM92" s="128"/>
      <c r="PN92" s="128"/>
      <c r="PO92" s="128"/>
      <c r="PP92" s="128"/>
      <c r="PQ92" s="128"/>
      <c r="PR92" s="128"/>
      <c r="PS92" s="128">
        <v>5</v>
      </c>
      <c r="PT92" s="128">
        <v>2</v>
      </c>
      <c r="PU92" s="128">
        <v>2</v>
      </c>
      <c r="PV92" s="128">
        <v>0</v>
      </c>
      <c r="PW92" s="128"/>
      <c r="PX92" s="128"/>
      <c r="PY92" s="128"/>
      <c r="PZ92" s="128"/>
      <c r="QA92" s="128"/>
      <c r="QB92" s="128"/>
      <c r="QC92" s="128"/>
      <c r="QD92" s="198"/>
      <c r="QE92" s="128"/>
      <c r="QF92" s="163"/>
      <c r="QG92" s="128"/>
      <c r="QH92" s="128"/>
      <c r="QI92" s="128"/>
      <c r="QJ92" s="128"/>
      <c r="QK92" s="128"/>
      <c r="QL92" s="128"/>
      <c r="QM92" s="128">
        <v>5.55</v>
      </c>
      <c r="QN92" s="128" t="s">
        <v>1877</v>
      </c>
      <c r="QO92" s="163" t="s">
        <v>1878</v>
      </c>
      <c r="QP92" s="128">
        <v>0</v>
      </c>
      <c r="QQ92" s="128"/>
      <c r="QR92" s="128"/>
      <c r="QS92" s="128"/>
      <c r="QT92" s="128"/>
      <c r="QU92" s="128"/>
      <c r="QV92" s="128"/>
      <c r="QW92" s="128"/>
      <c r="QX92" s="128"/>
      <c r="QY92" s="128"/>
      <c r="QZ92" s="128"/>
      <c r="RA92" s="128"/>
      <c r="RB92" s="128"/>
      <c r="RC92" s="128"/>
      <c r="RD92" s="128"/>
      <c r="RE92" s="128"/>
      <c r="RF92" s="128"/>
      <c r="RG92" s="128"/>
      <c r="RH92" s="128"/>
      <c r="RI92" s="128"/>
      <c r="RJ92" s="128"/>
      <c r="RK92" s="128"/>
      <c r="RL92" s="128"/>
      <c r="RM92" s="169"/>
      <c r="RN92" s="128"/>
      <c r="RO92" s="169"/>
      <c r="RP92" s="128"/>
      <c r="RQ92" s="128" t="s">
        <v>1879</v>
      </c>
      <c r="RR92" s="105">
        <f t="shared" si="47"/>
        <v>2.7100000000000009</v>
      </c>
      <c r="RS92" s="113">
        <f t="shared" si="48"/>
        <v>2.8800000000000008</v>
      </c>
      <c r="RT92" s="105">
        <f t="shared" si="49"/>
        <v>2.8199999999999994</v>
      </c>
      <c r="RU92" s="105">
        <f t="shared" si="50"/>
        <v>0</v>
      </c>
      <c r="RV92" s="105">
        <f t="shared" si="51"/>
        <v>0</v>
      </c>
      <c r="RW92" s="105">
        <f t="shared" si="52"/>
        <v>0</v>
      </c>
      <c r="RX92" s="105">
        <f t="shared" si="53"/>
        <v>0</v>
      </c>
      <c r="RY92" s="105">
        <f t="shared" si="54"/>
        <v>0</v>
      </c>
      <c r="RZ92" s="105">
        <f t="shared" si="55"/>
        <v>0</v>
      </c>
      <c r="SA92" s="105">
        <f t="shared" si="56"/>
        <v>0</v>
      </c>
      <c r="SB92" s="105">
        <f t="shared" si="57"/>
        <v>0</v>
      </c>
      <c r="SC92" s="105">
        <f t="shared" si="58"/>
        <v>0</v>
      </c>
      <c r="SD92" s="106">
        <f t="shared" si="62"/>
        <v>2.8033333333333332</v>
      </c>
      <c r="SE92" s="106">
        <f t="shared" si="63"/>
        <v>0</v>
      </c>
      <c r="SF92" s="106">
        <f t="shared" si="64"/>
        <v>0</v>
      </c>
      <c r="SG92" s="106">
        <f t="shared" si="59"/>
        <v>0</v>
      </c>
      <c r="SH92" s="107">
        <f>(SD92/1000)*Parameters!$H$2</f>
        <v>8.2698333333333321E-5</v>
      </c>
      <c r="SI92" s="107">
        <f>(SE92/1000)*Parameters!$H$4</f>
        <v>0</v>
      </c>
      <c r="SJ92" s="107">
        <f>(SF92/1000)*Parameters!$H$3</f>
        <v>0</v>
      </c>
      <c r="SK92" s="107">
        <f>(SG92/1000)*Parameters!$H$5</f>
        <v>0</v>
      </c>
      <c r="SL92" s="108">
        <f t="shared" si="65"/>
        <v>8.2698333333333321E-5</v>
      </c>
      <c r="SM92" s="109">
        <f t="shared" si="60"/>
        <v>1</v>
      </c>
      <c r="SN92" s="109">
        <f t="shared" si="72"/>
        <v>0</v>
      </c>
      <c r="SO92" s="109">
        <f t="shared" si="73"/>
        <v>0</v>
      </c>
      <c r="SP92" s="109">
        <f t="shared" si="74"/>
        <v>0</v>
      </c>
      <c r="SQ92" s="110">
        <f>SUM(GS92*Parameters!$L$2,GT92*Parameters!$L$3,GU92*Parameters!$L$4,GV92*Parameters!$L$5)</f>
        <v>6.1</v>
      </c>
      <c r="SR92" s="110">
        <f>SUM(LF92*Parameters!$L$2,LG92*Parameters!$L$3,LH92*Parameters!$L$4,LI92*Parameters!$L$5)</f>
        <v>6.1</v>
      </c>
      <c r="SS92" s="110">
        <f>SUM(PS92*Parameters!$L$2,PT92*Parameters!$L$3,PU92*Parameters!$L$4,PV92*Parameters!$L$5)</f>
        <v>6.1</v>
      </c>
      <c r="ST92" s="110">
        <f t="shared" si="66"/>
        <v>6.0999999999999988</v>
      </c>
      <c r="SU92" s="111">
        <f t="shared" si="67"/>
        <v>0.45956284153005472</v>
      </c>
      <c r="SV92" s="111">
        <f t="shared" si="68"/>
        <v>0</v>
      </c>
      <c r="SW92" s="111">
        <f t="shared" si="69"/>
        <v>0</v>
      </c>
      <c r="SX92" s="111">
        <f t="shared" si="70"/>
        <v>0</v>
      </c>
      <c r="SY92" s="162">
        <f t="shared" si="61"/>
        <v>45649</v>
      </c>
      <c r="SZ92" s="162">
        <f t="shared" si="71"/>
        <v>45655</v>
      </c>
    </row>
    <row r="93" spans="1:520">
      <c r="A93" s="276">
        <v>45641.418363067103</v>
      </c>
      <c r="B93" s="276">
        <v>45670.610600347201</v>
      </c>
      <c r="C93" s="276">
        <v>45641</v>
      </c>
      <c r="D93" s="121"/>
      <c r="E93" s="121" t="s">
        <v>322</v>
      </c>
      <c r="F93" s="121"/>
      <c r="G93" s="121" t="s">
        <v>322</v>
      </c>
      <c r="H93" s="121"/>
      <c r="I93" s="121" t="s">
        <v>323</v>
      </c>
      <c r="J93" s="121"/>
      <c r="K93" s="121" t="s">
        <v>727</v>
      </c>
      <c r="L93" s="151" t="s">
        <v>821</v>
      </c>
      <c r="M93" s="245" t="s">
        <v>519</v>
      </c>
      <c r="N93" s="121" t="s">
        <v>331</v>
      </c>
      <c r="O93" s="121">
        <v>1</v>
      </c>
      <c r="P93" s="121">
        <v>0</v>
      </c>
      <c r="Q93" s="121">
        <v>0</v>
      </c>
      <c r="R93" s="121">
        <v>0</v>
      </c>
      <c r="S93" s="121">
        <v>0</v>
      </c>
      <c r="T93" s="121">
        <v>0</v>
      </c>
      <c r="U93" s="121"/>
      <c r="V93" s="121" t="s">
        <v>329</v>
      </c>
      <c r="W93" s="121">
        <v>0</v>
      </c>
      <c r="X93" s="121">
        <v>1</v>
      </c>
      <c r="Y93" s="117">
        <v>0</v>
      </c>
      <c r="Z93" s="117">
        <v>0</v>
      </c>
      <c r="AA93" s="117">
        <v>0</v>
      </c>
      <c r="AB93" s="117">
        <v>0</v>
      </c>
      <c r="AC93" s="117">
        <v>0</v>
      </c>
      <c r="AD93" s="117">
        <v>0</v>
      </c>
      <c r="AE93" s="117">
        <v>0</v>
      </c>
      <c r="AF93" s="117">
        <v>0</v>
      </c>
      <c r="AG93" s="117">
        <v>0</v>
      </c>
      <c r="AH93" s="117"/>
      <c r="AI93" s="117"/>
      <c r="AJ93" s="117"/>
      <c r="AK93" s="117"/>
      <c r="AL93" s="117"/>
      <c r="AM93" s="117"/>
      <c r="AN93" s="117"/>
      <c r="AO93" s="117"/>
      <c r="AP93" s="117"/>
      <c r="AQ93" s="117"/>
      <c r="AR93" s="117"/>
      <c r="AS93" s="117"/>
      <c r="AT93" s="117"/>
      <c r="AU93" s="117"/>
      <c r="AV93" s="117"/>
      <c r="AW93" s="117"/>
      <c r="AX93" s="117"/>
      <c r="AY93" s="117"/>
      <c r="AZ93" s="117"/>
      <c r="BA93" s="117"/>
      <c r="BB93" s="117"/>
      <c r="BC93" s="117"/>
      <c r="BD93" s="117"/>
      <c r="BE93" s="117"/>
      <c r="BF93" s="190"/>
      <c r="BG93" s="121"/>
      <c r="BH93" s="122"/>
      <c r="BI93" s="117"/>
      <c r="BJ93" s="117"/>
      <c r="BK93" s="117"/>
      <c r="BL93" s="117"/>
      <c r="BM93" s="117"/>
      <c r="BN93" s="117"/>
      <c r="BO93" s="117">
        <v>10.61</v>
      </c>
      <c r="BP93" s="117" t="s">
        <v>1880</v>
      </c>
      <c r="BQ93" s="122" t="s">
        <v>1881</v>
      </c>
      <c r="BR93" s="117"/>
      <c r="BS93" s="117"/>
      <c r="BT93" s="117"/>
      <c r="BU93" s="117"/>
      <c r="BV93" s="117"/>
      <c r="BW93" s="117"/>
      <c r="BX93" s="117"/>
      <c r="BY93" s="117"/>
      <c r="BZ93" s="117"/>
      <c r="CA93" s="117"/>
      <c r="CB93" s="117"/>
      <c r="CC93" s="117"/>
      <c r="CD93" s="117"/>
      <c r="CE93" s="117"/>
      <c r="CF93" s="117"/>
      <c r="CG93" s="117"/>
      <c r="CH93" s="117"/>
      <c r="CI93" s="117"/>
      <c r="CJ93" s="117"/>
      <c r="CK93" s="117"/>
      <c r="CL93" s="117"/>
      <c r="CM93" s="117"/>
      <c r="CN93" s="117"/>
      <c r="CO93" s="117"/>
      <c r="CP93" s="117"/>
      <c r="CQ93" s="117"/>
      <c r="CR93" s="117"/>
      <c r="CS93" s="117"/>
      <c r="CT93" s="117"/>
      <c r="CU93" s="117"/>
      <c r="CV93" s="117"/>
      <c r="CW93" s="117"/>
      <c r="CX93" s="117"/>
      <c r="CY93" s="117"/>
      <c r="CZ93" s="117"/>
      <c r="DA93" s="117"/>
      <c r="DB93" s="117"/>
      <c r="DC93" s="117"/>
      <c r="DD93" s="117"/>
      <c r="DE93" s="117"/>
      <c r="DF93" s="117"/>
      <c r="DG93" s="117"/>
      <c r="DH93" s="117"/>
      <c r="DI93" s="117"/>
      <c r="DJ93" s="117"/>
      <c r="DK93" s="117"/>
      <c r="DL93" s="117"/>
      <c r="DM93" s="117"/>
      <c r="DN93" s="171"/>
      <c r="DO93" s="117"/>
      <c r="DP93" s="166"/>
      <c r="DQ93" s="117"/>
      <c r="DR93" s="166"/>
      <c r="DS93" s="117"/>
      <c r="DT93" s="117"/>
      <c r="DU93" s="117"/>
      <c r="DV93" s="117"/>
      <c r="DW93" s="248" t="s">
        <v>825</v>
      </c>
      <c r="DX93" s="117"/>
      <c r="DY93" s="117"/>
      <c r="DZ93" s="117"/>
      <c r="EA93" s="117"/>
      <c r="EB93" s="117"/>
      <c r="EC93" s="117"/>
      <c r="ED93" s="117" t="s">
        <v>1882</v>
      </c>
      <c r="EE93" s="161">
        <v>45642.409293888901</v>
      </c>
      <c r="EF93" s="262">
        <v>45642.417929386596</v>
      </c>
      <c r="EG93" s="252">
        <v>45642</v>
      </c>
      <c r="EH93" s="129"/>
      <c r="EI93" s="129" t="s">
        <v>322</v>
      </c>
      <c r="EJ93" s="129"/>
      <c r="EK93" s="129" t="s">
        <v>322</v>
      </c>
      <c r="EL93" s="129"/>
      <c r="EM93" s="129" t="s">
        <v>323</v>
      </c>
      <c r="EN93" s="129"/>
      <c r="EO93" s="129" t="s">
        <v>727</v>
      </c>
      <c r="EP93" s="153" t="s">
        <v>825</v>
      </c>
      <c r="EQ93" s="153" t="s">
        <v>519</v>
      </c>
      <c r="ER93" s="129" t="s">
        <v>331</v>
      </c>
      <c r="ES93" s="129">
        <v>1</v>
      </c>
      <c r="ET93" s="129">
        <v>0</v>
      </c>
      <c r="EU93" s="129">
        <v>0</v>
      </c>
      <c r="EV93" s="129">
        <v>0</v>
      </c>
      <c r="EW93" s="129">
        <v>0</v>
      </c>
      <c r="EX93" s="129">
        <v>0</v>
      </c>
      <c r="EY93" s="129"/>
      <c r="EZ93" s="129" t="s">
        <v>329</v>
      </c>
      <c r="FA93" s="129">
        <v>0</v>
      </c>
      <c r="FB93" s="129">
        <v>1</v>
      </c>
      <c r="FC93" s="129">
        <v>0</v>
      </c>
      <c r="FD93" s="129">
        <v>0</v>
      </c>
      <c r="FE93" s="129">
        <v>0</v>
      </c>
      <c r="FF93" s="129">
        <v>0</v>
      </c>
      <c r="FG93" s="129">
        <v>0</v>
      </c>
      <c r="FH93" s="129">
        <v>0</v>
      </c>
      <c r="FI93" s="129">
        <v>0</v>
      </c>
      <c r="FJ93" s="129">
        <v>0</v>
      </c>
      <c r="FK93" s="129">
        <v>0</v>
      </c>
      <c r="FL93" s="129"/>
      <c r="FM93" s="129"/>
      <c r="FN93" s="129"/>
      <c r="FO93" s="129"/>
      <c r="FP93" s="129"/>
      <c r="FQ93" s="129"/>
      <c r="FR93" s="129"/>
      <c r="FS93" s="129"/>
      <c r="FT93" s="129"/>
      <c r="FU93" s="129"/>
      <c r="FV93" s="129"/>
      <c r="FW93" s="129"/>
      <c r="FX93" s="129"/>
      <c r="FY93" s="129"/>
      <c r="FZ93" s="129"/>
      <c r="GA93" s="129"/>
      <c r="GB93" s="129"/>
      <c r="GC93" s="129"/>
      <c r="GD93" s="129"/>
      <c r="GE93" s="129"/>
      <c r="GF93" s="129"/>
      <c r="GG93" s="129"/>
      <c r="GH93" s="129"/>
      <c r="GI93" s="129"/>
      <c r="GJ93" s="129"/>
      <c r="GK93" s="129"/>
      <c r="GL93" s="129"/>
      <c r="GM93" s="129"/>
      <c r="GN93" s="129"/>
      <c r="GO93" s="129"/>
      <c r="GP93" s="129"/>
      <c r="GQ93" s="129"/>
      <c r="GR93" s="129"/>
      <c r="GS93" s="129">
        <v>2</v>
      </c>
      <c r="GT93" s="129">
        <v>0</v>
      </c>
      <c r="GU93" s="129">
        <v>5</v>
      </c>
      <c r="GV93" s="129">
        <v>5</v>
      </c>
      <c r="GW93" s="129"/>
      <c r="GX93" s="129"/>
      <c r="GY93" s="129"/>
      <c r="GZ93" s="129"/>
      <c r="HA93" s="129"/>
      <c r="HB93" s="129"/>
      <c r="HC93" s="129"/>
      <c r="HD93" s="186"/>
      <c r="HE93" s="129"/>
      <c r="HF93" s="140"/>
      <c r="HG93" s="129"/>
      <c r="HH93" s="129"/>
      <c r="HI93" s="129"/>
      <c r="HJ93" s="129"/>
      <c r="HK93" s="129"/>
      <c r="HL93" s="129"/>
      <c r="HM93" s="129">
        <v>7.9649999999999999</v>
      </c>
      <c r="HN93" s="129" t="s">
        <v>1883</v>
      </c>
      <c r="HO93" s="140" t="s">
        <v>1884</v>
      </c>
      <c r="HP93" s="129">
        <v>0</v>
      </c>
      <c r="HQ93" s="129"/>
      <c r="HR93" s="129"/>
      <c r="HS93" s="129"/>
      <c r="HT93" s="129"/>
      <c r="HU93" s="129"/>
      <c r="HV93" s="129"/>
      <c r="HW93" s="129"/>
      <c r="HX93" s="129"/>
      <c r="HY93" s="129"/>
      <c r="HZ93" s="129"/>
      <c r="IA93" s="129"/>
      <c r="IB93" s="129"/>
      <c r="IC93" s="129"/>
      <c r="ID93" s="129"/>
      <c r="IE93" s="129"/>
      <c r="IF93" s="129"/>
      <c r="IG93" s="129"/>
      <c r="IH93" s="129"/>
      <c r="II93" s="129"/>
      <c r="IJ93" s="129"/>
      <c r="IK93" s="129"/>
      <c r="IL93" s="177" t="s">
        <v>828</v>
      </c>
      <c r="IM93" s="129"/>
      <c r="IN93" s="139"/>
      <c r="IO93" s="129"/>
      <c r="IP93" s="129"/>
      <c r="IQ93" s="129" t="s">
        <v>1885</v>
      </c>
      <c r="IR93" s="265">
        <v>45643.4122145949</v>
      </c>
      <c r="IS93" s="265">
        <v>45643.417757106501</v>
      </c>
      <c r="IT93" s="265">
        <v>45643</v>
      </c>
      <c r="IU93" s="142"/>
      <c r="IV93" s="142" t="s">
        <v>322</v>
      </c>
      <c r="IW93" s="142"/>
      <c r="IX93" s="142" t="s">
        <v>322</v>
      </c>
      <c r="IY93" s="142"/>
      <c r="IZ93" s="142" t="s">
        <v>323</v>
      </c>
      <c r="JA93" s="142"/>
      <c r="JB93" s="142" t="s">
        <v>727</v>
      </c>
      <c r="JC93" s="154" t="s">
        <v>828</v>
      </c>
      <c r="JD93" s="154" t="s">
        <v>519</v>
      </c>
      <c r="JE93" s="142" t="s">
        <v>331</v>
      </c>
      <c r="JF93" s="142">
        <v>1</v>
      </c>
      <c r="JG93" s="142">
        <v>0</v>
      </c>
      <c r="JH93" s="142">
        <v>0</v>
      </c>
      <c r="JI93" s="142">
        <v>0</v>
      </c>
      <c r="JJ93" s="142">
        <v>0</v>
      </c>
      <c r="JK93" s="142">
        <v>0</v>
      </c>
      <c r="JL93" s="142"/>
      <c r="JM93" s="142" t="s">
        <v>329</v>
      </c>
      <c r="JN93" s="142">
        <v>0</v>
      </c>
      <c r="JO93" s="142">
        <v>1</v>
      </c>
      <c r="JP93" s="142">
        <v>0</v>
      </c>
      <c r="JQ93" s="142">
        <v>0</v>
      </c>
      <c r="JR93" s="142">
        <v>0</v>
      </c>
      <c r="JS93" s="142">
        <v>0</v>
      </c>
      <c r="JT93" s="142">
        <v>0</v>
      </c>
      <c r="JU93" s="142">
        <v>0</v>
      </c>
      <c r="JV93" s="142">
        <v>0</v>
      </c>
      <c r="JW93" s="142">
        <v>0</v>
      </c>
      <c r="JX93" s="142">
        <v>0</v>
      </c>
      <c r="JY93" s="142"/>
      <c r="JZ93" s="142"/>
      <c r="KA93" s="142"/>
      <c r="KB93" s="142"/>
      <c r="KC93" s="142"/>
      <c r="KD93" s="142"/>
      <c r="KE93" s="142"/>
      <c r="KF93" s="142"/>
      <c r="KG93" s="142"/>
      <c r="KH93" s="142"/>
      <c r="KI93" s="142"/>
      <c r="KJ93" s="142"/>
      <c r="KK93" s="142"/>
      <c r="KL93" s="142"/>
      <c r="KM93" s="142"/>
      <c r="KN93" s="142"/>
      <c r="KO93" s="142"/>
      <c r="KP93" s="142"/>
      <c r="KQ93" s="142"/>
      <c r="KR93" s="142"/>
      <c r="KS93" s="142"/>
      <c r="KT93" s="142"/>
      <c r="KU93" s="142"/>
      <c r="KV93" s="142"/>
      <c r="KW93" s="142"/>
      <c r="KX93" s="142"/>
      <c r="KY93" s="142"/>
      <c r="KZ93" s="142"/>
      <c r="LA93" s="142"/>
      <c r="LB93" s="142"/>
      <c r="LC93" s="142"/>
      <c r="LD93" s="142"/>
      <c r="LE93" s="142"/>
      <c r="LF93" s="142">
        <v>2</v>
      </c>
      <c r="LG93" s="142">
        <v>5</v>
      </c>
      <c r="LH93" s="142">
        <v>5</v>
      </c>
      <c r="LI93" s="142">
        <v>0</v>
      </c>
      <c r="LJ93" s="142"/>
      <c r="LK93" s="142"/>
      <c r="LL93" s="142"/>
      <c r="LM93" s="142"/>
      <c r="LN93" s="142"/>
      <c r="LO93" s="142"/>
      <c r="LP93" s="142"/>
      <c r="LQ93" s="194"/>
      <c r="LR93" s="142"/>
      <c r="LS93" s="144"/>
      <c r="LT93" s="142"/>
      <c r="LU93" s="142"/>
      <c r="LV93" s="142"/>
      <c r="LW93" s="142"/>
      <c r="LX93" s="142"/>
      <c r="LY93" s="142"/>
      <c r="LZ93" s="142">
        <v>5.16</v>
      </c>
      <c r="MA93" s="142" t="s">
        <v>1886</v>
      </c>
      <c r="MB93" s="144" t="s">
        <v>1887</v>
      </c>
      <c r="MC93" s="142">
        <v>0</v>
      </c>
      <c r="MD93" s="142"/>
      <c r="ME93" s="142"/>
      <c r="MF93" s="142"/>
      <c r="MG93" s="142"/>
      <c r="MH93" s="142"/>
      <c r="MI93" s="142"/>
      <c r="MJ93" s="142"/>
      <c r="MK93" s="142"/>
      <c r="ML93" s="142"/>
      <c r="MM93" s="142"/>
      <c r="MN93" s="142"/>
      <c r="MO93" s="142"/>
      <c r="MP93" s="142"/>
      <c r="MQ93" s="142"/>
      <c r="MR93" s="142"/>
      <c r="MS93" s="142"/>
      <c r="MT93" s="142"/>
      <c r="MU93" s="142"/>
      <c r="MV93" s="142"/>
      <c r="MW93" s="142"/>
      <c r="MX93" s="142"/>
      <c r="MY93" s="168"/>
      <c r="MZ93" s="142"/>
      <c r="NA93" s="180" t="s">
        <v>832</v>
      </c>
      <c r="NB93" s="142"/>
      <c r="NC93" s="142"/>
      <c r="ND93" s="142" t="s">
        <v>1888</v>
      </c>
      <c r="NE93" s="270">
        <v>45644.401890694397</v>
      </c>
      <c r="NF93" s="270">
        <v>45644.407157349502</v>
      </c>
      <c r="NG93" s="270">
        <v>45644</v>
      </c>
      <c r="NH93" s="128"/>
      <c r="NI93" s="128" t="s">
        <v>322</v>
      </c>
      <c r="NJ93" s="128"/>
      <c r="NK93" s="128" t="s">
        <v>322</v>
      </c>
      <c r="NL93" s="128"/>
      <c r="NM93" s="128" t="s">
        <v>323</v>
      </c>
      <c r="NN93" s="128"/>
      <c r="NO93" s="128" t="s">
        <v>727</v>
      </c>
      <c r="NP93" s="136" t="s">
        <v>832</v>
      </c>
      <c r="NQ93" s="136" t="s">
        <v>519</v>
      </c>
      <c r="NR93" s="128" t="s">
        <v>331</v>
      </c>
      <c r="NS93" s="128">
        <v>1</v>
      </c>
      <c r="NT93" s="128">
        <v>0</v>
      </c>
      <c r="NU93" s="128">
        <v>0</v>
      </c>
      <c r="NV93" s="128">
        <v>0</v>
      </c>
      <c r="NW93" s="128">
        <v>0</v>
      </c>
      <c r="NX93" s="128">
        <v>0</v>
      </c>
      <c r="NY93" s="128"/>
      <c r="NZ93" s="128" t="s">
        <v>329</v>
      </c>
      <c r="OA93" s="128">
        <v>0</v>
      </c>
      <c r="OB93" s="128">
        <v>1</v>
      </c>
      <c r="OC93" s="128">
        <v>0</v>
      </c>
      <c r="OD93" s="128">
        <v>0</v>
      </c>
      <c r="OE93" s="128">
        <v>0</v>
      </c>
      <c r="OF93" s="128">
        <v>0</v>
      </c>
      <c r="OG93" s="128">
        <v>0</v>
      </c>
      <c r="OH93" s="128">
        <v>0</v>
      </c>
      <c r="OI93" s="128">
        <v>0</v>
      </c>
      <c r="OJ93" s="128">
        <v>0</v>
      </c>
      <c r="OK93" s="128">
        <v>0</v>
      </c>
      <c r="OL93" s="128"/>
      <c r="OM93" s="128"/>
      <c r="ON93" s="128"/>
      <c r="OO93" s="128"/>
      <c r="OP93" s="128"/>
      <c r="OQ93" s="128"/>
      <c r="OR93" s="128"/>
      <c r="OS93" s="128"/>
      <c r="OT93" s="128"/>
      <c r="OU93" s="128"/>
      <c r="OV93" s="128"/>
      <c r="OW93" s="128"/>
      <c r="OX93" s="128"/>
      <c r="OY93" s="128"/>
      <c r="OZ93" s="128"/>
      <c r="PA93" s="128"/>
      <c r="PB93" s="128"/>
      <c r="PC93" s="128"/>
      <c r="PD93" s="128"/>
      <c r="PE93" s="128"/>
      <c r="PF93" s="128"/>
      <c r="PG93" s="128"/>
      <c r="PH93" s="128"/>
      <c r="PI93" s="128"/>
      <c r="PJ93" s="128"/>
      <c r="PK93" s="128"/>
      <c r="PL93" s="128"/>
      <c r="PM93" s="128"/>
      <c r="PN93" s="128"/>
      <c r="PO93" s="128"/>
      <c r="PP93" s="128"/>
      <c r="PQ93" s="128"/>
      <c r="PR93" s="128"/>
      <c r="PS93" s="128">
        <v>2</v>
      </c>
      <c r="PT93" s="128">
        <v>5</v>
      </c>
      <c r="PU93" s="128">
        <v>5</v>
      </c>
      <c r="PV93" s="128">
        <v>0</v>
      </c>
      <c r="PW93" s="128"/>
      <c r="PX93" s="128"/>
      <c r="PY93" s="128"/>
      <c r="PZ93" s="128"/>
      <c r="QA93" s="128"/>
      <c r="QB93" s="128"/>
      <c r="QC93" s="128"/>
      <c r="QD93" s="198"/>
      <c r="QE93" s="128"/>
      <c r="QF93" s="163"/>
      <c r="QG93" s="128"/>
      <c r="QH93" s="128"/>
      <c r="QI93" s="128"/>
      <c r="QJ93" s="128"/>
      <c r="QK93" s="128"/>
      <c r="QL93" s="128"/>
      <c r="QM93" s="128">
        <v>2.4750000000000001</v>
      </c>
      <c r="QN93" s="128" t="s">
        <v>1889</v>
      </c>
      <c r="QO93" s="163" t="s">
        <v>1890</v>
      </c>
      <c r="QP93" s="128">
        <v>0</v>
      </c>
      <c r="QQ93" s="128"/>
      <c r="QR93" s="128"/>
      <c r="QS93" s="128"/>
      <c r="QT93" s="128"/>
      <c r="QU93" s="128"/>
      <c r="QV93" s="128"/>
      <c r="QW93" s="128"/>
      <c r="QX93" s="128"/>
      <c r="QY93" s="128"/>
      <c r="QZ93" s="128"/>
      <c r="RA93" s="128"/>
      <c r="RB93" s="128"/>
      <c r="RC93" s="128"/>
      <c r="RD93" s="128"/>
      <c r="RE93" s="128"/>
      <c r="RF93" s="128"/>
      <c r="RG93" s="128"/>
      <c r="RH93" s="128"/>
      <c r="RI93" s="128"/>
      <c r="RJ93" s="128"/>
      <c r="RK93" s="128"/>
      <c r="RL93" s="128"/>
      <c r="RM93" s="169"/>
      <c r="RN93" s="128"/>
      <c r="RO93" s="169"/>
      <c r="RP93" s="128"/>
      <c r="RQ93" s="128" t="s">
        <v>1891</v>
      </c>
      <c r="RR93" s="105">
        <f t="shared" si="47"/>
        <v>2.6449999999999996</v>
      </c>
      <c r="RS93" s="113">
        <f t="shared" si="48"/>
        <v>2.8049999999999997</v>
      </c>
      <c r="RT93" s="105">
        <f t="shared" si="49"/>
        <v>2.6850000000000001</v>
      </c>
      <c r="RU93" s="105">
        <f t="shared" si="50"/>
        <v>0</v>
      </c>
      <c r="RV93" s="105">
        <f t="shared" si="51"/>
        <v>0</v>
      </c>
      <c r="RW93" s="105">
        <f t="shared" si="52"/>
        <v>0</v>
      </c>
      <c r="RX93" s="105">
        <f t="shared" si="53"/>
        <v>0</v>
      </c>
      <c r="RY93" s="105">
        <f t="shared" si="54"/>
        <v>0</v>
      </c>
      <c r="RZ93" s="105">
        <f t="shared" si="55"/>
        <v>0</v>
      </c>
      <c r="SA93" s="105">
        <f t="shared" si="56"/>
        <v>0</v>
      </c>
      <c r="SB93" s="105">
        <f t="shared" si="57"/>
        <v>0</v>
      </c>
      <c r="SC93" s="105">
        <f t="shared" si="58"/>
        <v>0</v>
      </c>
      <c r="SD93" s="106">
        <f t="shared" si="62"/>
        <v>2.7116666666666664</v>
      </c>
      <c r="SE93" s="106">
        <f t="shared" si="63"/>
        <v>0</v>
      </c>
      <c r="SF93" s="106">
        <f t="shared" si="64"/>
        <v>0</v>
      </c>
      <c r="SG93" s="106">
        <f t="shared" si="59"/>
        <v>0</v>
      </c>
      <c r="SH93" s="107">
        <f>(SD93/1000)*Parameters!$H$2</f>
        <v>7.9994166666666654E-5</v>
      </c>
      <c r="SI93" s="107">
        <f>(SE93/1000)*Parameters!$H$4</f>
        <v>0</v>
      </c>
      <c r="SJ93" s="107">
        <f>(SF93/1000)*Parameters!$H$3</f>
        <v>0</v>
      </c>
      <c r="SK93" s="107">
        <f>(SG93/1000)*Parameters!$H$5</f>
        <v>0</v>
      </c>
      <c r="SL93" s="108">
        <f t="shared" si="65"/>
        <v>7.9994166666666654E-5</v>
      </c>
      <c r="SM93" s="109">
        <f t="shared" si="60"/>
        <v>1</v>
      </c>
      <c r="SN93" s="109">
        <f t="shared" si="72"/>
        <v>0</v>
      </c>
      <c r="SO93" s="109">
        <f t="shared" si="73"/>
        <v>0</v>
      </c>
      <c r="SP93" s="109">
        <f t="shared" si="74"/>
        <v>0</v>
      </c>
      <c r="SQ93" s="110">
        <f>SUM(GS93*Parameters!$L$2,GT93*Parameters!$L$3,GU93*Parameters!$L$4,GV93*Parameters!$L$5)</f>
        <v>10</v>
      </c>
      <c r="SR93" s="110">
        <f>SUM(LF93*Parameters!$L$2,LG93*Parameters!$L$3,LH93*Parameters!$L$4,LI93*Parameters!$L$5)</f>
        <v>10</v>
      </c>
      <c r="SS93" s="110">
        <f>SUM(PS93*Parameters!$L$2,PT93*Parameters!$L$3,PU93*Parameters!$L$4,PV93*Parameters!$L$5)</f>
        <v>10</v>
      </c>
      <c r="ST93" s="110">
        <f t="shared" si="66"/>
        <v>10</v>
      </c>
      <c r="SU93" s="111">
        <f t="shared" si="67"/>
        <v>0.27116666666666661</v>
      </c>
      <c r="SV93" s="111">
        <f t="shared" si="68"/>
        <v>0</v>
      </c>
      <c r="SW93" s="111">
        <f t="shared" si="69"/>
        <v>0</v>
      </c>
      <c r="SX93" s="111">
        <f t="shared" si="70"/>
        <v>0</v>
      </c>
      <c r="SY93" s="162">
        <f t="shared" si="61"/>
        <v>45641</v>
      </c>
      <c r="SZ93" s="162">
        <f t="shared" si="71"/>
        <v>45641</v>
      </c>
    </row>
    <row r="94" spans="1:520">
      <c r="A94" s="276">
        <v>45641.445658217599</v>
      </c>
      <c r="B94" s="276">
        <v>45661.5893510069</v>
      </c>
      <c r="C94" s="276">
        <v>45641</v>
      </c>
      <c r="D94" s="121"/>
      <c r="E94" s="121" t="s">
        <v>322</v>
      </c>
      <c r="F94" s="121"/>
      <c r="G94" s="121" t="s">
        <v>322</v>
      </c>
      <c r="H94" s="121"/>
      <c r="I94" s="121" t="s">
        <v>323</v>
      </c>
      <c r="J94" s="121"/>
      <c r="K94" s="121" t="s">
        <v>727</v>
      </c>
      <c r="L94" s="151" t="s">
        <v>821</v>
      </c>
      <c r="M94" s="245" t="s">
        <v>520</v>
      </c>
      <c r="N94" s="121" t="s">
        <v>411</v>
      </c>
      <c r="O94" s="121">
        <v>1</v>
      </c>
      <c r="P94" s="121">
        <v>0</v>
      </c>
      <c r="Q94" s="121">
        <v>1</v>
      </c>
      <c r="R94" s="121">
        <v>0</v>
      </c>
      <c r="S94" s="121">
        <v>0</v>
      </c>
      <c r="T94" s="121">
        <v>0</v>
      </c>
      <c r="U94" s="121"/>
      <c r="V94" s="121" t="s">
        <v>409</v>
      </c>
      <c r="W94" s="121">
        <v>0</v>
      </c>
      <c r="X94" s="121">
        <v>1</v>
      </c>
      <c r="Y94" s="117">
        <v>0</v>
      </c>
      <c r="Z94" s="117">
        <v>0</v>
      </c>
      <c r="AA94" s="121">
        <v>0</v>
      </c>
      <c r="AB94" s="121">
        <v>1</v>
      </c>
      <c r="AC94" s="121">
        <v>0</v>
      </c>
      <c r="AD94" s="117">
        <v>0</v>
      </c>
      <c r="AE94" s="121">
        <v>0</v>
      </c>
      <c r="AF94" s="121">
        <v>0</v>
      </c>
      <c r="AG94" s="121">
        <v>0</v>
      </c>
      <c r="AH94" s="121"/>
      <c r="AI94" s="121"/>
      <c r="AJ94" s="121"/>
      <c r="AK94" s="121"/>
      <c r="AL94" s="121"/>
      <c r="AM94" s="121"/>
      <c r="AN94" s="121"/>
      <c r="AO94" s="121"/>
      <c r="AP94" s="121"/>
      <c r="AQ94" s="121"/>
      <c r="AR94" s="121"/>
      <c r="AS94" s="121"/>
      <c r="AT94" s="121"/>
      <c r="AU94" s="121"/>
      <c r="AV94" s="121"/>
      <c r="AW94" s="121"/>
      <c r="AX94" s="121"/>
      <c r="AY94" s="121"/>
      <c r="AZ94" s="121"/>
      <c r="BA94" s="121"/>
      <c r="BB94" s="121"/>
      <c r="BC94" s="121"/>
      <c r="BD94" s="121"/>
      <c r="BE94" s="121"/>
      <c r="BF94" s="190"/>
      <c r="BG94" s="121"/>
      <c r="BH94" s="122"/>
      <c r="BI94" s="117"/>
      <c r="BJ94" s="117"/>
      <c r="BK94" s="117"/>
      <c r="BL94" s="117"/>
      <c r="BM94" s="117"/>
      <c r="BN94" s="117"/>
      <c r="BO94" s="117">
        <v>11.62</v>
      </c>
      <c r="BP94" s="117" t="s">
        <v>1892</v>
      </c>
      <c r="BQ94" s="122" t="s">
        <v>1893</v>
      </c>
      <c r="BR94" s="117">
        <v>14.1</v>
      </c>
      <c r="BS94" s="117" t="s">
        <v>1894</v>
      </c>
      <c r="BT94" s="122" t="s">
        <v>1895</v>
      </c>
      <c r="BU94" s="117"/>
      <c r="BV94" s="117"/>
      <c r="BW94" s="117"/>
      <c r="BX94" s="117"/>
      <c r="BY94" s="117"/>
      <c r="BZ94" s="117"/>
      <c r="CA94" s="117"/>
      <c r="CB94" s="117"/>
      <c r="CC94" s="117"/>
      <c r="CD94" s="117"/>
      <c r="CE94" s="117"/>
      <c r="CF94" s="117"/>
      <c r="CG94" s="117"/>
      <c r="CH94" s="117"/>
      <c r="CI94" s="117"/>
      <c r="CJ94" s="117"/>
      <c r="CK94" s="117"/>
      <c r="CL94" s="117"/>
      <c r="CM94" s="117"/>
      <c r="CN94" s="117"/>
      <c r="CO94" s="117"/>
      <c r="CP94" s="117"/>
      <c r="CQ94" s="117"/>
      <c r="CR94" s="117"/>
      <c r="CS94" s="117"/>
      <c r="CT94" s="117"/>
      <c r="CU94" s="117"/>
      <c r="CV94" s="117"/>
      <c r="CW94" s="117"/>
      <c r="CX94" s="117"/>
      <c r="CY94" s="117"/>
      <c r="CZ94" s="117"/>
      <c r="DA94" s="117"/>
      <c r="DB94" s="117"/>
      <c r="DC94" s="117"/>
      <c r="DD94" s="117"/>
      <c r="DE94" s="117"/>
      <c r="DF94" s="117"/>
      <c r="DG94" s="117"/>
      <c r="DH94" s="117"/>
      <c r="DI94" s="117"/>
      <c r="DJ94" s="117"/>
      <c r="DK94" s="117"/>
      <c r="DL94" s="117"/>
      <c r="DM94" s="117"/>
      <c r="DN94" s="171"/>
      <c r="DO94" s="117"/>
      <c r="DP94" s="166"/>
      <c r="DQ94" s="117"/>
      <c r="DR94" s="166"/>
      <c r="DS94" s="117"/>
      <c r="DT94" s="117"/>
      <c r="DU94" s="117"/>
      <c r="DV94" s="117"/>
      <c r="DW94" s="248" t="s">
        <v>825</v>
      </c>
      <c r="DX94" s="117"/>
      <c r="DY94" s="117"/>
      <c r="DZ94" s="117"/>
      <c r="EA94" s="117"/>
      <c r="EB94" s="117"/>
      <c r="EC94" s="117"/>
      <c r="ED94" s="117" t="s">
        <v>1896</v>
      </c>
      <c r="EE94" s="161">
        <v>45642.446090821802</v>
      </c>
      <c r="EF94" s="262">
        <v>45642.452758159699</v>
      </c>
      <c r="EG94" s="252">
        <v>45642</v>
      </c>
      <c r="EH94" s="129"/>
      <c r="EI94" s="129" t="s">
        <v>322</v>
      </c>
      <c r="EJ94" s="129"/>
      <c r="EK94" s="129" t="s">
        <v>322</v>
      </c>
      <c r="EL94" s="129"/>
      <c r="EM94" s="129" t="s">
        <v>323</v>
      </c>
      <c r="EN94" s="129"/>
      <c r="EO94" s="129" t="s">
        <v>727</v>
      </c>
      <c r="EP94" s="153" t="s">
        <v>825</v>
      </c>
      <c r="EQ94" s="153" t="s">
        <v>520</v>
      </c>
      <c r="ER94" s="129" t="s">
        <v>411</v>
      </c>
      <c r="ES94" s="129">
        <v>1</v>
      </c>
      <c r="ET94" s="129">
        <v>0</v>
      </c>
      <c r="EU94" s="129">
        <v>1</v>
      </c>
      <c r="EV94" s="129">
        <v>0</v>
      </c>
      <c r="EW94" s="129">
        <v>0</v>
      </c>
      <c r="EX94" s="129">
        <v>0</v>
      </c>
      <c r="EY94" s="129"/>
      <c r="EZ94" s="129" t="s">
        <v>409</v>
      </c>
      <c r="FA94" s="129">
        <v>0</v>
      </c>
      <c r="FB94" s="129">
        <v>1</v>
      </c>
      <c r="FC94" s="129">
        <v>0</v>
      </c>
      <c r="FD94" s="129">
        <v>0</v>
      </c>
      <c r="FE94" s="129">
        <v>0</v>
      </c>
      <c r="FF94" s="129">
        <v>1</v>
      </c>
      <c r="FG94" s="129">
        <v>0</v>
      </c>
      <c r="FH94" s="129">
        <v>0</v>
      </c>
      <c r="FI94" s="129">
        <v>0</v>
      </c>
      <c r="FJ94" s="129">
        <v>0</v>
      </c>
      <c r="FK94" s="129">
        <v>0</v>
      </c>
      <c r="FL94" s="129"/>
      <c r="FM94" s="129"/>
      <c r="FN94" s="129"/>
      <c r="FO94" s="129"/>
      <c r="FP94" s="129"/>
      <c r="FQ94" s="129"/>
      <c r="FR94" s="129"/>
      <c r="FS94" s="129"/>
      <c r="FT94" s="129"/>
      <c r="FU94" s="129"/>
      <c r="FV94" s="129"/>
      <c r="FW94" s="129"/>
      <c r="FX94" s="129"/>
      <c r="FY94" s="129"/>
      <c r="FZ94" s="129"/>
      <c r="GA94" s="129"/>
      <c r="GB94" s="129"/>
      <c r="GC94" s="129"/>
      <c r="GD94" s="129"/>
      <c r="GE94" s="129"/>
      <c r="GF94" s="129"/>
      <c r="GG94" s="129"/>
      <c r="GH94" s="129"/>
      <c r="GI94" s="129"/>
      <c r="GJ94" s="129"/>
      <c r="GK94" s="129"/>
      <c r="GL94" s="129"/>
      <c r="GM94" s="129"/>
      <c r="GN94" s="129"/>
      <c r="GO94" s="129"/>
      <c r="GP94" s="129"/>
      <c r="GQ94" s="129"/>
      <c r="GR94" s="129"/>
      <c r="GS94" s="129">
        <v>2</v>
      </c>
      <c r="GT94" s="129">
        <v>2</v>
      </c>
      <c r="GU94" s="129">
        <v>1</v>
      </c>
      <c r="GV94" s="129">
        <v>0</v>
      </c>
      <c r="GW94" s="129"/>
      <c r="GX94" s="129"/>
      <c r="GY94" s="129"/>
      <c r="GZ94" s="129"/>
      <c r="HA94" s="129"/>
      <c r="HB94" s="129"/>
      <c r="HC94" s="129"/>
      <c r="HD94" s="186"/>
      <c r="HE94" s="129"/>
      <c r="HF94" s="140"/>
      <c r="HG94" s="129"/>
      <c r="HH94" s="129"/>
      <c r="HI94" s="129"/>
      <c r="HJ94" s="129"/>
      <c r="HK94" s="129"/>
      <c r="HL94" s="129"/>
      <c r="HM94" s="129">
        <v>8.91</v>
      </c>
      <c r="HN94" s="129" t="s">
        <v>1897</v>
      </c>
      <c r="HO94" s="140" t="s">
        <v>1898</v>
      </c>
      <c r="HP94" s="129">
        <v>0</v>
      </c>
      <c r="HQ94" s="129"/>
      <c r="HR94" s="129"/>
      <c r="HS94" s="129">
        <v>13.8</v>
      </c>
      <c r="HT94" s="129" t="s">
        <v>1899</v>
      </c>
      <c r="HU94" s="140" t="s">
        <v>1900</v>
      </c>
      <c r="HV94" s="129">
        <v>0</v>
      </c>
      <c r="HW94" s="129"/>
      <c r="HX94" s="129"/>
      <c r="HY94" s="129"/>
      <c r="HZ94" s="129"/>
      <c r="IA94" s="129"/>
      <c r="IB94" s="129"/>
      <c r="IC94" s="129"/>
      <c r="ID94" s="129"/>
      <c r="IE94" s="129"/>
      <c r="IF94" s="129"/>
      <c r="IG94" s="129"/>
      <c r="IH94" s="129"/>
      <c r="II94" s="129"/>
      <c r="IJ94" s="129"/>
      <c r="IK94" s="129"/>
      <c r="IL94" s="177" t="s">
        <v>828</v>
      </c>
      <c r="IM94" s="129"/>
      <c r="IN94" s="139"/>
      <c r="IO94" s="129"/>
      <c r="IP94" s="129"/>
      <c r="IQ94" s="129" t="s">
        <v>1901</v>
      </c>
      <c r="IR94" s="265">
        <v>45643.4469838773</v>
      </c>
      <c r="IS94" s="265">
        <v>45643.455898136599</v>
      </c>
      <c r="IT94" s="265">
        <v>45643</v>
      </c>
      <c r="IU94" s="142"/>
      <c r="IV94" s="142" t="s">
        <v>322</v>
      </c>
      <c r="IW94" s="142"/>
      <c r="IX94" s="142" t="s">
        <v>322</v>
      </c>
      <c r="IY94" s="142"/>
      <c r="IZ94" s="142" t="s">
        <v>323</v>
      </c>
      <c r="JA94" s="142"/>
      <c r="JB94" s="142" t="s">
        <v>727</v>
      </c>
      <c r="JC94" s="154" t="s">
        <v>828</v>
      </c>
      <c r="JD94" s="154" t="s">
        <v>520</v>
      </c>
      <c r="JE94" s="142" t="s">
        <v>411</v>
      </c>
      <c r="JF94" s="142">
        <v>1</v>
      </c>
      <c r="JG94" s="142">
        <v>0</v>
      </c>
      <c r="JH94" s="142">
        <v>1</v>
      </c>
      <c r="JI94" s="142">
        <v>0</v>
      </c>
      <c r="JJ94" s="142">
        <v>0</v>
      </c>
      <c r="JK94" s="142">
        <v>0</v>
      </c>
      <c r="JL94" s="142"/>
      <c r="JM94" s="142" t="s">
        <v>409</v>
      </c>
      <c r="JN94" s="142">
        <v>0</v>
      </c>
      <c r="JO94" s="142">
        <v>1</v>
      </c>
      <c r="JP94" s="142">
        <v>0</v>
      </c>
      <c r="JQ94" s="142">
        <v>0</v>
      </c>
      <c r="JR94" s="142">
        <v>0</v>
      </c>
      <c r="JS94" s="142">
        <v>1</v>
      </c>
      <c r="JT94" s="142">
        <v>0</v>
      </c>
      <c r="JU94" s="142">
        <v>0</v>
      </c>
      <c r="JV94" s="142">
        <v>0</v>
      </c>
      <c r="JW94" s="142">
        <v>0</v>
      </c>
      <c r="JX94" s="142">
        <v>0</v>
      </c>
      <c r="JY94" s="142"/>
      <c r="JZ94" s="142"/>
      <c r="KA94" s="142"/>
      <c r="KB94" s="142"/>
      <c r="KC94" s="142"/>
      <c r="KD94" s="142"/>
      <c r="KE94" s="142"/>
      <c r="KF94" s="142"/>
      <c r="KG94" s="142"/>
      <c r="KH94" s="142"/>
      <c r="KI94" s="142"/>
      <c r="KJ94" s="142"/>
      <c r="KK94" s="142"/>
      <c r="KL94" s="142"/>
      <c r="KM94" s="142"/>
      <c r="KN94" s="142"/>
      <c r="KO94" s="142"/>
      <c r="KP94" s="142"/>
      <c r="KQ94" s="142"/>
      <c r="KR94" s="142"/>
      <c r="KS94" s="142"/>
      <c r="KT94" s="142"/>
      <c r="KU94" s="142"/>
      <c r="KV94" s="142"/>
      <c r="KW94" s="142"/>
      <c r="KX94" s="142"/>
      <c r="KY94" s="142"/>
      <c r="KZ94" s="142"/>
      <c r="LA94" s="142"/>
      <c r="LB94" s="142"/>
      <c r="LC94" s="142"/>
      <c r="LD94" s="142"/>
      <c r="LE94" s="142"/>
      <c r="LF94" s="142">
        <v>2</v>
      </c>
      <c r="LG94" s="142">
        <v>2</v>
      </c>
      <c r="LH94" s="142">
        <v>1</v>
      </c>
      <c r="LI94" s="142">
        <v>0</v>
      </c>
      <c r="LJ94" s="142"/>
      <c r="LK94" s="142"/>
      <c r="LL94" s="142"/>
      <c r="LM94" s="142"/>
      <c r="LN94" s="142"/>
      <c r="LO94" s="142"/>
      <c r="LP94" s="142"/>
      <c r="LQ94" s="194"/>
      <c r="LR94" s="142"/>
      <c r="LS94" s="144"/>
      <c r="LT94" s="142"/>
      <c r="LU94" s="142"/>
      <c r="LV94" s="142"/>
      <c r="LW94" s="142"/>
      <c r="LX94" s="142"/>
      <c r="LY94" s="142"/>
      <c r="LZ94" s="142">
        <v>6.2</v>
      </c>
      <c r="MA94" s="142" t="s">
        <v>1902</v>
      </c>
      <c r="MB94" s="144" t="s">
        <v>1903</v>
      </c>
      <c r="MC94" s="142">
        <v>0</v>
      </c>
      <c r="MD94" s="142"/>
      <c r="ME94" s="142"/>
      <c r="MF94" s="142">
        <v>13.3</v>
      </c>
      <c r="MG94" s="142" t="s">
        <v>1904</v>
      </c>
      <c r="MH94" s="144" t="s">
        <v>1905</v>
      </c>
      <c r="MI94" s="142">
        <v>0</v>
      </c>
      <c r="MJ94" s="142"/>
      <c r="MK94" s="142"/>
      <c r="ML94" s="142"/>
      <c r="MM94" s="142"/>
      <c r="MN94" s="142"/>
      <c r="MO94" s="142"/>
      <c r="MP94" s="142"/>
      <c r="MQ94" s="142"/>
      <c r="MR94" s="142"/>
      <c r="MS94" s="142"/>
      <c r="MT94" s="142"/>
      <c r="MU94" s="142"/>
      <c r="MV94" s="142"/>
      <c r="MW94" s="142"/>
      <c r="MX94" s="142"/>
      <c r="MY94" s="168"/>
      <c r="MZ94" s="142"/>
      <c r="NA94" s="180" t="s">
        <v>832</v>
      </c>
      <c r="NB94" s="142"/>
      <c r="NC94" s="142"/>
      <c r="ND94" s="142" t="s">
        <v>1906</v>
      </c>
      <c r="NE94" s="270">
        <v>45644.445510092599</v>
      </c>
      <c r="NF94" s="270">
        <v>45644.452928854203</v>
      </c>
      <c r="NG94" s="270">
        <v>45644</v>
      </c>
      <c r="NH94" s="128"/>
      <c r="NI94" s="128" t="s">
        <v>322</v>
      </c>
      <c r="NJ94" s="128"/>
      <c r="NK94" s="128" t="s">
        <v>322</v>
      </c>
      <c r="NL94" s="128"/>
      <c r="NM94" s="128" t="s">
        <v>323</v>
      </c>
      <c r="NN94" s="128"/>
      <c r="NO94" s="128" t="s">
        <v>727</v>
      </c>
      <c r="NP94" s="136" t="s">
        <v>832</v>
      </c>
      <c r="NQ94" s="136" t="s">
        <v>520</v>
      </c>
      <c r="NR94" s="128" t="s">
        <v>411</v>
      </c>
      <c r="NS94" s="128">
        <v>1</v>
      </c>
      <c r="NT94" s="128">
        <v>0</v>
      </c>
      <c r="NU94" s="128">
        <v>1</v>
      </c>
      <c r="NV94" s="128">
        <v>0</v>
      </c>
      <c r="NW94" s="128">
        <v>0</v>
      </c>
      <c r="NX94" s="128">
        <v>0</v>
      </c>
      <c r="NY94" s="128"/>
      <c r="NZ94" s="128" t="s">
        <v>409</v>
      </c>
      <c r="OA94" s="128">
        <v>0</v>
      </c>
      <c r="OB94" s="128">
        <v>1</v>
      </c>
      <c r="OC94" s="128">
        <v>0</v>
      </c>
      <c r="OD94" s="128">
        <v>0</v>
      </c>
      <c r="OE94" s="128">
        <v>0</v>
      </c>
      <c r="OF94" s="128">
        <v>1</v>
      </c>
      <c r="OG94" s="128">
        <v>0</v>
      </c>
      <c r="OH94" s="128">
        <v>0</v>
      </c>
      <c r="OI94" s="128">
        <v>0</v>
      </c>
      <c r="OJ94" s="128">
        <v>0</v>
      </c>
      <c r="OK94" s="128">
        <v>0</v>
      </c>
      <c r="OL94" s="128"/>
      <c r="OM94" s="128"/>
      <c r="ON94" s="128"/>
      <c r="OO94" s="128"/>
      <c r="OP94" s="128"/>
      <c r="OQ94" s="128"/>
      <c r="OR94" s="128"/>
      <c r="OS94" s="128"/>
      <c r="OT94" s="128"/>
      <c r="OU94" s="128"/>
      <c r="OV94" s="128"/>
      <c r="OW94" s="128"/>
      <c r="OX94" s="128"/>
      <c r="OY94" s="128"/>
      <c r="OZ94" s="128"/>
      <c r="PA94" s="128"/>
      <c r="PB94" s="128"/>
      <c r="PC94" s="128"/>
      <c r="PD94" s="128"/>
      <c r="PE94" s="128"/>
      <c r="PF94" s="128"/>
      <c r="PG94" s="128"/>
      <c r="PH94" s="128"/>
      <c r="PI94" s="128"/>
      <c r="PJ94" s="128"/>
      <c r="PK94" s="128"/>
      <c r="PL94" s="128"/>
      <c r="PM94" s="128"/>
      <c r="PN94" s="128"/>
      <c r="PO94" s="128"/>
      <c r="PP94" s="128"/>
      <c r="PQ94" s="128"/>
      <c r="PR94" s="128"/>
      <c r="PS94" s="128">
        <v>2</v>
      </c>
      <c r="PT94" s="128">
        <v>2</v>
      </c>
      <c r="PU94" s="128">
        <v>1</v>
      </c>
      <c r="PV94" s="128">
        <v>0</v>
      </c>
      <c r="PW94" s="128"/>
      <c r="PX94" s="128"/>
      <c r="PY94" s="128"/>
      <c r="PZ94" s="128"/>
      <c r="QA94" s="128"/>
      <c r="QB94" s="128"/>
      <c r="QC94" s="128"/>
      <c r="QD94" s="198"/>
      <c r="QE94" s="128"/>
      <c r="QF94" s="163"/>
      <c r="QG94" s="128"/>
      <c r="QH94" s="128"/>
      <c r="QI94" s="128"/>
      <c r="QJ94" s="128"/>
      <c r="QK94" s="128"/>
      <c r="QL94" s="128"/>
      <c r="QM94" s="128">
        <v>3.5</v>
      </c>
      <c r="QN94" s="128" t="s">
        <v>1907</v>
      </c>
      <c r="QO94" s="163" t="s">
        <v>1908</v>
      </c>
      <c r="QP94" s="128">
        <v>0</v>
      </c>
      <c r="QQ94" s="128"/>
      <c r="QR94" s="128"/>
      <c r="QS94" s="128">
        <v>12.8</v>
      </c>
      <c r="QT94" s="128" t="s">
        <v>1909</v>
      </c>
      <c r="QU94" s="163" t="s">
        <v>1910</v>
      </c>
      <c r="QV94" s="128">
        <v>0</v>
      </c>
      <c r="QW94" s="128"/>
      <c r="QX94" s="128"/>
      <c r="QY94" s="128"/>
      <c r="QZ94" s="128"/>
      <c r="RA94" s="128"/>
      <c r="RB94" s="128"/>
      <c r="RC94" s="128"/>
      <c r="RD94" s="128"/>
      <c r="RE94" s="128"/>
      <c r="RF94" s="128"/>
      <c r="RG94" s="128"/>
      <c r="RH94" s="128"/>
      <c r="RI94" s="128"/>
      <c r="RJ94" s="128"/>
      <c r="RK94" s="128"/>
      <c r="RL94" s="128"/>
      <c r="RM94" s="169"/>
      <c r="RN94" s="128"/>
      <c r="RO94" s="169"/>
      <c r="RP94" s="128"/>
      <c r="RQ94" s="128" t="s">
        <v>1911</v>
      </c>
      <c r="RR94" s="105">
        <f t="shared" si="47"/>
        <v>2.7099999999999991</v>
      </c>
      <c r="RS94" s="113">
        <f t="shared" si="48"/>
        <v>2.71</v>
      </c>
      <c r="RT94" s="105">
        <f t="shared" si="49"/>
        <v>2.7</v>
      </c>
      <c r="RU94" s="105">
        <f t="shared" si="50"/>
        <v>0</v>
      </c>
      <c r="RV94" s="105">
        <f t="shared" si="51"/>
        <v>0</v>
      </c>
      <c r="RW94" s="105">
        <f t="shared" si="52"/>
        <v>0</v>
      </c>
      <c r="RX94" s="105">
        <f t="shared" si="53"/>
        <v>0.29999999999999893</v>
      </c>
      <c r="RY94" s="105">
        <f t="shared" si="54"/>
        <v>0.5</v>
      </c>
      <c r="RZ94" s="105">
        <f t="shared" si="55"/>
        <v>0.5</v>
      </c>
      <c r="SA94" s="105">
        <f t="shared" si="56"/>
        <v>0</v>
      </c>
      <c r="SB94" s="105">
        <f t="shared" si="57"/>
        <v>0</v>
      </c>
      <c r="SC94" s="105">
        <f t="shared" si="58"/>
        <v>0</v>
      </c>
      <c r="SD94" s="106">
        <f t="shared" si="62"/>
        <v>2.7066666666666666</v>
      </c>
      <c r="SE94" s="106">
        <f t="shared" si="63"/>
        <v>0</v>
      </c>
      <c r="SF94" s="106">
        <f t="shared" si="64"/>
        <v>0.43333333333333296</v>
      </c>
      <c r="SG94" s="106">
        <f t="shared" si="59"/>
        <v>0</v>
      </c>
      <c r="SH94" s="107">
        <f>(SD94/1000)*Parameters!$H$2</f>
        <v>7.9846666666666662E-5</v>
      </c>
      <c r="SI94" s="107">
        <f>(SE94/1000)*Parameters!$H$4</f>
        <v>0</v>
      </c>
      <c r="SJ94" s="107">
        <f>(SF94/1000)*Parameters!$H$3</f>
        <v>2.0496666666666649E-5</v>
      </c>
      <c r="SK94" s="107">
        <f>(SG94/1000)*Parameters!$H$5</f>
        <v>0</v>
      </c>
      <c r="SL94" s="108">
        <f t="shared" si="65"/>
        <v>1.0034333333333332E-4</v>
      </c>
      <c r="SM94" s="109">
        <f t="shared" si="60"/>
        <v>0.79573464438760266</v>
      </c>
      <c r="SN94" s="109">
        <f t="shared" si="72"/>
        <v>0</v>
      </c>
      <c r="SO94" s="109">
        <f t="shared" si="73"/>
        <v>0.20426535561239728</v>
      </c>
      <c r="SP94" s="109">
        <f t="shared" si="74"/>
        <v>0</v>
      </c>
      <c r="SQ94" s="110">
        <f>SUM(GS94*Parameters!$L$2,GT94*Parameters!$L$3,GU94*Parameters!$L$4,GV94*Parameters!$L$5)</f>
        <v>3.6</v>
      </c>
      <c r="SR94" s="110">
        <f>SUM(LF94*Parameters!$L$2,LG94*Parameters!$L$3,LH94*Parameters!$L$4,LI94*Parameters!$L$5)</f>
        <v>3.6</v>
      </c>
      <c r="SS94" s="110">
        <f>SUM(PS94*Parameters!$L$2,PT94*Parameters!$L$3,PU94*Parameters!$L$4,PV94*Parameters!$L$5)</f>
        <v>3.6</v>
      </c>
      <c r="ST94" s="110">
        <f t="shared" si="66"/>
        <v>3.6</v>
      </c>
      <c r="SU94" s="111">
        <f t="shared" si="67"/>
        <v>0.75185185185185188</v>
      </c>
      <c r="SV94" s="111">
        <f t="shared" si="68"/>
        <v>0</v>
      </c>
      <c r="SW94" s="111">
        <f t="shared" si="69"/>
        <v>0.12037037037037028</v>
      </c>
      <c r="SX94" s="111">
        <f t="shared" si="70"/>
        <v>0</v>
      </c>
      <c r="SY94" s="162">
        <f t="shared" si="61"/>
        <v>45641</v>
      </c>
      <c r="SZ94" s="162">
        <f t="shared" si="71"/>
        <v>45641</v>
      </c>
    </row>
    <row r="95" spans="1:520">
      <c r="A95" s="276">
        <v>45677.4880317477</v>
      </c>
      <c r="B95" s="276">
        <v>45677.499839247699</v>
      </c>
      <c r="C95" s="276">
        <v>45677</v>
      </c>
      <c r="D95" s="121"/>
      <c r="E95" s="121" t="s">
        <v>322</v>
      </c>
      <c r="F95" s="121"/>
      <c r="G95" s="121" t="s">
        <v>322</v>
      </c>
      <c r="H95" s="121"/>
      <c r="I95" s="121" t="s">
        <v>323</v>
      </c>
      <c r="J95" s="121"/>
      <c r="K95" s="121" t="s">
        <v>727</v>
      </c>
      <c r="L95" s="151" t="s">
        <v>1311</v>
      </c>
      <c r="M95" s="245" t="s">
        <v>521</v>
      </c>
      <c r="N95" s="121" t="s">
        <v>331</v>
      </c>
      <c r="O95" s="121">
        <v>1</v>
      </c>
      <c r="P95" s="121">
        <v>0</v>
      </c>
      <c r="Q95" s="121">
        <v>0</v>
      </c>
      <c r="R95" s="121">
        <v>0</v>
      </c>
      <c r="S95" s="121">
        <v>0</v>
      </c>
      <c r="T95" s="121">
        <v>0</v>
      </c>
      <c r="U95" s="121"/>
      <c r="V95" s="121" t="s">
        <v>329</v>
      </c>
      <c r="W95" s="121">
        <v>0</v>
      </c>
      <c r="X95" s="121">
        <v>1</v>
      </c>
      <c r="Y95" s="117">
        <v>0</v>
      </c>
      <c r="Z95" s="117">
        <v>0</v>
      </c>
      <c r="AA95" s="117">
        <v>0</v>
      </c>
      <c r="AB95" s="117">
        <v>0</v>
      </c>
      <c r="AC95" s="117">
        <v>0</v>
      </c>
      <c r="AD95" s="117">
        <v>0</v>
      </c>
      <c r="AE95" s="117">
        <v>0</v>
      </c>
      <c r="AF95" s="117">
        <v>0</v>
      </c>
      <c r="AG95" s="117">
        <v>0</v>
      </c>
      <c r="AH95" s="117"/>
      <c r="AI95" s="117"/>
      <c r="AJ95" s="117"/>
      <c r="AK95" s="117"/>
      <c r="AL95" s="117"/>
      <c r="AM95" s="117"/>
      <c r="AN95" s="117"/>
      <c r="AO95" s="117"/>
      <c r="AP95" s="117"/>
      <c r="AQ95" s="117"/>
      <c r="AR95" s="117"/>
      <c r="AS95" s="117"/>
      <c r="AT95" s="117"/>
      <c r="AU95" s="117"/>
      <c r="AV95" s="117"/>
      <c r="AW95" s="117"/>
      <c r="AX95" s="117"/>
      <c r="AY95" s="117"/>
      <c r="AZ95" s="117"/>
      <c r="BA95" s="117"/>
      <c r="BB95" s="117"/>
      <c r="BC95" s="117"/>
      <c r="BD95" s="117"/>
      <c r="BE95" s="117"/>
      <c r="BF95" s="190"/>
      <c r="BG95" s="121"/>
      <c r="BH95" s="122"/>
      <c r="BI95" s="117"/>
      <c r="BJ95" s="117"/>
      <c r="BK95" s="117"/>
      <c r="BL95" s="117"/>
      <c r="BM95" s="117"/>
      <c r="BN95" s="117"/>
      <c r="BO95" s="117">
        <v>10.33</v>
      </c>
      <c r="BP95" s="117" t="s">
        <v>1912</v>
      </c>
      <c r="BQ95" s="122" t="s">
        <v>1913</v>
      </c>
      <c r="BR95" s="117"/>
      <c r="BS95" s="117"/>
      <c r="BT95" s="117"/>
      <c r="BU95" s="117"/>
      <c r="BV95" s="117"/>
      <c r="BW95" s="117"/>
      <c r="BX95" s="117"/>
      <c r="BY95" s="117"/>
      <c r="BZ95" s="117"/>
      <c r="CA95" s="117"/>
      <c r="CB95" s="117"/>
      <c r="CC95" s="117"/>
      <c r="CD95" s="117"/>
      <c r="CE95" s="117"/>
      <c r="CF95" s="117"/>
      <c r="CG95" s="117"/>
      <c r="CH95" s="117"/>
      <c r="CI95" s="117"/>
      <c r="CJ95" s="117"/>
      <c r="CK95" s="117"/>
      <c r="CL95" s="117"/>
      <c r="CM95" s="117"/>
      <c r="CN95" s="117"/>
      <c r="CO95" s="117"/>
      <c r="CP95" s="117"/>
      <c r="CQ95" s="117"/>
      <c r="CR95" s="117"/>
      <c r="CS95" s="117"/>
      <c r="CT95" s="117"/>
      <c r="CU95" s="117"/>
      <c r="CV95" s="117"/>
      <c r="CW95" s="117"/>
      <c r="CX95" s="117"/>
      <c r="CY95" s="117"/>
      <c r="CZ95" s="117"/>
      <c r="DA95" s="117"/>
      <c r="DB95" s="117"/>
      <c r="DC95" s="117"/>
      <c r="DD95" s="117"/>
      <c r="DE95" s="117"/>
      <c r="DF95" s="117"/>
      <c r="DG95" s="117"/>
      <c r="DH95" s="117"/>
      <c r="DI95" s="117"/>
      <c r="DJ95" s="117"/>
      <c r="DK95" s="117"/>
      <c r="DL95" s="117"/>
      <c r="DM95" s="117"/>
      <c r="DN95" s="171"/>
      <c r="DO95" s="117"/>
      <c r="DP95" s="166"/>
      <c r="DQ95" s="117"/>
      <c r="DR95" s="166"/>
      <c r="DS95" s="117"/>
      <c r="DT95" s="117"/>
      <c r="DU95" s="117"/>
      <c r="DV95" s="117"/>
      <c r="DW95" s="248" t="s">
        <v>1314</v>
      </c>
      <c r="DX95" s="117"/>
      <c r="DY95" s="117"/>
      <c r="DZ95" s="117"/>
      <c r="EA95" s="117"/>
      <c r="EB95" s="117"/>
      <c r="EC95" s="117"/>
      <c r="ED95" s="117" t="s">
        <v>1914</v>
      </c>
      <c r="EE95" s="252">
        <v>45678.487746493098</v>
      </c>
      <c r="EF95" s="261">
        <v>45678.687753113401</v>
      </c>
      <c r="EG95" s="252">
        <v>45678</v>
      </c>
      <c r="EH95" s="129"/>
      <c r="EI95" s="129" t="s">
        <v>322</v>
      </c>
      <c r="EJ95" s="129"/>
      <c r="EK95" s="129" t="s">
        <v>322</v>
      </c>
      <c r="EL95" s="129"/>
      <c r="EM95" s="129" t="s">
        <v>323</v>
      </c>
      <c r="EN95" s="129"/>
      <c r="EO95" s="129" t="s">
        <v>727</v>
      </c>
      <c r="EP95" s="153" t="s">
        <v>1314</v>
      </c>
      <c r="EQ95" s="153" t="s">
        <v>521</v>
      </c>
      <c r="ER95" s="129" t="s">
        <v>331</v>
      </c>
      <c r="ES95" s="129">
        <v>1</v>
      </c>
      <c r="ET95" s="129">
        <v>0</v>
      </c>
      <c r="EU95" s="129">
        <v>0</v>
      </c>
      <c r="EV95" s="129">
        <v>0</v>
      </c>
      <c r="EW95" s="129">
        <v>0</v>
      </c>
      <c r="EX95" s="129">
        <v>0</v>
      </c>
      <c r="EY95" s="129"/>
      <c r="EZ95" s="129" t="s">
        <v>329</v>
      </c>
      <c r="FA95" s="129">
        <v>0</v>
      </c>
      <c r="FB95" s="129">
        <v>1</v>
      </c>
      <c r="FC95" s="129">
        <v>0</v>
      </c>
      <c r="FD95" s="129">
        <v>0</v>
      </c>
      <c r="FE95" s="129">
        <v>0</v>
      </c>
      <c r="FF95" s="129">
        <v>0</v>
      </c>
      <c r="FG95" s="129">
        <v>0</v>
      </c>
      <c r="FH95" s="129">
        <v>0</v>
      </c>
      <c r="FI95" s="129">
        <v>0</v>
      </c>
      <c r="FJ95" s="129">
        <v>0</v>
      </c>
      <c r="FK95" s="129">
        <v>0</v>
      </c>
      <c r="FL95" s="129"/>
      <c r="FM95" s="129"/>
      <c r="FN95" s="129"/>
      <c r="FO95" s="129"/>
      <c r="FP95" s="129"/>
      <c r="FQ95" s="129"/>
      <c r="FR95" s="129"/>
      <c r="FS95" s="129"/>
      <c r="FT95" s="129"/>
      <c r="FU95" s="129"/>
      <c r="FV95" s="129"/>
      <c r="FW95" s="129"/>
      <c r="FX95" s="129"/>
      <c r="FY95" s="129"/>
      <c r="FZ95" s="129"/>
      <c r="GA95" s="129"/>
      <c r="GB95" s="129"/>
      <c r="GC95" s="129"/>
      <c r="GD95" s="129"/>
      <c r="GE95" s="129"/>
      <c r="GF95" s="129"/>
      <c r="GG95" s="129"/>
      <c r="GH95" s="129"/>
      <c r="GI95" s="129"/>
      <c r="GJ95" s="129"/>
      <c r="GK95" s="129"/>
      <c r="GL95" s="129"/>
      <c r="GM95" s="129"/>
      <c r="GN95" s="129"/>
      <c r="GO95" s="129"/>
      <c r="GP95" s="129"/>
      <c r="GQ95" s="129"/>
      <c r="GR95" s="129"/>
      <c r="GS95" s="129">
        <v>4</v>
      </c>
      <c r="GT95" s="129">
        <v>1</v>
      </c>
      <c r="GU95" s="129">
        <v>1</v>
      </c>
      <c r="GV95" s="129">
        <v>0</v>
      </c>
      <c r="GW95" s="129"/>
      <c r="GX95" s="129"/>
      <c r="GY95" s="129"/>
      <c r="GZ95" s="129"/>
      <c r="HA95" s="129"/>
      <c r="HB95" s="129"/>
      <c r="HC95" s="129"/>
      <c r="HD95" s="186"/>
      <c r="HE95" s="129"/>
      <c r="HF95" s="140"/>
      <c r="HG95" s="129"/>
      <c r="HH95" s="129"/>
      <c r="HI95" s="129"/>
      <c r="HJ95" s="129"/>
      <c r="HK95" s="129"/>
      <c r="HL95" s="129"/>
      <c r="HM95" s="129">
        <v>7.5250000000000004</v>
      </c>
      <c r="HN95" s="129" t="s">
        <v>1915</v>
      </c>
      <c r="HO95" s="140" t="s">
        <v>1916</v>
      </c>
      <c r="HP95" s="129">
        <v>0</v>
      </c>
      <c r="HQ95" s="129"/>
      <c r="HR95" s="129"/>
      <c r="HS95" s="129"/>
      <c r="HT95" s="129"/>
      <c r="HU95" s="129"/>
      <c r="HV95" s="129"/>
      <c r="HW95" s="129"/>
      <c r="HX95" s="129"/>
      <c r="HY95" s="129"/>
      <c r="HZ95" s="129"/>
      <c r="IA95" s="129"/>
      <c r="IB95" s="129"/>
      <c r="IC95" s="129"/>
      <c r="ID95" s="129"/>
      <c r="IE95" s="129"/>
      <c r="IF95" s="129"/>
      <c r="IG95" s="129"/>
      <c r="IH95" s="129"/>
      <c r="II95" s="129"/>
      <c r="IJ95" s="129"/>
      <c r="IK95" s="129"/>
      <c r="IL95" s="176" t="s">
        <v>1318</v>
      </c>
      <c r="IM95" s="129"/>
      <c r="IN95" s="167"/>
      <c r="IO95" s="129"/>
      <c r="IP95" s="129"/>
      <c r="IQ95" s="129" t="s">
        <v>1917</v>
      </c>
      <c r="IR95" s="265">
        <v>45679.526576296303</v>
      </c>
      <c r="IS95" s="265">
        <v>45679.536781851799</v>
      </c>
      <c r="IT95" s="265">
        <v>45679</v>
      </c>
      <c r="IU95" s="142"/>
      <c r="IV95" s="142" t="s">
        <v>322</v>
      </c>
      <c r="IW95" s="142"/>
      <c r="IX95" s="142" t="s">
        <v>322</v>
      </c>
      <c r="IY95" s="142"/>
      <c r="IZ95" s="142" t="s">
        <v>323</v>
      </c>
      <c r="JA95" s="142"/>
      <c r="JB95" s="142" t="s">
        <v>727</v>
      </c>
      <c r="JC95" s="154" t="s">
        <v>1318</v>
      </c>
      <c r="JD95" s="154" t="s">
        <v>521</v>
      </c>
      <c r="JE95" s="142" t="s">
        <v>331</v>
      </c>
      <c r="JF95" s="142">
        <v>1</v>
      </c>
      <c r="JG95" s="142">
        <v>0</v>
      </c>
      <c r="JH95" s="142">
        <v>0</v>
      </c>
      <c r="JI95" s="142">
        <v>0</v>
      </c>
      <c r="JJ95" s="142">
        <v>0</v>
      </c>
      <c r="JK95" s="142">
        <v>0</v>
      </c>
      <c r="JL95" s="142"/>
      <c r="JM95" s="142" t="s">
        <v>329</v>
      </c>
      <c r="JN95" s="142">
        <v>0</v>
      </c>
      <c r="JO95" s="142">
        <v>1</v>
      </c>
      <c r="JP95" s="142">
        <v>0</v>
      </c>
      <c r="JQ95" s="142">
        <v>0</v>
      </c>
      <c r="JR95" s="142">
        <v>0</v>
      </c>
      <c r="JS95" s="142">
        <v>0</v>
      </c>
      <c r="JT95" s="142">
        <v>0</v>
      </c>
      <c r="JU95" s="142">
        <v>0</v>
      </c>
      <c r="JV95" s="142">
        <v>0</v>
      </c>
      <c r="JW95" s="142">
        <v>0</v>
      </c>
      <c r="JX95" s="142">
        <v>0</v>
      </c>
      <c r="JY95" s="142"/>
      <c r="JZ95" s="142"/>
      <c r="KA95" s="142"/>
      <c r="KB95" s="142"/>
      <c r="KC95" s="142"/>
      <c r="KD95" s="142"/>
      <c r="KE95" s="142"/>
      <c r="KF95" s="142"/>
      <c r="KG95" s="142"/>
      <c r="KH95" s="142"/>
      <c r="KI95" s="142"/>
      <c r="KJ95" s="142"/>
      <c r="KK95" s="142"/>
      <c r="KL95" s="142"/>
      <c r="KM95" s="142"/>
      <c r="KN95" s="142"/>
      <c r="KO95" s="142"/>
      <c r="KP95" s="142"/>
      <c r="KQ95" s="142"/>
      <c r="KR95" s="142"/>
      <c r="KS95" s="142"/>
      <c r="KT95" s="142"/>
      <c r="KU95" s="142"/>
      <c r="KV95" s="142"/>
      <c r="KW95" s="142"/>
      <c r="KX95" s="142"/>
      <c r="KY95" s="142"/>
      <c r="KZ95" s="142"/>
      <c r="LA95" s="142"/>
      <c r="LB95" s="142"/>
      <c r="LC95" s="142"/>
      <c r="LD95" s="142"/>
      <c r="LE95" s="142"/>
      <c r="LF95" s="142">
        <v>4</v>
      </c>
      <c r="LG95" s="142">
        <v>1</v>
      </c>
      <c r="LH95" s="142">
        <v>1</v>
      </c>
      <c r="LI95" s="142">
        <v>0</v>
      </c>
      <c r="LJ95" s="142"/>
      <c r="LK95" s="142"/>
      <c r="LL95" s="142"/>
      <c r="LM95" s="142"/>
      <c r="LN95" s="142"/>
      <c r="LO95" s="142"/>
      <c r="LP95" s="142"/>
      <c r="LQ95" s="194"/>
      <c r="LR95" s="142"/>
      <c r="LS95" s="144"/>
      <c r="LT95" s="142"/>
      <c r="LU95" s="142"/>
      <c r="LV95" s="142"/>
      <c r="LW95" s="142"/>
      <c r="LX95" s="142"/>
      <c r="LY95" s="142"/>
      <c r="LZ95" s="142">
        <v>4.6900000000000004</v>
      </c>
      <c r="MA95" s="142" t="s">
        <v>1918</v>
      </c>
      <c r="MB95" s="144" t="s">
        <v>1919</v>
      </c>
      <c r="MC95" s="142">
        <v>0</v>
      </c>
      <c r="MD95" s="142"/>
      <c r="ME95" s="142"/>
      <c r="MF95" s="142"/>
      <c r="MG95" s="142"/>
      <c r="MH95" s="142"/>
      <c r="MI95" s="142"/>
      <c r="MJ95" s="142"/>
      <c r="MK95" s="142"/>
      <c r="ML95" s="142"/>
      <c r="MM95" s="142"/>
      <c r="MN95" s="142"/>
      <c r="MO95" s="142"/>
      <c r="MP95" s="142"/>
      <c r="MQ95" s="142"/>
      <c r="MR95" s="142"/>
      <c r="MS95" s="142"/>
      <c r="MT95" s="142"/>
      <c r="MU95" s="142"/>
      <c r="MV95" s="142"/>
      <c r="MW95" s="142"/>
      <c r="MX95" s="142"/>
      <c r="MY95" s="168"/>
      <c r="MZ95" s="142"/>
      <c r="NA95" s="180" t="s">
        <v>1322</v>
      </c>
      <c r="NB95" s="142"/>
      <c r="NC95" s="142"/>
      <c r="ND95" s="142" t="s">
        <v>1920</v>
      </c>
      <c r="NE95" s="270">
        <v>45680.488805046298</v>
      </c>
      <c r="NF95" s="270">
        <v>45680.493933680598</v>
      </c>
      <c r="NG95" s="270">
        <v>45680</v>
      </c>
      <c r="NH95" s="128"/>
      <c r="NI95" s="128" t="s">
        <v>322</v>
      </c>
      <c r="NJ95" s="128"/>
      <c r="NK95" s="128" t="s">
        <v>322</v>
      </c>
      <c r="NL95" s="128"/>
      <c r="NM95" s="128" t="s">
        <v>323</v>
      </c>
      <c r="NN95" s="128"/>
      <c r="NO95" s="128" t="s">
        <v>727</v>
      </c>
      <c r="NP95" s="136" t="s">
        <v>1322</v>
      </c>
      <c r="NQ95" s="136" t="s">
        <v>521</v>
      </c>
      <c r="NR95" s="128" t="s">
        <v>331</v>
      </c>
      <c r="NS95" s="128">
        <v>1</v>
      </c>
      <c r="NT95" s="128">
        <v>0</v>
      </c>
      <c r="NU95" s="128">
        <v>0</v>
      </c>
      <c r="NV95" s="128">
        <v>0</v>
      </c>
      <c r="NW95" s="128">
        <v>0</v>
      </c>
      <c r="NX95" s="128">
        <v>0</v>
      </c>
      <c r="NY95" s="128"/>
      <c r="NZ95" s="128" t="s">
        <v>329</v>
      </c>
      <c r="OA95" s="128">
        <v>0</v>
      </c>
      <c r="OB95" s="128">
        <v>1</v>
      </c>
      <c r="OC95" s="128">
        <v>0</v>
      </c>
      <c r="OD95" s="128">
        <v>0</v>
      </c>
      <c r="OE95" s="128">
        <v>0</v>
      </c>
      <c r="OF95" s="128">
        <v>0</v>
      </c>
      <c r="OG95" s="128">
        <v>0</v>
      </c>
      <c r="OH95" s="128">
        <v>0</v>
      </c>
      <c r="OI95" s="128">
        <v>0</v>
      </c>
      <c r="OJ95" s="128">
        <v>0</v>
      </c>
      <c r="OK95" s="128">
        <v>0</v>
      </c>
      <c r="OL95" s="128"/>
      <c r="OM95" s="128"/>
      <c r="ON95" s="128"/>
      <c r="OO95" s="128"/>
      <c r="OP95" s="128"/>
      <c r="OQ95" s="128"/>
      <c r="OR95" s="128"/>
      <c r="OS95" s="128"/>
      <c r="OT95" s="128"/>
      <c r="OU95" s="128"/>
      <c r="OV95" s="128"/>
      <c r="OW95" s="128"/>
      <c r="OX95" s="128"/>
      <c r="OY95" s="128"/>
      <c r="OZ95" s="128"/>
      <c r="PA95" s="128"/>
      <c r="PB95" s="128"/>
      <c r="PC95" s="128"/>
      <c r="PD95" s="128"/>
      <c r="PE95" s="128"/>
      <c r="PF95" s="128"/>
      <c r="PG95" s="128"/>
      <c r="PH95" s="128"/>
      <c r="PI95" s="128"/>
      <c r="PJ95" s="128"/>
      <c r="PK95" s="128"/>
      <c r="PL95" s="128"/>
      <c r="PM95" s="128"/>
      <c r="PN95" s="128"/>
      <c r="PO95" s="128"/>
      <c r="PP95" s="128"/>
      <c r="PQ95" s="128"/>
      <c r="PR95" s="128"/>
      <c r="PS95" s="128">
        <v>4</v>
      </c>
      <c r="PT95" s="128">
        <v>1</v>
      </c>
      <c r="PU95" s="128">
        <v>1</v>
      </c>
      <c r="PV95" s="128">
        <v>0</v>
      </c>
      <c r="PW95" s="128"/>
      <c r="PX95" s="128"/>
      <c r="PY95" s="128"/>
      <c r="PZ95" s="128"/>
      <c r="QA95" s="128"/>
      <c r="QB95" s="128"/>
      <c r="QC95" s="128"/>
      <c r="QD95" s="198"/>
      <c r="QE95" s="128"/>
      <c r="QF95" s="163"/>
      <c r="QG95" s="128"/>
      <c r="QH95" s="128"/>
      <c r="QI95" s="163"/>
      <c r="QJ95" s="128"/>
      <c r="QK95" s="128"/>
      <c r="QL95" s="128"/>
      <c r="QM95" s="128">
        <v>1.84</v>
      </c>
      <c r="QN95" s="128" t="s">
        <v>1921</v>
      </c>
      <c r="QO95" s="163" t="s">
        <v>1922</v>
      </c>
      <c r="QP95" s="128">
        <v>0</v>
      </c>
      <c r="QQ95" s="128"/>
      <c r="QR95" s="128"/>
      <c r="QS95" s="128"/>
      <c r="QT95" s="128"/>
      <c r="QU95" s="128"/>
      <c r="QV95" s="128"/>
      <c r="QW95" s="128"/>
      <c r="QX95" s="128"/>
      <c r="QY95" s="128"/>
      <c r="QZ95" s="128"/>
      <c r="RA95" s="128"/>
      <c r="RB95" s="128"/>
      <c r="RC95" s="128"/>
      <c r="RD95" s="128"/>
      <c r="RE95" s="128"/>
      <c r="RF95" s="128"/>
      <c r="RG95" s="128"/>
      <c r="RH95" s="128"/>
      <c r="RI95" s="128"/>
      <c r="RJ95" s="128"/>
      <c r="RK95" s="128"/>
      <c r="RL95" s="128"/>
      <c r="RM95" s="169"/>
      <c r="RN95" s="128"/>
      <c r="RO95" s="169"/>
      <c r="RP95" s="128"/>
      <c r="RQ95" s="128" t="s">
        <v>1923</v>
      </c>
      <c r="RR95" s="105">
        <f t="shared" si="47"/>
        <v>2.8049999999999997</v>
      </c>
      <c r="RS95" s="113">
        <f t="shared" si="48"/>
        <v>2.835</v>
      </c>
      <c r="RT95" s="105">
        <f t="shared" si="49"/>
        <v>2.8500000000000005</v>
      </c>
      <c r="RU95" s="105">
        <f t="shared" si="50"/>
        <v>0</v>
      </c>
      <c r="RV95" s="105">
        <f t="shared" si="51"/>
        <v>0</v>
      </c>
      <c r="RW95" s="105">
        <f t="shared" si="52"/>
        <v>0</v>
      </c>
      <c r="RX95" s="105">
        <f t="shared" si="53"/>
        <v>0</v>
      </c>
      <c r="RY95" s="105">
        <f t="shared" si="54"/>
        <v>0</v>
      </c>
      <c r="RZ95" s="105">
        <f t="shared" si="55"/>
        <v>0</v>
      </c>
      <c r="SA95" s="105">
        <f t="shared" si="56"/>
        <v>0</v>
      </c>
      <c r="SB95" s="105">
        <f t="shared" si="57"/>
        <v>0</v>
      </c>
      <c r="SC95" s="105">
        <f t="shared" si="58"/>
        <v>0</v>
      </c>
      <c r="SD95" s="106">
        <f t="shared" si="62"/>
        <v>2.83</v>
      </c>
      <c r="SE95" s="106">
        <f t="shared" si="63"/>
        <v>0</v>
      </c>
      <c r="SF95" s="106">
        <f t="shared" si="64"/>
        <v>0</v>
      </c>
      <c r="SG95" s="106">
        <f t="shared" si="59"/>
        <v>0</v>
      </c>
      <c r="SH95" s="107">
        <f>(SD95/1000)*Parameters!$H$2</f>
        <v>8.3484999999999991E-5</v>
      </c>
      <c r="SI95" s="107">
        <f>(SE95/1000)*Parameters!$H$4</f>
        <v>0</v>
      </c>
      <c r="SJ95" s="107">
        <f>(SF95/1000)*Parameters!$H$3</f>
        <v>0</v>
      </c>
      <c r="SK95" s="107">
        <f>(SG95/1000)*Parameters!$H$5</f>
        <v>0</v>
      </c>
      <c r="SL95" s="108">
        <f t="shared" si="65"/>
        <v>8.3484999999999991E-5</v>
      </c>
      <c r="SM95" s="109">
        <f t="shared" si="60"/>
        <v>1</v>
      </c>
      <c r="SN95" s="109">
        <f t="shared" si="72"/>
        <v>0</v>
      </c>
      <c r="SO95" s="109">
        <f t="shared" si="73"/>
        <v>0</v>
      </c>
      <c r="SP95" s="109">
        <f t="shared" si="74"/>
        <v>0</v>
      </c>
      <c r="SQ95" s="110">
        <f>SUM(GS95*Parameters!$L$2,GT95*Parameters!$L$3,GU95*Parameters!$L$4,GV95*Parameters!$L$5)</f>
        <v>3.8</v>
      </c>
      <c r="SR95" s="110">
        <f>SUM(LF95*Parameters!$L$2,LG95*Parameters!$L$3,LH95*Parameters!$L$4,LI95*Parameters!$L$5)</f>
        <v>3.8</v>
      </c>
      <c r="SS95" s="110">
        <f>SUM(PS95*Parameters!$L$2,PT95*Parameters!$L$3,PU95*Parameters!$L$4,PV95*Parameters!$L$5)</f>
        <v>3.8</v>
      </c>
      <c r="ST95" s="110">
        <f t="shared" si="66"/>
        <v>3.7999999999999994</v>
      </c>
      <c r="SU95" s="111">
        <f t="shared" si="67"/>
        <v>0.74473684210526325</v>
      </c>
      <c r="SV95" s="111">
        <f t="shared" si="68"/>
        <v>0</v>
      </c>
      <c r="SW95" s="111">
        <f t="shared" si="69"/>
        <v>0</v>
      </c>
      <c r="SX95" s="111">
        <f t="shared" si="70"/>
        <v>0</v>
      </c>
      <c r="SY95" s="162">
        <f t="shared" si="61"/>
        <v>45677</v>
      </c>
      <c r="SZ95" s="162">
        <f t="shared" si="71"/>
        <v>45683</v>
      </c>
    </row>
    <row r="96" spans="1:520">
      <c r="A96" s="276">
        <v>45641.483648541704</v>
      </c>
      <c r="B96" s="276">
        <v>45661.5887973032</v>
      </c>
      <c r="C96" s="276">
        <v>45641</v>
      </c>
      <c r="D96" s="121"/>
      <c r="E96" s="121" t="s">
        <v>322</v>
      </c>
      <c r="F96" s="121"/>
      <c r="G96" s="121" t="s">
        <v>322</v>
      </c>
      <c r="H96" s="121"/>
      <c r="I96" s="121" t="s">
        <v>323</v>
      </c>
      <c r="J96" s="121"/>
      <c r="K96" s="121" t="s">
        <v>727</v>
      </c>
      <c r="L96" s="151" t="s">
        <v>821</v>
      </c>
      <c r="M96" s="245" t="s">
        <v>522</v>
      </c>
      <c r="N96" s="121" t="s">
        <v>411</v>
      </c>
      <c r="O96" s="121">
        <v>1</v>
      </c>
      <c r="P96" s="121">
        <v>0</v>
      </c>
      <c r="Q96" s="121">
        <v>1</v>
      </c>
      <c r="R96" s="121">
        <v>0</v>
      </c>
      <c r="S96" s="121">
        <v>0</v>
      </c>
      <c r="T96" s="121">
        <v>0</v>
      </c>
      <c r="U96" s="121"/>
      <c r="V96" s="121" t="s">
        <v>409</v>
      </c>
      <c r="W96" s="121">
        <v>0</v>
      </c>
      <c r="X96" s="121">
        <v>1</v>
      </c>
      <c r="Y96" s="117">
        <v>0</v>
      </c>
      <c r="Z96" s="117">
        <v>0</v>
      </c>
      <c r="AA96" s="117">
        <v>0</v>
      </c>
      <c r="AB96" s="117">
        <v>1</v>
      </c>
      <c r="AC96" s="117">
        <v>0</v>
      </c>
      <c r="AD96" s="117">
        <v>0</v>
      </c>
      <c r="AE96" s="117">
        <v>0</v>
      </c>
      <c r="AF96" s="117">
        <v>0</v>
      </c>
      <c r="AG96" s="117">
        <v>0</v>
      </c>
      <c r="AH96" s="117"/>
      <c r="AI96" s="117"/>
      <c r="AJ96" s="117"/>
      <c r="AK96" s="117"/>
      <c r="AL96" s="117"/>
      <c r="AM96" s="117"/>
      <c r="AN96" s="117"/>
      <c r="AO96" s="117"/>
      <c r="AP96" s="117"/>
      <c r="AQ96" s="117"/>
      <c r="AR96" s="117"/>
      <c r="AS96" s="117"/>
      <c r="AT96" s="117"/>
      <c r="AU96" s="117"/>
      <c r="AV96" s="117"/>
      <c r="AW96" s="117"/>
      <c r="AX96" s="117"/>
      <c r="AY96" s="117"/>
      <c r="AZ96" s="117"/>
      <c r="BA96" s="117"/>
      <c r="BB96" s="117"/>
      <c r="BC96" s="117"/>
      <c r="BD96" s="117"/>
      <c r="BE96" s="117"/>
      <c r="BF96" s="190"/>
      <c r="BG96" s="121"/>
      <c r="BH96" s="122"/>
      <c r="BI96" s="121"/>
      <c r="BJ96" s="121"/>
      <c r="BK96" s="121"/>
      <c r="BL96" s="117"/>
      <c r="BM96" s="117"/>
      <c r="BN96" s="117"/>
      <c r="BO96" s="117">
        <v>12.36</v>
      </c>
      <c r="BP96" s="117" t="s">
        <v>1924</v>
      </c>
      <c r="BQ96" s="122" t="s">
        <v>1925</v>
      </c>
      <c r="BR96" s="117">
        <v>16.399999999999999</v>
      </c>
      <c r="BS96" s="117" t="s">
        <v>1926</v>
      </c>
      <c r="BT96" s="122" t="s">
        <v>1927</v>
      </c>
      <c r="BU96" s="117"/>
      <c r="BV96" s="117"/>
      <c r="BW96" s="117"/>
      <c r="BX96" s="117"/>
      <c r="BY96" s="117"/>
      <c r="BZ96" s="117"/>
      <c r="CA96" s="117"/>
      <c r="CB96" s="117"/>
      <c r="CC96" s="117"/>
      <c r="CD96" s="117"/>
      <c r="CE96" s="117"/>
      <c r="CF96" s="117"/>
      <c r="CG96" s="117"/>
      <c r="CH96" s="117"/>
      <c r="CI96" s="117"/>
      <c r="CJ96" s="117"/>
      <c r="CK96" s="117"/>
      <c r="CL96" s="117"/>
      <c r="CM96" s="117"/>
      <c r="CN96" s="117"/>
      <c r="CO96" s="117"/>
      <c r="CP96" s="117"/>
      <c r="CQ96" s="117"/>
      <c r="CR96" s="117"/>
      <c r="CS96" s="117"/>
      <c r="CT96" s="117"/>
      <c r="CU96" s="117"/>
      <c r="CV96" s="117"/>
      <c r="CW96" s="117"/>
      <c r="CX96" s="117"/>
      <c r="CY96" s="117"/>
      <c r="CZ96" s="117"/>
      <c r="DA96" s="117"/>
      <c r="DB96" s="117"/>
      <c r="DC96" s="117"/>
      <c r="DD96" s="117"/>
      <c r="DE96" s="117"/>
      <c r="DF96" s="117"/>
      <c r="DG96" s="117"/>
      <c r="DH96" s="117"/>
      <c r="DI96" s="117"/>
      <c r="DJ96" s="117"/>
      <c r="DK96" s="117"/>
      <c r="DL96" s="117"/>
      <c r="DM96" s="117"/>
      <c r="DN96" s="171"/>
      <c r="DO96" s="117"/>
      <c r="DP96" s="166"/>
      <c r="DQ96" s="117"/>
      <c r="DR96" s="166"/>
      <c r="DS96" s="117"/>
      <c r="DT96" s="117"/>
      <c r="DU96" s="117"/>
      <c r="DV96" s="117"/>
      <c r="DW96" s="248" t="s">
        <v>825</v>
      </c>
      <c r="DX96" s="117"/>
      <c r="DY96" s="117"/>
      <c r="DZ96" s="117"/>
      <c r="EA96" s="117"/>
      <c r="EB96" s="117"/>
      <c r="EC96" s="117"/>
      <c r="ED96" s="117" t="s">
        <v>1928</v>
      </c>
      <c r="EE96" s="252">
        <v>45642.480340775503</v>
      </c>
      <c r="EF96" s="261">
        <v>45642.492018194403</v>
      </c>
      <c r="EG96" s="252">
        <v>45642</v>
      </c>
      <c r="EH96" s="129"/>
      <c r="EI96" s="129" t="s">
        <v>322</v>
      </c>
      <c r="EJ96" s="129"/>
      <c r="EK96" s="129" t="s">
        <v>322</v>
      </c>
      <c r="EL96" s="129"/>
      <c r="EM96" s="129" t="s">
        <v>323</v>
      </c>
      <c r="EN96" s="129"/>
      <c r="EO96" s="129" t="s">
        <v>727</v>
      </c>
      <c r="EP96" s="153" t="s">
        <v>825</v>
      </c>
      <c r="EQ96" s="153" t="s">
        <v>522</v>
      </c>
      <c r="ER96" s="129" t="s">
        <v>411</v>
      </c>
      <c r="ES96" s="129">
        <v>1</v>
      </c>
      <c r="ET96" s="129">
        <v>0</v>
      </c>
      <c r="EU96" s="129">
        <v>1</v>
      </c>
      <c r="EV96" s="129">
        <v>0</v>
      </c>
      <c r="EW96" s="129">
        <v>0</v>
      </c>
      <c r="EX96" s="129">
        <v>0</v>
      </c>
      <c r="EY96" s="129"/>
      <c r="EZ96" s="129" t="s">
        <v>1459</v>
      </c>
      <c r="FA96" s="129">
        <v>0</v>
      </c>
      <c r="FB96" s="129">
        <v>1</v>
      </c>
      <c r="FC96" s="129">
        <v>0</v>
      </c>
      <c r="FD96" s="129">
        <v>0</v>
      </c>
      <c r="FE96" s="129">
        <v>0</v>
      </c>
      <c r="FF96" s="129">
        <v>1</v>
      </c>
      <c r="FG96" s="129">
        <v>0</v>
      </c>
      <c r="FH96" s="129">
        <v>0</v>
      </c>
      <c r="FI96" s="129">
        <v>0</v>
      </c>
      <c r="FJ96" s="129">
        <v>0</v>
      </c>
      <c r="FK96" s="129">
        <v>0</v>
      </c>
      <c r="FL96" s="129"/>
      <c r="FM96" s="129"/>
      <c r="FN96" s="129"/>
      <c r="FO96" s="129"/>
      <c r="FP96" s="129"/>
      <c r="FQ96" s="129"/>
      <c r="FR96" s="129"/>
      <c r="FS96" s="129"/>
      <c r="FT96" s="129"/>
      <c r="FU96" s="129"/>
      <c r="FV96" s="129"/>
      <c r="FW96" s="129"/>
      <c r="FX96" s="129"/>
      <c r="FY96" s="129"/>
      <c r="FZ96" s="129"/>
      <c r="GA96" s="129"/>
      <c r="GB96" s="129"/>
      <c r="GC96" s="129"/>
      <c r="GD96" s="129"/>
      <c r="GE96" s="129"/>
      <c r="GF96" s="129"/>
      <c r="GG96" s="129"/>
      <c r="GH96" s="129"/>
      <c r="GI96" s="129"/>
      <c r="GJ96" s="129"/>
      <c r="GK96" s="129"/>
      <c r="GL96" s="129"/>
      <c r="GM96" s="129"/>
      <c r="GN96" s="129"/>
      <c r="GO96" s="129"/>
      <c r="GP96" s="129"/>
      <c r="GQ96" s="129"/>
      <c r="GR96" s="129"/>
      <c r="GS96" s="129">
        <v>4</v>
      </c>
      <c r="GT96" s="129">
        <v>4</v>
      </c>
      <c r="GU96" s="129">
        <v>2</v>
      </c>
      <c r="GV96" s="129">
        <v>0</v>
      </c>
      <c r="GW96" s="129"/>
      <c r="GX96" s="129"/>
      <c r="GY96" s="129"/>
      <c r="GZ96" s="129"/>
      <c r="HA96" s="129"/>
      <c r="HB96" s="129"/>
      <c r="HC96" s="129"/>
      <c r="HD96" s="186"/>
      <c r="HE96" s="129"/>
      <c r="HF96" s="140"/>
      <c r="HG96" s="129"/>
      <c r="HH96" s="129"/>
      <c r="HI96" s="129"/>
      <c r="HJ96" s="129"/>
      <c r="HK96" s="129"/>
      <c r="HL96" s="129"/>
      <c r="HM96" s="129">
        <v>9.6300000000000008</v>
      </c>
      <c r="HN96" s="129" t="s">
        <v>1929</v>
      </c>
      <c r="HO96" s="140" t="s">
        <v>1930</v>
      </c>
      <c r="HP96" s="129">
        <v>0</v>
      </c>
      <c r="HQ96" s="129"/>
      <c r="HR96" s="129"/>
      <c r="HS96" s="129">
        <v>15.7</v>
      </c>
      <c r="HT96" s="129" t="s">
        <v>1931</v>
      </c>
      <c r="HU96" s="140" t="s">
        <v>1932</v>
      </c>
      <c r="HV96" s="129">
        <v>0</v>
      </c>
      <c r="HW96" s="129"/>
      <c r="HX96" s="129"/>
      <c r="HY96" s="129"/>
      <c r="HZ96" s="129"/>
      <c r="IA96" s="129"/>
      <c r="IB96" s="129"/>
      <c r="IC96" s="129"/>
      <c r="ID96" s="129"/>
      <c r="IE96" s="129"/>
      <c r="IF96" s="129"/>
      <c r="IG96" s="129"/>
      <c r="IH96" s="129"/>
      <c r="II96" s="129"/>
      <c r="IJ96" s="129"/>
      <c r="IK96" s="129"/>
      <c r="IL96" s="176" t="s">
        <v>828</v>
      </c>
      <c r="IM96" s="129"/>
      <c r="IN96" s="167"/>
      <c r="IO96" s="129"/>
      <c r="IP96" s="129"/>
      <c r="IQ96" s="129" t="s">
        <v>1933</v>
      </c>
      <c r="IR96" s="265">
        <v>45643.480551377303</v>
      </c>
      <c r="IS96" s="265">
        <v>45643.487775937501</v>
      </c>
      <c r="IT96" s="265">
        <v>45643</v>
      </c>
      <c r="IU96" s="142"/>
      <c r="IV96" s="142" t="s">
        <v>322</v>
      </c>
      <c r="IW96" s="142"/>
      <c r="IX96" s="142" t="s">
        <v>322</v>
      </c>
      <c r="IY96" s="142"/>
      <c r="IZ96" s="142" t="s">
        <v>323</v>
      </c>
      <c r="JA96" s="142"/>
      <c r="JB96" s="142" t="s">
        <v>727</v>
      </c>
      <c r="JC96" s="154" t="s">
        <v>828</v>
      </c>
      <c r="JD96" s="154" t="s">
        <v>522</v>
      </c>
      <c r="JE96" s="142" t="s">
        <v>411</v>
      </c>
      <c r="JF96" s="142">
        <v>1</v>
      </c>
      <c r="JG96" s="142">
        <v>0</v>
      </c>
      <c r="JH96" s="142">
        <v>1</v>
      </c>
      <c r="JI96" s="142">
        <v>0</v>
      </c>
      <c r="JJ96" s="142">
        <v>0</v>
      </c>
      <c r="JK96" s="142">
        <v>0</v>
      </c>
      <c r="JL96" s="142"/>
      <c r="JM96" s="142" t="s">
        <v>409</v>
      </c>
      <c r="JN96" s="142">
        <v>0</v>
      </c>
      <c r="JO96" s="142">
        <v>1</v>
      </c>
      <c r="JP96" s="142">
        <v>0</v>
      </c>
      <c r="JQ96" s="142">
        <v>0</v>
      </c>
      <c r="JR96" s="142">
        <v>0</v>
      </c>
      <c r="JS96" s="142">
        <v>1</v>
      </c>
      <c r="JT96" s="142">
        <v>0</v>
      </c>
      <c r="JU96" s="142">
        <v>0</v>
      </c>
      <c r="JV96" s="142">
        <v>0</v>
      </c>
      <c r="JW96" s="142">
        <v>0</v>
      </c>
      <c r="JX96" s="142">
        <v>0</v>
      </c>
      <c r="JY96" s="142"/>
      <c r="JZ96" s="142"/>
      <c r="KA96" s="142"/>
      <c r="KB96" s="142"/>
      <c r="KC96" s="142"/>
      <c r="KD96" s="142"/>
      <c r="KE96" s="142"/>
      <c r="KF96" s="142"/>
      <c r="KG96" s="142"/>
      <c r="KH96" s="142"/>
      <c r="KI96" s="142"/>
      <c r="KJ96" s="142"/>
      <c r="KK96" s="142"/>
      <c r="KL96" s="142"/>
      <c r="KM96" s="142"/>
      <c r="KN96" s="142"/>
      <c r="KO96" s="142"/>
      <c r="KP96" s="142"/>
      <c r="KQ96" s="142"/>
      <c r="KR96" s="142"/>
      <c r="KS96" s="142"/>
      <c r="KT96" s="142"/>
      <c r="KU96" s="142"/>
      <c r="KV96" s="142"/>
      <c r="KW96" s="142"/>
      <c r="KX96" s="142"/>
      <c r="KY96" s="142"/>
      <c r="KZ96" s="142"/>
      <c r="LA96" s="142"/>
      <c r="LB96" s="142"/>
      <c r="LC96" s="142"/>
      <c r="LD96" s="142"/>
      <c r="LE96" s="142"/>
      <c r="LF96" s="142">
        <v>4</v>
      </c>
      <c r="LG96" s="142">
        <v>4</v>
      </c>
      <c r="LH96" s="142">
        <v>2</v>
      </c>
      <c r="LI96" s="142">
        <v>0</v>
      </c>
      <c r="LJ96" s="142"/>
      <c r="LK96" s="142"/>
      <c r="LL96" s="142"/>
      <c r="LM96" s="142"/>
      <c r="LN96" s="142"/>
      <c r="LO96" s="142"/>
      <c r="LP96" s="142"/>
      <c r="LQ96" s="194"/>
      <c r="LR96" s="142"/>
      <c r="LS96" s="144"/>
      <c r="LT96" s="142"/>
      <c r="LU96" s="142"/>
      <c r="LV96" s="142"/>
      <c r="LW96" s="142"/>
      <c r="LX96" s="142"/>
      <c r="LY96" s="142"/>
      <c r="LZ96" s="142">
        <v>6.97</v>
      </c>
      <c r="MA96" s="142" t="s">
        <v>1934</v>
      </c>
      <c r="MB96" s="144" t="s">
        <v>1935</v>
      </c>
      <c r="MC96" s="142">
        <v>0</v>
      </c>
      <c r="MD96" s="142"/>
      <c r="ME96" s="142"/>
      <c r="MF96" s="142">
        <v>15</v>
      </c>
      <c r="MG96" s="142" t="s">
        <v>1936</v>
      </c>
      <c r="MH96" s="144" t="s">
        <v>1937</v>
      </c>
      <c r="MI96" s="142">
        <v>0</v>
      </c>
      <c r="MJ96" s="142"/>
      <c r="MK96" s="142"/>
      <c r="ML96" s="142"/>
      <c r="MM96" s="142"/>
      <c r="MN96" s="142"/>
      <c r="MO96" s="142"/>
      <c r="MP96" s="142"/>
      <c r="MQ96" s="142"/>
      <c r="MR96" s="142"/>
      <c r="MS96" s="142"/>
      <c r="MT96" s="142"/>
      <c r="MU96" s="142"/>
      <c r="MV96" s="142"/>
      <c r="MW96" s="142"/>
      <c r="MX96" s="142"/>
      <c r="MY96" s="168"/>
      <c r="MZ96" s="142"/>
      <c r="NA96" s="180" t="s">
        <v>832</v>
      </c>
      <c r="NB96" s="142"/>
      <c r="NC96" s="142"/>
      <c r="ND96" s="142" t="s">
        <v>1938</v>
      </c>
      <c r="NE96" s="270">
        <v>45644.487315763901</v>
      </c>
      <c r="NF96" s="270">
        <v>45645.398596122701</v>
      </c>
      <c r="NG96" s="270">
        <v>45644</v>
      </c>
      <c r="NH96" s="128"/>
      <c r="NI96" s="128" t="s">
        <v>322</v>
      </c>
      <c r="NJ96" s="128"/>
      <c r="NK96" s="128" t="s">
        <v>322</v>
      </c>
      <c r="NL96" s="128"/>
      <c r="NM96" s="128" t="s">
        <v>323</v>
      </c>
      <c r="NN96" s="128"/>
      <c r="NO96" s="128" t="s">
        <v>727</v>
      </c>
      <c r="NP96" s="136" t="s">
        <v>832</v>
      </c>
      <c r="NQ96" s="136" t="s">
        <v>522</v>
      </c>
      <c r="NR96" s="128" t="s">
        <v>411</v>
      </c>
      <c r="NS96" s="128">
        <v>1</v>
      </c>
      <c r="NT96" s="128">
        <v>0</v>
      </c>
      <c r="NU96" s="128">
        <v>1</v>
      </c>
      <c r="NV96" s="128">
        <v>0</v>
      </c>
      <c r="NW96" s="128">
        <v>0</v>
      </c>
      <c r="NX96" s="128">
        <v>0</v>
      </c>
      <c r="NY96" s="128"/>
      <c r="NZ96" s="128" t="s">
        <v>1459</v>
      </c>
      <c r="OA96" s="128">
        <v>0</v>
      </c>
      <c r="OB96" s="128">
        <v>1</v>
      </c>
      <c r="OC96" s="128">
        <v>0</v>
      </c>
      <c r="OD96" s="128">
        <v>0</v>
      </c>
      <c r="OE96" s="128">
        <v>0</v>
      </c>
      <c r="OF96" s="128">
        <v>1</v>
      </c>
      <c r="OG96" s="128">
        <v>0</v>
      </c>
      <c r="OH96" s="128">
        <v>0</v>
      </c>
      <c r="OI96" s="128">
        <v>0</v>
      </c>
      <c r="OJ96" s="128">
        <v>0</v>
      </c>
      <c r="OK96" s="128">
        <v>0</v>
      </c>
      <c r="OL96" s="128"/>
      <c r="OM96" s="128"/>
      <c r="ON96" s="128"/>
      <c r="OO96" s="128"/>
      <c r="OP96" s="128"/>
      <c r="OQ96" s="128"/>
      <c r="OR96" s="128"/>
      <c r="OS96" s="128"/>
      <c r="OT96" s="128"/>
      <c r="OU96" s="128"/>
      <c r="OV96" s="128"/>
      <c r="OW96" s="128"/>
      <c r="OX96" s="128"/>
      <c r="OY96" s="128"/>
      <c r="OZ96" s="128"/>
      <c r="PA96" s="128"/>
      <c r="PB96" s="128"/>
      <c r="PC96" s="128"/>
      <c r="PD96" s="128"/>
      <c r="PE96" s="128"/>
      <c r="PF96" s="128"/>
      <c r="PG96" s="128"/>
      <c r="PH96" s="128"/>
      <c r="PI96" s="128"/>
      <c r="PJ96" s="128"/>
      <c r="PK96" s="128"/>
      <c r="PL96" s="128"/>
      <c r="PM96" s="128"/>
      <c r="PN96" s="128"/>
      <c r="PO96" s="128"/>
      <c r="PP96" s="128"/>
      <c r="PQ96" s="128"/>
      <c r="PR96" s="128"/>
      <c r="PS96" s="128">
        <v>4</v>
      </c>
      <c r="PT96" s="128">
        <v>4</v>
      </c>
      <c r="PU96" s="128">
        <v>2</v>
      </c>
      <c r="PV96" s="128">
        <v>0</v>
      </c>
      <c r="PW96" s="128"/>
      <c r="PX96" s="128"/>
      <c r="PY96" s="128"/>
      <c r="PZ96" s="128"/>
      <c r="QA96" s="128"/>
      <c r="QB96" s="128"/>
      <c r="QC96" s="128"/>
      <c r="QD96" s="198"/>
      <c r="QE96" s="128"/>
      <c r="QF96" s="163"/>
      <c r="QG96" s="128"/>
      <c r="QH96" s="128"/>
      <c r="QI96" s="128"/>
      <c r="QJ96" s="128"/>
      <c r="QK96" s="128"/>
      <c r="QL96" s="128"/>
      <c r="QM96" s="128">
        <v>4.2450000000000001</v>
      </c>
      <c r="QN96" s="128" t="s">
        <v>1939</v>
      </c>
      <c r="QO96" s="163" t="s">
        <v>1940</v>
      </c>
      <c r="QP96" s="128">
        <v>0</v>
      </c>
      <c r="QQ96" s="128"/>
      <c r="QR96" s="128"/>
      <c r="QS96" s="128">
        <v>14.3</v>
      </c>
      <c r="QT96" s="128" t="s">
        <v>1941</v>
      </c>
      <c r="QU96" s="163" t="s">
        <v>1942</v>
      </c>
      <c r="QV96" s="128">
        <v>0</v>
      </c>
      <c r="QW96" s="128"/>
      <c r="QX96" s="128"/>
      <c r="QY96" s="128"/>
      <c r="QZ96" s="128"/>
      <c r="RA96" s="128"/>
      <c r="RB96" s="128"/>
      <c r="RC96" s="128"/>
      <c r="RD96" s="128"/>
      <c r="RE96" s="128"/>
      <c r="RF96" s="128"/>
      <c r="RG96" s="128"/>
      <c r="RH96" s="128"/>
      <c r="RI96" s="128"/>
      <c r="RJ96" s="128"/>
      <c r="RK96" s="128"/>
      <c r="RL96" s="128"/>
      <c r="RM96" s="169"/>
      <c r="RN96" s="128"/>
      <c r="RO96" s="169"/>
      <c r="RP96" s="128"/>
      <c r="RQ96" s="128" t="s">
        <v>1943</v>
      </c>
      <c r="RR96" s="105">
        <f t="shared" si="47"/>
        <v>2.7299999999999986</v>
      </c>
      <c r="RS96" s="113">
        <f t="shared" si="48"/>
        <v>2.660000000000001</v>
      </c>
      <c r="RT96" s="105">
        <f t="shared" si="49"/>
        <v>2.7249999999999996</v>
      </c>
      <c r="RU96" s="105">
        <f t="shared" si="50"/>
        <v>0</v>
      </c>
      <c r="RV96" s="105">
        <f t="shared" si="51"/>
        <v>0</v>
      </c>
      <c r="RW96" s="105">
        <f t="shared" si="52"/>
        <v>0</v>
      </c>
      <c r="RX96" s="105">
        <f t="shared" si="53"/>
        <v>0.69999999999999929</v>
      </c>
      <c r="RY96" s="105">
        <f t="shared" si="54"/>
        <v>0.69999999999999929</v>
      </c>
      <c r="RZ96" s="105">
        <f t="shared" si="55"/>
        <v>0.69999999999999929</v>
      </c>
      <c r="SA96" s="105">
        <f t="shared" si="56"/>
        <v>0</v>
      </c>
      <c r="SB96" s="105">
        <f t="shared" si="57"/>
        <v>0</v>
      </c>
      <c r="SC96" s="105">
        <f t="shared" si="58"/>
        <v>0</v>
      </c>
      <c r="SD96" s="106">
        <f t="shared" si="62"/>
        <v>2.7049999999999996</v>
      </c>
      <c r="SE96" s="106">
        <f t="shared" si="63"/>
        <v>0</v>
      </c>
      <c r="SF96" s="106">
        <f t="shared" si="64"/>
        <v>0.69999999999999929</v>
      </c>
      <c r="SG96" s="106">
        <f t="shared" si="59"/>
        <v>0</v>
      </c>
      <c r="SH96" s="107">
        <f>(SD96/1000)*Parameters!$H$2</f>
        <v>7.9797499999999976E-5</v>
      </c>
      <c r="SI96" s="107">
        <f>(SE96/1000)*Parameters!$H$4</f>
        <v>0</v>
      </c>
      <c r="SJ96" s="107">
        <f>(SF96/1000)*Parameters!$H$3</f>
        <v>3.3109999999999973E-5</v>
      </c>
      <c r="SK96" s="107">
        <f>(SG96/1000)*Parameters!$H$5</f>
        <v>0</v>
      </c>
      <c r="SL96" s="108">
        <f t="shared" si="65"/>
        <v>1.1290749999999995E-4</v>
      </c>
      <c r="SM96" s="109">
        <f t="shared" si="60"/>
        <v>0.70675110156544085</v>
      </c>
      <c r="SN96" s="109">
        <f t="shared" si="72"/>
        <v>0</v>
      </c>
      <c r="SO96" s="109">
        <f t="shared" si="73"/>
        <v>0.29324889843455915</v>
      </c>
      <c r="SP96" s="109">
        <f t="shared" si="74"/>
        <v>0</v>
      </c>
      <c r="SQ96" s="110">
        <f>SUM(GS96*Parameters!$L$2,GT96*Parameters!$L$3,GU96*Parameters!$L$4,GV96*Parameters!$L$5)</f>
        <v>7.2</v>
      </c>
      <c r="SR96" s="110">
        <f>SUM(LF96*Parameters!$L$2,LG96*Parameters!$L$3,LH96*Parameters!$L$4,LI96*Parameters!$L$5)</f>
        <v>7.2</v>
      </c>
      <c r="SS96" s="110">
        <f>SUM(PS96*Parameters!$L$2,PT96*Parameters!$L$3,PU96*Parameters!$L$4,PV96*Parameters!$L$5)</f>
        <v>7.2</v>
      </c>
      <c r="ST96" s="110">
        <f t="shared" si="66"/>
        <v>7.2</v>
      </c>
      <c r="SU96" s="111">
        <f t="shared" si="67"/>
        <v>0.37569444444444439</v>
      </c>
      <c r="SV96" s="111">
        <f t="shared" si="68"/>
        <v>0</v>
      </c>
      <c r="SW96" s="111">
        <f t="shared" si="69"/>
        <v>9.722222222222214E-2</v>
      </c>
      <c r="SX96" s="111">
        <f t="shared" si="70"/>
        <v>0</v>
      </c>
      <c r="SY96" s="162">
        <f t="shared" si="61"/>
        <v>45641</v>
      </c>
      <c r="SZ96" s="162">
        <f t="shared" si="71"/>
        <v>45641</v>
      </c>
    </row>
    <row r="97" spans="1:520">
      <c r="A97" s="276">
        <v>45677.435665208301</v>
      </c>
      <c r="B97" s="276">
        <v>45677.449846458301</v>
      </c>
      <c r="C97" s="276">
        <v>45677</v>
      </c>
      <c r="D97" s="121"/>
      <c r="E97" s="121" t="s">
        <v>322</v>
      </c>
      <c r="F97" s="121"/>
      <c r="G97" s="121" t="s">
        <v>322</v>
      </c>
      <c r="H97" s="121"/>
      <c r="I97" s="121" t="s">
        <v>323</v>
      </c>
      <c r="J97" s="121"/>
      <c r="K97" s="121" t="s">
        <v>727</v>
      </c>
      <c r="L97" s="151" t="s">
        <v>1311</v>
      </c>
      <c r="M97" s="245" t="s">
        <v>523</v>
      </c>
      <c r="N97" s="121" t="s">
        <v>411</v>
      </c>
      <c r="O97" s="121">
        <v>1</v>
      </c>
      <c r="P97" s="121">
        <v>0</v>
      </c>
      <c r="Q97" s="121">
        <v>1</v>
      </c>
      <c r="R97" s="121">
        <v>0</v>
      </c>
      <c r="S97" s="121">
        <v>0</v>
      </c>
      <c r="T97" s="121">
        <v>0</v>
      </c>
      <c r="U97" s="121"/>
      <c r="V97" s="121" t="s">
        <v>1459</v>
      </c>
      <c r="W97" s="121">
        <v>0</v>
      </c>
      <c r="X97" s="121">
        <v>1</v>
      </c>
      <c r="Y97" s="117">
        <v>0</v>
      </c>
      <c r="Z97" s="117">
        <v>0</v>
      </c>
      <c r="AA97" s="117">
        <v>0</v>
      </c>
      <c r="AB97" s="117">
        <v>1</v>
      </c>
      <c r="AC97" s="117">
        <v>0</v>
      </c>
      <c r="AD97" s="117">
        <v>0</v>
      </c>
      <c r="AE97" s="117">
        <v>0</v>
      </c>
      <c r="AF97" s="117">
        <v>0</v>
      </c>
      <c r="AG97" s="117">
        <v>0</v>
      </c>
      <c r="AH97" s="117"/>
      <c r="AI97" s="117"/>
      <c r="AJ97" s="117"/>
      <c r="AK97" s="117"/>
      <c r="AL97" s="117"/>
      <c r="AM97" s="117"/>
      <c r="AN97" s="117"/>
      <c r="AO97" s="117"/>
      <c r="AP97" s="117"/>
      <c r="AQ97" s="117"/>
      <c r="AR97" s="117"/>
      <c r="AS97" s="117"/>
      <c r="AT97" s="117"/>
      <c r="AU97" s="117"/>
      <c r="AV97" s="117"/>
      <c r="AW97" s="117"/>
      <c r="AX97" s="117"/>
      <c r="AY97" s="117"/>
      <c r="AZ97" s="117"/>
      <c r="BA97" s="117"/>
      <c r="BB97" s="117"/>
      <c r="BC97" s="117"/>
      <c r="BD97" s="117"/>
      <c r="BE97" s="117"/>
      <c r="BF97" s="190"/>
      <c r="BG97" s="121"/>
      <c r="BH97" s="122"/>
      <c r="BI97" s="117"/>
      <c r="BJ97" s="117"/>
      <c r="BK97" s="117"/>
      <c r="BL97" s="117"/>
      <c r="BM97" s="117"/>
      <c r="BN97" s="117"/>
      <c r="BO97" s="117">
        <v>10.24</v>
      </c>
      <c r="BP97" s="117" t="s">
        <v>1944</v>
      </c>
      <c r="BQ97" s="122" t="s">
        <v>1945</v>
      </c>
      <c r="BR97" s="117">
        <v>12.55</v>
      </c>
      <c r="BS97" s="117" t="s">
        <v>1946</v>
      </c>
      <c r="BT97" s="122" t="s">
        <v>1947</v>
      </c>
      <c r="BU97" s="117"/>
      <c r="BV97" s="117"/>
      <c r="BW97" s="117"/>
      <c r="BX97" s="117"/>
      <c r="BY97" s="117"/>
      <c r="BZ97" s="117"/>
      <c r="CA97" s="117"/>
      <c r="CB97" s="117"/>
      <c r="CC97" s="117"/>
      <c r="CD97" s="117"/>
      <c r="CE97" s="117"/>
      <c r="CF97" s="117"/>
      <c r="CG97" s="117"/>
      <c r="CH97" s="117"/>
      <c r="CI97" s="117"/>
      <c r="CJ97" s="117"/>
      <c r="CK97" s="117"/>
      <c r="CL97" s="117"/>
      <c r="CM97" s="117"/>
      <c r="CN97" s="117"/>
      <c r="CO97" s="117"/>
      <c r="CP97" s="117"/>
      <c r="CQ97" s="117"/>
      <c r="CR97" s="117"/>
      <c r="CS97" s="117"/>
      <c r="CT97" s="117"/>
      <c r="CU97" s="117"/>
      <c r="CV97" s="117"/>
      <c r="CW97" s="117"/>
      <c r="CX97" s="117"/>
      <c r="CY97" s="117"/>
      <c r="CZ97" s="117"/>
      <c r="DA97" s="117"/>
      <c r="DB97" s="117"/>
      <c r="DC97" s="117"/>
      <c r="DD97" s="117"/>
      <c r="DE97" s="117"/>
      <c r="DF97" s="117"/>
      <c r="DG97" s="117"/>
      <c r="DH97" s="117"/>
      <c r="DI97" s="117"/>
      <c r="DJ97" s="117"/>
      <c r="DK97" s="117"/>
      <c r="DL97" s="117"/>
      <c r="DM97" s="117"/>
      <c r="DN97" s="171"/>
      <c r="DO97" s="117"/>
      <c r="DP97" s="166"/>
      <c r="DQ97" s="117"/>
      <c r="DR97" s="166"/>
      <c r="DS97" s="117"/>
      <c r="DT97" s="117"/>
      <c r="DU97" s="117"/>
      <c r="DV97" s="117"/>
      <c r="DW97" s="248" t="s">
        <v>1314</v>
      </c>
      <c r="DX97" s="117"/>
      <c r="DY97" s="117"/>
      <c r="DZ97" s="117"/>
      <c r="EA97" s="117"/>
      <c r="EB97" s="117"/>
      <c r="EC97" s="117"/>
      <c r="ED97" s="117" t="s">
        <v>1948</v>
      </c>
      <c r="EE97" s="161">
        <v>45678.435637546303</v>
      </c>
      <c r="EF97" s="262">
        <v>45678.446520775498</v>
      </c>
      <c r="EG97" s="252">
        <v>45678</v>
      </c>
      <c r="EH97" s="129"/>
      <c r="EI97" s="129" t="s">
        <v>322</v>
      </c>
      <c r="EJ97" s="129"/>
      <c r="EK97" s="129" t="s">
        <v>322</v>
      </c>
      <c r="EL97" s="129"/>
      <c r="EM97" s="129" t="s">
        <v>323</v>
      </c>
      <c r="EN97" s="129"/>
      <c r="EO97" s="129" t="s">
        <v>727</v>
      </c>
      <c r="EP97" s="153" t="s">
        <v>1314</v>
      </c>
      <c r="EQ97" s="153" t="s">
        <v>523</v>
      </c>
      <c r="ER97" s="129" t="s">
        <v>411</v>
      </c>
      <c r="ES97" s="129">
        <v>1</v>
      </c>
      <c r="ET97" s="129">
        <v>0</v>
      </c>
      <c r="EU97" s="129">
        <v>1</v>
      </c>
      <c r="EV97" s="129">
        <v>0</v>
      </c>
      <c r="EW97" s="129">
        <v>0</v>
      </c>
      <c r="EX97" s="129">
        <v>0</v>
      </c>
      <c r="EY97" s="129"/>
      <c r="EZ97" s="129" t="s">
        <v>409</v>
      </c>
      <c r="FA97" s="129">
        <v>0</v>
      </c>
      <c r="FB97" s="129">
        <v>1</v>
      </c>
      <c r="FC97" s="129">
        <v>0</v>
      </c>
      <c r="FD97" s="129">
        <v>0</v>
      </c>
      <c r="FE97" s="129">
        <v>0</v>
      </c>
      <c r="FF97" s="129">
        <v>1</v>
      </c>
      <c r="FG97" s="129">
        <v>0</v>
      </c>
      <c r="FH97" s="129">
        <v>0</v>
      </c>
      <c r="FI97" s="129">
        <v>0</v>
      </c>
      <c r="FJ97" s="129">
        <v>0</v>
      </c>
      <c r="FK97" s="129">
        <v>0</v>
      </c>
      <c r="FL97" s="129"/>
      <c r="FM97" s="129"/>
      <c r="FN97" s="129"/>
      <c r="FO97" s="129"/>
      <c r="FP97" s="129"/>
      <c r="FQ97" s="129"/>
      <c r="FR97" s="129"/>
      <c r="FS97" s="129"/>
      <c r="FT97" s="129"/>
      <c r="FU97" s="129"/>
      <c r="FV97" s="129"/>
      <c r="FW97" s="129"/>
      <c r="FX97" s="129"/>
      <c r="FY97" s="129"/>
      <c r="FZ97" s="129"/>
      <c r="GA97" s="129"/>
      <c r="GB97" s="129"/>
      <c r="GC97" s="129"/>
      <c r="GD97" s="129"/>
      <c r="GE97" s="129"/>
      <c r="GF97" s="129"/>
      <c r="GG97" s="129"/>
      <c r="GH97" s="129"/>
      <c r="GI97" s="129"/>
      <c r="GJ97" s="129"/>
      <c r="GK97" s="129"/>
      <c r="GL97" s="129"/>
      <c r="GM97" s="129"/>
      <c r="GN97" s="129"/>
      <c r="GO97" s="129"/>
      <c r="GP97" s="129"/>
      <c r="GQ97" s="129"/>
      <c r="GR97" s="129"/>
      <c r="GS97" s="129">
        <v>0</v>
      </c>
      <c r="GT97" s="129">
        <v>2</v>
      </c>
      <c r="GU97" s="129">
        <v>3</v>
      </c>
      <c r="GV97" s="129">
        <v>0</v>
      </c>
      <c r="GW97" s="129"/>
      <c r="GX97" s="129"/>
      <c r="GY97" s="129"/>
      <c r="GZ97" s="129"/>
      <c r="HA97" s="129"/>
      <c r="HB97" s="129"/>
      <c r="HC97" s="129"/>
      <c r="HD97" s="186"/>
      <c r="HE97" s="129"/>
      <c r="HF97" s="140"/>
      <c r="HG97" s="129"/>
      <c r="HH97" s="129"/>
      <c r="HI97" s="129"/>
      <c r="HJ97" s="129"/>
      <c r="HK97" s="129"/>
      <c r="HL97" s="129"/>
      <c r="HM97" s="129">
        <v>7.43</v>
      </c>
      <c r="HN97" s="129" t="s">
        <v>1949</v>
      </c>
      <c r="HO97" s="140" t="s">
        <v>1950</v>
      </c>
      <c r="HP97" s="129">
        <v>0</v>
      </c>
      <c r="HQ97" s="129"/>
      <c r="HR97" s="129"/>
      <c r="HS97" s="129">
        <v>12</v>
      </c>
      <c r="HT97" s="129" t="s">
        <v>1951</v>
      </c>
      <c r="HU97" s="140" t="s">
        <v>1952</v>
      </c>
      <c r="HV97" s="129">
        <v>0</v>
      </c>
      <c r="HW97" s="129"/>
      <c r="HX97" s="129"/>
      <c r="HY97" s="129"/>
      <c r="HZ97" s="129"/>
      <c r="IA97" s="129"/>
      <c r="IB97" s="129"/>
      <c r="IC97" s="129"/>
      <c r="ID97" s="129"/>
      <c r="IE97" s="129"/>
      <c r="IF97" s="129"/>
      <c r="IG97" s="129"/>
      <c r="IH97" s="129"/>
      <c r="II97" s="129"/>
      <c r="IJ97" s="129"/>
      <c r="IK97" s="129"/>
      <c r="IL97" s="177" t="s">
        <v>1318</v>
      </c>
      <c r="IM97" s="129"/>
      <c r="IN97" s="139"/>
      <c r="IO97" s="129"/>
      <c r="IP97" s="129"/>
      <c r="IQ97" s="129" t="s">
        <v>1953</v>
      </c>
      <c r="IR97" s="265">
        <v>45679.435797372702</v>
      </c>
      <c r="IS97" s="265">
        <v>45679.445903171298</v>
      </c>
      <c r="IT97" s="265">
        <v>45679</v>
      </c>
      <c r="IU97" s="142"/>
      <c r="IV97" s="142" t="s">
        <v>322</v>
      </c>
      <c r="IW97" s="142"/>
      <c r="IX97" s="142" t="s">
        <v>322</v>
      </c>
      <c r="IY97" s="142"/>
      <c r="IZ97" s="142" t="s">
        <v>323</v>
      </c>
      <c r="JA97" s="142"/>
      <c r="JB97" s="142" t="s">
        <v>727</v>
      </c>
      <c r="JC97" s="154" t="s">
        <v>1318</v>
      </c>
      <c r="JD97" s="154" t="s">
        <v>523</v>
      </c>
      <c r="JE97" s="142" t="s">
        <v>411</v>
      </c>
      <c r="JF97" s="142">
        <v>1</v>
      </c>
      <c r="JG97" s="142">
        <v>0</v>
      </c>
      <c r="JH97" s="142">
        <v>1</v>
      </c>
      <c r="JI97" s="142">
        <v>0</v>
      </c>
      <c r="JJ97" s="142">
        <v>0</v>
      </c>
      <c r="JK97" s="142">
        <v>0</v>
      </c>
      <c r="JL97" s="142"/>
      <c r="JM97" s="142" t="s">
        <v>409</v>
      </c>
      <c r="JN97" s="142">
        <v>0</v>
      </c>
      <c r="JO97" s="142">
        <v>1</v>
      </c>
      <c r="JP97" s="142">
        <v>0</v>
      </c>
      <c r="JQ97" s="142">
        <v>0</v>
      </c>
      <c r="JR97" s="142">
        <v>0</v>
      </c>
      <c r="JS97" s="142">
        <v>1</v>
      </c>
      <c r="JT97" s="142">
        <v>0</v>
      </c>
      <c r="JU97" s="142">
        <v>0</v>
      </c>
      <c r="JV97" s="142">
        <v>0</v>
      </c>
      <c r="JW97" s="142">
        <v>0</v>
      </c>
      <c r="JX97" s="142">
        <v>0</v>
      </c>
      <c r="JY97" s="142"/>
      <c r="JZ97" s="142"/>
      <c r="KA97" s="142"/>
      <c r="KB97" s="142"/>
      <c r="KC97" s="142"/>
      <c r="KD97" s="142"/>
      <c r="KE97" s="142"/>
      <c r="KF97" s="142"/>
      <c r="KG97" s="142"/>
      <c r="KH97" s="142"/>
      <c r="KI97" s="142"/>
      <c r="KJ97" s="142"/>
      <c r="KK97" s="142"/>
      <c r="KL97" s="142"/>
      <c r="KM97" s="142"/>
      <c r="KN97" s="142"/>
      <c r="KO97" s="142"/>
      <c r="KP97" s="142"/>
      <c r="KQ97" s="142"/>
      <c r="KR97" s="142"/>
      <c r="KS97" s="142"/>
      <c r="KT97" s="142"/>
      <c r="KU97" s="142"/>
      <c r="KV97" s="142"/>
      <c r="KW97" s="142"/>
      <c r="KX97" s="142"/>
      <c r="KY97" s="142"/>
      <c r="KZ97" s="142"/>
      <c r="LA97" s="142"/>
      <c r="LB97" s="142"/>
      <c r="LC97" s="142"/>
      <c r="LD97" s="142"/>
      <c r="LE97" s="142"/>
      <c r="LF97" s="142">
        <v>0</v>
      </c>
      <c r="LG97" s="142">
        <v>2</v>
      </c>
      <c r="LH97" s="142">
        <v>3</v>
      </c>
      <c r="LI97" s="142">
        <v>0</v>
      </c>
      <c r="LJ97" s="142"/>
      <c r="LK97" s="142"/>
      <c r="LL97" s="142"/>
      <c r="LM97" s="142"/>
      <c r="LN97" s="142"/>
      <c r="LO97" s="142"/>
      <c r="LP97" s="142"/>
      <c r="LQ97" s="194"/>
      <c r="LR97" s="142"/>
      <c r="LS97" s="144"/>
      <c r="LT97" s="142"/>
      <c r="LU97" s="142"/>
      <c r="LV97" s="142"/>
      <c r="LW97" s="142"/>
      <c r="LX97" s="142"/>
      <c r="LY97" s="142"/>
      <c r="LZ97" s="142">
        <v>4.6399999999999997</v>
      </c>
      <c r="MA97" s="142" t="s">
        <v>1954</v>
      </c>
      <c r="MB97" s="144" t="s">
        <v>1955</v>
      </c>
      <c r="MC97" s="142">
        <v>0</v>
      </c>
      <c r="MD97" s="142"/>
      <c r="ME97" s="142"/>
      <c r="MF97" s="142">
        <v>11.45</v>
      </c>
      <c r="MG97" s="142" t="s">
        <v>1956</v>
      </c>
      <c r="MH97" s="144" t="s">
        <v>1957</v>
      </c>
      <c r="MI97" s="142">
        <v>0</v>
      </c>
      <c r="MJ97" s="142"/>
      <c r="MK97" s="142"/>
      <c r="ML97" s="142"/>
      <c r="MM97" s="142"/>
      <c r="MN97" s="142"/>
      <c r="MO97" s="142"/>
      <c r="MP97" s="142"/>
      <c r="MQ97" s="142"/>
      <c r="MR97" s="142"/>
      <c r="MS97" s="142"/>
      <c r="MT97" s="142"/>
      <c r="MU97" s="142"/>
      <c r="MV97" s="142"/>
      <c r="MW97" s="142"/>
      <c r="MX97" s="142"/>
      <c r="MY97" s="168"/>
      <c r="MZ97" s="142"/>
      <c r="NA97" s="180" t="s">
        <v>1322</v>
      </c>
      <c r="NB97" s="142"/>
      <c r="NC97" s="142"/>
      <c r="ND97" s="142" t="s">
        <v>1958</v>
      </c>
      <c r="NE97" s="270">
        <v>45680.435668472201</v>
      </c>
      <c r="NF97" s="270">
        <v>45680.444607951402</v>
      </c>
      <c r="NG97" s="270">
        <v>45680</v>
      </c>
      <c r="NH97" s="128"/>
      <c r="NI97" s="128" t="s">
        <v>322</v>
      </c>
      <c r="NJ97" s="128"/>
      <c r="NK97" s="128" t="s">
        <v>322</v>
      </c>
      <c r="NL97" s="128"/>
      <c r="NM97" s="128" t="s">
        <v>323</v>
      </c>
      <c r="NN97" s="128"/>
      <c r="NO97" s="128" t="s">
        <v>727</v>
      </c>
      <c r="NP97" s="136" t="s">
        <v>1322</v>
      </c>
      <c r="NQ97" s="136" t="s">
        <v>523</v>
      </c>
      <c r="NR97" s="128" t="s">
        <v>411</v>
      </c>
      <c r="NS97" s="128">
        <v>1</v>
      </c>
      <c r="NT97" s="128">
        <v>0</v>
      </c>
      <c r="NU97" s="128">
        <v>1</v>
      </c>
      <c r="NV97" s="128">
        <v>0</v>
      </c>
      <c r="NW97" s="128">
        <v>0</v>
      </c>
      <c r="NX97" s="128">
        <v>0</v>
      </c>
      <c r="NY97" s="128"/>
      <c r="NZ97" s="128" t="s">
        <v>1459</v>
      </c>
      <c r="OA97" s="128">
        <v>0</v>
      </c>
      <c r="OB97" s="128">
        <v>1</v>
      </c>
      <c r="OC97" s="128">
        <v>0</v>
      </c>
      <c r="OD97" s="128">
        <v>0</v>
      </c>
      <c r="OE97" s="128">
        <v>0</v>
      </c>
      <c r="OF97" s="128">
        <v>1</v>
      </c>
      <c r="OG97" s="128">
        <v>0</v>
      </c>
      <c r="OH97" s="128">
        <v>0</v>
      </c>
      <c r="OI97" s="128">
        <v>0</v>
      </c>
      <c r="OJ97" s="128">
        <v>0</v>
      </c>
      <c r="OK97" s="128">
        <v>0</v>
      </c>
      <c r="OL97" s="128"/>
      <c r="OM97" s="128"/>
      <c r="ON97" s="128"/>
      <c r="OO97" s="128"/>
      <c r="OP97" s="128"/>
      <c r="OQ97" s="128"/>
      <c r="OR97" s="128"/>
      <c r="OS97" s="128"/>
      <c r="OT97" s="128"/>
      <c r="OU97" s="128"/>
      <c r="OV97" s="128"/>
      <c r="OW97" s="128"/>
      <c r="OX97" s="128"/>
      <c r="OY97" s="128"/>
      <c r="OZ97" s="128"/>
      <c r="PA97" s="128"/>
      <c r="PB97" s="128"/>
      <c r="PC97" s="128"/>
      <c r="PD97" s="128"/>
      <c r="PE97" s="128"/>
      <c r="PF97" s="128"/>
      <c r="PG97" s="128"/>
      <c r="PH97" s="128"/>
      <c r="PI97" s="128"/>
      <c r="PJ97" s="128"/>
      <c r="PK97" s="128"/>
      <c r="PL97" s="128"/>
      <c r="PM97" s="128"/>
      <c r="PN97" s="128"/>
      <c r="PO97" s="128"/>
      <c r="PP97" s="128"/>
      <c r="PQ97" s="128"/>
      <c r="PR97" s="128"/>
      <c r="PS97" s="128">
        <v>0</v>
      </c>
      <c r="PT97" s="128">
        <v>2</v>
      </c>
      <c r="PU97" s="128">
        <v>3</v>
      </c>
      <c r="PV97" s="128">
        <v>0</v>
      </c>
      <c r="PW97" s="128"/>
      <c r="PX97" s="128"/>
      <c r="PY97" s="128"/>
      <c r="PZ97" s="128"/>
      <c r="QA97" s="128"/>
      <c r="QB97" s="128"/>
      <c r="QC97" s="128"/>
      <c r="QD97" s="198"/>
      <c r="QE97" s="128"/>
      <c r="QF97" s="163"/>
      <c r="QG97" s="128"/>
      <c r="QH97" s="128"/>
      <c r="QI97" s="128"/>
      <c r="QJ97" s="128"/>
      <c r="QK97" s="128"/>
      <c r="QL97" s="128"/>
      <c r="QM97" s="128">
        <v>1.8149999999999999</v>
      </c>
      <c r="QN97" s="128" t="s">
        <v>1959</v>
      </c>
      <c r="QO97" s="163" t="s">
        <v>1960</v>
      </c>
      <c r="QP97" s="128">
        <v>0</v>
      </c>
      <c r="QQ97" s="128"/>
      <c r="QR97" s="128"/>
      <c r="QS97" s="128">
        <v>10.95</v>
      </c>
      <c r="QT97" s="128" t="s">
        <v>1961</v>
      </c>
      <c r="QU97" s="163" t="s">
        <v>1962</v>
      </c>
      <c r="QV97" s="128">
        <v>0</v>
      </c>
      <c r="QW97" s="128"/>
      <c r="QX97" s="128"/>
      <c r="QY97" s="128"/>
      <c r="QZ97" s="128"/>
      <c r="RA97" s="128"/>
      <c r="RB97" s="128"/>
      <c r="RC97" s="128"/>
      <c r="RD97" s="128"/>
      <c r="RE97" s="128"/>
      <c r="RF97" s="128"/>
      <c r="RG97" s="128"/>
      <c r="RH97" s="128"/>
      <c r="RI97" s="128"/>
      <c r="RJ97" s="128"/>
      <c r="RK97" s="128"/>
      <c r="RL97" s="128"/>
      <c r="RM97" s="169"/>
      <c r="RN97" s="128"/>
      <c r="RO97" s="169"/>
      <c r="RP97" s="128"/>
      <c r="RQ97" s="128" t="s">
        <v>1963</v>
      </c>
      <c r="RR97" s="105">
        <f t="shared" si="47"/>
        <v>2.8100000000000005</v>
      </c>
      <c r="RS97" s="113">
        <f t="shared" si="48"/>
        <v>2.79</v>
      </c>
      <c r="RT97" s="105">
        <f t="shared" si="49"/>
        <v>2.8249999999999997</v>
      </c>
      <c r="RU97" s="105">
        <f t="shared" si="50"/>
        <v>0</v>
      </c>
      <c r="RV97" s="105">
        <f t="shared" si="51"/>
        <v>0</v>
      </c>
      <c r="RW97" s="105">
        <f t="shared" si="52"/>
        <v>0</v>
      </c>
      <c r="RX97" s="105">
        <f t="shared" si="53"/>
        <v>0.55000000000000071</v>
      </c>
      <c r="RY97" s="105">
        <f t="shared" si="54"/>
        <v>0.55000000000000071</v>
      </c>
      <c r="RZ97" s="105">
        <f t="shared" si="55"/>
        <v>0.5</v>
      </c>
      <c r="SA97" s="105">
        <f t="shared" si="56"/>
        <v>0</v>
      </c>
      <c r="SB97" s="105">
        <f t="shared" si="57"/>
        <v>0</v>
      </c>
      <c r="SC97" s="105">
        <f t="shared" si="58"/>
        <v>0</v>
      </c>
      <c r="SD97" s="106">
        <f t="shared" si="62"/>
        <v>2.8083333333333336</v>
      </c>
      <c r="SE97" s="106">
        <f t="shared" si="63"/>
        <v>0</v>
      </c>
      <c r="SF97" s="106">
        <f t="shared" si="64"/>
        <v>0.53333333333333377</v>
      </c>
      <c r="SG97" s="106">
        <f t="shared" si="59"/>
        <v>0</v>
      </c>
      <c r="SH97" s="107">
        <f>(SD97/1000)*Parameters!$H$2</f>
        <v>8.2845833333333339E-5</v>
      </c>
      <c r="SI97" s="107">
        <f>(SE97/1000)*Parameters!$H$4</f>
        <v>0</v>
      </c>
      <c r="SJ97" s="107">
        <f>(SF97/1000)*Parameters!$H$3</f>
        <v>2.5226666666666691E-5</v>
      </c>
      <c r="SK97" s="107">
        <f>(SG97/1000)*Parameters!$H$5</f>
        <v>0</v>
      </c>
      <c r="SL97" s="108">
        <f t="shared" si="65"/>
        <v>1.0807250000000003E-4</v>
      </c>
      <c r="SM97" s="109">
        <f t="shared" si="60"/>
        <v>0.76657644945137127</v>
      </c>
      <c r="SN97" s="109">
        <f t="shared" si="72"/>
        <v>0</v>
      </c>
      <c r="SO97" s="109">
        <f t="shared" si="73"/>
        <v>0.23342355054862879</v>
      </c>
      <c r="SP97" s="109">
        <f t="shared" si="74"/>
        <v>0</v>
      </c>
      <c r="SQ97" s="110">
        <f>SUM(GS97*Parameters!$L$2,GT97*Parameters!$L$3,GU97*Parameters!$L$4,GV97*Parameters!$L$5)</f>
        <v>4.5999999999999996</v>
      </c>
      <c r="SR97" s="110">
        <f>SUM(LF97*Parameters!$L$2,LG97*Parameters!$L$3,LH97*Parameters!$L$4,LI97*Parameters!$L$5)</f>
        <v>4.5999999999999996</v>
      </c>
      <c r="SS97" s="110">
        <f>SUM(PS97*Parameters!$L$2,PT97*Parameters!$L$3,PU97*Parameters!$L$4,PV97*Parameters!$L$5)</f>
        <v>4.5999999999999996</v>
      </c>
      <c r="ST97" s="110">
        <f t="shared" si="66"/>
        <v>4.5999999999999996</v>
      </c>
      <c r="SU97" s="111">
        <f t="shared" si="67"/>
        <v>0.61050724637681164</v>
      </c>
      <c r="SV97" s="111">
        <f t="shared" si="68"/>
        <v>0</v>
      </c>
      <c r="SW97" s="111">
        <f t="shared" si="69"/>
        <v>0.11594202898550736</v>
      </c>
      <c r="SX97" s="111">
        <f t="shared" si="70"/>
        <v>0</v>
      </c>
      <c r="SY97" s="162">
        <f t="shared" si="61"/>
        <v>45677</v>
      </c>
      <c r="SZ97" s="162">
        <f t="shared" si="71"/>
        <v>45683</v>
      </c>
    </row>
    <row r="98" spans="1:520">
      <c r="A98" s="276">
        <v>45641.4763121875</v>
      </c>
      <c r="B98" s="276">
        <v>45642.532839583298</v>
      </c>
      <c r="C98" s="276">
        <v>45641</v>
      </c>
      <c r="D98" s="121"/>
      <c r="E98" s="121" t="s">
        <v>322</v>
      </c>
      <c r="F98" s="121"/>
      <c r="G98" s="121" t="s">
        <v>322</v>
      </c>
      <c r="H98" s="121"/>
      <c r="I98" s="121" t="s">
        <v>323</v>
      </c>
      <c r="J98" s="121"/>
      <c r="K98" s="121" t="s">
        <v>727</v>
      </c>
      <c r="L98" s="151" t="s">
        <v>821</v>
      </c>
      <c r="M98" s="245" t="s">
        <v>525</v>
      </c>
      <c r="N98" s="121" t="s">
        <v>331</v>
      </c>
      <c r="O98" s="121">
        <v>1</v>
      </c>
      <c r="P98" s="121">
        <v>0</v>
      </c>
      <c r="Q98" s="121">
        <v>0</v>
      </c>
      <c r="R98" s="121">
        <v>0</v>
      </c>
      <c r="S98" s="121">
        <v>0</v>
      </c>
      <c r="T98" s="121">
        <v>0</v>
      </c>
      <c r="U98" s="121"/>
      <c r="V98" s="121" t="s">
        <v>329</v>
      </c>
      <c r="W98" s="121">
        <v>0</v>
      </c>
      <c r="X98" s="121">
        <v>1</v>
      </c>
      <c r="Y98" s="117">
        <v>0</v>
      </c>
      <c r="Z98" s="117">
        <v>0</v>
      </c>
      <c r="AA98" s="117">
        <v>0</v>
      </c>
      <c r="AB98" s="117">
        <v>0</v>
      </c>
      <c r="AC98" s="117">
        <v>0</v>
      </c>
      <c r="AD98" s="117">
        <v>0</v>
      </c>
      <c r="AE98" s="117">
        <v>0</v>
      </c>
      <c r="AF98" s="117">
        <v>0</v>
      </c>
      <c r="AG98" s="117">
        <v>0</v>
      </c>
      <c r="AH98" s="117"/>
      <c r="AI98" s="117"/>
      <c r="AJ98" s="117"/>
      <c r="AK98" s="117"/>
      <c r="AL98" s="117"/>
      <c r="AM98" s="117"/>
      <c r="AN98" s="117"/>
      <c r="AO98" s="117"/>
      <c r="AP98" s="117"/>
      <c r="AQ98" s="117"/>
      <c r="AR98" s="117"/>
      <c r="AS98" s="117"/>
      <c r="AT98" s="117"/>
      <c r="AU98" s="117"/>
      <c r="AV98" s="117"/>
      <c r="AW98" s="117"/>
      <c r="AX98" s="117"/>
      <c r="AY98" s="117"/>
      <c r="AZ98" s="117"/>
      <c r="BA98" s="117"/>
      <c r="BB98" s="117"/>
      <c r="BC98" s="117"/>
      <c r="BD98" s="117"/>
      <c r="BE98" s="117"/>
      <c r="BF98" s="190"/>
      <c r="BG98" s="121"/>
      <c r="BH98" s="122"/>
      <c r="BI98" s="117"/>
      <c r="BJ98" s="117"/>
      <c r="BK98" s="117"/>
      <c r="BL98" s="117"/>
      <c r="BM98" s="117"/>
      <c r="BN98" s="117"/>
      <c r="BO98" s="117">
        <v>14.97</v>
      </c>
      <c r="BP98" s="117" t="s">
        <v>1964</v>
      </c>
      <c r="BQ98" s="122" t="s">
        <v>1965</v>
      </c>
      <c r="BR98" s="117"/>
      <c r="BS98" s="117"/>
      <c r="BT98" s="117"/>
      <c r="BU98" s="117"/>
      <c r="BV98" s="117"/>
      <c r="BW98" s="117"/>
      <c r="BX98" s="117"/>
      <c r="BY98" s="117"/>
      <c r="BZ98" s="117"/>
      <c r="CA98" s="117"/>
      <c r="CB98" s="117"/>
      <c r="CC98" s="117"/>
      <c r="CD98" s="117"/>
      <c r="CE98" s="117"/>
      <c r="CF98" s="117"/>
      <c r="CG98" s="117"/>
      <c r="CH98" s="117"/>
      <c r="CI98" s="117"/>
      <c r="CJ98" s="117"/>
      <c r="CK98" s="117"/>
      <c r="CL98" s="117"/>
      <c r="CM98" s="117"/>
      <c r="CN98" s="117"/>
      <c r="CO98" s="117"/>
      <c r="CP98" s="117"/>
      <c r="CQ98" s="117"/>
      <c r="CR98" s="117"/>
      <c r="CS98" s="117"/>
      <c r="CT98" s="117"/>
      <c r="CU98" s="117"/>
      <c r="CV98" s="117"/>
      <c r="CW98" s="117"/>
      <c r="CX98" s="117"/>
      <c r="CY98" s="117"/>
      <c r="CZ98" s="117"/>
      <c r="DA98" s="117"/>
      <c r="DB98" s="117"/>
      <c r="DC98" s="117"/>
      <c r="DD98" s="117"/>
      <c r="DE98" s="117"/>
      <c r="DF98" s="117"/>
      <c r="DG98" s="117"/>
      <c r="DH98" s="117"/>
      <c r="DI98" s="117"/>
      <c r="DJ98" s="117"/>
      <c r="DK98" s="117"/>
      <c r="DL98" s="117"/>
      <c r="DM98" s="117"/>
      <c r="DN98" s="171"/>
      <c r="DO98" s="117"/>
      <c r="DP98" s="166"/>
      <c r="DQ98" s="117"/>
      <c r="DR98" s="166"/>
      <c r="DS98" s="117"/>
      <c r="DT98" s="117"/>
      <c r="DU98" s="117"/>
      <c r="DV98" s="117"/>
      <c r="DW98" s="248" t="s">
        <v>825</v>
      </c>
      <c r="DX98" s="117"/>
      <c r="DY98" s="117"/>
      <c r="DZ98" s="117"/>
      <c r="EA98" s="117"/>
      <c r="EB98" s="117"/>
      <c r="EC98" s="117"/>
      <c r="ED98" s="117" t="s">
        <v>1966</v>
      </c>
      <c r="EE98" s="161">
        <v>45642.4647396644</v>
      </c>
      <c r="EF98" s="262">
        <v>45642.497710937503</v>
      </c>
      <c r="EG98" s="252">
        <v>45642</v>
      </c>
      <c r="EH98" s="129"/>
      <c r="EI98" s="129" t="s">
        <v>322</v>
      </c>
      <c r="EJ98" s="129"/>
      <c r="EK98" s="129" t="s">
        <v>322</v>
      </c>
      <c r="EL98" s="129"/>
      <c r="EM98" s="129" t="s">
        <v>323</v>
      </c>
      <c r="EN98" s="129"/>
      <c r="EO98" s="129" t="s">
        <v>727</v>
      </c>
      <c r="EP98" s="153" t="s">
        <v>825</v>
      </c>
      <c r="EQ98" s="153" t="s">
        <v>525</v>
      </c>
      <c r="ER98" s="129" t="s">
        <v>331</v>
      </c>
      <c r="ES98" s="129">
        <v>1</v>
      </c>
      <c r="ET98" s="129">
        <v>0</v>
      </c>
      <c r="EU98" s="129">
        <v>0</v>
      </c>
      <c r="EV98" s="129">
        <v>0</v>
      </c>
      <c r="EW98" s="129">
        <v>0</v>
      </c>
      <c r="EX98" s="129">
        <v>0</v>
      </c>
      <c r="EY98" s="129"/>
      <c r="EZ98" s="129" t="s">
        <v>329</v>
      </c>
      <c r="FA98" s="129">
        <v>0</v>
      </c>
      <c r="FB98" s="129">
        <v>1</v>
      </c>
      <c r="FC98" s="129">
        <v>0</v>
      </c>
      <c r="FD98" s="129">
        <v>0</v>
      </c>
      <c r="FE98" s="129">
        <v>0</v>
      </c>
      <c r="FF98" s="129">
        <v>0</v>
      </c>
      <c r="FG98" s="129">
        <v>0</v>
      </c>
      <c r="FH98" s="129">
        <v>0</v>
      </c>
      <c r="FI98" s="129">
        <v>0</v>
      </c>
      <c r="FJ98" s="129">
        <v>0</v>
      </c>
      <c r="FK98" s="129">
        <v>0</v>
      </c>
      <c r="FL98" s="129"/>
      <c r="FM98" s="129"/>
      <c r="FN98" s="129"/>
      <c r="FO98" s="129"/>
      <c r="FP98" s="129"/>
      <c r="FQ98" s="129"/>
      <c r="FR98" s="129"/>
      <c r="FS98" s="129"/>
      <c r="FT98" s="129"/>
      <c r="FU98" s="129"/>
      <c r="FV98" s="129"/>
      <c r="FW98" s="129"/>
      <c r="FX98" s="129"/>
      <c r="FY98" s="129"/>
      <c r="FZ98" s="129"/>
      <c r="GA98" s="129"/>
      <c r="GB98" s="129"/>
      <c r="GC98" s="129"/>
      <c r="GD98" s="129"/>
      <c r="GE98" s="129"/>
      <c r="GF98" s="129"/>
      <c r="GG98" s="129"/>
      <c r="GH98" s="129"/>
      <c r="GI98" s="129"/>
      <c r="GJ98" s="129"/>
      <c r="GK98" s="129"/>
      <c r="GL98" s="129"/>
      <c r="GM98" s="129"/>
      <c r="GN98" s="129"/>
      <c r="GO98" s="129"/>
      <c r="GP98" s="129"/>
      <c r="GQ98" s="129"/>
      <c r="GR98" s="129"/>
      <c r="GS98" s="129">
        <v>4</v>
      </c>
      <c r="GT98" s="129">
        <v>0</v>
      </c>
      <c r="GU98" s="129">
        <v>3</v>
      </c>
      <c r="GV98" s="129">
        <v>0</v>
      </c>
      <c r="GW98" s="129"/>
      <c r="GX98" s="129"/>
      <c r="GY98" s="129"/>
      <c r="GZ98" s="129"/>
      <c r="HA98" s="129"/>
      <c r="HB98" s="129"/>
      <c r="HC98" s="129"/>
      <c r="HD98" s="186"/>
      <c r="HE98" s="129"/>
      <c r="HF98" s="140"/>
      <c r="HG98" s="129"/>
      <c r="HH98" s="129"/>
      <c r="HI98" s="129"/>
      <c r="HJ98" s="129"/>
      <c r="HK98" s="129"/>
      <c r="HL98" s="129"/>
      <c r="HM98" s="129">
        <v>11.87</v>
      </c>
      <c r="HN98" s="129" t="s">
        <v>1967</v>
      </c>
      <c r="HO98" s="140" t="s">
        <v>1968</v>
      </c>
      <c r="HP98" s="129">
        <v>0</v>
      </c>
      <c r="HQ98" s="129"/>
      <c r="HR98" s="129"/>
      <c r="HS98" s="129"/>
      <c r="HT98" s="129"/>
      <c r="HU98" s="129"/>
      <c r="HV98" s="129"/>
      <c r="HW98" s="129"/>
      <c r="HX98" s="129"/>
      <c r="HY98" s="129"/>
      <c r="HZ98" s="129"/>
      <c r="IA98" s="129"/>
      <c r="IB98" s="129"/>
      <c r="IC98" s="129"/>
      <c r="ID98" s="129"/>
      <c r="IE98" s="129"/>
      <c r="IF98" s="129"/>
      <c r="IG98" s="129"/>
      <c r="IH98" s="129"/>
      <c r="II98" s="129"/>
      <c r="IJ98" s="129"/>
      <c r="IK98" s="129"/>
      <c r="IL98" s="177" t="s">
        <v>825</v>
      </c>
      <c r="IM98" s="129"/>
      <c r="IN98" s="139"/>
      <c r="IO98" s="129"/>
      <c r="IP98" s="129"/>
      <c r="IQ98" s="129" t="s">
        <v>1969</v>
      </c>
      <c r="IR98" s="265">
        <v>45643.447998437499</v>
      </c>
      <c r="IS98" s="265">
        <v>45643.4585723727</v>
      </c>
      <c r="IT98" s="265">
        <v>45643</v>
      </c>
      <c r="IU98" s="142"/>
      <c r="IV98" s="142" t="s">
        <v>322</v>
      </c>
      <c r="IW98" s="142"/>
      <c r="IX98" s="142" t="s">
        <v>322</v>
      </c>
      <c r="IY98" s="142"/>
      <c r="IZ98" s="142" t="s">
        <v>323</v>
      </c>
      <c r="JA98" s="142"/>
      <c r="JB98" s="142" t="s">
        <v>727</v>
      </c>
      <c r="JC98" s="154" t="s">
        <v>828</v>
      </c>
      <c r="JD98" s="154" t="s">
        <v>525</v>
      </c>
      <c r="JE98" s="142" t="s">
        <v>331</v>
      </c>
      <c r="JF98" s="142">
        <v>1</v>
      </c>
      <c r="JG98" s="142">
        <v>0</v>
      </c>
      <c r="JH98" s="142">
        <v>0</v>
      </c>
      <c r="JI98" s="142">
        <v>0</v>
      </c>
      <c r="JJ98" s="142">
        <v>0</v>
      </c>
      <c r="JK98" s="142">
        <v>0</v>
      </c>
      <c r="JL98" s="142"/>
      <c r="JM98" s="142" t="s">
        <v>329</v>
      </c>
      <c r="JN98" s="142">
        <v>0</v>
      </c>
      <c r="JO98" s="142">
        <v>1</v>
      </c>
      <c r="JP98" s="142">
        <v>0</v>
      </c>
      <c r="JQ98" s="142">
        <v>0</v>
      </c>
      <c r="JR98" s="142">
        <v>0</v>
      </c>
      <c r="JS98" s="142">
        <v>0</v>
      </c>
      <c r="JT98" s="142">
        <v>0</v>
      </c>
      <c r="JU98" s="142">
        <v>0</v>
      </c>
      <c r="JV98" s="142">
        <v>0</v>
      </c>
      <c r="JW98" s="142">
        <v>0</v>
      </c>
      <c r="JX98" s="142">
        <v>0</v>
      </c>
      <c r="JY98" s="142"/>
      <c r="JZ98" s="142"/>
      <c r="KA98" s="142"/>
      <c r="KB98" s="142"/>
      <c r="KC98" s="142"/>
      <c r="KD98" s="142"/>
      <c r="KE98" s="142"/>
      <c r="KF98" s="142"/>
      <c r="KG98" s="142"/>
      <c r="KH98" s="142"/>
      <c r="KI98" s="142"/>
      <c r="KJ98" s="142"/>
      <c r="KK98" s="142"/>
      <c r="KL98" s="142"/>
      <c r="KM98" s="142"/>
      <c r="KN98" s="142"/>
      <c r="KO98" s="142"/>
      <c r="KP98" s="142"/>
      <c r="KQ98" s="142"/>
      <c r="KR98" s="142"/>
      <c r="KS98" s="142"/>
      <c r="KT98" s="142"/>
      <c r="KU98" s="142"/>
      <c r="KV98" s="142"/>
      <c r="KW98" s="142"/>
      <c r="KX98" s="142"/>
      <c r="KY98" s="142"/>
      <c r="KZ98" s="142"/>
      <c r="LA98" s="142"/>
      <c r="LB98" s="142"/>
      <c r="LC98" s="142"/>
      <c r="LD98" s="142"/>
      <c r="LE98" s="142"/>
      <c r="LF98" s="142">
        <v>4</v>
      </c>
      <c r="LG98" s="142">
        <v>3</v>
      </c>
      <c r="LH98" s="142">
        <v>0</v>
      </c>
      <c r="LI98" s="142">
        <v>0</v>
      </c>
      <c r="LJ98" s="142"/>
      <c r="LK98" s="142"/>
      <c r="LL98" s="142"/>
      <c r="LM98" s="142"/>
      <c r="LN98" s="142"/>
      <c r="LO98" s="142"/>
      <c r="LP98" s="142"/>
      <c r="LQ98" s="194"/>
      <c r="LR98" s="142"/>
      <c r="LS98" s="144"/>
      <c r="LT98" s="142"/>
      <c r="LU98" s="142"/>
      <c r="LV98" s="142"/>
      <c r="LW98" s="142"/>
      <c r="LX98" s="142"/>
      <c r="LY98" s="142"/>
      <c r="LZ98" s="142">
        <v>9.2050000000000001</v>
      </c>
      <c r="MA98" s="142" t="s">
        <v>1970</v>
      </c>
      <c r="MB98" s="144" t="s">
        <v>1971</v>
      </c>
      <c r="MC98" s="142">
        <v>0</v>
      </c>
      <c r="MD98" s="142"/>
      <c r="ME98" s="142"/>
      <c r="MF98" s="142"/>
      <c r="MG98" s="142"/>
      <c r="MH98" s="142"/>
      <c r="MI98" s="142"/>
      <c r="MJ98" s="142"/>
      <c r="MK98" s="142"/>
      <c r="ML98" s="142"/>
      <c r="MM98" s="142"/>
      <c r="MN98" s="142"/>
      <c r="MO98" s="142"/>
      <c r="MP98" s="142"/>
      <c r="MQ98" s="142"/>
      <c r="MR98" s="142"/>
      <c r="MS98" s="142"/>
      <c r="MT98" s="142"/>
      <c r="MU98" s="142"/>
      <c r="MV98" s="142"/>
      <c r="MW98" s="142"/>
      <c r="MX98" s="142"/>
      <c r="MY98" s="168"/>
      <c r="MZ98" s="142"/>
      <c r="NA98" s="180" t="s">
        <v>828</v>
      </c>
      <c r="NB98" s="142"/>
      <c r="NC98" s="142"/>
      <c r="ND98" s="142" t="s">
        <v>1972</v>
      </c>
      <c r="NE98" s="270">
        <v>45644.427982314803</v>
      </c>
      <c r="NF98" s="270">
        <v>45644.459069884302</v>
      </c>
      <c r="NG98" s="270">
        <v>45644</v>
      </c>
      <c r="NH98" s="128"/>
      <c r="NI98" s="128" t="s">
        <v>322</v>
      </c>
      <c r="NJ98" s="128"/>
      <c r="NK98" s="128" t="s">
        <v>322</v>
      </c>
      <c r="NL98" s="128"/>
      <c r="NM98" s="128" t="s">
        <v>323</v>
      </c>
      <c r="NN98" s="128"/>
      <c r="NO98" s="128" t="s">
        <v>727</v>
      </c>
      <c r="NP98" s="136" t="s">
        <v>832</v>
      </c>
      <c r="NQ98" s="136" t="s">
        <v>525</v>
      </c>
      <c r="NR98" s="128" t="s">
        <v>331</v>
      </c>
      <c r="NS98" s="128">
        <v>1</v>
      </c>
      <c r="NT98" s="128">
        <v>0</v>
      </c>
      <c r="NU98" s="128">
        <v>0</v>
      </c>
      <c r="NV98" s="128">
        <v>0</v>
      </c>
      <c r="NW98" s="128">
        <v>0</v>
      </c>
      <c r="NX98" s="128">
        <v>0</v>
      </c>
      <c r="NY98" s="128"/>
      <c r="NZ98" s="128" t="s">
        <v>329</v>
      </c>
      <c r="OA98" s="128">
        <v>0</v>
      </c>
      <c r="OB98" s="128">
        <v>1</v>
      </c>
      <c r="OC98" s="128">
        <v>0</v>
      </c>
      <c r="OD98" s="128">
        <v>0</v>
      </c>
      <c r="OE98" s="128">
        <v>0</v>
      </c>
      <c r="OF98" s="128">
        <v>0</v>
      </c>
      <c r="OG98" s="128">
        <v>0</v>
      </c>
      <c r="OH98" s="128">
        <v>0</v>
      </c>
      <c r="OI98" s="128">
        <v>0</v>
      </c>
      <c r="OJ98" s="128">
        <v>0</v>
      </c>
      <c r="OK98" s="128">
        <v>0</v>
      </c>
      <c r="OL98" s="128"/>
      <c r="OM98" s="128"/>
      <c r="ON98" s="128"/>
      <c r="OO98" s="128"/>
      <c r="OP98" s="128"/>
      <c r="OQ98" s="128"/>
      <c r="OR98" s="128"/>
      <c r="OS98" s="128"/>
      <c r="OT98" s="128"/>
      <c r="OU98" s="128"/>
      <c r="OV98" s="128"/>
      <c r="OW98" s="128"/>
      <c r="OX98" s="128"/>
      <c r="OY98" s="128"/>
      <c r="OZ98" s="128"/>
      <c r="PA98" s="128"/>
      <c r="PB98" s="128"/>
      <c r="PC98" s="128"/>
      <c r="PD98" s="128"/>
      <c r="PE98" s="128"/>
      <c r="PF98" s="128"/>
      <c r="PG98" s="128"/>
      <c r="PH98" s="128"/>
      <c r="PI98" s="128"/>
      <c r="PJ98" s="128"/>
      <c r="PK98" s="128"/>
      <c r="PL98" s="128"/>
      <c r="PM98" s="128"/>
      <c r="PN98" s="128"/>
      <c r="PO98" s="128"/>
      <c r="PP98" s="128"/>
      <c r="PQ98" s="128"/>
      <c r="PR98" s="128"/>
      <c r="PS98" s="128">
        <v>3</v>
      </c>
      <c r="PT98" s="128">
        <v>4</v>
      </c>
      <c r="PU98" s="128">
        <v>0</v>
      </c>
      <c r="PV98" s="128">
        <v>0</v>
      </c>
      <c r="PW98" s="128"/>
      <c r="PX98" s="128"/>
      <c r="PY98" s="128"/>
      <c r="PZ98" s="128"/>
      <c r="QA98" s="128"/>
      <c r="QB98" s="128"/>
      <c r="QC98" s="128"/>
      <c r="QD98" s="198"/>
      <c r="QE98" s="128"/>
      <c r="QF98" s="163"/>
      <c r="QG98" s="128"/>
      <c r="QH98" s="128"/>
      <c r="QI98" s="128"/>
      <c r="QJ98" s="128"/>
      <c r="QK98" s="128"/>
      <c r="QL98" s="128"/>
      <c r="QM98" s="128">
        <v>6.41</v>
      </c>
      <c r="QN98" s="128" t="s">
        <v>1973</v>
      </c>
      <c r="QO98" s="163" t="s">
        <v>1974</v>
      </c>
      <c r="QP98" s="128">
        <v>0</v>
      </c>
      <c r="QQ98" s="128"/>
      <c r="QR98" s="128"/>
      <c r="QS98" s="128"/>
      <c r="QT98" s="128"/>
      <c r="QU98" s="128"/>
      <c r="QV98" s="128"/>
      <c r="QW98" s="128"/>
      <c r="QX98" s="128"/>
      <c r="QY98" s="128"/>
      <c r="QZ98" s="128"/>
      <c r="RA98" s="128"/>
      <c r="RB98" s="128"/>
      <c r="RC98" s="128"/>
      <c r="RD98" s="128"/>
      <c r="RE98" s="128"/>
      <c r="RF98" s="128"/>
      <c r="RG98" s="128"/>
      <c r="RH98" s="128"/>
      <c r="RI98" s="128"/>
      <c r="RJ98" s="128"/>
      <c r="RK98" s="128"/>
      <c r="RL98" s="128"/>
      <c r="RM98" s="169"/>
      <c r="RN98" s="128"/>
      <c r="RO98" s="169"/>
      <c r="RP98" s="128"/>
      <c r="RQ98" s="128" t="s">
        <v>1975</v>
      </c>
      <c r="RR98" s="105">
        <f t="shared" si="47"/>
        <v>3.1000000000000014</v>
      </c>
      <c r="RS98" s="113">
        <f t="shared" si="48"/>
        <v>2.6649999999999991</v>
      </c>
      <c r="RT98" s="105">
        <f t="shared" si="49"/>
        <v>2.7949999999999999</v>
      </c>
      <c r="RU98" s="105">
        <f t="shared" si="50"/>
        <v>0</v>
      </c>
      <c r="RV98" s="105">
        <f t="shared" si="51"/>
        <v>0</v>
      </c>
      <c r="RW98" s="105">
        <f t="shared" si="52"/>
        <v>0</v>
      </c>
      <c r="RX98" s="105">
        <f t="shared" si="53"/>
        <v>0</v>
      </c>
      <c r="RY98" s="105">
        <f t="shared" si="54"/>
        <v>0</v>
      </c>
      <c r="RZ98" s="105">
        <f t="shared" si="55"/>
        <v>0</v>
      </c>
      <c r="SA98" s="105">
        <f t="shared" si="56"/>
        <v>0</v>
      </c>
      <c r="SB98" s="105">
        <f t="shared" si="57"/>
        <v>0</v>
      </c>
      <c r="SC98" s="105">
        <f t="shared" si="58"/>
        <v>0</v>
      </c>
      <c r="SD98" s="106">
        <f t="shared" si="62"/>
        <v>2.8533333333333335</v>
      </c>
      <c r="SE98" s="106">
        <f t="shared" si="63"/>
        <v>0</v>
      </c>
      <c r="SF98" s="106">
        <f t="shared" si="64"/>
        <v>0</v>
      </c>
      <c r="SG98" s="106">
        <f t="shared" si="59"/>
        <v>0</v>
      </c>
      <c r="SH98" s="107">
        <f>(SD98/1000)*Parameters!$H$2</f>
        <v>8.4173333333333343E-5</v>
      </c>
      <c r="SI98" s="107">
        <f>(SE98/1000)*Parameters!$H$4</f>
        <v>0</v>
      </c>
      <c r="SJ98" s="107">
        <f>(SF98/1000)*Parameters!$H$3</f>
        <v>0</v>
      </c>
      <c r="SK98" s="107">
        <f>(SG98/1000)*Parameters!$H$5</f>
        <v>0</v>
      </c>
      <c r="SL98" s="108">
        <f t="shared" si="65"/>
        <v>8.4173333333333343E-5</v>
      </c>
      <c r="SM98" s="109">
        <f t="shared" si="60"/>
        <v>1</v>
      </c>
      <c r="SN98" s="109">
        <f t="shared" si="72"/>
        <v>0</v>
      </c>
      <c r="SO98" s="109">
        <f t="shared" si="73"/>
        <v>0</v>
      </c>
      <c r="SP98" s="109">
        <f t="shared" si="74"/>
        <v>0</v>
      </c>
      <c r="SQ98" s="110">
        <f>SUM(GS98*Parameters!$L$2,GT98*Parameters!$L$3,GU98*Parameters!$L$4,GV98*Parameters!$L$5)</f>
        <v>5</v>
      </c>
      <c r="SR98" s="110">
        <f>SUM(LF98*Parameters!$L$2,LG98*Parameters!$L$3,LH98*Parameters!$L$4,LI98*Parameters!$L$5)</f>
        <v>4.4000000000000004</v>
      </c>
      <c r="SS98" s="110">
        <f>SUM(PS98*Parameters!$L$2,PT98*Parameters!$L$3,PU98*Parameters!$L$4,PV98*Parameters!$L$5)</f>
        <v>4.7</v>
      </c>
      <c r="ST98" s="110">
        <f t="shared" si="66"/>
        <v>4.7</v>
      </c>
      <c r="SU98" s="111">
        <f t="shared" si="67"/>
        <v>0.60678755641521598</v>
      </c>
      <c r="SV98" s="111">
        <f t="shared" si="68"/>
        <v>0</v>
      </c>
      <c r="SW98" s="111">
        <f t="shared" si="69"/>
        <v>0</v>
      </c>
      <c r="SX98" s="111">
        <f t="shared" si="70"/>
        <v>0</v>
      </c>
      <c r="SY98" s="162">
        <f t="shared" si="61"/>
        <v>45641</v>
      </c>
      <c r="SZ98" s="162">
        <f t="shared" si="71"/>
        <v>45641</v>
      </c>
    </row>
    <row r="99" spans="1:520">
      <c r="A99" s="276">
        <v>45677.477899166697</v>
      </c>
      <c r="B99" s="276">
        <v>45678.3702822454</v>
      </c>
      <c r="C99" s="276">
        <v>45677</v>
      </c>
      <c r="D99" s="121"/>
      <c r="E99" s="121" t="s">
        <v>322</v>
      </c>
      <c r="F99" s="121"/>
      <c r="G99" s="121" t="s">
        <v>322</v>
      </c>
      <c r="H99" s="121"/>
      <c r="I99" s="121" t="s">
        <v>323</v>
      </c>
      <c r="J99" s="121"/>
      <c r="K99" s="121" t="s">
        <v>727</v>
      </c>
      <c r="L99" s="151" t="s">
        <v>1311</v>
      </c>
      <c r="M99" s="245" t="s">
        <v>526</v>
      </c>
      <c r="N99" s="121" t="s">
        <v>331</v>
      </c>
      <c r="O99" s="121">
        <v>1</v>
      </c>
      <c r="P99" s="121">
        <v>0</v>
      </c>
      <c r="Q99" s="121">
        <v>0</v>
      </c>
      <c r="R99" s="121">
        <v>0</v>
      </c>
      <c r="S99" s="121">
        <v>0</v>
      </c>
      <c r="T99" s="121">
        <v>0</v>
      </c>
      <c r="U99" s="121"/>
      <c r="V99" s="121" t="s">
        <v>329</v>
      </c>
      <c r="W99" s="121">
        <v>0</v>
      </c>
      <c r="X99" s="121">
        <v>1</v>
      </c>
      <c r="Y99" s="117">
        <v>0</v>
      </c>
      <c r="Z99" s="117">
        <v>0</v>
      </c>
      <c r="AA99" s="121">
        <v>0</v>
      </c>
      <c r="AB99" s="121">
        <v>0</v>
      </c>
      <c r="AC99" s="121">
        <v>0</v>
      </c>
      <c r="AD99" s="117">
        <v>0</v>
      </c>
      <c r="AE99" s="121">
        <v>0</v>
      </c>
      <c r="AF99" s="121">
        <v>0</v>
      </c>
      <c r="AG99" s="121">
        <v>0</v>
      </c>
      <c r="AH99" s="121"/>
      <c r="AI99" s="121"/>
      <c r="AJ99" s="121"/>
      <c r="AK99" s="121"/>
      <c r="AL99" s="121"/>
      <c r="AM99" s="121"/>
      <c r="AN99" s="121"/>
      <c r="AO99" s="121"/>
      <c r="AP99" s="121"/>
      <c r="AQ99" s="121"/>
      <c r="AR99" s="121"/>
      <c r="AS99" s="121"/>
      <c r="AT99" s="121"/>
      <c r="AU99" s="121"/>
      <c r="AV99" s="121"/>
      <c r="AW99" s="121"/>
      <c r="AX99" s="121"/>
      <c r="AY99" s="121"/>
      <c r="AZ99" s="121"/>
      <c r="BA99" s="121"/>
      <c r="BB99" s="121"/>
      <c r="BC99" s="121"/>
      <c r="BD99" s="121"/>
      <c r="BE99" s="121"/>
      <c r="BF99" s="190"/>
      <c r="BG99" s="121"/>
      <c r="BH99" s="122"/>
      <c r="BI99" s="117"/>
      <c r="BJ99" s="117"/>
      <c r="BK99" s="117"/>
      <c r="BL99" s="117"/>
      <c r="BM99" s="117"/>
      <c r="BN99" s="117"/>
      <c r="BO99" s="117">
        <v>12.46</v>
      </c>
      <c r="BP99" s="117" t="s">
        <v>1976</v>
      </c>
      <c r="BQ99" s="122" t="s">
        <v>1977</v>
      </c>
      <c r="BR99" s="117"/>
      <c r="BS99" s="117"/>
      <c r="BT99" s="117"/>
      <c r="BU99" s="117"/>
      <c r="BV99" s="117"/>
      <c r="BW99" s="117"/>
      <c r="BX99" s="117"/>
      <c r="BY99" s="117"/>
      <c r="BZ99" s="117"/>
      <c r="CA99" s="117"/>
      <c r="CB99" s="117"/>
      <c r="CC99" s="117"/>
      <c r="CD99" s="117"/>
      <c r="CE99" s="117"/>
      <c r="CF99" s="117"/>
      <c r="CG99" s="117"/>
      <c r="CH99" s="117"/>
      <c r="CI99" s="117"/>
      <c r="CJ99" s="117"/>
      <c r="CK99" s="117"/>
      <c r="CL99" s="117"/>
      <c r="CM99" s="117"/>
      <c r="CN99" s="117"/>
      <c r="CO99" s="117"/>
      <c r="CP99" s="117"/>
      <c r="CQ99" s="117"/>
      <c r="CR99" s="117"/>
      <c r="CS99" s="117"/>
      <c r="CT99" s="117"/>
      <c r="CU99" s="117"/>
      <c r="CV99" s="117"/>
      <c r="CW99" s="117"/>
      <c r="CX99" s="117"/>
      <c r="CY99" s="117"/>
      <c r="CZ99" s="117"/>
      <c r="DA99" s="117"/>
      <c r="DB99" s="117"/>
      <c r="DC99" s="117"/>
      <c r="DD99" s="117"/>
      <c r="DE99" s="117"/>
      <c r="DF99" s="117"/>
      <c r="DG99" s="117"/>
      <c r="DH99" s="117"/>
      <c r="DI99" s="117"/>
      <c r="DJ99" s="117"/>
      <c r="DK99" s="117"/>
      <c r="DL99" s="117"/>
      <c r="DM99" s="117"/>
      <c r="DN99" s="171"/>
      <c r="DO99" s="117"/>
      <c r="DP99" s="166"/>
      <c r="DQ99" s="117"/>
      <c r="DR99" s="166"/>
      <c r="DS99" s="117"/>
      <c r="DT99" s="117"/>
      <c r="DU99" s="117"/>
      <c r="DV99" s="117"/>
      <c r="DW99" s="248" t="s">
        <v>1314</v>
      </c>
      <c r="DX99" s="117"/>
      <c r="DY99" s="117"/>
      <c r="DZ99" s="117"/>
      <c r="EA99" s="117"/>
      <c r="EB99" s="117"/>
      <c r="EC99" s="117"/>
      <c r="ED99" s="117" t="s">
        <v>1978</v>
      </c>
      <c r="EE99" s="161">
        <v>45678.479436261601</v>
      </c>
      <c r="EF99" s="262">
        <v>45680.3710149537</v>
      </c>
      <c r="EG99" s="252">
        <v>45678</v>
      </c>
      <c r="EH99" s="129"/>
      <c r="EI99" s="129" t="s">
        <v>322</v>
      </c>
      <c r="EJ99" s="129"/>
      <c r="EK99" s="129" t="s">
        <v>322</v>
      </c>
      <c r="EL99" s="129"/>
      <c r="EM99" s="129" t="s">
        <v>323</v>
      </c>
      <c r="EN99" s="129"/>
      <c r="EO99" s="129" t="s">
        <v>727</v>
      </c>
      <c r="EP99" s="153" t="s">
        <v>1314</v>
      </c>
      <c r="EQ99" s="153" t="s">
        <v>526</v>
      </c>
      <c r="ER99" s="129" t="s">
        <v>331</v>
      </c>
      <c r="ES99" s="129">
        <v>1</v>
      </c>
      <c r="ET99" s="129">
        <v>0</v>
      </c>
      <c r="EU99" s="129">
        <v>0</v>
      </c>
      <c r="EV99" s="129">
        <v>0</v>
      </c>
      <c r="EW99" s="129">
        <v>0</v>
      </c>
      <c r="EX99" s="129">
        <v>0</v>
      </c>
      <c r="EY99" s="129"/>
      <c r="EZ99" s="129" t="s">
        <v>329</v>
      </c>
      <c r="FA99" s="129">
        <v>0</v>
      </c>
      <c r="FB99" s="129">
        <v>1</v>
      </c>
      <c r="FC99" s="129">
        <v>0</v>
      </c>
      <c r="FD99" s="129">
        <v>0</v>
      </c>
      <c r="FE99" s="129">
        <v>0</v>
      </c>
      <c r="FF99" s="129">
        <v>0</v>
      </c>
      <c r="FG99" s="129">
        <v>0</v>
      </c>
      <c r="FH99" s="129">
        <v>0</v>
      </c>
      <c r="FI99" s="129">
        <v>0</v>
      </c>
      <c r="FJ99" s="129">
        <v>0</v>
      </c>
      <c r="FK99" s="129">
        <v>0</v>
      </c>
      <c r="FL99" s="129"/>
      <c r="FM99" s="129"/>
      <c r="FN99" s="129"/>
      <c r="FO99" s="129"/>
      <c r="FP99" s="129"/>
      <c r="FQ99" s="129"/>
      <c r="FR99" s="129"/>
      <c r="FS99" s="129"/>
      <c r="FT99" s="129"/>
      <c r="FU99" s="129"/>
      <c r="FV99" s="129"/>
      <c r="FW99" s="129"/>
      <c r="FX99" s="129"/>
      <c r="FY99" s="129"/>
      <c r="FZ99" s="129"/>
      <c r="GA99" s="129"/>
      <c r="GB99" s="129"/>
      <c r="GC99" s="129"/>
      <c r="GD99" s="129"/>
      <c r="GE99" s="129"/>
      <c r="GF99" s="129"/>
      <c r="GG99" s="129"/>
      <c r="GH99" s="129"/>
      <c r="GI99" s="129"/>
      <c r="GJ99" s="129"/>
      <c r="GK99" s="129"/>
      <c r="GL99" s="129"/>
      <c r="GM99" s="129"/>
      <c r="GN99" s="129"/>
      <c r="GO99" s="129"/>
      <c r="GP99" s="140"/>
      <c r="GQ99" s="129"/>
      <c r="GR99" s="129"/>
      <c r="GS99" s="129">
        <v>2</v>
      </c>
      <c r="GT99" s="129">
        <v>1</v>
      </c>
      <c r="GU99" s="129">
        <v>2</v>
      </c>
      <c r="GV99" s="129">
        <v>0</v>
      </c>
      <c r="GW99" s="129"/>
      <c r="GX99" s="129"/>
      <c r="GY99" s="129"/>
      <c r="GZ99" s="129"/>
      <c r="HA99" s="129"/>
      <c r="HB99" s="129"/>
      <c r="HC99" s="129"/>
      <c r="HD99" s="186"/>
      <c r="HE99" s="129"/>
      <c r="HF99" s="140"/>
      <c r="HG99" s="129"/>
      <c r="HH99" s="129"/>
      <c r="HI99" s="129"/>
      <c r="HJ99" s="129"/>
      <c r="HK99" s="129"/>
      <c r="HL99" s="129"/>
      <c r="HM99" s="129">
        <v>9.69</v>
      </c>
      <c r="HN99" s="129" t="s">
        <v>1979</v>
      </c>
      <c r="HO99" s="140" t="s">
        <v>1980</v>
      </c>
      <c r="HP99" s="129">
        <v>0</v>
      </c>
      <c r="HQ99" s="129"/>
      <c r="HR99" s="129"/>
      <c r="HS99" s="129"/>
      <c r="HT99" s="129"/>
      <c r="HU99" s="129"/>
      <c r="HV99" s="129"/>
      <c r="HW99" s="129"/>
      <c r="HX99" s="129"/>
      <c r="HY99" s="129"/>
      <c r="HZ99" s="129"/>
      <c r="IA99" s="129"/>
      <c r="IB99" s="129"/>
      <c r="IC99" s="129"/>
      <c r="ID99" s="129"/>
      <c r="IE99" s="129"/>
      <c r="IF99" s="129"/>
      <c r="IG99" s="129"/>
      <c r="IH99" s="129"/>
      <c r="II99" s="129"/>
      <c r="IJ99" s="129"/>
      <c r="IK99" s="129"/>
      <c r="IL99" s="177" t="s">
        <v>1318</v>
      </c>
      <c r="IM99" s="129"/>
      <c r="IN99" s="139"/>
      <c r="IO99" s="129"/>
      <c r="IP99" s="129"/>
      <c r="IQ99" s="129" t="s">
        <v>1981</v>
      </c>
      <c r="IR99" s="266">
        <v>45679.4772876852</v>
      </c>
      <c r="IS99" s="266">
        <v>45679.479326504603</v>
      </c>
      <c r="IT99" s="265">
        <v>45679</v>
      </c>
      <c r="IU99" s="142"/>
      <c r="IV99" s="142" t="s">
        <v>322</v>
      </c>
      <c r="IW99" s="142"/>
      <c r="IX99" s="142" t="s">
        <v>322</v>
      </c>
      <c r="IY99" s="142"/>
      <c r="IZ99" s="142" t="s">
        <v>323</v>
      </c>
      <c r="JA99" s="142"/>
      <c r="JB99" s="142" t="s">
        <v>727</v>
      </c>
      <c r="JC99" s="154" t="s">
        <v>1318</v>
      </c>
      <c r="JD99" s="154" t="s">
        <v>526</v>
      </c>
      <c r="JE99" s="142" t="s">
        <v>331</v>
      </c>
      <c r="JF99" s="142">
        <v>1</v>
      </c>
      <c r="JG99" s="142">
        <v>0</v>
      </c>
      <c r="JH99" s="142">
        <v>0</v>
      </c>
      <c r="JI99" s="142">
        <v>0</v>
      </c>
      <c r="JJ99" s="142">
        <v>0</v>
      </c>
      <c r="JK99" s="142">
        <v>0</v>
      </c>
      <c r="JL99" s="142"/>
      <c r="JM99" s="142" t="s">
        <v>329</v>
      </c>
      <c r="JN99" s="142">
        <v>0</v>
      </c>
      <c r="JO99" s="142">
        <v>1</v>
      </c>
      <c r="JP99" s="142">
        <v>0</v>
      </c>
      <c r="JQ99" s="142">
        <v>0</v>
      </c>
      <c r="JR99" s="142">
        <v>0</v>
      </c>
      <c r="JS99" s="142">
        <v>0</v>
      </c>
      <c r="JT99" s="142">
        <v>0</v>
      </c>
      <c r="JU99" s="145">
        <v>0</v>
      </c>
      <c r="JV99" s="142">
        <v>0</v>
      </c>
      <c r="JW99" s="142">
        <v>0</v>
      </c>
      <c r="JX99" s="142">
        <v>0</v>
      </c>
      <c r="JY99" s="142"/>
      <c r="JZ99" s="142"/>
      <c r="KA99" s="142"/>
      <c r="KB99" s="142"/>
      <c r="KC99" s="142"/>
      <c r="KD99" s="142"/>
      <c r="KE99" s="142"/>
      <c r="KF99" s="142"/>
      <c r="KG99" s="142"/>
      <c r="KH99" s="142"/>
      <c r="KI99" s="142"/>
      <c r="KJ99" s="142"/>
      <c r="KK99" s="142"/>
      <c r="KL99" s="142"/>
      <c r="KM99" s="142"/>
      <c r="KN99" s="142"/>
      <c r="KO99" s="142"/>
      <c r="KP99" s="142"/>
      <c r="KQ99" s="142"/>
      <c r="KR99" s="142"/>
      <c r="KS99" s="142"/>
      <c r="KT99" s="142"/>
      <c r="KU99" s="142"/>
      <c r="KV99" s="142"/>
      <c r="KW99" s="142"/>
      <c r="KX99" s="142"/>
      <c r="KY99" s="142"/>
      <c r="KZ99" s="142"/>
      <c r="LA99" s="142"/>
      <c r="LB99" s="142"/>
      <c r="LC99" s="142"/>
      <c r="LD99" s="142"/>
      <c r="LE99" s="142"/>
      <c r="LF99" s="142">
        <v>2</v>
      </c>
      <c r="LG99" s="142">
        <v>1</v>
      </c>
      <c r="LH99" s="142">
        <v>2</v>
      </c>
      <c r="LI99" s="142">
        <v>0</v>
      </c>
      <c r="LJ99" s="142"/>
      <c r="LK99" s="142"/>
      <c r="LL99" s="142"/>
      <c r="LM99" s="142"/>
      <c r="LN99" s="142"/>
      <c r="LO99" s="142"/>
      <c r="LP99" s="142"/>
      <c r="LQ99" s="194"/>
      <c r="LR99" s="142"/>
      <c r="LS99" s="144"/>
      <c r="LT99" s="142"/>
      <c r="LU99" s="142"/>
      <c r="LV99" s="142"/>
      <c r="LW99" s="142"/>
      <c r="LX99" s="142"/>
      <c r="LY99" s="142"/>
      <c r="LZ99" s="142">
        <v>6.89</v>
      </c>
      <c r="MA99" s="142" t="s">
        <v>1982</v>
      </c>
      <c r="MB99" s="144" t="s">
        <v>1983</v>
      </c>
      <c r="MC99" s="142">
        <v>0</v>
      </c>
      <c r="MD99" s="142"/>
      <c r="ME99" s="142"/>
      <c r="MF99" s="142"/>
      <c r="MG99" s="142"/>
      <c r="MH99" s="142"/>
      <c r="MI99" s="142"/>
      <c r="MJ99" s="142"/>
      <c r="MK99" s="142"/>
      <c r="ML99" s="142"/>
      <c r="MM99" s="142"/>
      <c r="MN99" s="142"/>
      <c r="MO99" s="142"/>
      <c r="MP99" s="142"/>
      <c r="MQ99" s="142"/>
      <c r="MR99" s="142"/>
      <c r="MS99" s="142"/>
      <c r="MT99" s="142"/>
      <c r="MU99" s="142"/>
      <c r="MV99" s="142"/>
      <c r="MW99" s="142"/>
      <c r="MX99" s="142"/>
      <c r="MY99" s="150"/>
      <c r="MZ99" s="142"/>
      <c r="NA99" s="181" t="s">
        <v>1322</v>
      </c>
      <c r="NB99" s="142"/>
      <c r="NC99" s="142"/>
      <c r="ND99" s="142" t="s">
        <v>1984</v>
      </c>
      <c r="NE99" s="271">
        <v>45680.477323240702</v>
      </c>
      <c r="NF99" s="271">
        <v>45680.5915614236</v>
      </c>
      <c r="NG99" s="270">
        <v>45680</v>
      </c>
      <c r="NH99" s="128"/>
      <c r="NI99" s="128" t="s">
        <v>322</v>
      </c>
      <c r="NJ99" s="128"/>
      <c r="NK99" s="128" t="s">
        <v>322</v>
      </c>
      <c r="NL99" s="128"/>
      <c r="NM99" s="128" t="s">
        <v>323</v>
      </c>
      <c r="NN99" s="128"/>
      <c r="NO99" s="128" t="s">
        <v>727</v>
      </c>
      <c r="NP99" s="136" t="s">
        <v>1322</v>
      </c>
      <c r="NQ99" s="136" t="s">
        <v>526</v>
      </c>
      <c r="NR99" s="128" t="s">
        <v>331</v>
      </c>
      <c r="NS99" s="128">
        <v>1</v>
      </c>
      <c r="NT99" s="128">
        <v>0</v>
      </c>
      <c r="NU99" s="128">
        <v>0</v>
      </c>
      <c r="NV99" s="128">
        <v>0</v>
      </c>
      <c r="NW99" s="128">
        <v>0</v>
      </c>
      <c r="NX99" s="128">
        <v>0</v>
      </c>
      <c r="NY99" s="128"/>
      <c r="NZ99" s="128" t="s">
        <v>329</v>
      </c>
      <c r="OA99" s="128">
        <v>0</v>
      </c>
      <c r="OB99" s="128">
        <v>1</v>
      </c>
      <c r="OC99" s="128">
        <v>0</v>
      </c>
      <c r="OD99" s="128">
        <v>0</v>
      </c>
      <c r="OE99" s="128">
        <v>0</v>
      </c>
      <c r="OF99" s="128">
        <v>0</v>
      </c>
      <c r="OG99" s="128">
        <v>0</v>
      </c>
      <c r="OH99" s="128">
        <v>0</v>
      </c>
      <c r="OI99" s="128">
        <v>0</v>
      </c>
      <c r="OJ99" s="128">
        <v>0</v>
      </c>
      <c r="OK99" s="128">
        <v>0</v>
      </c>
      <c r="OL99" s="128"/>
      <c r="OM99" s="128"/>
      <c r="ON99" s="128"/>
      <c r="OO99" s="128"/>
      <c r="OP99" s="128"/>
      <c r="OQ99" s="128"/>
      <c r="OR99" s="128"/>
      <c r="OS99" s="128"/>
      <c r="OT99" s="128"/>
      <c r="OU99" s="128"/>
      <c r="OV99" s="128"/>
      <c r="OW99" s="128"/>
      <c r="OX99" s="128"/>
      <c r="OY99" s="128"/>
      <c r="OZ99" s="128"/>
      <c r="PA99" s="128"/>
      <c r="PB99" s="128"/>
      <c r="PC99" s="128"/>
      <c r="PD99" s="128"/>
      <c r="PE99" s="128"/>
      <c r="PF99" s="128"/>
      <c r="PG99" s="128"/>
      <c r="PH99" s="128"/>
      <c r="PI99" s="128"/>
      <c r="PJ99" s="128"/>
      <c r="PK99" s="128"/>
      <c r="PL99" s="128"/>
      <c r="PM99" s="128"/>
      <c r="PN99" s="128"/>
      <c r="PO99" s="128"/>
      <c r="PP99" s="128"/>
      <c r="PQ99" s="128"/>
      <c r="PR99" s="128"/>
      <c r="PS99" s="128">
        <v>2</v>
      </c>
      <c r="PT99" s="128">
        <v>1</v>
      </c>
      <c r="PU99" s="128">
        <v>2</v>
      </c>
      <c r="PV99" s="128">
        <v>0</v>
      </c>
      <c r="PW99" s="128"/>
      <c r="PX99" s="128"/>
      <c r="PY99" s="128"/>
      <c r="PZ99" s="128"/>
      <c r="QA99" s="128"/>
      <c r="QB99" s="128"/>
      <c r="QC99" s="128"/>
      <c r="QD99" s="198"/>
      <c r="QE99" s="128"/>
      <c r="QF99" s="163"/>
      <c r="QG99" s="128"/>
      <c r="QH99" s="128"/>
      <c r="QI99" s="128"/>
      <c r="QJ99" s="128"/>
      <c r="QK99" s="128"/>
      <c r="QL99" s="128"/>
      <c r="QM99" s="128">
        <v>4.1900000000000004</v>
      </c>
      <c r="QN99" s="128" t="s">
        <v>1985</v>
      </c>
      <c r="QO99" s="163" t="s">
        <v>1986</v>
      </c>
      <c r="QP99" s="128">
        <v>0</v>
      </c>
      <c r="QQ99" s="128"/>
      <c r="QR99" s="128"/>
      <c r="QS99" s="128"/>
      <c r="QT99" s="128"/>
      <c r="QU99" s="128"/>
      <c r="QV99" s="128"/>
      <c r="QW99" s="128"/>
      <c r="QX99" s="128"/>
      <c r="QY99" s="128"/>
      <c r="QZ99" s="128"/>
      <c r="RA99" s="128"/>
      <c r="RB99" s="128"/>
      <c r="RC99" s="128"/>
      <c r="RD99" s="128"/>
      <c r="RE99" s="128"/>
      <c r="RF99" s="128"/>
      <c r="RG99" s="128"/>
      <c r="RH99" s="128"/>
      <c r="RI99" s="128"/>
      <c r="RJ99" s="128"/>
      <c r="RK99" s="128"/>
      <c r="RL99" s="128"/>
      <c r="RM99" s="130"/>
      <c r="RN99" s="128"/>
      <c r="RO99" s="130"/>
      <c r="RP99" s="128"/>
      <c r="RQ99" s="128" t="s">
        <v>1987</v>
      </c>
      <c r="RR99" s="105">
        <f t="shared" ref="RR99:RR130" si="75">BO99-HM99</f>
        <v>2.7700000000000014</v>
      </c>
      <c r="RS99" s="113">
        <f t="shared" ref="RS99:RS130" si="76">HM99+HP99-LZ99</f>
        <v>2.8</v>
      </c>
      <c r="RT99" s="105">
        <f t="shared" ref="RT99:RT130" si="77">LZ99+MC99-QM99</f>
        <v>2.6999999999999993</v>
      </c>
      <c r="RU99" s="105">
        <f t="shared" ref="RU99:RU130" si="78">AJ99-GW99</f>
        <v>0</v>
      </c>
      <c r="RV99" s="105">
        <f t="shared" ref="RV99:RV130" si="79">GW99+GZ99-LJ99</f>
        <v>0</v>
      </c>
      <c r="RW99" s="105">
        <f t="shared" ref="RW99:RW130" si="80">LJ99+LM99-PW99</f>
        <v>0</v>
      </c>
      <c r="RX99" s="105">
        <f t="shared" ref="RX99:RX130" si="81">BR99-HS99</f>
        <v>0</v>
      </c>
      <c r="RY99" s="105">
        <f t="shared" ref="RY99:RY130" si="82">HS99+HV99-MF99</f>
        <v>0</v>
      </c>
      <c r="RZ99" s="105">
        <f t="shared" ref="RZ99:RZ130" si="83">MF99+MI99-QS99</f>
        <v>0</v>
      </c>
      <c r="SA99" s="105">
        <f t="shared" ref="SA99:SA130" si="84">BU99-HY99</f>
        <v>0</v>
      </c>
      <c r="SB99" s="105">
        <f t="shared" ref="SB99:SB130" si="85">HY99+IB99-ML99</f>
        <v>0</v>
      </c>
      <c r="SC99" s="105">
        <f t="shared" ref="SC99:SC130" si="86">ML99+MO99-QY99</f>
        <v>0</v>
      </c>
      <c r="SD99" s="106">
        <f t="shared" si="62"/>
        <v>2.7566666666666664</v>
      </c>
      <c r="SE99" s="106">
        <f t="shared" si="63"/>
        <v>0</v>
      </c>
      <c r="SF99" s="106">
        <f t="shared" si="64"/>
        <v>0</v>
      </c>
      <c r="SG99" s="106">
        <f t="shared" si="59"/>
        <v>0</v>
      </c>
      <c r="SH99" s="107">
        <f>(SD99/1000)*Parameters!$H$2</f>
        <v>8.1321666666666657E-5</v>
      </c>
      <c r="SI99" s="107">
        <f>(SE99/1000)*Parameters!$H$4</f>
        <v>0</v>
      </c>
      <c r="SJ99" s="107">
        <f>(SF99/1000)*Parameters!$H$3</f>
        <v>0</v>
      </c>
      <c r="SK99" s="107">
        <f>(SG99/1000)*Parameters!$H$5</f>
        <v>0</v>
      </c>
      <c r="SL99" s="108">
        <f t="shared" si="65"/>
        <v>8.1321666666666657E-5</v>
      </c>
      <c r="SM99" s="109">
        <f t="shared" si="60"/>
        <v>1</v>
      </c>
      <c r="SN99" s="109">
        <f t="shared" si="72"/>
        <v>0</v>
      </c>
      <c r="SO99" s="109">
        <f t="shared" si="73"/>
        <v>0</v>
      </c>
      <c r="SP99" s="109">
        <f t="shared" si="74"/>
        <v>0</v>
      </c>
      <c r="SQ99" s="110">
        <f>SUM(GS99*Parameters!$L$2,GT99*Parameters!$L$3,GU99*Parameters!$L$4,GV99*Parameters!$L$5)</f>
        <v>3.8</v>
      </c>
      <c r="SR99" s="110">
        <f>SUM(LF99*Parameters!$L$2,LG99*Parameters!$L$3,LH99*Parameters!$L$4,LI99*Parameters!$L$5)</f>
        <v>3.8</v>
      </c>
      <c r="SS99" s="110">
        <f>SUM(PS99*Parameters!$L$2,PT99*Parameters!$L$3,PU99*Parameters!$L$4,PV99*Parameters!$L$5)</f>
        <v>3.8</v>
      </c>
      <c r="ST99" s="110">
        <f t="shared" si="66"/>
        <v>3.7999999999999994</v>
      </c>
      <c r="SU99" s="111">
        <f t="shared" si="67"/>
        <v>0.7254385964912281</v>
      </c>
      <c r="SV99" s="111">
        <f t="shared" si="68"/>
        <v>0</v>
      </c>
      <c r="SW99" s="111">
        <f t="shared" si="69"/>
        <v>0</v>
      </c>
      <c r="SX99" s="111">
        <f t="shared" si="70"/>
        <v>0</v>
      </c>
      <c r="SY99" s="162">
        <f t="shared" ref="SY99:SY130" si="87">INT(A99)</f>
        <v>45677</v>
      </c>
      <c r="SZ99" s="162">
        <f t="shared" si="71"/>
        <v>45683</v>
      </c>
    </row>
    <row r="100" spans="1:520">
      <c r="A100" s="276">
        <v>45641.458526261602</v>
      </c>
      <c r="B100" s="276">
        <v>45642.532152280102</v>
      </c>
      <c r="C100" s="276">
        <v>45641</v>
      </c>
      <c r="D100" s="121"/>
      <c r="E100" s="121" t="s">
        <v>322</v>
      </c>
      <c r="F100" s="121"/>
      <c r="G100" s="121" t="s">
        <v>322</v>
      </c>
      <c r="H100" s="121"/>
      <c r="I100" s="121" t="s">
        <v>323</v>
      </c>
      <c r="J100" s="121"/>
      <c r="K100" s="121" t="s">
        <v>727</v>
      </c>
      <c r="L100" s="151" t="s">
        <v>821</v>
      </c>
      <c r="M100" s="245" t="s">
        <v>527</v>
      </c>
      <c r="N100" s="121" t="s">
        <v>331</v>
      </c>
      <c r="O100" s="121">
        <v>1</v>
      </c>
      <c r="P100" s="121">
        <v>0</v>
      </c>
      <c r="Q100" s="121">
        <v>0</v>
      </c>
      <c r="R100" s="121">
        <v>0</v>
      </c>
      <c r="S100" s="121">
        <v>0</v>
      </c>
      <c r="T100" s="121">
        <v>0</v>
      </c>
      <c r="U100" s="121"/>
      <c r="V100" s="121" t="s">
        <v>329</v>
      </c>
      <c r="W100" s="121">
        <v>0</v>
      </c>
      <c r="X100" s="121">
        <v>1</v>
      </c>
      <c r="Y100" s="117">
        <v>0</v>
      </c>
      <c r="Z100" s="117">
        <v>0</v>
      </c>
      <c r="AA100" s="117">
        <v>0</v>
      </c>
      <c r="AB100" s="117">
        <v>0</v>
      </c>
      <c r="AC100" s="117">
        <v>0</v>
      </c>
      <c r="AD100" s="117">
        <v>0</v>
      </c>
      <c r="AE100" s="117">
        <v>0</v>
      </c>
      <c r="AF100" s="117">
        <v>0</v>
      </c>
      <c r="AG100" s="117">
        <v>0</v>
      </c>
      <c r="AH100" s="117"/>
      <c r="AI100" s="117"/>
      <c r="AJ100" s="117"/>
      <c r="AK100" s="117"/>
      <c r="AL100" s="117"/>
      <c r="AM100" s="117"/>
      <c r="AN100" s="117"/>
      <c r="AO100" s="117"/>
      <c r="AP100" s="117"/>
      <c r="AQ100" s="117"/>
      <c r="AR100" s="117"/>
      <c r="AS100" s="117"/>
      <c r="AT100" s="117"/>
      <c r="AU100" s="117"/>
      <c r="AV100" s="117"/>
      <c r="AW100" s="117"/>
      <c r="AX100" s="117"/>
      <c r="AY100" s="117"/>
      <c r="AZ100" s="117"/>
      <c r="BA100" s="117"/>
      <c r="BB100" s="117"/>
      <c r="BC100" s="117"/>
      <c r="BD100" s="117"/>
      <c r="BE100" s="117"/>
      <c r="BF100" s="190"/>
      <c r="BG100" s="121"/>
      <c r="BH100" s="122"/>
      <c r="BI100" s="117"/>
      <c r="BJ100" s="117"/>
      <c r="BK100" s="117"/>
      <c r="BL100" s="117"/>
      <c r="BM100" s="117"/>
      <c r="BN100" s="117"/>
      <c r="BO100" s="117">
        <v>10.99</v>
      </c>
      <c r="BP100" s="117" t="s">
        <v>1988</v>
      </c>
      <c r="BQ100" s="122" t="s">
        <v>1989</v>
      </c>
      <c r="BR100" s="117"/>
      <c r="BS100" s="117"/>
      <c r="BT100" s="117"/>
      <c r="BU100" s="117"/>
      <c r="BV100" s="117"/>
      <c r="BW100" s="117"/>
      <c r="BX100" s="117"/>
      <c r="BY100" s="117"/>
      <c r="BZ100" s="117"/>
      <c r="CA100" s="117"/>
      <c r="CB100" s="117"/>
      <c r="CC100" s="117"/>
      <c r="CD100" s="117"/>
      <c r="CE100" s="117"/>
      <c r="CF100" s="117"/>
      <c r="CG100" s="117"/>
      <c r="CH100" s="117"/>
      <c r="CI100" s="117"/>
      <c r="CJ100" s="117"/>
      <c r="CK100" s="117"/>
      <c r="CL100" s="117"/>
      <c r="CM100" s="117"/>
      <c r="CN100" s="117"/>
      <c r="CO100" s="117"/>
      <c r="CP100" s="117"/>
      <c r="CQ100" s="117"/>
      <c r="CR100" s="117"/>
      <c r="CS100" s="117"/>
      <c r="CT100" s="117"/>
      <c r="CU100" s="117"/>
      <c r="CV100" s="117"/>
      <c r="CW100" s="117"/>
      <c r="CX100" s="117"/>
      <c r="CY100" s="117"/>
      <c r="CZ100" s="117"/>
      <c r="DA100" s="117"/>
      <c r="DB100" s="117"/>
      <c r="DC100" s="117"/>
      <c r="DD100" s="117"/>
      <c r="DE100" s="117"/>
      <c r="DF100" s="117"/>
      <c r="DG100" s="117"/>
      <c r="DH100" s="117"/>
      <c r="DI100" s="117"/>
      <c r="DJ100" s="117"/>
      <c r="DK100" s="117"/>
      <c r="DL100" s="117"/>
      <c r="DM100" s="117"/>
      <c r="DN100" s="171"/>
      <c r="DO100" s="117"/>
      <c r="DP100" s="166"/>
      <c r="DQ100" s="117"/>
      <c r="DR100" s="166"/>
      <c r="DS100" s="117"/>
      <c r="DT100" s="117"/>
      <c r="DU100" s="117"/>
      <c r="DV100" s="117"/>
      <c r="DW100" s="248" t="s">
        <v>825</v>
      </c>
      <c r="DX100" s="117"/>
      <c r="DY100" s="117"/>
      <c r="DZ100" s="117"/>
      <c r="EA100" s="117"/>
      <c r="EB100" s="117"/>
      <c r="EC100" s="117"/>
      <c r="ED100" s="117" t="s">
        <v>1990</v>
      </c>
      <c r="EE100" s="161">
        <v>45642.434387905101</v>
      </c>
      <c r="EF100" s="262">
        <v>45643.377598599502</v>
      </c>
      <c r="EG100" s="252">
        <v>45642</v>
      </c>
      <c r="EH100" s="129"/>
      <c r="EI100" s="129" t="s">
        <v>322</v>
      </c>
      <c r="EJ100" s="129"/>
      <c r="EK100" s="129" t="s">
        <v>322</v>
      </c>
      <c r="EL100" s="129"/>
      <c r="EM100" s="129" t="s">
        <v>323</v>
      </c>
      <c r="EN100" s="129"/>
      <c r="EO100" s="129" t="s">
        <v>727</v>
      </c>
      <c r="EP100" s="153" t="s">
        <v>825</v>
      </c>
      <c r="EQ100" s="153" t="s">
        <v>527</v>
      </c>
      <c r="ER100" s="129" t="s">
        <v>331</v>
      </c>
      <c r="ES100" s="129">
        <v>1</v>
      </c>
      <c r="ET100" s="129">
        <v>0</v>
      </c>
      <c r="EU100" s="129">
        <v>0</v>
      </c>
      <c r="EV100" s="129">
        <v>0</v>
      </c>
      <c r="EW100" s="129">
        <v>0</v>
      </c>
      <c r="EX100" s="129">
        <v>0</v>
      </c>
      <c r="EY100" s="129"/>
      <c r="EZ100" s="129" t="s">
        <v>329</v>
      </c>
      <c r="FA100" s="129">
        <v>0</v>
      </c>
      <c r="FB100" s="129">
        <v>1</v>
      </c>
      <c r="FC100" s="129">
        <v>0</v>
      </c>
      <c r="FD100" s="129">
        <v>0</v>
      </c>
      <c r="FE100" s="129">
        <v>0</v>
      </c>
      <c r="FF100" s="129">
        <v>0</v>
      </c>
      <c r="FG100" s="129">
        <v>0</v>
      </c>
      <c r="FH100" s="129">
        <v>0</v>
      </c>
      <c r="FI100" s="129">
        <v>0</v>
      </c>
      <c r="FJ100" s="129">
        <v>0</v>
      </c>
      <c r="FK100" s="129">
        <v>0</v>
      </c>
      <c r="FL100" s="129"/>
      <c r="FM100" s="129"/>
      <c r="FN100" s="129"/>
      <c r="FO100" s="129"/>
      <c r="FP100" s="129"/>
      <c r="FQ100" s="129"/>
      <c r="FR100" s="129"/>
      <c r="FS100" s="129"/>
      <c r="FT100" s="129"/>
      <c r="FU100" s="129"/>
      <c r="FV100" s="129"/>
      <c r="FW100" s="129"/>
      <c r="FX100" s="129"/>
      <c r="FY100" s="129"/>
      <c r="FZ100" s="129"/>
      <c r="GA100" s="129"/>
      <c r="GB100" s="129"/>
      <c r="GC100" s="129"/>
      <c r="GD100" s="129"/>
      <c r="GE100" s="129"/>
      <c r="GF100" s="129"/>
      <c r="GG100" s="129"/>
      <c r="GH100" s="129"/>
      <c r="GI100" s="129"/>
      <c r="GJ100" s="129"/>
      <c r="GK100" s="129"/>
      <c r="GL100" s="129"/>
      <c r="GM100" s="129"/>
      <c r="GN100" s="129"/>
      <c r="GO100" s="129"/>
      <c r="GP100" s="129"/>
      <c r="GQ100" s="129"/>
      <c r="GR100" s="129"/>
      <c r="GS100" s="129">
        <v>3</v>
      </c>
      <c r="GT100" s="129">
        <v>3</v>
      </c>
      <c r="GU100" s="129">
        <v>1</v>
      </c>
      <c r="GV100" s="129">
        <v>0</v>
      </c>
      <c r="GW100" s="129"/>
      <c r="GX100" s="129"/>
      <c r="GY100" s="129"/>
      <c r="GZ100" s="129"/>
      <c r="HA100" s="129"/>
      <c r="HB100" s="129"/>
      <c r="HC100" s="129"/>
      <c r="HD100" s="186"/>
      <c r="HE100" s="129"/>
      <c r="HF100" s="140"/>
      <c r="HG100" s="129"/>
      <c r="HH100" s="129"/>
      <c r="HI100" s="129"/>
      <c r="HJ100" s="129"/>
      <c r="HK100" s="129"/>
      <c r="HL100" s="129"/>
      <c r="HM100" s="129">
        <v>8.1649999999999991</v>
      </c>
      <c r="HN100" s="129" t="s">
        <v>1991</v>
      </c>
      <c r="HO100" s="140" t="s">
        <v>1992</v>
      </c>
      <c r="HP100" s="129">
        <v>0</v>
      </c>
      <c r="HQ100" s="129"/>
      <c r="HR100" s="129"/>
      <c r="HS100" s="129"/>
      <c r="HT100" s="129"/>
      <c r="HU100" s="129"/>
      <c r="HV100" s="129"/>
      <c r="HW100" s="129"/>
      <c r="HX100" s="129"/>
      <c r="HY100" s="129"/>
      <c r="HZ100" s="129"/>
      <c r="IA100" s="129"/>
      <c r="IB100" s="129"/>
      <c r="IC100" s="129"/>
      <c r="ID100" s="129"/>
      <c r="IE100" s="129"/>
      <c r="IF100" s="129"/>
      <c r="IG100" s="129"/>
      <c r="IH100" s="129"/>
      <c r="II100" s="129"/>
      <c r="IJ100" s="129"/>
      <c r="IK100" s="129"/>
      <c r="IL100" s="177" t="s">
        <v>828</v>
      </c>
      <c r="IM100" s="129"/>
      <c r="IN100" s="139"/>
      <c r="IO100" s="129"/>
      <c r="IP100" s="129"/>
      <c r="IQ100" s="129" t="s">
        <v>1993</v>
      </c>
      <c r="IR100" s="266">
        <v>45643.460074722199</v>
      </c>
      <c r="IS100" s="266">
        <v>45644.515833738398</v>
      </c>
      <c r="IT100" s="265">
        <v>45643</v>
      </c>
      <c r="IU100" s="142"/>
      <c r="IV100" s="142" t="s">
        <v>322</v>
      </c>
      <c r="IW100" s="142"/>
      <c r="IX100" s="142" t="s">
        <v>322</v>
      </c>
      <c r="IY100" s="142"/>
      <c r="IZ100" s="142" t="s">
        <v>323</v>
      </c>
      <c r="JA100" s="142"/>
      <c r="JB100" s="142" t="s">
        <v>727</v>
      </c>
      <c r="JC100" s="154" t="s">
        <v>828</v>
      </c>
      <c r="JD100" s="154" t="s">
        <v>527</v>
      </c>
      <c r="JE100" s="142" t="s">
        <v>331</v>
      </c>
      <c r="JF100" s="142">
        <v>1</v>
      </c>
      <c r="JG100" s="142">
        <v>0</v>
      </c>
      <c r="JH100" s="142">
        <v>0</v>
      </c>
      <c r="JI100" s="142">
        <v>0</v>
      </c>
      <c r="JJ100" s="142">
        <v>0</v>
      </c>
      <c r="JK100" s="142">
        <v>0</v>
      </c>
      <c r="JL100" s="142"/>
      <c r="JM100" s="142" t="s">
        <v>329</v>
      </c>
      <c r="JN100" s="142">
        <v>0</v>
      </c>
      <c r="JO100" s="142">
        <v>1</v>
      </c>
      <c r="JP100" s="142">
        <v>0</v>
      </c>
      <c r="JQ100" s="142">
        <v>0</v>
      </c>
      <c r="JR100" s="142">
        <v>0</v>
      </c>
      <c r="JS100" s="142">
        <v>0</v>
      </c>
      <c r="JT100" s="142">
        <v>0</v>
      </c>
      <c r="JU100" s="145">
        <v>0</v>
      </c>
      <c r="JV100" s="142">
        <v>0</v>
      </c>
      <c r="JW100" s="142">
        <v>0</v>
      </c>
      <c r="JX100" s="142">
        <v>0</v>
      </c>
      <c r="JY100" s="142"/>
      <c r="JZ100" s="142"/>
      <c r="KA100" s="142"/>
      <c r="KB100" s="142"/>
      <c r="KC100" s="142"/>
      <c r="KD100" s="142"/>
      <c r="KE100" s="142"/>
      <c r="KF100" s="142"/>
      <c r="KG100" s="142"/>
      <c r="KH100" s="142"/>
      <c r="KI100" s="142"/>
      <c r="KJ100" s="142"/>
      <c r="KK100" s="142"/>
      <c r="KL100" s="142"/>
      <c r="KM100" s="142"/>
      <c r="KN100" s="142"/>
      <c r="KO100" s="142"/>
      <c r="KP100" s="142"/>
      <c r="KQ100" s="142"/>
      <c r="KR100" s="142"/>
      <c r="KS100" s="142"/>
      <c r="KT100" s="142"/>
      <c r="KU100" s="142"/>
      <c r="KV100" s="142"/>
      <c r="KW100" s="142"/>
      <c r="KX100" s="142"/>
      <c r="KY100" s="142"/>
      <c r="KZ100" s="142"/>
      <c r="LA100" s="142"/>
      <c r="LB100" s="142"/>
      <c r="LC100" s="142"/>
      <c r="LD100" s="142"/>
      <c r="LE100" s="142"/>
      <c r="LF100" s="142">
        <v>3</v>
      </c>
      <c r="LG100" s="142">
        <v>4</v>
      </c>
      <c r="LH100" s="142">
        <v>0</v>
      </c>
      <c r="LI100" s="142">
        <v>0</v>
      </c>
      <c r="LJ100" s="142"/>
      <c r="LK100" s="142"/>
      <c r="LL100" s="142"/>
      <c r="LM100" s="142"/>
      <c r="LN100" s="142"/>
      <c r="LO100" s="142"/>
      <c r="LP100" s="142"/>
      <c r="LQ100" s="194"/>
      <c r="LR100" s="142"/>
      <c r="LS100" s="144"/>
      <c r="LT100" s="142"/>
      <c r="LU100" s="142"/>
      <c r="LV100" s="142"/>
      <c r="LW100" s="142"/>
      <c r="LX100" s="142"/>
      <c r="LY100" s="142"/>
      <c r="LZ100" s="142">
        <v>5.85</v>
      </c>
      <c r="MA100" s="142" t="s">
        <v>1994</v>
      </c>
      <c r="MB100" s="144" t="s">
        <v>1995</v>
      </c>
      <c r="MC100" s="142">
        <v>0</v>
      </c>
      <c r="MD100" s="142"/>
      <c r="ME100" s="142"/>
      <c r="MF100" s="142"/>
      <c r="MG100" s="142"/>
      <c r="MH100" s="142"/>
      <c r="MI100" s="142"/>
      <c r="MJ100" s="142"/>
      <c r="MK100" s="142"/>
      <c r="ML100" s="142"/>
      <c r="MM100" s="142"/>
      <c r="MN100" s="142"/>
      <c r="MO100" s="142"/>
      <c r="MP100" s="142"/>
      <c r="MQ100" s="142"/>
      <c r="MR100" s="142"/>
      <c r="MS100" s="142"/>
      <c r="MT100" s="142"/>
      <c r="MU100" s="142"/>
      <c r="MV100" s="142"/>
      <c r="MW100" s="142"/>
      <c r="MX100" s="142"/>
      <c r="MY100" s="150"/>
      <c r="MZ100" s="142"/>
      <c r="NA100" s="181" t="s">
        <v>832</v>
      </c>
      <c r="NB100" s="142"/>
      <c r="NC100" s="142"/>
      <c r="ND100" s="142" t="s">
        <v>1996</v>
      </c>
      <c r="NE100" s="271">
        <v>45644.458721932897</v>
      </c>
      <c r="NF100" s="271">
        <v>45645.364254895801</v>
      </c>
      <c r="NG100" s="270">
        <v>45644</v>
      </c>
      <c r="NH100" s="128"/>
      <c r="NI100" s="128" t="s">
        <v>322</v>
      </c>
      <c r="NJ100" s="128"/>
      <c r="NK100" s="128" t="s">
        <v>322</v>
      </c>
      <c r="NL100" s="128"/>
      <c r="NM100" s="128" t="s">
        <v>323</v>
      </c>
      <c r="NN100" s="128"/>
      <c r="NO100" s="128" t="s">
        <v>727</v>
      </c>
      <c r="NP100" s="136" t="s">
        <v>832</v>
      </c>
      <c r="NQ100" s="136" t="s">
        <v>527</v>
      </c>
      <c r="NR100" s="128" t="s">
        <v>331</v>
      </c>
      <c r="NS100" s="128">
        <v>1</v>
      </c>
      <c r="NT100" s="128">
        <v>0</v>
      </c>
      <c r="NU100" s="128">
        <v>0</v>
      </c>
      <c r="NV100" s="128">
        <v>0</v>
      </c>
      <c r="NW100" s="128">
        <v>0</v>
      </c>
      <c r="NX100" s="128">
        <v>0</v>
      </c>
      <c r="NY100" s="128"/>
      <c r="NZ100" s="128" t="s">
        <v>329</v>
      </c>
      <c r="OA100" s="128">
        <v>0</v>
      </c>
      <c r="OB100" s="128">
        <v>1</v>
      </c>
      <c r="OC100" s="128">
        <v>0</v>
      </c>
      <c r="OD100" s="128">
        <v>0</v>
      </c>
      <c r="OE100" s="128">
        <v>0</v>
      </c>
      <c r="OF100" s="128">
        <v>0</v>
      </c>
      <c r="OG100" s="128">
        <v>0</v>
      </c>
      <c r="OH100" s="128">
        <v>0</v>
      </c>
      <c r="OI100" s="128">
        <v>0</v>
      </c>
      <c r="OJ100" s="128">
        <v>0</v>
      </c>
      <c r="OK100" s="128">
        <v>0</v>
      </c>
      <c r="OL100" s="128"/>
      <c r="OM100" s="128"/>
      <c r="ON100" s="128"/>
      <c r="OO100" s="128"/>
      <c r="OP100" s="128"/>
      <c r="OQ100" s="128"/>
      <c r="OR100" s="128"/>
      <c r="OS100" s="128"/>
      <c r="OT100" s="128"/>
      <c r="OU100" s="128"/>
      <c r="OV100" s="128"/>
      <c r="OW100" s="128"/>
      <c r="OX100" s="128"/>
      <c r="OY100" s="128"/>
      <c r="OZ100" s="128"/>
      <c r="PA100" s="128"/>
      <c r="PB100" s="128"/>
      <c r="PC100" s="128"/>
      <c r="PD100" s="128"/>
      <c r="PE100" s="128"/>
      <c r="PF100" s="128"/>
      <c r="PG100" s="128"/>
      <c r="PH100" s="128"/>
      <c r="PI100" s="128"/>
      <c r="PJ100" s="128"/>
      <c r="PK100" s="128"/>
      <c r="PL100" s="128"/>
      <c r="PM100" s="128"/>
      <c r="PN100" s="128"/>
      <c r="PO100" s="128"/>
      <c r="PP100" s="128"/>
      <c r="PQ100" s="128"/>
      <c r="PR100" s="128"/>
      <c r="PS100" s="128">
        <v>3</v>
      </c>
      <c r="PT100" s="128">
        <v>4</v>
      </c>
      <c r="PU100" s="128">
        <v>0</v>
      </c>
      <c r="PV100" s="128">
        <v>0</v>
      </c>
      <c r="PW100" s="128"/>
      <c r="PX100" s="128"/>
      <c r="PY100" s="128"/>
      <c r="PZ100" s="128"/>
      <c r="QA100" s="128"/>
      <c r="QB100" s="128"/>
      <c r="QC100" s="128"/>
      <c r="QD100" s="198"/>
      <c r="QE100" s="128"/>
      <c r="QF100" s="163"/>
      <c r="QG100" s="128"/>
      <c r="QH100" s="128"/>
      <c r="QI100" s="128"/>
      <c r="QJ100" s="128"/>
      <c r="QK100" s="128"/>
      <c r="QL100" s="128"/>
      <c r="QM100" s="128">
        <v>3.11</v>
      </c>
      <c r="QN100" s="128" t="s">
        <v>1997</v>
      </c>
      <c r="QO100" s="163" t="s">
        <v>1998</v>
      </c>
      <c r="QP100" s="128">
        <v>0</v>
      </c>
      <c r="QQ100" s="128"/>
      <c r="QR100" s="128"/>
      <c r="QS100" s="128"/>
      <c r="QT100" s="128"/>
      <c r="QU100" s="128"/>
      <c r="QV100" s="128"/>
      <c r="QW100" s="128"/>
      <c r="QX100" s="128"/>
      <c r="QY100" s="128"/>
      <c r="QZ100" s="128"/>
      <c r="RA100" s="128"/>
      <c r="RB100" s="128"/>
      <c r="RC100" s="128"/>
      <c r="RD100" s="128"/>
      <c r="RE100" s="128"/>
      <c r="RF100" s="128"/>
      <c r="RG100" s="128"/>
      <c r="RH100" s="128"/>
      <c r="RI100" s="128"/>
      <c r="RJ100" s="128"/>
      <c r="RK100" s="128"/>
      <c r="RL100" s="128"/>
      <c r="RM100" s="130"/>
      <c r="RN100" s="128"/>
      <c r="RO100" s="130"/>
      <c r="RP100" s="128"/>
      <c r="RQ100" s="128" t="s">
        <v>1999</v>
      </c>
      <c r="RR100" s="105">
        <f t="shared" si="75"/>
        <v>2.8250000000000011</v>
      </c>
      <c r="RS100" s="113">
        <f t="shared" si="76"/>
        <v>2.3149999999999995</v>
      </c>
      <c r="RT100" s="105">
        <f t="shared" si="77"/>
        <v>2.7399999999999998</v>
      </c>
      <c r="RU100" s="105">
        <f t="shared" si="78"/>
        <v>0</v>
      </c>
      <c r="RV100" s="105">
        <f t="shared" si="79"/>
        <v>0</v>
      </c>
      <c r="RW100" s="105">
        <f t="shared" si="80"/>
        <v>0</v>
      </c>
      <c r="RX100" s="105">
        <f t="shared" si="81"/>
        <v>0</v>
      </c>
      <c r="RY100" s="105">
        <f t="shared" si="82"/>
        <v>0</v>
      </c>
      <c r="RZ100" s="105">
        <f t="shared" si="83"/>
        <v>0</v>
      </c>
      <c r="SA100" s="105">
        <f t="shared" si="84"/>
        <v>0</v>
      </c>
      <c r="SB100" s="105">
        <f t="shared" si="85"/>
        <v>0</v>
      </c>
      <c r="SC100" s="105">
        <f t="shared" si="86"/>
        <v>0</v>
      </c>
      <c r="SD100" s="106">
        <f t="shared" si="62"/>
        <v>2.6266666666666669</v>
      </c>
      <c r="SE100" s="106">
        <f t="shared" si="63"/>
        <v>0</v>
      </c>
      <c r="SF100" s="106">
        <f t="shared" si="64"/>
        <v>0</v>
      </c>
      <c r="SG100" s="106">
        <f t="shared" si="59"/>
        <v>0</v>
      </c>
      <c r="SH100" s="107">
        <f>(SD100/1000)*Parameters!$H$2</f>
        <v>7.7486666666666665E-5</v>
      </c>
      <c r="SI100" s="107">
        <f>(SE100/1000)*Parameters!$H$4</f>
        <v>0</v>
      </c>
      <c r="SJ100" s="107">
        <f>(SF100/1000)*Parameters!$H$3</f>
        <v>0</v>
      </c>
      <c r="SK100" s="107">
        <f>(SG100/1000)*Parameters!$H$5</f>
        <v>0</v>
      </c>
      <c r="SL100" s="108">
        <f t="shared" si="65"/>
        <v>7.7486666666666665E-5</v>
      </c>
      <c r="SM100" s="109">
        <f t="shared" si="60"/>
        <v>1</v>
      </c>
      <c r="SN100" s="109">
        <f t="shared" si="72"/>
        <v>0</v>
      </c>
      <c r="SO100" s="109">
        <f t="shared" si="73"/>
        <v>0</v>
      </c>
      <c r="SP100" s="109">
        <f t="shared" si="74"/>
        <v>0</v>
      </c>
      <c r="SQ100" s="110">
        <f>SUM(GS100*Parameters!$L$2,GT100*Parameters!$L$3,GU100*Parameters!$L$4,GV100*Parameters!$L$5)</f>
        <v>4.9000000000000004</v>
      </c>
      <c r="SR100" s="110">
        <f>SUM(LF100*Parameters!$L$2,LG100*Parameters!$L$3,LH100*Parameters!$L$4,LI100*Parameters!$L$5)</f>
        <v>4.7</v>
      </c>
      <c r="SS100" s="110">
        <f>SUM(PS100*Parameters!$L$2,PT100*Parameters!$L$3,PU100*Parameters!$L$4,PV100*Parameters!$L$5)</f>
        <v>4.7</v>
      </c>
      <c r="ST100" s="110">
        <f t="shared" si="66"/>
        <v>4.7666666666666666</v>
      </c>
      <c r="SU100" s="111">
        <f t="shared" si="67"/>
        <v>0.5506875090461717</v>
      </c>
      <c r="SV100" s="111">
        <f t="shared" si="68"/>
        <v>0</v>
      </c>
      <c r="SW100" s="111">
        <f t="shared" si="69"/>
        <v>0</v>
      </c>
      <c r="SX100" s="111">
        <f t="shared" si="70"/>
        <v>0</v>
      </c>
      <c r="SY100" s="162">
        <f t="shared" si="87"/>
        <v>45641</v>
      </c>
      <c r="SZ100" s="162">
        <f t="shared" si="71"/>
        <v>45641</v>
      </c>
    </row>
    <row r="101" spans="1:520">
      <c r="A101" s="276">
        <v>45677.3959576505</v>
      </c>
      <c r="B101" s="276">
        <v>45686.653520682899</v>
      </c>
      <c r="C101" s="276">
        <v>45677</v>
      </c>
      <c r="D101" s="121"/>
      <c r="E101" s="121" t="s">
        <v>322</v>
      </c>
      <c r="F101" s="121"/>
      <c r="G101" s="121" t="s">
        <v>322</v>
      </c>
      <c r="H101" s="121"/>
      <c r="I101" s="121" t="s">
        <v>323</v>
      </c>
      <c r="J101" s="121"/>
      <c r="K101" s="121" t="s">
        <v>727</v>
      </c>
      <c r="L101" s="151" t="s">
        <v>1311</v>
      </c>
      <c r="M101" s="245" t="s">
        <v>528</v>
      </c>
      <c r="N101" s="121" t="s">
        <v>411</v>
      </c>
      <c r="O101" s="121">
        <v>1</v>
      </c>
      <c r="P101" s="121">
        <v>0</v>
      </c>
      <c r="Q101" s="121">
        <v>1</v>
      </c>
      <c r="R101" s="121">
        <v>0</v>
      </c>
      <c r="S101" s="121">
        <v>0</v>
      </c>
      <c r="T101" s="121">
        <v>0</v>
      </c>
      <c r="U101" s="121"/>
      <c r="V101" s="121" t="s">
        <v>409</v>
      </c>
      <c r="W101" s="121">
        <v>0</v>
      </c>
      <c r="X101" s="121">
        <v>1</v>
      </c>
      <c r="Y101" s="117">
        <v>0</v>
      </c>
      <c r="Z101" s="117">
        <v>0</v>
      </c>
      <c r="AA101" s="117">
        <v>0</v>
      </c>
      <c r="AB101" s="117">
        <v>1</v>
      </c>
      <c r="AC101" s="117">
        <v>0</v>
      </c>
      <c r="AD101" s="117">
        <v>0</v>
      </c>
      <c r="AE101" s="117">
        <v>0</v>
      </c>
      <c r="AF101" s="117">
        <v>0</v>
      </c>
      <c r="AG101" s="117">
        <v>0</v>
      </c>
      <c r="AH101" s="117"/>
      <c r="AI101" s="117"/>
      <c r="AJ101" s="117"/>
      <c r="AK101" s="117"/>
      <c r="AL101" s="117"/>
      <c r="AM101" s="117"/>
      <c r="AN101" s="117"/>
      <c r="AO101" s="117"/>
      <c r="AP101" s="117"/>
      <c r="AQ101" s="117"/>
      <c r="AR101" s="117"/>
      <c r="AS101" s="117"/>
      <c r="AT101" s="117"/>
      <c r="AU101" s="117"/>
      <c r="AV101" s="117"/>
      <c r="AW101" s="117"/>
      <c r="AX101" s="117"/>
      <c r="AY101" s="117"/>
      <c r="AZ101" s="117"/>
      <c r="BA101" s="117"/>
      <c r="BB101" s="117"/>
      <c r="BC101" s="117"/>
      <c r="BD101" s="117"/>
      <c r="BE101" s="117"/>
      <c r="BF101" s="190"/>
      <c r="BG101" s="121"/>
      <c r="BH101" s="122"/>
      <c r="BI101" s="117"/>
      <c r="BJ101" s="117"/>
      <c r="BK101" s="117"/>
      <c r="BL101" s="117"/>
      <c r="BM101" s="117"/>
      <c r="BN101" s="117"/>
      <c r="BO101" s="117">
        <v>13.02</v>
      </c>
      <c r="BP101" s="117" t="s">
        <v>2000</v>
      </c>
      <c r="BQ101" s="122" t="s">
        <v>2001</v>
      </c>
      <c r="BR101" s="117">
        <v>23</v>
      </c>
      <c r="BS101" s="117" t="s">
        <v>2002</v>
      </c>
      <c r="BT101" s="122" t="s">
        <v>2003</v>
      </c>
      <c r="BU101" s="117"/>
      <c r="BV101" s="117"/>
      <c r="BW101" s="117"/>
      <c r="BX101" s="117"/>
      <c r="BY101" s="117"/>
      <c r="BZ101" s="117"/>
      <c r="CA101" s="117"/>
      <c r="CB101" s="117"/>
      <c r="CC101" s="117"/>
      <c r="CD101" s="117"/>
      <c r="CE101" s="117"/>
      <c r="CF101" s="117"/>
      <c r="CG101" s="117"/>
      <c r="CH101" s="117"/>
      <c r="CI101" s="117"/>
      <c r="CJ101" s="117"/>
      <c r="CK101" s="117"/>
      <c r="CL101" s="117"/>
      <c r="CM101" s="117"/>
      <c r="CN101" s="117"/>
      <c r="CO101" s="117"/>
      <c r="CP101" s="117"/>
      <c r="CQ101" s="117"/>
      <c r="CR101" s="117"/>
      <c r="CS101" s="117"/>
      <c r="CT101" s="117"/>
      <c r="CU101" s="117"/>
      <c r="CV101" s="117"/>
      <c r="CW101" s="117"/>
      <c r="CX101" s="117"/>
      <c r="CY101" s="117"/>
      <c r="CZ101" s="117"/>
      <c r="DA101" s="117"/>
      <c r="DB101" s="117"/>
      <c r="DC101" s="117"/>
      <c r="DD101" s="117"/>
      <c r="DE101" s="117"/>
      <c r="DF101" s="117"/>
      <c r="DG101" s="117"/>
      <c r="DH101" s="117"/>
      <c r="DI101" s="117"/>
      <c r="DJ101" s="117"/>
      <c r="DK101" s="117"/>
      <c r="DL101" s="117"/>
      <c r="DM101" s="117"/>
      <c r="DN101" s="171"/>
      <c r="DO101" s="117"/>
      <c r="DP101" s="166"/>
      <c r="DQ101" s="117"/>
      <c r="DR101" s="166"/>
      <c r="DS101" s="117"/>
      <c r="DT101" s="117"/>
      <c r="DU101" s="117"/>
      <c r="DV101" s="117"/>
      <c r="DW101" s="248" t="s">
        <v>1314</v>
      </c>
      <c r="DX101" s="117"/>
      <c r="DY101" s="117"/>
      <c r="DZ101" s="117"/>
      <c r="EA101" s="117"/>
      <c r="EB101" s="117"/>
      <c r="EC101" s="117"/>
      <c r="ED101" s="117" t="s">
        <v>2004</v>
      </c>
      <c r="EE101" s="252">
        <v>45678.397353576402</v>
      </c>
      <c r="EF101" s="261">
        <v>45686.653793622703</v>
      </c>
      <c r="EG101" s="252">
        <v>45678</v>
      </c>
      <c r="EH101" s="129"/>
      <c r="EI101" s="129" t="s">
        <v>322</v>
      </c>
      <c r="EJ101" s="129"/>
      <c r="EK101" s="129" t="s">
        <v>322</v>
      </c>
      <c r="EL101" s="129"/>
      <c r="EM101" s="129" t="s">
        <v>323</v>
      </c>
      <c r="EN101" s="129"/>
      <c r="EO101" s="129" t="s">
        <v>727</v>
      </c>
      <c r="EP101" s="153" t="s">
        <v>1314</v>
      </c>
      <c r="EQ101" s="153" t="s">
        <v>528</v>
      </c>
      <c r="ER101" s="129" t="s">
        <v>411</v>
      </c>
      <c r="ES101" s="129">
        <v>1</v>
      </c>
      <c r="ET101" s="129">
        <v>0</v>
      </c>
      <c r="EU101" s="129">
        <v>1</v>
      </c>
      <c r="EV101" s="129">
        <v>0</v>
      </c>
      <c r="EW101" s="129">
        <v>0</v>
      </c>
      <c r="EX101" s="129">
        <v>0</v>
      </c>
      <c r="EY101" s="129"/>
      <c r="EZ101" s="129" t="s">
        <v>409</v>
      </c>
      <c r="FA101" s="129">
        <v>0</v>
      </c>
      <c r="FB101" s="129">
        <v>1</v>
      </c>
      <c r="FC101" s="129">
        <v>0</v>
      </c>
      <c r="FD101" s="129">
        <v>0</v>
      </c>
      <c r="FE101" s="129">
        <v>0</v>
      </c>
      <c r="FF101" s="129">
        <v>1</v>
      </c>
      <c r="FG101" s="129">
        <v>0</v>
      </c>
      <c r="FH101" s="129">
        <v>0</v>
      </c>
      <c r="FI101" s="129">
        <v>0</v>
      </c>
      <c r="FJ101" s="129">
        <v>0</v>
      </c>
      <c r="FK101" s="129">
        <v>0</v>
      </c>
      <c r="FL101" s="129"/>
      <c r="FM101" s="129"/>
      <c r="FN101" s="129"/>
      <c r="FO101" s="129"/>
      <c r="FP101" s="129"/>
      <c r="FQ101" s="129"/>
      <c r="FR101" s="129"/>
      <c r="FS101" s="129"/>
      <c r="FT101" s="129"/>
      <c r="FU101" s="129"/>
      <c r="FV101" s="129"/>
      <c r="FW101" s="129"/>
      <c r="FX101" s="129"/>
      <c r="FY101" s="129"/>
      <c r="FZ101" s="129"/>
      <c r="GA101" s="129"/>
      <c r="GB101" s="129"/>
      <c r="GC101" s="129"/>
      <c r="GD101" s="129"/>
      <c r="GE101" s="129"/>
      <c r="GF101" s="129"/>
      <c r="GG101" s="129"/>
      <c r="GH101" s="129"/>
      <c r="GI101" s="129"/>
      <c r="GJ101" s="129"/>
      <c r="GK101" s="129"/>
      <c r="GL101" s="129"/>
      <c r="GM101" s="129"/>
      <c r="GN101" s="129"/>
      <c r="GO101" s="129"/>
      <c r="GP101" s="129"/>
      <c r="GQ101" s="129"/>
      <c r="GR101" s="129"/>
      <c r="GS101" s="129">
        <v>0</v>
      </c>
      <c r="GT101" s="129">
        <v>3</v>
      </c>
      <c r="GU101" s="129">
        <v>4</v>
      </c>
      <c r="GV101" s="129">
        <v>0</v>
      </c>
      <c r="GW101" s="129"/>
      <c r="GX101" s="129"/>
      <c r="GY101" s="129"/>
      <c r="GZ101" s="129"/>
      <c r="HA101" s="129"/>
      <c r="HB101" s="129"/>
      <c r="HC101" s="129"/>
      <c r="HD101" s="186"/>
      <c r="HE101" s="129"/>
      <c r="HF101" s="140"/>
      <c r="HG101" s="129"/>
      <c r="HH101" s="129"/>
      <c r="HI101" s="140"/>
      <c r="HJ101" s="129"/>
      <c r="HK101" s="129"/>
      <c r="HL101" s="129"/>
      <c r="HM101" s="129">
        <v>10.24</v>
      </c>
      <c r="HN101" s="129" t="s">
        <v>2005</v>
      </c>
      <c r="HO101" s="140" t="s">
        <v>2006</v>
      </c>
      <c r="HP101" s="129">
        <v>0</v>
      </c>
      <c r="HQ101" s="129"/>
      <c r="HR101" s="129"/>
      <c r="HS101" s="129">
        <v>22.6</v>
      </c>
      <c r="HT101" s="129" t="s">
        <v>2007</v>
      </c>
      <c r="HU101" s="140" t="s">
        <v>2008</v>
      </c>
      <c r="HV101" s="129">
        <v>0</v>
      </c>
      <c r="HW101" s="129"/>
      <c r="HX101" s="129"/>
      <c r="HY101" s="129"/>
      <c r="HZ101" s="129"/>
      <c r="IA101" s="129"/>
      <c r="IB101" s="129"/>
      <c r="IC101" s="129"/>
      <c r="ID101" s="129"/>
      <c r="IE101" s="129"/>
      <c r="IF101" s="129"/>
      <c r="IG101" s="129"/>
      <c r="IH101" s="129"/>
      <c r="II101" s="129"/>
      <c r="IJ101" s="129"/>
      <c r="IK101" s="129"/>
      <c r="IL101" s="176" t="s">
        <v>1318</v>
      </c>
      <c r="IM101" s="129"/>
      <c r="IN101" s="167"/>
      <c r="IO101" s="129"/>
      <c r="IP101" s="129"/>
      <c r="IQ101" s="129" t="s">
        <v>2009</v>
      </c>
      <c r="IR101" s="265">
        <v>45679.396786469901</v>
      </c>
      <c r="IS101" s="265">
        <v>45686.654151388902</v>
      </c>
      <c r="IT101" s="265">
        <v>45679</v>
      </c>
      <c r="IU101" s="142"/>
      <c r="IV101" s="142" t="s">
        <v>322</v>
      </c>
      <c r="IW101" s="142"/>
      <c r="IX101" s="142" t="s">
        <v>322</v>
      </c>
      <c r="IY101" s="142"/>
      <c r="IZ101" s="142" t="s">
        <v>323</v>
      </c>
      <c r="JA101" s="142"/>
      <c r="JB101" s="142" t="s">
        <v>727</v>
      </c>
      <c r="JC101" s="154" t="s">
        <v>1318</v>
      </c>
      <c r="JD101" s="154" t="s">
        <v>528</v>
      </c>
      <c r="JE101" s="142" t="s">
        <v>411</v>
      </c>
      <c r="JF101" s="142">
        <v>1</v>
      </c>
      <c r="JG101" s="142">
        <v>0</v>
      </c>
      <c r="JH101" s="142">
        <v>1</v>
      </c>
      <c r="JI101" s="142">
        <v>0</v>
      </c>
      <c r="JJ101" s="142">
        <v>0</v>
      </c>
      <c r="JK101" s="142">
        <v>0</v>
      </c>
      <c r="JL101" s="142"/>
      <c r="JM101" s="142" t="s">
        <v>409</v>
      </c>
      <c r="JN101" s="142">
        <v>0</v>
      </c>
      <c r="JO101" s="142">
        <v>1</v>
      </c>
      <c r="JP101" s="142">
        <v>0</v>
      </c>
      <c r="JQ101" s="142">
        <v>0</v>
      </c>
      <c r="JR101" s="142">
        <v>0</v>
      </c>
      <c r="JS101" s="142">
        <v>1</v>
      </c>
      <c r="JT101" s="142">
        <v>0</v>
      </c>
      <c r="JU101" s="142">
        <v>0</v>
      </c>
      <c r="JV101" s="142">
        <v>0</v>
      </c>
      <c r="JW101" s="142">
        <v>0</v>
      </c>
      <c r="JX101" s="142">
        <v>0</v>
      </c>
      <c r="JY101" s="142"/>
      <c r="JZ101" s="142"/>
      <c r="KA101" s="142"/>
      <c r="KB101" s="142"/>
      <c r="KC101" s="142"/>
      <c r="KD101" s="142"/>
      <c r="KE101" s="142"/>
      <c r="KF101" s="142"/>
      <c r="KG101" s="142"/>
      <c r="KH101" s="142"/>
      <c r="KI101" s="142"/>
      <c r="KJ101" s="142"/>
      <c r="KK101" s="142"/>
      <c r="KL101" s="142"/>
      <c r="KM101" s="142"/>
      <c r="KN101" s="142"/>
      <c r="KO101" s="142"/>
      <c r="KP101" s="142"/>
      <c r="KQ101" s="142"/>
      <c r="KR101" s="142"/>
      <c r="KS101" s="142"/>
      <c r="KT101" s="142"/>
      <c r="KU101" s="142"/>
      <c r="KV101" s="142"/>
      <c r="KW101" s="142"/>
      <c r="KX101" s="142"/>
      <c r="KY101" s="142"/>
      <c r="KZ101" s="142"/>
      <c r="LA101" s="142"/>
      <c r="LB101" s="142"/>
      <c r="LC101" s="142"/>
      <c r="LD101" s="142"/>
      <c r="LE101" s="142"/>
      <c r="LF101" s="142">
        <v>0</v>
      </c>
      <c r="LG101" s="142">
        <v>3</v>
      </c>
      <c r="LH101" s="142">
        <v>4</v>
      </c>
      <c r="LI101" s="142">
        <v>0</v>
      </c>
      <c r="LJ101" s="142"/>
      <c r="LK101" s="142"/>
      <c r="LL101" s="142"/>
      <c r="LM101" s="142"/>
      <c r="LN101" s="142"/>
      <c r="LO101" s="142"/>
      <c r="LP101" s="142"/>
      <c r="LQ101" s="194"/>
      <c r="LR101" s="142"/>
      <c r="LS101" s="144"/>
      <c r="LT101" s="142"/>
      <c r="LU101" s="142"/>
      <c r="LV101" s="142"/>
      <c r="LW101" s="142"/>
      <c r="LX101" s="142"/>
      <c r="LY101" s="142"/>
      <c r="LZ101" s="142">
        <v>7.4</v>
      </c>
      <c r="MA101" s="142" t="s">
        <v>2010</v>
      </c>
      <c r="MB101" s="144" t="s">
        <v>2011</v>
      </c>
      <c r="MC101" s="142">
        <v>0</v>
      </c>
      <c r="MD101" s="142"/>
      <c r="ME101" s="142"/>
      <c r="MF101" s="142">
        <v>22.2</v>
      </c>
      <c r="MG101" s="142" t="s">
        <v>2012</v>
      </c>
      <c r="MH101" s="144" t="s">
        <v>2013</v>
      </c>
      <c r="MI101" s="142">
        <v>0</v>
      </c>
      <c r="MJ101" s="142"/>
      <c r="MK101" s="142"/>
      <c r="ML101" s="142"/>
      <c r="MM101" s="142"/>
      <c r="MN101" s="142"/>
      <c r="MO101" s="142"/>
      <c r="MP101" s="142"/>
      <c r="MQ101" s="142"/>
      <c r="MR101" s="142"/>
      <c r="MS101" s="142"/>
      <c r="MT101" s="142"/>
      <c r="MU101" s="142"/>
      <c r="MV101" s="142"/>
      <c r="MW101" s="142"/>
      <c r="MX101" s="142"/>
      <c r="MY101" s="168"/>
      <c r="MZ101" s="142"/>
      <c r="NA101" s="180" t="s">
        <v>1322</v>
      </c>
      <c r="NB101" s="142"/>
      <c r="NC101" s="142"/>
      <c r="ND101" s="142" t="s">
        <v>2014</v>
      </c>
      <c r="NE101" s="270">
        <v>45680.394621863401</v>
      </c>
      <c r="NF101" s="270">
        <v>45686.654603032403</v>
      </c>
      <c r="NG101" s="270">
        <v>45680</v>
      </c>
      <c r="NH101" s="128"/>
      <c r="NI101" s="128" t="s">
        <v>322</v>
      </c>
      <c r="NJ101" s="128"/>
      <c r="NK101" s="128" t="s">
        <v>322</v>
      </c>
      <c r="NL101" s="128"/>
      <c r="NM101" s="128" t="s">
        <v>323</v>
      </c>
      <c r="NN101" s="128"/>
      <c r="NO101" s="128" t="s">
        <v>727</v>
      </c>
      <c r="NP101" s="136" t="s">
        <v>1322</v>
      </c>
      <c r="NQ101" s="136" t="s">
        <v>528</v>
      </c>
      <c r="NR101" s="128" t="s">
        <v>411</v>
      </c>
      <c r="NS101" s="128">
        <v>1</v>
      </c>
      <c r="NT101" s="128">
        <v>0</v>
      </c>
      <c r="NU101" s="128">
        <v>1</v>
      </c>
      <c r="NV101" s="128">
        <v>0</v>
      </c>
      <c r="NW101" s="128">
        <v>0</v>
      </c>
      <c r="NX101" s="128">
        <v>0</v>
      </c>
      <c r="NY101" s="128"/>
      <c r="NZ101" s="128" t="s">
        <v>409</v>
      </c>
      <c r="OA101" s="128">
        <v>0</v>
      </c>
      <c r="OB101" s="128">
        <v>1</v>
      </c>
      <c r="OC101" s="128">
        <v>0</v>
      </c>
      <c r="OD101" s="128">
        <v>0</v>
      </c>
      <c r="OE101" s="128">
        <v>0</v>
      </c>
      <c r="OF101" s="128">
        <v>1</v>
      </c>
      <c r="OG101" s="128">
        <v>0</v>
      </c>
      <c r="OH101" s="128">
        <v>0</v>
      </c>
      <c r="OI101" s="128">
        <v>0</v>
      </c>
      <c r="OJ101" s="128">
        <v>0</v>
      </c>
      <c r="OK101" s="128">
        <v>0</v>
      </c>
      <c r="OL101" s="128"/>
      <c r="OM101" s="128"/>
      <c r="ON101" s="128"/>
      <c r="OO101" s="128"/>
      <c r="OP101" s="128"/>
      <c r="OQ101" s="128"/>
      <c r="OR101" s="128"/>
      <c r="OS101" s="128"/>
      <c r="OT101" s="128"/>
      <c r="OU101" s="128"/>
      <c r="OV101" s="128"/>
      <c r="OW101" s="128"/>
      <c r="OX101" s="128"/>
      <c r="OY101" s="128"/>
      <c r="OZ101" s="128"/>
      <c r="PA101" s="128"/>
      <c r="PB101" s="128"/>
      <c r="PC101" s="128"/>
      <c r="PD101" s="128"/>
      <c r="PE101" s="128"/>
      <c r="PF101" s="128"/>
      <c r="PG101" s="128"/>
      <c r="PH101" s="128"/>
      <c r="PI101" s="128"/>
      <c r="PJ101" s="128"/>
      <c r="PK101" s="128"/>
      <c r="PL101" s="128"/>
      <c r="PM101" s="128"/>
      <c r="PN101" s="128"/>
      <c r="PO101" s="128"/>
      <c r="PP101" s="128"/>
      <c r="PQ101" s="128"/>
      <c r="PR101" s="128"/>
      <c r="PS101" s="128">
        <v>0</v>
      </c>
      <c r="PT101" s="128">
        <v>3</v>
      </c>
      <c r="PU101" s="128">
        <v>4</v>
      </c>
      <c r="PV101" s="128">
        <v>0</v>
      </c>
      <c r="PW101" s="128"/>
      <c r="PX101" s="128"/>
      <c r="PY101" s="128"/>
      <c r="PZ101" s="128"/>
      <c r="QA101" s="128"/>
      <c r="QB101" s="128"/>
      <c r="QC101" s="128"/>
      <c r="QD101" s="198"/>
      <c r="QE101" s="128"/>
      <c r="QF101" s="163"/>
      <c r="QG101" s="128"/>
      <c r="QH101" s="128"/>
      <c r="QI101" s="128"/>
      <c r="QJ101" s="128"/>
      <c r="QK101" s="128"/>
      <c r="QL101" s="128"/>
      <c r="QM101" s="128">
        <v>4.5</v>
      </c>
      <c r="QN101" s="128" t="s">
        <v>2015</v>
      </c>
      <c r="QO101" s="163" t="s">
        <v>2016</v>
      </c>
      <c r="QP101" s="128">
        <v>0</v>
      </c>
      <c r="QQ101" s="128"/>
      <c r="QR101" s="128"/>
      <c r="QS101" s="128">
        <v>21.8</v>
      </c>
      <c r="QT101" s="128" t="s">
        <v>2017</v>
      </c>
      <c r="QU101" s="163" t="s">
        <v>2018</v>
      </c>
      <c r="QV101" s="128">
        <v>0</v>
      </c>
      <c r="QW101" s="128"/>
      <c r="QX101" s="128"/>
      <c r="QY101" s="128"/>
      <c r="QZ101" s="128"/>
      <c r="RA101" s="128"/>
      <c r="RB101" s="128"/>
      <c r="RC101" s="128"/>
      <c r="RD101" s="128"/>
      <c r="RE101" s="128"/>
      <c r="RF101" s="128"/>
      <c r="RG101" s="128"/>
      <c r="RH101" s="128"/>
      <c r="RI101" s="128"/>
      <c r="RJ101" s="128"/>
      <c r="RK101" s="128"/>
      <c r="RL101" s="128"/>
      <c r="RM101" s="169"/>
      <c r="RN101" s="128"/>
      <c r="RO101" s="169"/>
      <c r="RP101" s="128"/>
      <c r="RQ101" s="128" t="s">
        <v>2019</v>
      </c>
      <c r="RR101" s="105">
        <f t="shared" si="75"/>
        <v>2.7799999999999994</v>
      </c>
      <c r="RS101" s="113">
        <f t="shared" si="76"/>
        <v>2.84</v>
      </c>
      <c r="RT101" s="105">
        <f t="shared" si="77"/>
        <v>2.9000000000000004</v>
      </c>
      <c r="RU101" s="105">
        <f t="shared" si="78"/>
        <v>0</v>
      </c>
      <c r="RV101" s="105">
        <f t="shared" si="79"/>
        <v>0</v>
      </c>
      <c r="RW101" s="105">
        <f t="shared" si="80"/>
        <v>0</v>
      </c>
      <c r="RX101" s="105">
        <f t="shared" si="81"/>
        <v>0.39999999999999858</v>
      </c>
      <c r="RY101" s="105">
        <f t="shared" si="82"/>
        <v>0.40000000000000213</v>
      </c>
      <c r="RZ101" s="105">
        <f t="shared" si="83"/>
        <v>0.39999999999999858</v>
      </c>
      <c r="SA101" s="105">
        <f t="shared" si="84"/>
        <v>0</v>
      </c>
      <c r="SB101" s="105">
        <f t="shared" si="85"/>
        <v>0</v>
      </c>
      <c r="SC101" s="105">
        <f t="shared" si="86"/>
        <v>0</v>
      </c>
      <c r="SD101" s="106">
        <f t="shared" si="62"/>
        <v>2.84</v>
      </c>
      <c r="SE101" s="106">
        <f t="shared" si="63"/>
        <v>0</v>
      </c>
      <c r="SF101" s="106">
        <f t="shared" si="64"/>
        <v>0.39999999999999974</v>
      </c>
      <c r="SG101" s="106">
        <f t="shared" si="59"/>
        <v>0</v>
      </c>
      <c r="SH101" s="107">
        <f>(SD101/1000)*Parameters!$H$2</f>
        <v>8.3779999999999987E-5</v>
      </c>
      <c r="SI101" s="107">
        <f>(SE101/1000)*Parameters!$H$4</f>
        <v>0</v>
      </c>
      <c r="SJ101" s="107">
        <f>(SF101/1000)*Parameters!$H$3</f>
        <v>1.8919999999999988E-5</v>
      </c>
      <c r="SK101" s="107">
        <f>(SG101/1000)*Parameters!$H$5</f>
        <v>0</v>
      </c>
      <c r="SL101" s="108">
        <f t="shared" si="65"/>
        <v>1.0269999999999998E-4</v>
      </c>
      <c r="SM101" s="109">
        <f t="shared" si="60"/>
        <v>0.81577409931840317</v>
      </c>
      <c r="SN101" s="109">
        <f t="shared" si="72"/>
        <v>0</v>
      </c>
      <c r="SO101" s="109">
        <f t="shared" si="73"/>
        <v>0.1842259006815968</v>
      </c>
      <c r="SP101" s="109">
        <f t="shared" si="74"/>
        <v>0</v>
      </c>
      <c r="SQ101" s="110">
        <f>SUM(GS101*Parameters!$L$2,GT101*Parameters!$L$3,GU101*Parameters!$L$4,GV101*Parameters!$L$5)</f>
        <v>6.4</v>
      </c>
      <c r="SR101" s="110">
        <f>SUM(LF101*Parameters!$L$2,LG101*Parameters!$L$3,LH101*Parameters!$L$4,LI101*Parameters!$L$5)</f>
        <v>6.4</v>
      </c>
      <c r="SS101" s="110">
        <f>SUM(PS101*Parameters!$L$2,PT101*Parameters!$L$3,PU101*Parameters!$L$4,PV101*Parameters!$L$5)</f>
        <v>6.4</v>
      </c>
      <c r="ST101" s="110">
        <f t="shared" si="66"/>
        <v>6.4000000000000012</v>
      </c>
      <c r="SU101" s="111">
        <f t="shared" si="67"/>
        <v>0.44374999999999992</v>
      </c>
      <c r="SV101" s="111">
        <f t="shared" si="68"/>
        <v>0</v>
      </c>
      <c r="SW101" s="111">
        <f t="shared" si="69"/>
        <v>6.2499999999999965E-2</v>
      </c>
      <c r="SX101" s="111">
        <f t="shared" si="70"/>
        <v>0</v>
      </c>
      <c r="SY101" s="162">
        <f t="shared" si="87"/>
        <v>45677</v>
      </c>
      <c r="SZ101" s="162">
        <f t="shared" si="71"/>
        <v>45683</v>
      </c>
    </row>
    <row r="102" spans="1:520">
      <c r="A102" s="276">
        <v>45641.491422268497</v>
      </c>
      <c r="B102" s="276">
        <v>45641.493865451397</v>
      </c>
      <c r="C102" s="276">
        <v>45641</v>
      </c>
      <c r="D102" s="121"/>
      <c r="E102" s="121" t="s">
        <v>322</v>
      </c>
      <c r="F102" s="121"/>
      <c r="G102" s="121" t="s">
        <v>322</v>
      </c>
      <c r="H102" s="121"/>
      <c r="I102" s="121" t="s">
        <v>323</v>
      </c>
      <c r="J102" s="121"/>
      <c r="K102" s="121" t="s">
        <v>727</v>
      </c>
      <c r="L102" s="151" t="s">
        <v>821</v>
      </c>
      <c r="M102" s="245" t="s">
        <v>530</v>
      </c>
      <c r="N102" s="121" t="s">
        <v>331</v>
      </c>
      <c r="O102" s="121">
        <v>1</v>
      </c>
      <c r="P102" s="121">
        <v>0</v>
      </c>
      <c r="Q102" s="121">
        <v>0</v>
      </c>
      <c r="R102" s="121">
        <v>0</v>
      </c>
      <c r="S102" s="121">
        <v>0</v>
      </c>
      <c r="T102" s="121">
        <v>0</v>
      </c>
      <c r="U102" s="121"/>
      <c r="V102" s="121" t="s">
        <v>329</v>
      </c>
      <c r="W102" s="121">
        <v>0</v>
      </c>
      <c r="X102" s="121">
        <v>1</v>
      </c>
      <c r="Y102" s="117">
        <v>0</v>
      </c>
      <c r="Z102" s="117">
        <v>0</v>
      </c>
      <c r="AA102" s="117">
        <v>0</v>
      </c>
      <c r="AB102" s="117">
        <v>0</v>
      </c>
      <c r="AC102" s="117">
        <v>0</v>
      </c>
      <c r="AD102" s="117">
        <v>0</v>
      </c>
      <c r="AE102" s="117">
        <v>0</v>
      </c>
      <c r="AF102" s="117">
        <v>0</v>
      </c>
      <c r="AG102" s="117">
        <v>0</v>
      </c>
      <c r="AH102" s="117"/>
      <c r="AI102" s="117"/>
      <c r="AJ102" s="117"/>
      <c r="AK102" s="117"/>
      <c r="AL102" s="117"/>
      <c r="AM102" s="117"/>
      <c r="AN102" s="117"/>
      <c r="AO102" s="117"/>
      <c r="AP102" s="117"/>
      <c r="AQ102" s="117"/>
      <c r="AR102" s="117"/>
      <c r="AS102" s="117"/>
      <c r="AT102" s="117"/>
      <c r="AU102" s="117"/>
      <c r="AV102" s="117"/>
      <c r="AW102" s="117"/>
      <c r="AX102" s="117"/>
      <c r="AY102" s="117"/>
      <c r="AZ102" s="117"/>
      <c r="BA102" s="117"/>
      <c r="BB102" s="117"/>
      <c r="BC102" s="117"/>
      <c r="BD102" s="117"/>
      <c r="BE102" s="117"/>
      <c r="BF102" s="190"/>
      <c r="BG102" s="121"/>
      <c r="BH102" s="122"/>
      <c r="BI102" s="117"/>
      <c r="BJ102" s="117"/>
      <c r="BK102" s="117"/>
      <c r="BL102" s="117"/>
      <c r="BM102" s="117"/>
      <c r="BN102" s="117"/>
      <c r="BO102" s="117">
        <v>10.56</v>
      </c>
      <c r="BP102" s="117" t="s">
        <v>2020</v>
      </c>
      <c r="BQ102" s="122" t="s">
        <v>2021</v>
      </c>
      <c r="BR102" s="117"/>
      <c r="BS102" s="117"/>
      <c r="BT102" s="117"/>
      <c r="BU102" s="117"/>
      <c r="BV102" s="117"/>
      <c r="BW102" s="117"/>
      <c r="BX102" s="117"/>
      <c r="BY102" s="117"/>
      <c r="BZ102" s="117"/>
      <c r="CA102" s="117"/>
      <c r="CB102" s="117"/>
      <c r="CC102" s="117"/>
      <c r="CD102" s="117"/>
      <c r="CE102" s="117"/>
      <c r="CF102" s="117"/>
      <c r="CG102" s="117"/>
      <c r="CH102" s="117"/>
      <c r="CI102" s="117"/>
      <c r="CJ102" s="117"/>
      <c r="CK102" s="117"/>
      <c r="CL102" s="117"/>
      <c r="CM102" s="117"/>
      <c r="CN102" s="117"/>
      <c r="CO102" s="117"/>
      <c r="CP102" s="117"/>
      <c r="CQ102" s="117"/>
      <c r="CR102" s="117"/>
      <c r="CS102" s="117"/>
      <c r="CT102" s="117"/>
      <c r="CU102" s="117"/>
      <c r="CV102" s="117"/>
      <c r="CW102" s="117"/>
      <c r="CX102" s="117"/>
      <c r="CY102" s="117"/>
      <c r="CZ102" s="117"/>
      <c r="DA102" s="117"/>
      <c r="DB102" s="117"/>
      <c r="DC102" s="117"/>
      <c r="DD102" s="117"/>
      <c r="DE102" s="117"/>
      <c r="DF102" s="117"/>
      <c r="DG102" s="117"/>
      <c r="DH102" s="117"/>
      <c r="DI102" s="117"/>
      <c r="DJ102" s="117"/>
      <c r="DK102" s="117"/>
      <c r="DL102" s="117"/>
      <c r="DM102" s="117"/>
      <c r="DN102" s="171"/>
      <c r="DO102" s="117"/>
      <c r="DP102" s="166"/>
      <c r="DQ102" s="117"/>
      <c r="DR102" s="166"/>
      <c r="DS102" s="117"/>
      <c r="DT102" s="117"/>
      <c r="DU102" s="117"/>
      <c r="DV102" s="117"/>
      <c r="DW102" s="248" t="s">
        <v>825</v>
      </c>
      <c r="DX102" s="117"/>
      <c r="DY102" s="117"/>
      <c r="DZ102" s="117"/>
      <c r="EA102" s="117"/>
      <c r="EB102" s="117"/>
      <c r="EC102" s="117"/>
      <c r="ED102" s="117" t="s">
        <v>2022</v>
      </c>
      <c r="EE102" s="161">
        <v>45642.485514930602</v>
      </c>
      <c r="EF102" s="262">
        <v>45643.379677442099</v>
      </c>
      <c r="EG102" s="252">
        <v>45642</v>
      </c>
      <c r="EH102" s="129"/>
      <c r="EI102" s="129" t="s">
        <v>322</v>
      </c>
      <c r="EJ102" s="129"/>
      <c r="EK102" s="129" t="s">
        <v>322</v>
      </c>
      <c r="EL102" s="129"/>
      <c r="EM102" s="129" t="s">
        <v>323</v>
      </c>
      <c r="EN102" s="129"/>
      <c r="EO102" s="129" t="s">
        <v>727</v>
      </c>
      <c r="EP102" s="153" t="s">
        <v>825</v>
      </c>
      <c r="EQ102" s="153" t="s">
        <v>530</v>
      </c>
      <c r="ER102" s="129" t="s">
        <v>331</v>
      </c>
      <c r="ES102" s="129">
        <v>1</v>
      </c>
      <c r="ET102" s="129">
        <v>0</v>
      </c>
      <c r="EU102" s="129">
        <v>0</v>
      </c>
      <c r="EV102" s="129">
        <v>0</v>
      </c>
      <c r="EW102" s="129">
        <v>0</v>
      </c>
      <c r="EX102" s="129">
        <v>0</v>
      </c>
      <c r="EY102" s="129"/>
      <c r="EZ102" s="129" t="s">
        <v>329</v>
      </c>
      <c r="FA102" s="129">
        <v>0</v>
      </c>
      <c r="FB102" s="129">
        <v>1</v>
      </c>
      <c r="FC102" s="129">
        <v>0</v>
      </c>
      <c r="FD102" s="129">
        <v>0</v>
      </c>
      <c r="FE102" s="129">
        <v>0</v>
      </c>
      <c r="FF102" s="129">
        <v>0</v>
      </c>
      <c r="FG102" s="129">
        <v>0</v>
      </c>
      <c r="FH102" s="129">
        <v>0</v>
      </c>
      <c r="FI102" s="129">
        <v>0</v>
      </c>
      <c r="FJ102" s="129">
        <v>0</v>
      </c>
      <c r="FK102" s="129">
        <v>0</v>
      </c>
      <c r="FL102" s="129"/>
      <c r="FM102" s="129"/>
      <c r="FN102" s="129"/>
      <c r="FO102" s="129"/>
      <c r="FP102" s="129"/>
      <c r="FQ102" s="129"/>
      <c r="FR102" s="129"/>
      <c r="FS102" s="129"/>
      <c r="FT102" s="129"/>
      <c r="FU102" s="129"/>
      <c r="FV102" s="129"/>
      <c r="FW102" s="129"/>
      <c r="FX102" s="129"/>
      <c r="FY102" s="129"/>
      <c r="FZ102" s="129"/>
      <c r="GA102" s="129"/>
      <c r="GB102" s="129"/>
      <c r="GC102" s="129"/>
      <c r="GD102" s="129"/>
      <c r="GE102" s="129"/>
      <c r="GF102" s="129"/>
      <c r="GG102" s="129"/>
      <c r="GH102" s="129"/>
      <c r="GI102" s="129"/>
      <c r="GJ102" s="129"/>
      <c r="GK102" s="129"/>
      <c r="GL102" s="129"/>
      <c r="GM102" s="129"/>
      <c r="GN102" s="129"/>
      <c r="GO102" s="129"/>
      <c r="GP102" s="129"/>
      <c r="GQ102" s="129"/>
      <c r="GR102" s="129"/>
      <c r="GS102" s="129">
        <v>2</v>
      </c>
      <c r="GT102" s="129">
        <v>3</v>
      </c>
      <c r="GU102" s="129">
        <v>1</v>
      </c>
      <c r="GV102" s="129">
        <v>0</v>
      </c>
      <c r="GW102" s="129"/>
      <c r="GX102" s="129"/>
      <c r="GY102" s="129"/>
      <c r="GZ102" s="129"/>
      <c r="HA102" s="129"/>
      <c r="HB102" s="129"/>
      <c r="HC102" s="129"/>
      <c r="HD102" s="186"/>
      <c r="HE102" s="129"/>
      <c r="HF102" s="140"/>
      <c r="HG102" s="129"/>
      <c r="HH102" s="129"/>
      <c r="HI102" s="129"/>
      <c r="HJ102" s="129"/>
      <c r="HK102" s="129"/>
      <c r="HL102" s="129"/>
      <c r="HM102" s="129">
        <v>7.77</v>
      </c>
      <c r="HN102" s="129" t="s">
        <v>2023</v>
      </c>
      <c r="HO102" s="140" t="s">
        <v>2024</v>
      </c>
      <c r="HP102" s="129">
        <v>0</v>
      </c>
      <c r="HQ102" s="129"/>
      <c r="HR102" s="129"/>
      <c r="HS102" s="129"/>
      <c r="HT102" s="129"/>
      <c r="HU102" s="129"/>
      <c r="HV102" s="129"/>
      <c r="HW102" s="129"/>
      <c r="HX102" s="129"/>
      <c r="HY102" s="129"/>
      <c r="HZ102" s="129"/>
      <c r="IA102" s="129"/>
      <c r="IB102" s="129"/>
      <c r="IC102" s="129"/>
      <c r="ID102" s="129"/>
      <c r="IE102" s="129"/>
      <c r="IF102" s="129"/>
      <c r="IG102" s="129"/>
      <c r="IH102" s="129"/>
      <c r="II102" s="129"/>
      <c r="IJ102" s="129"/>
      <c r="IK102" s="129"/>
      <c r="IL102" s="177" t="s">
        <v>828</v>
      </c>
      <c r="IM102" s="129"/>
      <c r="IN102" s="139"/>
      <c r="IO102" s="129"/>
      <c r="IP102" s="129"/>
      <c r="IQ102" s="129" t="s">
        <v>2025</v>
      </c>
      <c r="IR102" s="266">
        <v>45643.501683645802</v>
      </c>
      <c r="IS102" s="266">
        <v>45644.508634305603</v>
      </c>
      <c r="IT102" s="265">
        <v>45643</v>
      </c>
      <c r="IU102" s="142"/>
      <c r="IV102" s="142" t="s">
        <v>322</v>
      </c>
      <c r="IW102" s="142"/>
      <c r="IX102" s="142" t="s">
        <v>322</v>
      </c>
      <c r="IY102" s="142"/>
      <c r="IZ102" s="142" t="s">
        <v>323</v>
      </c>
      <c r="JA102" s="142"/>
      <c r="JB102" s="142" t="s">
        <v>727</v>
      </c>
      <c r="JC102" s="154" t="s">
        <v>828</v>
      </c>
      <c r="JD102" s="154" t="s">
        <v>530</v>
      </c>
      <c r="JE102" s="142" t="s">
        <v>331</v>
      </c>
      <c r="JF102" s="142">
        <v>1</v>
      </c>
      <c r="JG102" s="142">
        <v>0</v>
      </c>
      <c r="JH102" s="142">
        <v>0</v>
      </c>
      <c r="JI102" s="142">
        <v>0</v>
      </c>
      <c r="JJ102" s="142">
        <v>0</v>
      </c>
      <c r="JK102" s="142">
        <v>0</v>
      </c>
      <c r="JL102" s="142"/>
      <c r="JM102" s="142" t="s">
        <v>329</v>
      </c>
      <c r="JN102" s="142">
        <v>0</v>
      </c>
      <c r="JO102" s="142">
        <v>1</v>
      </c>
      <c r="JP102" s="142">
        <v>0</v>
      </c>
      <c r="JQ102" s="142">
        <v>0</v>
      </c>
      <c r="JR102" s="142">
        <v>0</v>
      </c>
      <c r="JS102" s="142">
        <v>0</v>
      </c>
      <c r="JT102" s="142">
        <v>0</v>
      </c>
      <c r="JU102" s="145">
        <v>0</v>
      </c>
      <c r="JV102" s="142">
        <v>0</v>
      </c>
      <c r="JW102" s="142">
        <v>0</v>
      </c>
      <c r="JX102" s="142">
        <v>0</v>
      </c>
      <c r="JY102" s="142"/>
      <c r="JZ102" s="142"/>
      <c r="KA102" s="142"/>
      <c r="KB102" s="142"/>
      <c r="KC102" s="142"/>
      <c r="KD102" s="142"/>
      <c r="KE102" s="142"/>
      <c r="KF102" s="142"/>
      <c r="KG102" s="142"/>
      <c r="KH102" s="142"/>
      <c r="KI102" s="142"/>
      <c r="KJ102" s="142"/>
      <c r="KK102" s="142"/>
      <c r="KL102" s="142"/>
      <c r="KM102" s="142"/>
      <c r="KN102" s="142"/>
      <c r="KO102" s="142"/>
      <c r="KP102" s="142"/>
      <c r="KQ102" s="142"/>
      <c r="KR102" s="142"/>
      <c r="KS102" s="142"/>
      <c r="KT102" s="142"/>
      <c r="KU102" s="142"/>
      <c r="KV102" s="142"/>
      <c r="KW102" s="142"/>
      <c r="KX102" s="142"/>
      <c r="KY102" s="142"/>
      <c r="KZ102" s="142"/>
      <c r="LA102" s="142"/>
      <c r="LB102" s="142"/>
      <c r="LC102" s="142"/>
      <c r="LD102" s="142"/>
      <c r="LE102" s="142"/>
      <c r="LF102" s="142">
        <v>2</v>
      </c>
      <c r="LG102" s="142">
        <v>3</v>
      </c>
      <c r="LH102" s="142">
        <v>0</v>
      </c>
      <c r="LI102" s="142">
        <v>0</v>
      </c>
      <c r="LJ102" s="142"/>
      <c r="LK102" s="142"/>
      <c r="LL102" s="142"/>
      <c r="LM102" s="142"/>
      <c r="LN102" s="142"/>
      <c r="LO102" s="142"/>
      <c r="LP102" s="142"/>
      <c r="LQ102" s="194"/>
      <c r="LR102" s="142"/>
      <c r="LS102" s="144"/>
      <c r="LT102" s="142"/>
      <c r="LU102" s="142"/>
      <c r="LV102" s="142"/>
      <c r="LW102" s="142"/>
      <c r="LX102" s="142"/>
      <c r="LY102" s="142"/>
      <c r="LZ102" s="142">
        <v>4.9749999999999996</v>
      </c>
      <c r="MA102" s="142" t="s">
        <v>2026</v>
      </c>
      <c r="MB102" s="144" t="s">
        <v>2027</v>
      </c>
      <c r="MC102" s="142">
        <v>0</v>
      </c>
      <c r="MD102" s="142"/>
      <c r="ME102" s="142"/>
      <c r="MF102" s="142"/>
      <c r="MG102" s="142"/>
      <c r="MH102" s="142"/>
      <c r="MI102" s="142"/>
      <c r="MJ102" s="142"/>
      <c r="MK102" s="142"/>
      <c r="ML102" s="142"/>
      <c r="MM102" s="142"/>
      <c r="MN102" s="142"/>
      <c r="MO102" s="142"/>
      <c r="MP102" s="142"/>
      <c r="MQ102" s="142"/>
      <c r="MR102" s="142"/>
      <c r="MS102" s="142"/>
      <c r="MT102" s="142"/>
      <c r="MU102" s="142"/>
      <c r="MV102" s="142"/>
      <c r="MW102" s="142"/>
      <c r="MX102" s="142"/>
      <c r="MY102" s="150"/>
      <c r="MZ102" s="142"/>
      <c r="NA102" s="181" t="s">
        <v>832</v>
      </c>
      <c r="NB102" s="142"/>
      <c r="NC102" s="142"/>
      <c r="ND102" s="142" t="s">
        <v>2028</v>
      </c>
      <c r="NE102" s="271">
        <v>45644.490885613399</v>
      </c>
      <c r="NF102" s="271">
        <v>45654.475000266197</v>
      </c>
      <c r="NG102" s="270">
        <v>45644</v>
      </c>
      <c r="NH102" s="128"/>
      <c r="NI102" s="128" t="s">
        <v>322</v>
      </c>
      <c r="NJ102" s="128"/>
      <c r="NK102" s="128" t="s">
        <v>322</v>
      </c>
      <c r="NL102" s="128"/>
      <c r="NM102" s="128" t="s">
        <v>323</v>
      </c>
      <c r="NN102" s="128"/>
      <c r="NO102" s="128" t="s">
        <v>727</v>
      </c>
      <c r="NP102" s="136" t="s">
        <v>832</v>
      </c>
      <c r="NQ102" s="136" t="s">
        <v>530</v>
      </c>
      <c r="NR102" s="128" t="s">
        <v>331</v>
      </c>
      <c r="NS102" s="128">
        <v>1</v>
      </c>
      <c r="NT102" s="128">
        <v>0</v>
      </c>
      <c r="NU102" s="128">
        <v>0</v>
      </c>
      <c r="NV102" s="128">
        <v>0</v>
      </c>
      <c r="NW102" s="128">
        <v>0</v>
      </c>
      <c r="NX102" s="128">
        <v>0</v>
      </c>
      <c r="NY102" s="128"/>
      <c r="NZ102" s="128" t="s">
        <v>329</v>
      </c>
      <c r="OA102" s="128">
        <v>0</v>
      </c>
      <c r="OB102" s="128">
        <v>1</v>
      </c>
      <c r="OC102" s="128">
        <v>0</v>
      </c>
      <c r="OD102" s="128">
        <v>0</v>
      </c>
      <c r="OE102" s="128">
        <v>0</v>
      </c>
      <c r="OF102" s="128">
        <v>0</v>
      </c>
      <c r="OG102" s="128">
        <v>0</v>
      </c>
      <c r="OH102" s="128">
        <v>0</v>
      </c>
      <c r="OI102" s="128">
        <v>0</v>
      </c>
      <c r="OJ102" s="128">
        <v>0</v>
      </c>
      <c r="OK102" s="128">
        <v>0</v>
      </c>
      <c r="OL102" s="128"/>
      <c r="OM102" s="128"/>
      <c r="ON102" s="128"/>
      <c r="OO102" s="128"/>
      <c r="OP102" s="128"/>
      <c r="OQ102" s="128"/>
      <c r="OR102" s="128"/>
      <c r="OS102" s="128"/>
      <c r="OT102" s="128"/>
      <c r="OU102" s="128"/>
      <c r="OV102" s="128"/>
      <c r="OW102" s="128"/>
      <c r="OX102" s="128"/>
      <c r="OY102" s="128"/>
      <c r="OZ102" s="128"/>
      <c r="PA102" s="128"/>
      <c r="PB102" s="128"/>
      <c r="PC102" s="128"/>
      <c r="PD102" s="128"/>
      <c r="PE102" s="128"/>
      <c r="PF102" s="128"/>
      <c r="PG102" s="128"/>
      <c r="PH102" s="128"/>
      <c r="PI102" s="128"/>
      <c r="PJ102" s="128"/>
      <c r="PK102" s="128"/>
      <c r="PL102" s="128"/>
      <c r="PM102" s="128"/>
      <c r="PN102" s="128"/>
      <c r="PO102" s="128"/>
      <c r="PP102" s="128"/>
      <c r="PQ102" s="128"/>
      <c r="PR102" s="128"/>
      <c r="PS102" s="128">
        <v>2</v>
      </c>
      <c r="PT102" s="128">
        <v>3</v>
      </c>
      <c r="PU102" s="128">
        <v>0</v>
      </c>
      <c r="PV102" s="128">
        <v>0</v>
      </c>
      <c r="PW102" s="128"/>
      <c r="PX102" s="128"/>
      <c r="PY102" s="128"/>
      <c r="PZ102" s="128"/>
      <c r="QA102" s="128"/>
      <c r="QB102" s="128"/>
      <c r="QC102" s="128"/>
      <c r="QD102" s="198"/>
      <c r="QE102" s="128"/>
      <c r="QF102" s="163"/>
      <c r="QG102" s="128"/>
      <c r="QH102" s="128"/>
      <c r="QI102" s="128"/>
      <c r="QJ102" s="128"/>
      <c r="QK102" s="128"/>
      <c r="QL102" s="128"/>
      <c r="QM102" s="128">
        <v>2.5449999999999999</v>
      </c>
      <c r="QN102" s="128" t="s">
        <v>2029</v>
      </c>
      <c r="QO102" s="163" t="s">
        <v>2030</v>
      </c>
      <c r="QP102" s="128">
        <v>0</v>
      </c>
      <c r="QQ102" s="128"/>
      <c r="QR102" s="128"/>
      <c r="QS102" s="128"/>
      <c r="QT102" s="128"/>
      <c r="QU102" s="128"/>
      <c r="QV102" s="128"/>
      <c r="QW102" s="128"/>
      <c r="QX102" s="128"/>
      <c r="QY102" s="128"/>
      <c r="QZ102" s="128"/>
      <c r="RA102" s="128"/>
      <c r="RB102" s="128"/>
      <c r="RC102" s="128"/>
      <c r="RD102" s="128"/>
      <c r="RE102" s="128"/>
      <c r="RF102" s="128"/>
      <c r="RG102" s="128"/>
      <c r="RH102" s="128"/>
      <c r="RI102" s="128"/>
      <c r="RJ102" s="128"/>
      <c r="RK102" s="128"/>
      <c r="RL102" s="128"/>
      <c r="RM102" s="130"/>
      <c r="RN102" s="128"/>
      <c r="RO102" s="130"/>
      <c r="RP102" s="128"/>
      <c r="RQ102" s="128" t="s">
        <v>2031</v>
      </c>
      <c r="RR102" s="105">
        <f t="shared" si="75"/>
        <v>2.7900000000000009</v>
      </c>
      <c r="RS102" s="113">
        <f t="shared" si="76"/>
        <v>2.7949999999999999</v>
      </c>
      <c r="RT102" s="105">
        <f t="shared" si="77"/>
        <v>2.4299999999999997</v>
      </c>
      <c r="RU102" s="105">
        <f t="shared" si="78"/>
        <v>0</v>
      </c>
      <c r="RV102" s="105">
        <f t="shared" si="79"/>
        <v>0</v>
      </c>
      <c r="RW102" s="105">
        <f t="shared" si="80"/>
        <v>0</v>
      </c>
      <c r="RX102" s="105">
        <f t="shared" si="81"/>
        <v>0</v>
      </c>
      <c r="RY102" s="105">
        <f t="shared" si="82"/>
        <v>0</v>
      </c>
      <c r="RZ102" s="105">
        <f t="shared" si="83"/>
        <v>0</v>
      </c>
      <c r="SA102" s="105">
        <f t="shared" si="84"/>
        <v>0</v>
      </c>
      <c r="SB102" s="105">
        <f t="shared" si="85"/>
        <v>0</v>
      </c>
      <c r="SC102" s="105">
        <f t="shared" si="86"/>
        <v>0</v>
      </c>
      <c r="SD102" s="106">
        <f t="shared" si="62"/>
        <v>2.6716666666666669</v>
      </c>
      <c r="SE102" s="106">
        <f t="shared" si="63"/>
        <v>0</v>
      </c>
      <c r="SF102" s="106">
        <f t="shared" si="64"/>
        <v>0</v>
      </c>
      <c r="SG102" s="106">
        <f t="shared" si="59"/>
        <v>0</v>
      </c>
      <c r="SH102" s="107">
        <f>(SD102/1000)*Parameters!$H$2</f>
        <v>7.8814166666666668E-5</v>
      </c>
      <c r="SI102" s="107">
        <f>(SE102/1000)*Parameters!$H$4</f>
        <v>0</v>
      </c>
      <c r="SJ102" s="107">
        <f>(SF102/1000)*Parameters!$H$3</f>
        <v>0</v>
      </c>
      <c r="SK102" s="107">
        <f>(SG102/1000)*Parameters!$H$5</f>
        <v>0</v>
      </c>
      <c r="SL102" s="108">
        <f t="shared" si="65"/>
        <v>7.8814166666666668E-5</v>
      </c>
      <c r="SM102" s="109">
        <f t="shared" si="60"/>
        <v>1</v>
      </c>
      <c r="SN102" s="109">
        <f t="shared" si="72"/>
        <v>0</v>
      </c>
      <c r="SO102" s="109">
        <f t="shared" si="73"/>
        <v>0</v>
      </c>
      <c r="SP102" s="109">
        <f t="shared" si="74"/>
        <v>0</v>
      </c>
      <c r="SQ102" s="110">
        <f>SUM(GS102*Parameters!$L$2,GT102*Parameters!$L$3,GU102*Parameters!$L$4,GV102*Parameters!$L$5)</f>
        <v>4.4000000000000004</v>
      </c>
      <c r="SR102" s="110">
        <f>SUM(LF102*Parameters!$L$2,LG102*Parameters!$L$3,LH102*Parameters!$L$4,LI102*Parameters!$L$5)</f>
        <v>3.4000000000000004</v>
      </c>
      <c r="SS102" s="110">
        <f>SUM(PS102*Parameters!$L$2,PT102*Parameters!$L$3,PU102*Parameters!$L$4,PV102*Parameters!$L$5)</f>
        <v>3.4000000000000004</v>
      </c>
      <c r="ST102" s="110">
        <f t="shared" si="66"/>
        <v>3.7333333333333338</v>
      </c>
      <c r="SU102" s="111">
        <f t="shared" si="67"/>
        <v>0.72361853832442058</v>
      </c>
      <c r="SV102" s="111">
        <f t="shared" si="68"/>
        <v>0</v>
      </c>
      <c r="SW102" s="111">
        <f t="shared" si="69"/>
        <v>0</v>
      </c>
      <c r="SX102" s="111">
        <f t="shared" si="70"/>
        <v>0</v>
      </c>
      <c r="SY102" s="162">
        <f t="shared" si="87"/>
        <v>45641</v>
      </c>
      <c r="SZ102" s="162">
        <f t="shared" si="71"/>
        <v>45641</v>
      </c>
    </row>
    <row r="103" spans="1:520">
      <c r="A103" s="276">
        <v>45641.524424652802</v>
      </c>
      <c r="B103" s="276">
        <v>45641.526624050901</v>
      </c>
      <c r="C103" s="276">
        <v>45641</v>
      </c>
      <c r="D103" s="121"/>
      <c r="E103" s="121" t="s">
        <v>322</v>
      </c>
      <c r="F103" s="121"/>
      <c r="G103" s="121" t="s">
        <v>322</v>
      </c>
      <c r="H103" s="121"/>
      <c r="I103" s="121" t="s">
        <v>323</v>
      </c>
      <c r="J103" s="121"/>
      <c r="K103" s="121" t="s">
        <v>727</v>
      </c>
      <c r="L103" s="151" t="s">
        <v>821</v>
      </c>
      <c r="M103" s="245" t="s">
        <v>531</v>
      </c>
      <c r="N103" s="121" t="s">
        <v>331</v>
      </c>
      <c r="O103" s="121">
        <v>1</v>
      </c>
      <c r="P103" s="121">
        <v>0</v>
      </c>
      <c r="Q103" s="121">
        <v>0</v>
      </c>
      <c r="R103" s="121">
        <v>0</v>
      </c>
      <c r="S103" s="121">
        <v>0</v>
      </c>
      <c r="T103" s="121">
        <v>0</v>
      </c>
      <c r="U103" s="121"/>
      <c r="V103" s="121" t="s">
        <v>329</v>
      </c>
      <c r="W103" s="121">
        <v>0</v>
      </c>
      <c r="X103" s="121">
        <v>1</v>
      </c>
      <c r="Y103" s="117">
        <v>0</v>
      </c>
      <c r="Z103" s="117">
        <v>0</v>
      </c>
      <c r="AA103" s="117">
        <v>0</v>
      </c>
      <c r="AB103" s="117">
        <v>0</v>
      </c>
      <c r="AC103" s="117">
        <v>0</v>
      </c>
      <c r="AD103" s="117">
        <v>0</v>
      </c>
      <c r="AE103" s="117">
        <v>0</v>
      </c>
      <c r="AF103" s="117">
        <v>0</v>
      </c>
      <c r="AG103" s="117">
        <v>0</v>
      </c>
      <c r="AH103" s="117"/>
      <c r="AI103" s="117"/>
      <c r="AJ103" s="117"/>
      <c r="AK103" s="117"/>
      <c r="AL103" s="117"/>
      <c r="AM103" s="117"/>
      <c r="AN103" s="117"/>
      <c r="AO103" s="117"/>
      <c r="AP103" s="117"/>
      <c r="AQ103" s="117"/>
      <c r="AR103" s="117"/>
      <c r="AS103" s="117"/>
      <c r="AT103" s="117"/>
      <c r="AU103" s="117"/>
      <c r="AV103" s="117"/>
      <c r="AW103" s="117"/>
      <c r="AX103" s="117"/>
      <c r="AY103" s="117"/>
      <c r="AZ103" s="117"/>
      <c r="BA103" s="117"/>
      <c r="BB103" s="117"/>
      <c r="BC103" s="117"/>
      <c r="BD103" s="117"/>
      <c r="BE103" s="117"/>
      <c r="BF103" s="190"/>
      <c r="BG103" s="121"/>
      <c r="BH103" s="122"/>
      <c r="BI103" s="117"/>
      <c r="BJ103" s="117"/>
      <c r="BK103" s="117"/>
      <c r="BL103" s="117"/>
      <c r="BM103" s="117"/>
      <c r="BN103" s="117"/>
      <c r="BO103" s="117">
        <v>10.36</v>
      </c>
      <c r="BP103" s="117" t="s">
        <v>2032</v>
      </c>
      <c r="BQ103" s="122" t="s">
        <v>2033</v>
      </c>
      <c r="BR103" s="117"/>
      <c r="BS103" s="117"/>
      <c r="BT103" s="117"/>
      <c r="BU103" s="117"/>
      <c r="BV103" s="117"/>
      <c r="BW103" s="117"/>
      <c r="BX103" s="117"/>
      <c r="BY103" s="117"/>
      <c r="BZ103" s="117"/>
      <c r="CA103" s="117"/>
      <c r="CB103" s="117"/>
      <c r="CC103" s="117"/>
      <c r="CD103" s="117"/>
      <c r="CE103" s="117"/>
      <c r="CF103" s="117"/>
      <c r="CG103" s="117"/>
      <c r="CH103" s="117"/>
      <c r="CI103" s="117"/>
      <c r="CJ103" s="117"/>
      <c r="CK103" s="117"/>
      <c r="CL103" s="117"/>
      <c r="CM103" s="117"/>
      <c r="CN103" s="117"/>
      <c r="CO103" s="117"/>
      <c r="CP103" s="117"/>
      <c r="CQ103" s="117"/>
      <c r="CR103" s="117"/>
      <c r="CS103" s="117"/>
      <c r="CT103" s="117"/>
      <c r="CU103" s="117"/>
      <c r="CV103" s="117"/>
      <c r="CW103" s="117"/>
      <c r="CX103" s="117"/>
      <c r="CY103" s="117"/>
      <c r="CZ103" s="117"/>
      <c r="DA103" s="117"/>
      <c r="DB103" s="117"/>
      <c r="DC103" s="117"/>
      <c r="DD103" s="117"/>
      <c r="DE103" s="117"/>
      <c r="DF103" s="117"/>
      <c r="DG103" s="117"/>
      <c r="DH103" s="117"/>
      <c r="DI103" s="117"/>
      <c r="DJ103" s="117"/>
      <c r="DK103" s="117"/>
      <c r="DL103" s="117"/>
      <c r="DM103" s="117"/>
      <c r="DN103" s="171"/>
      <c r="DO103" s="117"/>
      <c r="DP103" s="166"/>
      <c r="DQ103" s="117"/>
      <c r="DR103" s="166"/>
      <c r="DS103" s="117"/>
      <c r="DT103" s="117"/>
      <c r="DU103" s="117"/>
      <c r="DV103" s="117"/>
      <c r="DW103" s="248" t="s">
        <v>821</v>
      </c>
      <c r="DX103" s="117"/>
      <c r="DY103" s="117"/>
      <c r="DZ103" s="117"/>
      <c r="EA103" s="117"/>
      <c r="EB103" s="117"/>
      <c r="EC103" s="117"/>
      <c r="ED103" s="117" t="s">
        <v>2034</v>
      </c>
      <c r="EE103" s="161">
        <v>45642.523112650502</v>
      </c>
      <c r="EF103" s="262">
        <v>45642.527161516198</v>
      </c>
      <c r="EG103" s="252">
        <v>45642</v>
      </c>
      <c r="EH103" s="129"/>
      <c r="EI103" s="129" t="s">
        <v>322</v>
      </c>
      <c r="EJ103" s="129"/>
      <c r="EK103" s="129" t="s">
        <v>322</v>
      </c>
      <c r="EL103" s="129"/>
      <c r="EM103" s="129" t="s">
        <v>323</v>
      </c>
      <c r="EN103" s="129"/>
      <c r="EO103" s="129" t="s">
        <v>727</v>
      </c>
      <c r="EP103" s="153" t="s">
        <v>825</v>
      </c>
      <c r="EQ103" s="153" t="s">
        <v>531</v>
      </c>
      <c r="ER103" s="129" t="s">
        <v>331</v>
      </c>
      <c r="ES103" s="129">
        <v>1</v>
      </c>
      <c r="ET103" s="129">
        <v>0</v>
      </c>
      <c r="EU103" s="129">
        <v>0</v>
      </c>
      <c r="EV103" s="129">
        <v>0</v>
      </c>
      <c r="EW103" s="129">
        <v>0</v>
      </c>
      <c r="EX103" s="129">
        <v>0</v>
      </c>
      <c r="EY103" s="129"/>
      <c r="EZ103" s="129" t="s">
        <v>329</v>
      </c>
      <c r="FA103" s="129">
        <v>0</v>
      </c>
      <c r="FB103" s="129">
        <v>1</v>
      </c>
      <c r="FC103" s="129">
        <v>0</v>
      </c>
      <c r="FD103" s="129">
        <v>0</v>
      </c>
      <c r="FE103" s="129">
        <v>0</v>
      </c>
      <c r="FF103" s="129">
        <v>0</v>
      </c>
      <c r="FG103" s="129">
        <v>0</v>
      </c>
      <c r="FH103" s="129">
        <v>0</v>
      </c>
      <c r="FI103" s="129">
        <v>0</v>
      </c>
      <c r="FJ103" s="129">
        <v>0</v>
      </c>
      <c r="FK103" s="129">
        <v>0</v>
      </c>
      <c r="FL103" s="129"/>
      <c r="FM103" s="129"/>
      <c r="FN103" s="129"/>
      <c r="FO103" s="129"/>
      <c r="FP103" s="129"/>
      <c r="FQ103" s="129"/>
      <c r="FR103" s="129"/>
      <c r="FS103" s="129"/>
      <c r="FT103" s="129"/>
      <c r="FU103" s="129"/>
      <c r="FV103" s="129"/>
      <c r="FW103" s="129"/>
      <c r="FX103" s="129"/>
      <c r="FY103" s="129"/>
      <c r="FZ103" s="129"/>
      <c r="GA103" s="129"/>
      <c r="GB103" s="129"/>
      <c r="GC103" s="129"/>
      <c r="GD103" s="129"/>
      <c r="GE103" s="129"/>
      <c r="GF103" s="129"/>
      <c r="GG103" s="129"/>
      <c r="GH103" s="129"/>
      <c r="GI103" s="129"/>
      <c r="GJ103" s="129"/>
      <c r="GK103" s="129"/>
      <c r="GL103" s="129"/>
      <c r="GM103" s="129"/>
      <c r="GN103" s="129"/>
      <c r="GO103" s="129"/>
      <c r="GP103" s="129"/>
      <c r="GQ103" s="129"/>
      <c r="GR103" s="129"/>
      <c r="GS103" s="129">
        <v>4</v>
      </c>
      <c r="GT103" s="129">
        <v>1</v>
      </c>
      <c r="GU103" s="129">
        <v>1</v>
      </c>
      <c r="GV103" s="129">
        <v>1</v>
      </c>
      <c r="GW103" s="129"/>
      <c r="GX103" s="129"/>
      <c r="GY103" s="129"/>
      <c r="GZ103" s="129"/>
      <c r="HA103" s="129"/>
      <c r="HB103" s="129"/>
      <c r="HC103" s="129"/>
      <c r="HD103" s="186"/>
      <c r="HE103" s="129"/>
      <c r="HF103" s="140"/>
      <c r="HG103" s="129"/>
      <c r="HH103" s="129"/>
      <c r="HI103" s="129"/>
      <c r="HJ103" s="129"/>
      <c r="HK103" s="129"/>
      <c r="HL103" s="129"/>
      <c r="HM103" s="129">
        <v>8.375</v>
      </c>
      <c r="HN103" s="129" t="s">
        <v>2035</v>
      </c>
      <c r="HO103" s="140" t="s">
        <v>2036</v>
      </c>
      <c r="HP103" s="129">
        <v>0</v>
      </c>
      <c r="HQ103" s="129"/>
      <c r="HR103" s="129"/>
      <c r="HS103" s="129"/>
      <c r="HT103" s="129"/>
      <c r="HU103" s="129"/>
      <c r="HV103" s="129"/>
      <c r="HW103" s="129"/>
      <c r="HX103" s="129"/>
      <c r="HY103" s="129"/>
      <c r="HZ103" s="129"/>
      <c r="IA103" s="129"/>
      <c r="IB103" s="129"/>
      <c r="IC103" s="129"/>
      <c r="ID103" s="129"/>
      <c r="IE103" s="129"/>
      <c r="IF103" s="129"/>
      <c r="IG103" s="129"/>
      <c r="IH103" s="129"/>
      <c r="II103" s="129"/>
      <c r="IJ103" s="129"/>
      <c r="IK103" s="129"/>
      <c r="IL103" s="177" t="s">
        <v>825</v>
      </c>
      <c r="IM103" s="129"/>
      <c r="IN103" s="139"/>
      <c r="IO103" s="129"/>
      <c r="IP103" s="129"/>
      <c r="IQ103" s="129" t="s">
        <v>2037</v>
      </c>
      <c r="IR103" s="266">
        <v>45643.478309618098</v>
      </c>
      <c r="IS103" s="266">
        <v>45643.500887986098</v>
      </c>
      <c r="IT103" s="265">
        <v>45643</v>
      </c>
      <c r="IU103" s="142"/>
      <c r="IV103" s="142" t="s">
        <v>322</v>
      </c>
      <c r="IW103" s="142"/>
      <c r="IX103" s="142" t="s">
        <v>322</v>
      </c>
      <c r="IY103" s="142"/>
      <c r="IZ103" s="142" t="s">
        <v>323</v>
      </c>
      <c r="JA103" s="142"/>
      <c r="JB103" s="142" t="s">
        <v>727</v>
      </c>
      <c r="JC103" s="154" t="s">
        <v>828</v>
      </c>
      <c r="JD103" s="154" t="s">
        <v>531</v>
      </c>
      <c r="JE103" s="142" t="s">
        <v>331</v>
      </c>
      <c r="JF103" s="142">
        <v>1</v>
      </c>
      <c r="JG103" s="142">
        <v>0</v>
      </c>
      <c r="JH103" s="142">
        <v>0</v>
      </c>
      <c r="JI103" s="142">
        <v>0</v>
      </c>
      <c r="JJ103" s="142">
        <v>0</v>
      </c>
      <c r="JK103" s="142">
        <v>0</v>
      </c>
      <c r="JL103" s="142"/>
      <c r="JM103" s="142" t="s">
        <v>329</v>
      </c>
      <c r="JN103" s="142">
        <v>0</v>
      </c>
      <c r="JO103" s="142">
        <v>1</v>
      </c>
      <c r="JP103" s="142">
        <v>0</v>
      </c>
      <c r="JQ103" s="142">
        <v>0</v>
      </c>
      <c r="JR103" s="142">
        <v>0</v>
      </c>
      <c r="JS103" s="142">
        <v>0</v>
      </c>
      <c r="JT103" s="142">
        <v>0</v>
      </c>
      <c r="JU103" s="145">
        <v>0</v>
      </c>
      <c r="JV103" s="142">
        <v>0</v>
      </c>
      <c r="JW103" s="142">
        <v>0</v>
      </c>
      <c r="JX103" s="142">
        <v>0</v>
      </c>
      <c r="JY103" s="142"/>
      <c r="JZ103" s="142"/>
      <c r="KA103" s="142"/>
      <c r="KB103" s="142"/>
      <c r="KC103" s="142"/>
      <c r="KD103" s="142"/>
      <c r="KE103" s="142"/>
      <c r="KF103" s="142"/>
      <c r="KG103" s="142"/>
      <c r="KH103" s="142"/>
      <c r="KI103" s="142"/>
      <c r="KJ103" s="142"/>
      <c r="KK103" s="142"/>
      <c r="KL103" s="142"/>
      <c r="KM103" s="142"/>
      <c r="KN103" s="142"/>
      <c r="KO103" s="142"/>
      <c r="KP103" s="142"/>
      <c r="KQ103" s="142"/>
      <c r="KR103" s="142"/>
      <c r="KS103" s="142"/>
      <c r="KT103" s="142"/>
      <c r="KU103" s="142"/>
      <c r="KV103" s="142"/>
      <c r="KW103" s="142"/>
      <c r="KX103" s="142"/>
      <c r="KY103" s="142"/>
      <c r="KZ103" s="142"/>
      <c r="LA103" s="142"/>
      <c r="LB103" s="142"/>
      <c r="LC103" s="142"/>
      <c r="LD103" s="142"/>
      <c r="LE103" s="142"/>
      <c r="LF103" s="142">
        <v>4</v>
      </c>
      <c r="LG103" s="142">
        <v>1</v>
      </c>
      <c r="LH103" s="142">
        <v>1</v>
      </c>
      <c r="LI103" s="142">
        <v>1</v>
      </c>
      <c r="LJ103" s="142"/>
      <c r="LK103" s="142"/>
      <c r="LL103" s="142"/>
      <c r="LM103" s="142"/>
      <c r="LN103" s="142"/>
      <c r="LO103" s="142"/>
      <c r="LP103" s="142"/>
      <c r="LQ103" s="194"/>
      <c r="LR103" s="142"/>
      <c r="LS103" s="144"/>
      <c r="LT103" s="142"/>
      <c r="LU103" s="142"/>
      <c r="LV103" s="142"/>
      <c r="LW103" s="142"/>
      <c r="LX103" s="142"/>
      <c r="LY103" s="142"/>
      <c r="LZ103" s="142">
        <v>5.58</v>
      </c>
      <c r="MA103" s="142" t="s">
        <v>2038</v>
      </c>
      <c r="MB103" s="144" t="s">
        <v>2039</v>
      </c>
      <c r="MC103" s="142">
        <v>0</v>
      </c>
      <c r="MD103" s="142"/>
      <c r="ME103" s="142"/>
      <c r="MF103" s="142"/>
      <c r="MG103" s="142"/>
      <c r="MH103" s="142"/>
      <c r="MI103" s="142"/>
      <c r="MJ103" s="142"/>
      <c r="MK103" s="142"/>
      <c r="ML103" s="142"/>
      <c r="MM103" s="142"/>
      <c r="MN103" s="142"/>
      <c r="MO103" s="142"/>
      <c r="MP103" s="142"/>
      <c r="MQ103" s="142"/>
      <c r="MR103" s="142"/>
      <c r="MS103" s="142"/>
      <c r="MT103" s="142"/>
      <c r="MU103" s="142"/>
      <c r="MV103" s="142"/>
      <c r="MW103" s="142"/>
      <c r="MX103" s="142"/>
      <c r="MY103" s="150"/>
      <c r="MZ103" s="142"/>
      <c r="NA103" s="181" t="s">
        <v>828</v>
      </c>
      <c r="NB103" s="142"/>
      <c r="NC103" s="142"/>
      <c r="ND103" s="142" t="s">
        <v>2040</v>
      </c>
      <c r="NE103" s="271">
        <v>45644.4786526389</v>
      </c>
      <c r="NF103" s="271">
        <v>45644.500474050903</v>
      </c>
      <c r="NG103" s="270">
        <v>45644</v>
      </c>
      <c r="NH103" s="128"/>
      <c r="NI103" s="128" t="s">
        <v>322</v>
      </c>
      <c r="NJ103" s="128"/>
      <c r="NK103" s="128" t="s">
        <v>322</v>
      </c>
      <c r="NL103" s="128"/>
      <c r="NM103" s="128" t="s">
        <v>323</v>
      </c>
      <c r="NN103" s="128"/>
      <c r="NO103" s="128" t="s">
        <v>727</v>
      </c>
      <c r="NP103" s="136" t="s">
        <v>832</v>
      </c>
      <c r="NQ103" s="136" t="s">
        <v>531</v>
      </c>
      <c r="NR103" s="128" t="s">
        <v>331</v>
      </c>
      <c r="NS103" s="128">
        <v>1</v>
      </c>
      <c r="NT103" s="128">
        <v>0</v>
      </c>
      <c r="NU103" s="128">
        <v>0</v>
      </c>
      <c r="NV103" s="128">
        <v>0</v>
      </c>
      <c r="NW103" s="128">
        <v>0</v>
      </c>
      <c r="NX103" s="128">
        <v>0</v>
      </c>
      <c r="NY103" s="128"/>
      <c r="NZ103" s="128" t="s">
        <v>329</v>
      </c>
      <c r="OA103" s="128">
        <v>0</v>
      </c>
      <c r="OB103" s="128">
        <v>1</v>
      </c>
      <c r="OC103" s="128">
        <v>0</v>
      </c>
      <c r="OD103" s="128">
        <v>0</v>
      </c>
      <c r="OE103" s="128">
        <v>0</v>
      </c>
      <c r="OF103" s="128">
        <v>0</v>
      </c>
      <c r="OG103" s="128">
        <v>0</v>
      </c>
      <c r="OH103" s="128">
        <v>0</v>
      </c>
      <c r="OI103" s="128">
        <v>0</v>
      </c>
      <c r="OJ103" s="128">
        <v>0</v>
      </c>
      <c r="OK103" s="128">
        <v>0</v>
      </c>
      <c r="OL103" s="128"/>
      <c r="OM103" s="128"/>
      <c r="ON103" s="128"/>
      <c r="OO103" s="128"/>
      <c r="OP103" s="128"/>
      <c r="OQ103" s="128"/>
      <c r="OR103" s="128"/>
      <c r="OS103" s="128"/>
      <c r="OT103" s="128"/>
      <c r="OU103" s="128"/>
      <c r="OV103" s="128"/>
      <c r="OW103" s="128"/>
      <c r="OX103" s="128"/>
      <c r="OY103" s="128"/>
      <c r="OZ103" s="128"/>
      <c r="PA103" s="128"/>
      <c r="PB103" s="128"/>
      <c r="PC103" s="128"/>
      <c r="PD103" s="128"/>
      <c r="PE103" s="128"/>
      <c r="PF103" s="128"/>
      <c r="PG103" s="128"/>
      <c r="PH103" s="128"/>
      <c r="PI103" s="128"/>
      <c r="PJ103" s="128"/>
      <c r="PK103" s="128"/>
      <c r="PL103" s="128"/>
      <c r="PM103" s="128"/>
      <c r="PN103" s="128"/>
      <c r="PO103" s="128"/>
      <c r="PP103" s="128"/>
      <c r="PQ103" s="128"/>
      <c r="PR103" s="128"/>
      <c r="PS103" s="128">
        <v>4</v>
      </c>
      <c r="PT103" s="128">
        <v>1</v>
      </c>
      <c r="PU103" s="128">
        <v>1</v>
      </c>
      <c r="PV103" s="128">
        <v>1</v>
      </c>
      <c r="PW103" s="128"/>
      <c r="PX103" s="128"/>
      <c r="PY103" s="128"/>
      <c r="PZ103" s="128"/>
      <c r="QA103" s="128"/>
      <c r="QB103" s="128"/>
      <c r="QC103" s="128"/>
      <c r="QD103" s="198"/>
      <c r="QE103" s="128"/>
      <c r="QF103" s="163"/>
      <c r="QG103" s="128"/>
      <c r="QH103" s="128"/>
      <c r="QI103" s="128"/>
      <c r="QJ103" s="128"/>
      <c r="QK103" s="128"/>
      <c r="QL103" s="128"/>
      <c r="QM103" s="128">
        <v>2.78</v>
      </c>
      <c r="QN103" s="128" t="s">
        <v>2041</v>
      </c>
      <c r="QO103" s="163" t="s">
        <v>2042</v>
      </c>
      <c r="QP103" s="128">
        <v>0</v>
      </c>
      <c r="QQ103" s="128"/>
      <c r="QR103" s="128"/>
      <c r="QS103" s="128"/>
      <c r="QT103" s="128"/>
      <c r="QU103" s="128"/>
      <c r="QV103" s="128"/>
      <c r="QW103" s="128"/>
      <c r="QX103" s="128"/>
      <c r="QY103" s="128"/>
      <c r="QZ103" s="128"/>
      <c r="RA103" s="128"/>
      <c r="RB103" s="128"/>
      <c r="RC103" s="128"/>
      <c r="RD103" s="128"/>
      <c r="RE103" s="128"/>
      <c r="RF103" s="128"/>
      <c r="RG103" s="128"/>
      <c r="RH103" s="128"/>
      <c r="RI103" s="128"/>
      <c r="RJ103" s="128"/>
      <c r="RK103" s="128"/>
      <c r="RL103" s="128"/>
      <c r="RM103" s="130"/>
      <c r="RN103" s="128"/>
      <c r="RO103" s="130"/>
      <c r="RP103" s="128"/>
      <c r="RQ103" s="128" t="s">
        <v>2043</v>
      </c>
      <c r="RR103" s="105">
        <f t="shared" si="75"/>
        <v>1.9849999999999994</v>
      </c>
      <c r="RS103" s="113">
        <f t="shared" si="76"/>
        <v>2.7949999999999999</v>
      </c>
      <c r="RT103" s="105">
        <f t="shared" si="77"/>
        <v>2.8000000000000003</v>
      </c>
      <c r="RU103" s="105">
        <f t="shared" si="78"/>
        <v>0</v>
      </c>
      <c r="RV103" s="105">
        <f t="shared" si="79"/>
        <v>0</v>
      </c>
      <c r="RW103" s="105">
        <f t="shared" si="80"/>
        <v>0</v>
      </c>
      <c r="RX103" s="105">
        <f t="shared" si="81"/>
        <v>0</v>
      </c>
      <c r="RY103" s="105">
        <f t="shared" si="82"/>
        <v>0</v>
      </c>
      <c r="RZ103" s="105">
        <f t="shared" si="83"/>
        <v>0</v>
      </c>
      <c r="SA103" s="105">
        <f t="shared" si="84"/>
        <v>0</v>
      </c>
      <c r="SB103" s="105">
        <f t="shared" si="85"/>
        <v>0</v>
      </c>
      <c r="SC103" s="105">
        <f t="shared" si="86"/>
        <v>0</v>
      </c>
      <c r="SD103" s="106">
        <f t="shared" si="62"/>
        <v>2.5266666666666668</v>
      </c>
      <c r="SE103" s="106">
        <f t="shared" si="63"/>
        <v>0</v>
      </c>
      <c r="SF103" s="106">
        <f t="shared" si="64"/>
        <v>0</v>
      </c>
      <c r="SG103" s="106">
        <f t="shared" si="59"/>
        <v>0</v>
      </c>
      <c r="SH103" s="107">
        <f>(SD103/1000)*Parameters!$H$2</f>
        <v>7.4536666666666661E-5</v>
      </c>
      <c r="SI103" s="107">
        <f>(SE103/1000)*Parameters!$H$4</f>
        <v>0</v>
      </c>
      <c r="SJ103" s="107">
        <f>(SF103/1000)*Parameters!$H$3</f>
        <v>0</v>
      </c>
      <c r="SK103" s="107">
        <f>(SG103/1000)*Parameters!$H$5</f>
        <v>0</v>
      </c>
      <c r="SL103" s="108">
        <f t="shared" si="65"/>
        <v>7.4536666666666661E-5</v>
      </c>
      <c r="SM103" s="109">
        <f t="shared" si="60"/>
        <v>1</v>
      </c>
      <c r="SN103" s="109">
        <f t="shared" si="72"/>
        <v>0</v>
      </c>
      <c r="SO103" s="109">
        <f t="shared" si="73"/>
        <v>0</v>
      </c>
      <c r="SP103" s="109">
        <f t="shared" si="74"/>
        <v>0</v>
      </c>
      <c r="SQ103" s="110">
        <f>SUM(GS103*Parameters!$L$2,GT103*Parameters!$L$3,GU103*Parameters!$L$4,GV103*Parameters!$L$5)</f>
        <v>4.5999999999999996</v>
      </c>
      <c r="SR103" s="110">
        <f>SUM(LF103*Parameters!$L$2,LG103*Parameters!$L$3,LH103*Parameters!$L$4,LI103*Parameters!$L$5)</f>
        <v>4.5999999999999996</v>
      </c>
      <c r="SS103" s="110">
        <f>SUM(PS103*Parameters!$L$2,PT103*Parameters!$L$3,PU103*Parameters!$L$4,PV103*Parameters!$L$5)</f>
        <v>4.5999999999999996</v>
      </c>
      <c r="ST103" s="110">
        <f t="shared" si="66"/>
        <v>4.5999999999999996</v>
      </c>
      <c r="SU103" s="111">
        <f t="shared" si="67"/>
        <v>0.54927536231884055</v>
      </c>
      <c r="SV103" s="111">
        <f t="shared" si="68"/>
        <v>0</v>
      </c>
      <c r="SW103" s="111">
        <f t="shared" si="69"/>
        <v>0</v>
      </c>
      <c r="SX103" s="111">
        <f t="shared" si="70"/>
        <v>0</v>
      </c>
      <c r="SY103" s="162">
        <f t="shared" si="87"/>
        <v>45641</v>
      </c>
      <c r="SZ103" s="162">
        <f t="shared" si="71"/>
        <v>45641</v>
      </c>
    </row>
    <row r="104" spans="1:520">
      <c r="A104" s="276">
        <v>45641.4409833912</v>
      </c>
      <c r="B104" s="276">
        <v>45642.531036898101</v>
      </c>
      <c r="C104" s="276">
        <v>45641</v>
      </c>
      <c r="D104" s="121"/>
      <c r="E104" s="121" t="s">
        <v>322</v>
      </c>
      <c r="F104" s="121"/>
      <c r="G104" s="121" t="s">
        <v>322</v>
      </c>
      <c r="H104" s="121"/>
      <c r="I104" s="121" t="s">
        <v>323</v>
      </c>
      <c r="J104" s="121"/>
      <c r="K104" s="121" t="s">
        <v>727</v>
      </c>
      <c r="L104" s="151" t="s">
        <v>821</v>
      </c>
      <c r="M104" s="245" t="s">
        <v>532</v>
      </c>
      <c r="N104" s="121" t="s">
        <v>331</v>
      </c>
      <c r="O104" s="121">
        <v>1</v>
      </c>
      <c r="P104" s="121">
        <v>0</v>
      </c>
      <c r="Q104" s="121">
        <v>0</v>
      </c>
      <c r="R104" s="121">
        <v>0</v>
      </c>
      <c r="S104" s="121">
        <v>0</v>
      </c>
      <c r="T104" s="121">
        <v>0</v>
      </c>
      <c r="U104" s="121"/>
      <c r="V104" s="121" t="s">
        <v>329</v>
      </c>
      <c r="W104" s="121">
        <v>0</v>
      </c>
      <c r="X104" s="121">
        <v>1</v>
      </c>
      <c r="Y104" s="117">
        <v>0</v>
      </c>
      <c r="Z104" s="117">
        <v>0</v>
      </c>
      <c r="AA104" s="117">
        <v>0</v>
      </c>
      <c r="AB104" s="117">
        <v>0</v>
      </c>
      <c r="AC104" s="117">
        <v>0</v>
      </c>
      <c r="AD104" s="117">
        <v>0</v>
      </c>
      <c r="AE104" s="117">
        <v>0</v>
      </c>
      <c r="AF104" s="117">
        <v>0</v>
      </c>
      <c r="AG104" s="117">
        <v>0</v>
      </c>
      <c r="AH104" s="117"/>
      <c r="AI104" s="117"/>
      <c r="AJ104" s="117"/>
      <c r="AK104" s="117"/>
      <c r="AL104" s="117"/>
      <c r="AM104" s="117"/>
      <c r="AN104" s="117"/>
      <c r="AO104" s="117"/>
      <c r="AP104" s="117"/>
      <c r="AQ104" s="117"/>
      <c r="AR104" s="117"/>
      <c r="AS104" s="117"/>
      <c r="AT104" s="117"/>
      <c r="AU104" s="117"/>
      <c r="AV104" s="117"/>
      <c r="AW104" s="117"/>
      <c r="AX104" s="117"/>
      <c r="AY104" s="117"/>
      <c r="AZ104" s="117"/>
      <c r="BA104" s="117"/>
      <c r="BB104" s="117"/>
      <c r="BC104" s="117"/>
      <c r="BD104" s="117"/>
      <c r="BE104" s="117"/>
      <c r="BF104" s="190"/>
      <c r="BG104" s="121"/>
      <c r="BH104" s="122"/>
      <c r="BI104" s="117"/>
      <c r="BJ104" s="117"/>
      <c r="BK104" s="117"/>
      <c r="BL104" s="117"/>
      <c r="BM104" s="117"/>
      <c r="BN104" s="117"/>
      <c r="BO104" s="117">
        <v>13.35</v>
      </c>
      <c r="BP104" s="117" t="s">
        <v>2044</v>
      </c>
      <c r="BQ104" s="122" t="s">
        <v>2045</v>
      </c>
      <c r="BR104" s="117"/>
      <c r="BS104" s="117"/>
      <c r="BT104" s="117"/>
      <c r="BU104" s="117"/>
      <c r="BV104" s="117"/>
      <c r="BW104" s="117"/>
      <c r="BX104" s="117"/>
      <c r="BY104" s="117"/>
      <c r="BZ104" s="117"/>
      <c r="CA104" s="117"/>
      <c r="CB104" s="117"/>
      <c r="CC104" s="117"/>
      <c r="CD104" s="117"/>
      <c r="CE104" s="117"/>
      <c r="CF104" s="117"/>
      <c r="CG104" s="117"/>
      <c r="CH104" s="117"/>
      <c r="CI104" s="117"/>
      <c r="CJ104" s="117"/>
      <c r="CK104" s="117"/>
      <c r="CL104" s="117"/>
      <c r="CM104" s="117"/>
      <c r="CN104" s="117"/>
      <c r="CO104" s="117"/>
      <c r="CP104" s="117"/>
      <c r="CQ104" s="117"/>
      <c r="CR104" s="117"/>
      <c r="CS104" s="117"/>
      <c r="CT104" s="117"/>
      <c r="CU104" s="117"/>
      <c r="CV104" s="117"/>
      <c r="CW104" s="117"/>
      <c r="CX104" s="117"/>
      <c r="CY104" s="117"/>
      <c r="CZ104" s="117"/>
      <c r="DA104" s="117"/>
      <c r="DB104" s="117"/>
      <c r="DC104" s="117"/>
      <c r="DD104" s="117"/>
      <c r="DE104" s="117"/>
      <c r="DF104" s="117"/>
      <c r="DG104" s="117"/>
      <c r="DH104" s="117"/>
      <c r="DI104" s="117"/>
      <c r="DJ104" s="117"/>
      <c r="DK104" s="117"/>
      <c r="DL104" s="117"/>
      <c r="DM104" s="117"/>
      <c r="DN104" s="171"/>
      <c r="DO104" s="117"/>
      <c r="DP104" s="166"/>
      <c r="DQ104" s="117"/>
      <c r="DR104" s="166"/>
      <c r="DS104" s="117"/>
      <c r="DT104" s="117"/>
      <c r="DU104" s="117"/>
      <c r="DV104" s="117"/>
      <c r="DW104" s="248" t="s">
        <v>825</v>
      </c>
      <c r="DX104" s="117"/>
      <c r="DY104" s="117"/>
      <c r="DZ104" s="117"/>
      <c r="EA104" s="117"/>
      <c r="EB104" s="117"/>
      <c r="EC104" s="117"/>
      <c r="ED104" s="117" t="s">
        <v>2046</v>
      </c>
      <c r="EE104" s="161">
        <v>45642.411999027798</v>
      </c>
      <c r="EF104" s="262">
        <v>45642.5312973611</v>
      </c>
      <c r="EG104" s="252">
        <v>45642</v>
      </c>
      <c r="EH104" s="129"/>
      <c r="EI104" s="129" t="s">
        <v>322</v>
      </c>
      <c r="EJ104" s="129"/>
      <c r="EK104" s="129" t="s">
        <v>322</v>
      </c>
      <c r="EL104" s="129"/>
      <c r="EM104" s="129" t="s">
        <v>323</v>
      </c>
      <c r="EN104" s="129"/>
      <c r="EO104" s="129" t="s">
        <v>727</v>
      </c>
      <c r="EP104" s="153" t="s">
        <v>825</v>
      </c>
      <c r="EQ104" s="153" t="s">
        <v>532</v>
      </c>
      <c r="ER104" s="129" t="s">
        <v>331</v>
      </c>
      <c r="ES104" s="129">
        <v>1</v>
      </c>
      <c r="ET104" s="129">
        <v>0</v>
      </c>
      <c r="EU104" s="129">
        <v>0</v>
      </c>
      <c r="EV104" s="129">
        <v>0</v>
      </c>
      <c r="EW104" s="129">
        <v>0</v>
      </c>
      <c r="EX104" s="129">
        <v>0</v>
      </c>
      <c r="EY104" s="129"/>
      <c r="EZ104" s="129" t="s">
        <v>329</v>
      </c>
      <c r="FA104" s="129">
        <v>0</v>
      </c>
      <c r="FB104" s="129">
        <v>1</v>
      </c>
      <c r="FC104" s="129">
        <v>0</v>
      </c>
      <c r="FD104" s="129">
        <v>0</v>
      </c>
      <c r="FE104" s="129">
        <v>0</v>
      </c>
      <c r="FF104" s="129">
        <v>0</v>
      </c>
      <c r="FG104" s="129">
        <v>0</v>
      </c>
      <c r="FH104" s="129">
        <v>0</v>
      </c>
      <c r="FI104" s="129">
        <v>0</v>
      </c>
      <c r="FJ104" s="129">
        <v>0</v>
      </c>
      <c r="FK104" s="129">
        <v>0</v>
      </c>
      <c r="FL104" s="129"/>
      <c r="FM104" s="129"/>
      <c r="FN104" s="129"/>
      <c r="FO104" s="129"/>
      <c r="FP104" s="129"/>
      <c r="FQ104" s="129"/>
      <c r="FR104" s="129"/>
      <c r="FS104" s="129"/>
      <c r="FT104" s="129"/>
      <c r="FU104" s="129"/>
      <c r="FV104" s="129"/>
      <c r="FW104" s="129"/>
      <c r="FX104" s="129"/>
      <c r="FY104" s="129"/>
      <c r="FZ104" s="129"/>
      <c r="GA104" s="129"/>
      <c r="GB104" s="129"/>
      <c r="GC104" s="129"/>
      <c r="GD104" s="129"/>
      <c r="GE104" s="129"/>
      <c r="GF104" s="129"/>
      <c r="GG104" s="129"/>
      <c r="GH104" s="129"/>
      <c r="GI104" s="129"/>
      <c r="GJ104" s="129"/>
      <c r="GK104" s="129"/>
      <c r="GL104" s="129"/>
      <c r="GM104" s="129"/>
      <c r="GN104" s="129"/>
      <c r="GO104" s="129"/>
      <c r="GP104" s="129"/>
      <c r="GQ104" s="129"/>
      <c r="GR104" s="129"/>
      <c r="GS104" s="129">
        <v>1</v>
      </c>
      <c r="GT104" s="129">
        <v>1</v>
      </c>
      <c r="GU104" s="129">
        <v>2</v>
      </c>
      <c r="GV104" s="129">
        <v>0</v>
      </c>
      <c r="GW104" s="129"/>
      <c r="GX104" s="129"/>
      <c r="GY104" s="129"/>
      <c r="GZ104" s="129"/>
      <c r="HA104" s="129"/>
      <c r="HB104" s="129"/>
      <c r="HC104" s="129"/>
      <c r="HD104" s="186"/>
      <c r="HE104" s="129"/>
      <c r="HF104" s="140"/>
      <c r="HG104" s="129"/>
      <c r="HH104" s="129"/>
      <c r="HI104" s="129"/>
      <c r="HJ104" s="129"/>
      <c r="HK104" s="129"/>
      <c r="HL104" s="129"/>
      <c r="HM104" s="129">
        <v>10.56</v>
      </c>
      <c r="HN104" s="129" t="s">
        <v>2047</v>
      </c>
      <c r="HO104" s="140" t="s">
        <v>2048</v>
      </c>
      <c r="HP104" s="129">
        <v>0</v>
      </c>
      <c r="HQ104" s="129"/>
      <c r="HR104" s="129"/>
      <c r="HS104" s="129"/>
      <c r="HT104" s="129"/>
      <c r="HU104" s="129"/>
      <c r="HV104" s="129"/>
      <c r="HW104" s="129"/>
      <c r="HX104" s="129"/>
      <c r="HY104" s="129"/>
      <c r="HZ104" s="129"/>
      <c r="IA104" s="129"/>
      <c r="IB104" s="129"/>
      <c r="IC104" s="129"/>
      <c r="ID104" s="129"/>
      <c r="IE104" s="129"/>
      <c r="IF104" s="129"/>
      <c r="IG104" s="129"/>
      <c r="IH104" s="129"/>
      <c r="II104" s="129"/>
      <c r="IJ104" s="129"/>
      <c r="IK104" s="129"/>
      <c r="IL104" s="177" t="s">
        <v>828</v>
      </c>
      <c r="IM104" s="129"/>
      <c r="IN104" s="139"/>
      <c r="IO104" s="129"/>
      <c r="IP104" s="129"/>
      <c r="IQ104" s="129" t="s">
        <v>2049</v>
      </c>
      <c r="IR104" s="266">
        <v>45643.383005023097</v>
      </c>
      <c r="IS104" s="266">
        <v>45643.400014953702</v>
      </c>
      <c r="IT104" s="265">
        <v>45643</v>
      </c>
      <c r="IU104" s="142"/>
      <c r="IV104" s="142" t="s">
        <v>322</v>
      </c>
      <c r="IW104" s="142"/>
      <c r="IX104" s="142" t="s">
        <v>322</v>
      </c>
      <c r="IY104" s="142"/>
      <c r="IZ104" s="142" t="s">
        <v>323</v>
      </c>
      <c r="JA104" s="142"/>
      <c r="JB104" s="142" t="s">
        <v>727</v>
      </c>
      <c r="JC104" s="154" t="s">
        <v>828</v>
      </c>
      <c r="JD104" s="154" t="s">
        <v>532</v>
      </c>
      <c r="JE104" s="142" t="s">
        <v>331</v>
      </c>
      <c r="JF104" s="142">
        <v>1</v>
      </c>
      <c r="JG104" s="142">
        <v>0</v>
      </c>
      <c r="JH104" s="142">
        <v>0</v>
      </c>
      <c r="JI104" s="142">
        <v>0</v>
      </c>
      <c r="JJ104" s="142">
        <v>0</v>
      </c>
      <c r="JK104" s="142">
        <v>0</v>
      </c>
      <c r="JL104" s="142"/>
      <c r="JM104" s="142" t="s">
        <v>329</v>
      </c>
      <c r="JN104" s="142">
        <v>0</v>
      </c>
      <c r="JO104" s="142">
        <v>1</v>
      </c>
      <c r="JP104" s="142">
        <v>0</v>
      </c>
      <c r="JQ104" s="142">
        <v>0</v>
      </c>
      <c r="JR104" s="142">
        <v>0</v>
      </c>
      <c r="JS104" s="142">
        <v>0</v>
      </c>
      <c r="JT104" s="142">
        <v>0</v>
      </c>
      <c r="JU104" s="145">
        <v>0</v>
      </c>
      <c r="JV104" s="142">
        <v>0</v>
      </c>
      <c r="JW104" s="142">
        <v>0</v>
      </c>
      <c r="JX104" s="142">
        <v>0</v>
      </c>
      <c r="JY104" s="142"/>
      <c r="JZ104" s="142"/>
      <c r="KA104" s="142"/>
      <c r="KB104" s="142"/>
      <c r="KC104" s="142"/>
      <c r="KD104" s="142"/>
      <c r="KE104" s="142"/>
      <c r="KF104" s="142"/>
      <c r="KG104" s="142"/>
      <c r="KH104" s="142"/>
      <c r="KI104" s="142"/>
      <c r="KJ104" s="142"/>
      <c r="KK104" s="142"/>
      <c r="KL104" s="142"/>
      <c r="KM104" s="142"/>
      <c r="KN104" s="142"/>
      <c r="KO104" s="142"/>
      <c r="KP104" s="142"/>
      <c r="KQ104" s="142"/>
      <c r="KR104" s="142"/>
      <c r="KS104" s="142"/>
      <c r="KT104" s="142"/>
      <c r="KU104" s="142"/>
      <c r="KV104" s="142"/>
      <c r="KW104" s="142"/>
      <c r="KX104" s="142"/>
      <c r="KY104" s="142"/>
      <c r="KZ104" s="142"/>
      <c r="LA104" s="142"/>
      <c r="LB104" s="142"/>
      <c r="LC104" s="142"/>
      <c r="LD104" s="142"/>
      <c r="LE104" s="142"/>
      <c r="LF104" s="142">
        <v>1</v>
      </c>
      <c r="LG104" s="142">
        <v>1</v>
      </c>
      <c r="LH104" s="142">
        <v>3</v>
      </c>
      <c r="LI104" s="142">
        <v>0</v>
      </c>
      <c r="LJ104" s="142"/>
      <c r="LK104" s="142"/>
      <c r="LL104" s="142"/>
      <c r="LM104" s="142"/>
      <c r="LN104" s="142"/>
      <c r="LO104" s="142"/>
      <c r="LP104" s="142"/>
      <c r="LQ104" s="194"/>
      <c r="LR104" s="142"/>
      <c r="LS104" s="144"/>
      <c r="LT104" s="142"/>
      <c r="LU104" s="142"/>
      <c r="LV104" s="142"/>
      <c r="LW104" s="142"/>
      <c r="LX104" s="142"/>
      <c r="LY104" s="142"/>
      <c r="LZ104" s="142">
        <v>7.66</v>
      </c>
      <c r="MA104" s="142" t="s">
        <v>2050</v>
      </c>
      <c r="MB104" s="144" t="s">
        <v>2051</v>
      </c>
      <c r="MC104" s="142">
        <v>0</v>
      </c>
      <c r="MD104" s="142"/>
      <c r="ME104" s="142"/>
      <c r="MF104" s="142"/>
      <c r="MG104" s="142"/>
      <c r="MH104" s="142"/>
      <c r="MI104" s="142"/>
      <c r="MJ104" s="142"/>
      <c r="MK104" s="142"/>
      <c r="ML104" s="142"/>
      <c r="MM104" s="142"/>
      <c r="MN104" s="142"/>
      <c r="MO104" s="142"/>
      <c r="MP104" s="142"/>
      <c r="MQ104" s="142"/>
      <c r="MR104" s="142"/>
      <c r="MS104" s="142"/>
      <c r="MT104" s="142"/>
      <c r="MU104" s="142"/>
      <c r="MV104" s="142"/>
      <c r="MW104" s="142"/>
      <c r="MX104" s="142"/>
      <c r="MY104" s="150"/>
      <c r="MZ104" s="142"/>
      <c r="NA104" s="181" t="s">
        <v>832</v>
      </c>
      <c r="NB104" s="142"/>
      <c r="NC104" s="142"/>
      <c r="ND104" s="142" t="s">
        <v>2052</v>
      </c>
      <c r="NE104" s="271">
        <v>45644.366642916699</v>
      </c>
      <c r="NF104" s="271">
        <v>45644.380338240699</v>
      </c>
      <c r="NG104" s="270">
        <v>45644</v>
      </c>
      <c r="NH104" s="128"/>
      <c r="NI104" s="128" t="s">
        <v>322</v>
      </c>
      <c r="NJ104" s="128"/>
      <c r="NK104" s="128" t="s">
        <v>322</v>
      </c>
      <c r="NL104" s="128"/>
      <c r="NM104" s="128" t="s">
        <v>323</v>
      </c>
      <c r="NN104" s="128"/>
      <c r="NO104" s="128" t="s">
        <v>727</v>
      </c>
      <c r="NP104" s="136" t="s">
        <v>832</v>
      </c>
      <c r="NQ104" s="136" t="s">
        <v>532</v>
      </c>
      <c r="NR104" s="128" t="s">
        <v>331</v>
      </c>
      <c r="NS104" s="128">
        <v>1</v>
      </c>
      <c r="NT104" s="128">
        <v>0</v>
      </c>
      <c r="NU104" s="128">
        <v>0</v>
      </c>
      <c r="NV104" s="128">
        <v>0</v>
      </c>
      <c r="NW104" s="128">
        <v>0</v>
      </c>
      <c r="NX104" s="128">
        <v>0</v>
      </c>
      <c r="NY104" s="128"/>
      <c r="NZ104" s="128" t="s">
        <v>329</v>
      </c>
      <c r="OA104" s="128">
        <v>0</v>
      </c>
      <c r="OB104" s="128">
        <v>1</v>
      </c>
      <c r="OC104" s="128">
        <v>0</v>
      </c>
      <c r="OD104" s="128">
        <v>0</v>
      </c>
      <c r="OE104" s="128">
        <v>0</v>
      </c>
      <c r="OF104" s="128">
        <v>0</v>
      </c>
      <c r="OG104" s="128">
        <v>0</v>
      </c>
      <c r="OH104" s="128">
        <v>0</v>
      </c>
      <c r="OI104" s="128">
        <v>0</v>
      </c>
      <c r="OJ104" s="128">
        <v>0</v>
      </c>
      <c r="OK104" s="128">
        <v>0</v>
      </c>
      <c r="OL104" s="128"/>
      <c r="OM104" s="128"/>
      <c r="ON104" s="128"/>
      <c r="OO104" s="128"/>
      <c r="OP104" s="128"/>
      <c r="OQ104" s="128"/>
      <c r="OR104" s="128"/>
      <c r="OS104" s="128"/>
      <c r="OT104" s="128"/>
      <c r="OU104" s="128"/>
      <c r="OV104" s="128"/>
      <c r="OW104" s="128"/>
      <c r="OX104" s="128"/>
      <c r="OY104" s="128"/>
      <c r="OZ104" s="128"/>
      <c r="PA104" s="128"/>
      <c r="PB104" s="128"/>
      <c r="PC104" s="128"/>
      <c r="PD104" s="128"/>
      <c r="PE104" s="128"/>
      <c r="PF104" s="128"/>
      <c r="PG104" s="128"/>
      <c r="PH104" s="128"/>
      <c r="PI104" s="128"/>
      <c r="PJ104" s="128"/>
      <c r="PK104" s="128"/>
      <c r="PL104" s="128"/>
      <c r="PM104" s="128"/>
      <c r="PN104" s="128"/>
      <c r="PO104" s="128"/>
      <c r="PP104" s="128"/>
      <c r="PQ104" s="128"/>
      <c r="PR104" s="128"/>
      <c r="PS104" s="128">
        <v>1</v>
      </c>
      <c r="PT104" s="128">
        <v>1</v>
      </c>
      <c r="PU104" s="128">
        <v>2</v>
      </c>
      <c r="PV104" s="128">
        <v>1</v>
      </c>
      <c r="PW104" s="128"/>
      <c r="PX104" s="128"/>
      <c r="PY104" s="128"/>
      <c r="PZ104" s="128"/>
      <c r="QA104" s="128"/>
      <c r="QB104" s="128"/>
      <c r="QC104" s="128"/>
      <c r="QD104" s="198"/>
      <c r="QE104" s="128"/>
      <c r="QF104" s="163"/>
      <c r="QG104" s="128"/>
      <c r="QH104" s="128"/>
      <c r="QI104" s="128"/>
      <c r="QJ104" s="128"/>
      <c r="QK104" s="128"/>
      <c r="QL104" s="128"/>
      <c r="QM104" s="128">
        <v>4.8049999999999997</v>
      </c>
      <c r="QN104" s="128" t="s">
        <v>2053</v>
      </c>
      <c r="QO104" s="163" t="s">
        <v>2054</v>
      </c>
      <c r="QP104" s="128">
        <v>0</v>
      </c>
      <c r="QQ104" s="128"/>
      <c r="QR104" s="128"/>
      <c r="QS104" s="128"/>
      <c r="QT104" s="128"/>
      <c r="QU104" s="128"/>
      <c r="QV104" s="128"/>
      <c r="QW104" s="128"/>
      <c r="QX104" s="128"/>
      <c r="QY104" s="128"/>
      <c r="QZ104" s="128"/>
      <c r="RA104" s="128"/>
      <c r="RB104" s="128"/>
      <c r="RC104" s="128"/>
      <c r="RD104" s="128"/>
      <c r="RE104" s="128"/>
      <c r="RF104" s="128"/>
      <c r="RG104" s="128"/>
      <c r="RH104" s="128"/>
      <c r="RI104" s="128"/>
      <c r="RJ104" s="128"/>
      <c r="RK104" s="128"/>
      <c r="RL104" s="128"/>
      <c r="RM104" s="130"/>
      <c r="RN104" s="128"/>
      <c r="RO104" s="130"/>
      <c r="RP104" s="128"/>
      <c r="RQ104" s="128" t="s">
        <v>2055</v>
      </c>
      <c r="RR104" s="105">
        <f t="shared" si="75"/>
        <v>2.7899999999999991</v>
      </c>
      <c r="RS104" s="113">
        <f t="shared" si="76"/>
        <v>2.9000000000000004</v>
      </c>
      <c r="RT104" s="105">
        <f t="shared" si="77"/>
        <v>2.8550000000000004</v>
      </c>
      <c r="RU104" s="105">
        <f t="shared" si="78"/>
        <v>0</v>
      </c>
      <c r="RV104" s="105">
        <f t="shared" si="79"/>
        <v>0</v>
      </c>
      <c r="RW104" s="105">
        <f t="shared" si="80"/>
        <v>0</v>
      </c>
      <c r="RX104" s="105">
        <f t="shared" si="81"/>
        <v>0</v>
      </c>
      <c r="RY104" s="105">
        <f t="shared" si="82"/>
        <v>0</v>
      </c>
      <c r="RZ104" s="105">
        <f t="shared" si="83"/>
        <v>0</v>
      </c>
      <c r="SA104" s="105">
        <f t="shared" si="84"/>
        <v>0</v>
      </c>
      <c r="SB104" s="105">
        <f t="shared" si="85"/>
        <v>0</v>
      </c>
      <c r="SC104" s="105">
        <f t="shared" si="86"/>
        <v>0</v>
      </c>
      <c r="SD104" s="106">
        <f t="shared" si="62"/>
        <v>2.8483333333333332</v>
      </c>
      <c r="SE104" s="106">
        <f t="shared" si="63"/>
        <v>0</v>
      </c>
      <c r="SF104" s="106">
        <f t="shared" si="64"/>
        <v>0</v>
      </c>
      <c r="SG104" s="106">
        <f t="shared" si="59"/>
        <v>0</v>
      </c>
      <c r="SH104" s="107">
        <f>(SD104/1000)*Parameters!$H$2</f>
        <v>8.4025833333333324E-5</v>
      </c>
      <c r="SI104" s="107">
        <f>(SE104/1000)*Parameters!$H$4</f>
        <v>0</v>
      </c>
      <c r="SJ104" s="107">
        <f>(SF104/1000)*Parameters!$H$3</f>
        <v>0</v>
      </c>
      <c r="SK104" s="107">
        <f>(SG104/1000)*Parameters!$H$5</f>
        <v>0</v>
      </c>
      <c r="SL104" s="108">
        <f t="shared" si="65"/>
        <v>8.4025833333333324E-5</v>
      </c>
      <c r="SM104" s="109">
        <f t="shared" si="60"/>
        <v>1</v>
      </c>
      <c r="SN104" s="109">
        <f t="shared" si="72"/>
        <v>0</v>
      </c>
      <c r="SO104" s="109">
        <f t="shared" si="73"/>
        <v>0</v>
      </c>
      <c r="SP104" s="109">
        <f t="shared" si="74"/>
        <v>0</v>
      </c>
      <c r="SQ104" s="110">
        <f>SUM(GS104*Parameters!$L$2,GT104*Parameters!$L$3,GU104*Parameters!$L$4,GV104*Parameters!$L$5)</f>
        <v>3.3</v>
      </c>
      <c r="SR104" s="110">
        <f>SUM(LF104*Parameters!$L$2,LG104*Parameters!$L$3,LH104*Parameters!$L$4,LI104*Parameters!$L$5)</f>
        <v>4.3</v>
      </c>
      <c r="SS104" s="110">
        <f>SUM(PS104*Parameters!$L$2,PT104*Parameters!$L$3,PU104*Parameters!$L$4,PV104*Parameters!$L$5)</f>
        <v>4.0999999999999996</v>
      </c>
      <c r="ST104" s="110">
        <f t="shared" si="66"/>
        <v>3.9</v>
      </c>
      <c r="SU104" s="111">
        <f t="shared" si="67"/>
        <v>0.73873820450678085</v>
      </c>
      <c r="SV104" s="111">
        <f t="shared" si="68"/>
        <v>0</v>
      </c>
      <c r="SW104" s="111">
        <f t="shared" si="69"/>
        <v>0</v>
      </c>
      <c r="SX104" s="111">
        <f t="shared" si="70"/>
        <v>0</v>
      </c>
      <c r="SY104" s="162">
        <f t="shared" si="87"/>
        <v>45641</v>
      </c>
      <c r="SZ104" s="162">
        <f t="shared" si="71"/>
        <v>45641</v>
      </c>
    </row>
    <row r="105" spans="1:520">
      <c r="A105" s="276">
        <v>45654.359759409701</v>
      </c>
      <c r="B105" s="276">
        <v>45665.403331955997</v>
      </c>
      <c r="C105" s="276">
        <v>45654</v>
      </c>
      <c r="D105" s="121"/>
      <c r="E105" s="121" t="s">
        <v>322</v>
      </c>
      <c r="F105" s="121"/>
      <c r="G105" s="121" t="s">
        <v>322</v>
      </c>
      <c r="H105" s="121"/>
      <c r="I105" s="121" t="s">
        <v>323</v>
      </c>
      <c r="J105" s="121"/>
      <c r="K105" s="121" t="s">
        <v>727</v>
      </c>
      <c r="L105" s="151" t="s">
        <v>728</v>
      </c>
      <c r="M105" s="245" t="s">
        <v>533</v>
      </c>
      <c r="N105" s="121" t="s">
        <v>331</v>
      </c>
      <c r="O105" s="121">
        <v>1</v>
      </c>
      <c r="P105" s="121">
        <v>0</v>
      </c>
      <c r="Q105" s="121">
        <v>0</v>
      </c>
      <c r="R105" s="121">
        <v>0</v>
      </c>
      <c r="S105" s="121">
        <v>0</v>
      </c>
      <c r="T105" s="121">
        <v>0</v>
      </c>
      <c r="U105" s="121"/>
      <c r="V105" s="121" t="s">
        <v>329</v>
      </c>
      <c r="W105" s="121">
        <v>0</v>
      </c>
      <c r="X105" s="121">
        <v>1</v>
      </c>
      <c r="Y105" s="117">
        <v>0</v>
      </c>
      <c r="Z105" s="117">
        <v>0</v>
      </c>
      <c r="AA105" s="117">
        <v>0</v>
      </c>
      <c r="AB105" s="117">
        <v>0</v>
      </c>
      <c r="AC105" s="117">
        <v>0</v>
      </c>
      <c r="AD105" s="117">
        <v>0</v>
      </c>
      <c r="AE105" s="117">
        <v>0</v>
      </c>
      <c r="AF105" s="117">
        <v>0</v>
      </c>
      <c r="AG105" s="117">
        <v>0</v>
      </c>
      <c r="AH105" s="117"/>
      <c r="AI105" s="117"/>
      <c r="AJ105" s="117"/>
      <c r="AK105" s="117"/>
      <c r="AL105" s="117"/>
      <c r="AM105" s="117"/>
      <c r="AN105" s="117"/>
      <c r="AO105" s="117"/>
      <c r="AP105" s="117"/>
      <c r="AQ105" s="117"/>
      <c r="AR105" s="117"/>
      <c r="AS105" s="117"/>
      <c r="AT105" s="117"/>
      <c r="AU105" s="117"/>
      <c r="AV105" s="117"/>
      <c r="AW105" s="117"/>
      <c r="AX105" s="117"/>
      <c r="AY105" s="117"/>
      <c r="AZ105" s="117"/>
      <c r="BA105" s="117"/>
      <c r="BB105" s="117"/>
      <c r="BC105" s="117"/>
      <c r="BD105" s="117"/>
      <c r="BE105" s="117"/>
      <c r="BF105" s="190"/>
      <c r="BG105" s="121"/>
      <c r="BH105" s="122"/>
      <c r="BI105" s="117"/>
      <c r="BJ105" s="117"/>
      <c r="BK105" s="117"/>
      <c r="BL105" s="117"/>
      <c r="BM105" s="117"/>
      <c r="BN105" s="117"/>
      <c r="BO105" s="117">
        <v>14.44</v>
      </c>
      <c r="BP105" s="117" t="s">
        <v>2056</v>
      </c>
      <c r="BQ105" s="122" t="s">
        <v>2057</v>
      </c>
      <c r="BR105" s="117"/>
      <c r="BS105" s="117"/>
      <c r="BT105" s="117"/>
      <c r="BU105" s="117"/>
      <c r="BV105" s="117"/>
      <c r="BW105" s="117"/>
      <c r="BX105" s="117"/>
      <c r="BY105" s="117"/>
      <c r="BZ105" s="117"/>
      <c r="CA105" s="117"/>
      <c r="CB105" s="117"/>
      <c r="CC105" s="117"/>
      <c r="CD105" s="117"/>
      <c r="CE105" s="117"/>
      <c r="CF105" s="117"/>
      <c r="CG105" s="117"/>
      <c r="CH105" s="117"/>
      <c r="CI105" s="117"/>
      <c r="CJ105" s="117"/>
      <c r="CK105" s="117"/>
      <c r="CL105" s="117"/>
      <c r="CM105" s="117"/>
      <c r="CN105" s="117"/>
      <c r="CO105" s="117"/>
      <c r="CP105" s="117"/>
      <c r="CQ105" s="117"/>
      <c r="CR105" s="117"/>
      <c r="CS105" s="117"/>
      <c r="CT105" s="117"/>
      <c r="CU105" s="117"/>
      <c r="CV105" s="117"/>
      <c r="CW105" s="117"/>
      <c r="CX105" s="117"/>
      <c r="CY105" s="117"/>
      <c r="CZ105" s="117"/>
      <c r="DA105" s="117"/>
      <c r="DB105" s="117"/>
      <c r="DC105" s="117"/>
      <c r="DD105" s="117"/>
      <c r="DE105" s="117"/>
      <c r="DF105" s="117"/>
      <c r="DG105" s="117"/>
      <c r="DH105" s="117"/>
      <c r="DI105" s="117"/>
      <c r="DJ105" s="117"/>
      <c r="DK105" s="117"/>
      <c r="DL105" s="117"/>
      <c r="DM105" s="117"/>
      <c r="DN105" s="171"/>
      <c r="DO105" s="117"/>
      <c r="DP105" s="166"/>
      <c r="DQ105" s="117"/>
      <c r="DR105" s="166"/>
      <c r="DS105" s="117"/>
      <c r="DT105" s="117"/>
      <c r="DU105" s="117"/>
      <c r="DV105" s="117"/>
      <c r="DW105" s="248" t="s">
        <v>731</v>
      </c>
      <c r="DX105" s="117"/>
      <c r="DY105" s="117"/>
      <c r="DZ105" s="117"/>
      <c r="EA105" s="117"/>
      <c r="EB105" s="117"/>
      <c r="EC105" s="117"/>
      <c r="ED105" s="117" t="s">
        <v>2058</v>
      </c>
      <c r="EE105" s="161">
        <v>45655.323632754596</v>
      </c>
      <c r="EF105" s="262">
        <v>45665.403672337998</v>
      </c>
      <c r="EG105" s="252">
        <v>45655</v>
      </c>
      <c r="EH105" s="129"/>
      <c r="EI105" s="129" t="s">
        <v>322</v>
      </c>
      <c r="EJ105" s="129"/>
      <c r="EK105" s="129" t="s">
        <v>322</v>
      </c>
      <c r="EL105" s="129"/>
      <c r="EM105" s="129" t="s">
        <v>323</v>
      </c>
      <c r="EN105" s="129"/>
      <c r="EO105" s="129" t="s">
        <v>727</v>
      </c>
      <c r="EP105" s="153" t="s">
        <v>731</v>
      </c>
      <c r="EQ105" s="153" t="s">
        <v>533</v>
      </c>
      <c r="ER105" s="129" t="s">
        <v>331</v>
      </c>
      <c r="ES105" s="129">
        <v>1</v>
      </c>
      <c r="ET105" s="129">
        <v>0</v>
      </c>
      <c r="EU105" s="129">
        <v>0</v>
      </c>
      <c r="EV105" s="129">
        <v>0</v>
      </c>
      <c r="EW105" s="129">
        <v>0</v>
      </c>
      <c r="EX105" s="129">
        <v>0</v>
      </c>
      <c r="EY105" s="129"/>
      <c r="EZ105" s="129" t="s">
        <v>329</v>
      </c>
      <c r="FA105" s="129">
        <v>0</v>
      </c>
      <c r="FB105" s="129">
        <v>1</v>
      </c>
      <c r="FC105" s="129">
        <v>0</v>
      </c>
      <c r="FD105" s="129">
        <v>0</v>
      </c>
      <c r="FE105" s="129">
        <v>0</v>
      </c>
      <c r="FF105" s="129">
        <v>0</v>
      </c>
      <c r="FG105" s="129">
        <v>0</v>
      </c>
      <c r="FH105" s="129">
        <v>0</v>
      </c>
      <c r="FI105" s="129">
        <v>0</v>
      </c>
      <c r="FJ105" s="129">
        <v>0</v>
      </c>
      <c r="FK105" s="129">
        <v>0</v>
      </c>
      <c r="FL105" s="129"/>
      <c r="FM105" s="129"/>
      <c r="FN105" s="129"/>
      <c r="FO105" s="129"/>
      <c r="FP105" s="129"/>
      <c r="FQ105" s="129"/>
      <c r="FR105" s="129"/>
      <c r="FS105" s="129"/>
      <c r="FT105" s="129"/>
      <c r="FU105" s="129"/>
      <c r="FV105" s="129"/>
      <c r="FW105" s="129"/>
      <c r="FX105" s="129"/>
      <c r="FY105" s="129"/>
      <c r="FZ105" s="129"/>
      <c r="GA105" s="129"/>
      <c r="GB105" s="129"/>
      <c r="GC105" s="129"/>
      <c r="GD105" s="129"/>
      <c r="GE105" s="129"/>
      <c r="GF105" s="129"/>
      <c r="GG105" s="129"/>
      <c r="GH105" s="129"/>
      <c r="GI105" s="129"/>
      <c r="GJ105" s="129"/>
      <c r="GK105" s="129"/>
      <c r="GL105" s="129"/>
      <c r="GM105" s="129"/>
      <c r="GN105" s="129"/>
      <c r="GO105" s="129"/>
      <c r="GP105" s="129"/>
      <c r="GQ105" s="129"/>
      <c r="GR105" s="129"/>
      <c r="GS105" s="129">
        <v>2</v>
      </c>
      <c r="GT105" s="129">
        <v>1</v>
      </c>
      <c r="GU105" s="129">
        <v>1</v>
      </c>
      <c r="GV105" s="129">
        <v>0</v>
      </c>
      <c r="GW105" s="129"/>
      <c r="GX105" s="129"/>
      <c r="GY105" s="129"/>
      <c r="GZ105" s="129"/>
      <c r="HA105" s="129"/>
      <c r="HB105" s="129"/>
      <c r="HC105" s="129"/>
      <c r="HD105" s="186"/>
      <c r="HE105" s="129"/>
      <c r="HF105" s="140"/>
      <c r="HG105" s="129"/>
      <c r="HH105" s="129"/>
      <c r="HI105" s="129"/>
      <c r="HJ105" s="129"/>
      <c r="HK105" s="129"/>
      <c r="HL105" s="129"/>
      <c r="HM105" s="129">
        <v>11.52</v>
      </c>
      <c r="HN105" s="129" t="s">
        <v>2059</v>
      </c>
      <c r="HO105" s="140" t="s">
        <v>2060</v>
      </c>
      <c r="HP105" s="129">
        <v>0</v>
      </c>
      <c r="HQ105" s="129"/>
      <c r="HR105" s="129"/>
      <c r="HS105" s="129"/>
      <c r="HT105" s="129"/>
      <c r="HU105" s="129"/>
      <c r="HV105" s="129"/>
      <c r="HW105" s="129"/>
      <c r="HX105" s="129"/>
      <c r="HY105" s="129"/>
      <c r="HZ105" s="129"/>
      <c r="IA105" s="129"/>
      <c r="IB105" s="129"/>
      <c r="IC105" s="129"/>
      <c r="ID105" s="129"/>
      <c r="IE105" s="129"/>
      <c r="IF105" s="129"/>
      <c r="IG105" s="129"/>
      <c r="IH105" s="129"/>
      <c r="II105" s="129"/>
      <c r="IJ105" s="129"/>
      <c r="IK105" s="129"/>
      <c r="IL105" s="177" t="s">
        <v>735</v>
      </c>
      <c r="IM105" s="129"/>
      <c r="IN105" s="139"/>
      <c r="IO105" s="129"/>
      <c r="IP105" s="129"/>
      <c r="IQ105" s="129" t="s">
        <v>2061</v>
      </c>
      <c r="IR105" s="266">
        <v>45656.324485300902</v>
      </c>
      <c r="IS105" s="266">
        <v>45665.4043345139</v>
      </c>
      <c r="IT105" s="265">
        <v>45656</v>
      </c>
      <c r="IU105" s="142"/>
      <c r="IV105" s="142" t="s">
        <v>322</v>
      </c>
      <c r="IW105" s="142"/>
      <c r="IX105" s="142" t="s">
        <v>322</v>
      </c>
      <c r="IY105" s="142"/>
      <c r="IZ105" s="142" t="s">
        <v>323</v>
      </c>
      <c r="JA105" s="142"/>
      <c r="JB105" s="142" t="s">
        <v>727</v>
      </c>
      <c r="JC105" s="154" t="s">
        <v>735</v>
      </c>
      <c r="JD105" s="154" t="s">
        <v>533</v>
      </c>
      <c r="JE105" s="142" t="s">
        <v>331</v>
      </c>
      <c r="JF105" s="142">
        <v>1</v>
      </c>
      <c r="JG105" s="142">
        <v>0</v>
      </c>
      <c r="JH105" s="142">
        <v>0</v>
      </c>
      <c r="JI105" s="142">
        <v>0</v>
      </c>
      <c r="JJ105" s="142">
        <v>0</v>
      </c>
      <c r="JK105" s="142">
        <v>0</v>
      </c>
      <c r="JL105" s="142"/>
      <c r="JM105" s="142" t="s">
        <v>329</v>
      </c>
      <c r="JN105" s="142">
        <v>0</v>
      </c>
      <c r="JO105" s="142">
        <v>1</v>
      </c>
      <c r="JP105" s="142">
        <v>0</v>
      </c>
      <c r="JQ105" s="142">
        <v>0</v>
      </c>
      <c r="JR105" s="142">
        <v>0</v>
      </c>
      <c r="JS105" s="142">
        <v>0</v>
      </c>
      <c r="JT105" s="142">
        <v>0</v>
      </c>
      <c r="JU105" s="145">
        <v>0</v>
      </c>
      <c r="JV105" s="142">
        <v>0</v>
      </c>
      <c r="JW105" s="142">
        <v>0</v>
      </c>
      <c r="JX105" s="142">
        <v>0</v>
      </c>
      <c r="JY105" s="142"/>
      <c r="JZ105" s="142"/>
      <c r="KA105" s="142"/>
      <c r="KB105" s="142"/>
      <c r="KC105" s="142"/>
      <c r="KD105" s="142"/>
      <c r="KE105" s="142"/>
      <c r="KF105" s="142"/>
      <c r="KG105" s="142"/>
      <c r="KH105" s="142"/>
      <c r="KI105" s="142"/>
      <c r="KJ105" s="142"/>
      <c r="KK105" s="142"/>
      <c r="KL105" s="142"/>
      <c r="KM105" s="142"/>
      <c r="KN105" s="142"/>
      <c r="KO105" s="142"/>
      <c r="KP105" s="142"/>
      <c r="KQ105" s="142"/>
      <c r="KR105" s="142"/>
      <c r="KS105" s="142"/>
      <c r="KT105" s="142"/>
      <c r="KU105" s="142"/>
      <c r="KV105" s="142"/>
      <c r="KW105" s="142"/>
      <c r="KX105" s="142"/>
      <c r="KY105" s="142"/>
      <c r="KZ105" s="142"/>
      <c r="LA105" s="142"/>
      <c r="LB105" s="142"/>
      <c r="LC105" s="142"/>
      <c r="LD105" s="142"/>
      <c r="LE105" s="142"/>
      <c r="LF105" s="142">
        <v>2</v>
      </c>
      <c r="LG105" s="142">
        <v>1</v>
      </c>
      <c r="LH105" s="142">
        <v>1</v>
      </c>
      <c r="LI105" s="142">
        <v>0</v>
      </c>
      <c r="LJ105" s="142"/>
      <c r="LK105" s="142"/>
      <c r="LL105" s="142"/>
      <c r="LM105" s="142"/>
      <c r="LN105" s="142"/>
      <c r="LO105" s="142"/>
      <c r="LP105" s="142"/>
      <c r="LQ105" s="194"/>
      <c r="LR105" s="142"/>
      <c r="LS105" s="144"/>
      <c r="LT105" s="142"/>
      <c r="LU105" s="142"/>
      <c r="LV105" s="142"/>
      <c r="LW105" s="142"/>
      <c r="LX105" s="142"/>
      <c r="LY105" s="142"/>
      <c r="LZ105" s="142">
        <v>8.7149999999999999</v>
      </c>
      <c r="MA105" s="142" t="s">
        <v>2062</v>
      </c>
      <c r="MB105" s="144" t="s">
        <v>2063</v>
      </c>
      <c r="MC105" s="142">
        <v>0</v>
      </c>
      <c r="MD105" s="142"/>
      <c r="ME105" s="142"/>
      <c r="MF105" s="142"/>
      <c r="MG105" s="142"/>
      <c r="MH105" s="142"/>
      <c r="MI105" s="142"/>
      <c r="MJ105" s="142"/>
      <c r="MK105" s="142"/>
      <c r="ML105" s="142"/>
      <c r="MM105" s="142"/>
      <c r="MN105" s="142"/>
      <c r="MO105" s="142"/>
      <c r="MP105" s="142"/>
      <c r="MQ105" s="142"/>
      <c r="MR105" s="142"/>
      <c r="MS105" s="142"/>
      <c r="MT105" s="142"/>
      <c r="MU105" s="142"/>
      <c r="MV105" s="142"/>
      <c r="MW105" s="142"/>
      <c r="MX105" s="142"/>
      <c r="MY105" s="150"/>
      <c r="MZ105" s="142"/>
      <c r="NA105" s="181" t="s">
        <v>739</v>
      </c>
      <c r="NB105" s="142"/>
      <c r="NC105" s="142"/>
      <c r="ND105" s="142" t="s">
        <v>2064</v>
      </c>
      <c r="NE105" s="271">
        <v>45657.329756099498</v>
      </c>
      <c r="NF105" s="271">
        <v>45665.404757268501</v>
      </c>
      <c r="NG105" s="270">
        <v>45657</v>
      </c>
      <c r="NH105" s="128"/>
      <c r="NI105" s="128" t="s">
        <v>322</v>
      </c>
      <c r="NJ105" s="128"/>
      <c r="NK105" s="128" t="s">
        <v>322</v>
      </c>
      <c r="NL105" s="128"/>
      <c r="NM105" s="128" t="s">
        <v>323</v>
      </c>
      <c r="NN105" s="128"/>
      <c r="NO105" s="128" t="s">
        <v>727</v>
      </c>
      <c r="NP105" s="136" t="s">
        <v>739</v>
      </c>
      <c r="NQ105" s="136" t="s">
        <v>533</v>
      </c>
      <c r="NR105" s="128" t="s">
        <v>331</v>
      </c>
      <c r="NS105" s="128">
        <v>1</v>
      </c>
      <c r="NT105" s="128">
        <v>0</v>
      </c>
      <c r="NU105" s="128">
        <v>0</v>
      </c>
      <c r="NV105" s="128">
        <v>0</v>
      </c>
      <c r="NW105" s="128">
        <v>0</v>
      </c>
      <c r="NX105" s="128">
        <v>0</v>
      </c>
      <c r="NY105" s="128"/>
      <c r="NZ105" s="128" t="s">
        <v>329</v>
      </c>
      <c r="OA105" s="128">
        <v>0</v>
      </c>
      <c r="OB105" s="128">
        <v>1</v>
      </c>
      <c r="OC105" s="128">
        <v>0</v>
      </c>
      <c r="OD105" s="128">
        <v>0</v>
      </c>
      <c r="OE105" s="128">
        <v>0</v>
      </c>
      <c r="OF105" s="128">
        <v>0</v>
      </c>
      <c r="OG105" s="128">
        <v>0</v>
      </c>
      <c r="OH105" s="128">
        <v>0</v>
      </c>
      <c r="OI105" s="128">
        <v>0</v>
      </c>
      <c r="OJ105" s="128">
        <v>0</v>
      </c>
      <c r="OK105" s="128">
        <v>0</v>
      </c>
      <c r="OL105" s="128"/>
      <c r="OM105" s="128"/>
      <c r="ON105" s="128"/>
      <c r="OO105" s="128"/>
      <c r="OP105" s="128"/>
      <c r="OQ105" s="128"/>
      <c r="OR105" s="128"/>
      <c r="OS105" s="128"/>
      <c r="OT105" s="128"/>
      <c r="OU105" s="128"/>
      <c r="OV105" s="128"/>
      <c r="OW105" s="128"/>
      <c r="OX105" s="128"/>
      <c r="OY105" s="128"/>
      <c r="OZ105" s="128"/>
      <c r="PA105" s="128"/>
      <c r="PB105" s="128"/>
      <c r="PC105" s="128"/>
      <c r="PD105" s="128"/>
      <c r="PE105" s="128"/>
      <c r="PF105" s="128"/>
      <c r="PG105" s="128"/>
      <c r="PH105" s="128"/>
      <c r="PI105" s="128"/>
      <c r="PJ105" s="128"/>
      <c r="PK105" s="128"/>
      <c r="PL105" s="128"/>
      <c r="PM105" s="128"/>
      <c r="PN105" s="128"/>
      <c r="PO105" s="128"/>
      <c r="PP105" s="128"/>
      <c r="PQ105" s="128"/>
      <c r="PR105" s="128"/>
      <c r="PS105" s="128">
        <v>2</v>
      </c>
      <c r="PT105" s="128">
        <v>1</v>
      </c>
      <c r="PU105" s="128">
        <v>1</v>
      </c>
      <c r="PV105" s="128">
        <v>0</v>
      </c>
      <c r="PW105" s="128"/>
      <c r="PX105" s="128"/>
      <c r="PY105" s="128"/>
      <c r="PZ105" s="128"/>
      <c r="QA105" s="128"/>
      <c r="QB105" s="128"/>
      <c r="QC105" s="128"/>
      <c r="QD105" s="198"/>
      <c r="QE105" s="128"/>
      <c r="QF105" s="163"/>
      <c r="QG105" s="128"/>
      <c r="QH105" s="128"/>
      <c r="QI105" s="128"/>
      <c r="QJ105" s="128"/>
      <c r="QK105" s="128"/>
      <c r="QL105" s="128"/>
      <c r="QM105" s="128">
        <v>6.1349999999999998</v>
      </c>
      <c r="QN105" s="128" t="s">
        <v>2065</v>
      </c>
      <c r="QO105" s="163" t="s">
        <v>2066</v>
      </c>
      <c r="QP105" s="128">
        <v>0</v>
      </c>
      <c r="QQ105" s="128"/>
      <c r="QR105" s="128"/>
      <c r="QS105" s="128"/>
      <c r="QT105" s="128"/>
      <c r="QU105" s="128"/>
      <c r="QV105" s="128"/>
      <c r="QW105" s="128"/>
      <c r="QX105" s="128"/>
      <c r="QY105" s="128"/>
      <c r="QZ105" s="128"/>
      <c r="RA105" s="128"/>
      <c r="RB105" s="128"/>
      <c r="RC105" s="128"/>
      <c r="RD105" s="128"/>
      <c r="RE105" s="128"/>
      <c r="RF105" s="128"/>
      <c r="RG105" s="128"/>
      <c r="RH105" s="128"/>
      <c r="RI105" s="128"/>
      <c r="RJ105" s="128"/>
      <c r="RK105" s="128"/>
      <c r="RL105" s="128"/>
      <c r="RM105" s="130"/>
      <c r="RN105" s="128"/>
      <c r="RO105" s="130"/>
      <c r="RP105" s="128"/>
      <c r="RQ105" s="128" t="s">
        <v>2067</v>
      </c>
      <c r="RR105" s="105">
        <f t="shared" si="75"/>
        <v>2.92</v>
      </c>
      <c r="RS105" s="113">
        <f t="shared" si="76"/>
        <v>2.8049999999999997</v>
      </c>
      <c r="RT105" s="105">
        <f t="shared" si="77"/>
        <v>2.58</v>
      </c>
      <c r="RU105" s="105">
        <f t="shared" si="78"/>
        <v>0</v>
      </c>
      <c r="RV105" s="105">
        <f t="shared" si="79"/>
        <v>0</v>
      </c>
      <c r="RW105" s="105">
        <f t="shared" si="80"/>
        <v>0</v>
      </c>
      <c r="RX105" s="105">
        <f t="shared" si="81"/>
        <v>0</v>
      </c>
      <c r="RY105" s="105">
        <f t="shared" si="82"/>
        <v>0</v>
      </c>
      <c r="RZ105" s="105">
        <f t="shared" si="83"/>
        <v>0</v>
      </c>
      <c r="SA105" s="105">
        <f t="shared" si="84"/>
        <v>0</v>
      </c>
      <c r="SB105" s="105">
        <f t="shared" si="85"/>
        <v>0</v>
      </c>
      <c r="SC105" s="105">
        <f t="shared" si="86"/>
        <v>0</v>
      </c>
      <c r="SD105" s="106">
        <f t="shared" si="62"/>
        <v>2.7683333333333331</v>
      </c>
      <c r="SE105" s="106">
        <f t="shared" si="63"/>
        <v>0</v>
      </c>
      <c r="SF105" s="106">
        <f t="shared" si="64"/>
        <v>0</v>
      </c>
      <c r="SG105" s="106">
        <f t="shared" si="59"/>
        <v>0</v>
      </c>
      <c r="SH105" s="107">
        <f>(SD105/1000)*Parameters!$H$2</f>
        <v>8.1665833333333327E-5</v>
      </c>
      <c r="SI105" s="107">
        <f>(SE105/1000)*Parameters!$H$4</f>
        <v>0</v>
      </c>
      <c r="SJ105" s="107">
        <f>(SF105/1000)*Parameters!$H$3</f>
        <v>0</v>
      </c>
      <c r="SK105" s="107">
        <f>(SG105/1000)*Parameters!$H$5</f>
        <v>0</v>
      </c>
      <c r="SL105" s="108">
        <f t="shared" si="65"/>
        <v>8.1665833333333327E-5</v>
      </c>
      <c r="SM105" s="109">
        <f t="shared" si="60"/>
        <v>1</v>
      </c>
      <c r="SN105" s="109">
        <f t="shared" si="72"/>
        <v>0</v>
      </c>
      <c r="SO105" s="109">
        <f t="shared" si="73"/>
        <v>0</v>
      </c>
      <c r="SP105" s="109">
        <f t="shared" si="74"/>
        <v>0</v>
      </c>
      <c r="SQ105" s="110">
        <f>SUM(GS105*Parameters!$L$2,GT105*Parameters!$L$3,GU105*Parameters!$L$4,GV105*Parameters!$L$5)</f>
        <v>2.8</v>
      </c>
      <c r="SR105" s="110">
        <f>SUM(LF105*Parameters!$L$2,LG105*Parameters!$L$3,LH105*Parameters!$L$4,LI105*Parameters!$L$5)</f>
        <v>2.8</v>
      </c>
      <c r="SS105" s="110">
        <f>SUM(PS105*Parameters!$L$2,PT105*Parameters!$L$3,PU105*Parameters!$L$4,PV105*Parameters!$L$5)</f>
        <v>2.8</v>
      </c>
      <c r="ST105" s="110">
        <f t="shared" si="66"/>
        <v>2.7999999999999994</v>
      </c>
      <c r="SU105" s="111">
        <f t="shared" si="67"/>
        <v>0.98869047619047612</v>
      </c>
      <c r="SV105" s="111">
        <f t="shared" si="68"/>
        <v>0</v>
      </c>
      <c r="SW105" s="111">
        <f t="shared" si="69"/>
        <v>0</v>
      </c>
      <c r="SX105" s="111">
        <f t="shared" si="70"/>
        <v>0</v>
      </c>
      <c r="SY105" s="162">
        <f t="shared" si="87"/>
        <v>45654</v>
      </c>
      <c r="SZ105" s="162">
        <f t="shared" si="71"/>
        <v>45655</v>
      </c>
    </row>
    <row r="106" spans="1:520">
      <c r="A106" s="276">
        <v>45641.438546111101</v>
      </c>
      <c r="B106" s="276">
        <v>45641.446948773097</v>
      </c>
      <c r="C106" s="276">
        <v>45641</v>
      </c>
      <c r="D106" s="121"/>
      <c r="E106" s="121" t="s">
        <v>322</v>
      </c>
      <c r="F106" s="121"/>
      <c r="G106" s="121" t="s">
        <v>322</v>
      </c>
      <c r="H106" s="121"/>
      <c r="I106" s="121" t="s">
        <v>323</v>
      </c>
      <c r="J106" s="121"/>
      <c r="K106" s="121" t="s">
        <v>727</v>
      </c>
      <c r="L106" s="151" t="s">
        <v>821</v>
      </c>
      <c r="M106" s="245" t="s">
        <v>534</v>
      </c>
      <c r="N106" s="121" t="s">
        <v>411</v>
      </c>
      <c r="O106" s="121">
        <v>1</v>
      </c>
      <c r="P106" s="121">
        <v>0</v>
      </c>
      <c r="Q106" s="121">
        <v>1</v>
      </c>
      <c r="R106" s="121">
        <v>0</v>
      </c>
      <c r="S106" s="121">
        <v>0</v>
      </c>
      <c r="T106" s="121">
        <v>0</v>
      </c>
      <c r="U106" s="121"/>
      <c r="V106" s="121" t="s">
        <v>409</v>
      </c>
      <c r="W106" s="121">
        <v>0</v>
      </c>
      <c r="X106" s="121">
        <v>1</v>
      </c>
      <c r="Y106" s="117">
        <v>0</v>
      </c>
      <c r="Z106" s="117">
        <v>0</v>
      </c>
      <c r="AA106" s="117">
        <v>0</v>
      </c>
      <c r="AB106" s="117">
        <v>1</v>
      </c>
      <c r="AC106" s="117">
        <v>0</v>
      </c>
      <c r="AD106" s="117">
        <v>0</v>
      </c>
      <c r="AE106" s="117">
        <v>0</v>
      </c>
      <c r="AF106" s="117">
        <v>0</v>
      </c>
      <c r="AG106" s="117">
        <v>0</v>
      </c>
      <c r="AH106" s="117"/>
      <c r="AI106" s="117"/>
      <c r="AJ106" s="117"/>
      <c r="AK106" s="117"/>
      <c r="AL106" s="117"/>
      <c r="AM106" s="117"/>
      <c r="AN106" s="117"/>
      <c r="AO106" s="117"/>
      <c r="AP106" s="117"/>
      <c r="AQ106" s="117"/>
      <c r="AR106" s="117"/>
      <c r="AS106" s="117"/>
      <c r="AT106" s="117"/>
      <c r="AU106" s="117"/>
      <c r="AV106" s="117"/>
      <c r="AW106" s="117"/>
      <c r="AX106" s="117"/>
      <c r="AY106" s="117"/>
      <c r="AZ106" s="117"/>
      <c r="BA106" s="117"/>
      <c r="BB106" s="117"/>
      <c r="BC106" s="117"/>
      <c r="BD106" s="117"/>
      <c r="BE106" s="117"/>
      <c r="BF106" s="190"/>
      <c r="BG106" s="121"/>
      <c r="BH106" s="122"/>
      <c r="BI106" s="117"/>
      <c r="BJ106" s="117"/>
      <c r="BK106" s="117"/>
      <c r="BL106" s="117"/>
      <c r="BM106" s="117"/>
      <c r="BN106" s="117"/>
      <c r="BO106" s="117">
        <v>12.42</v>
      </c>
      <c r="BP106" s="117" t="s">
        <v>2068</v>
      </c>
      <c r="BQ106" s="122" t="s">
        <v>2069</v>
      </c>
      <c r="BR106" s="117">
        <v>22.5</v>
      </c>
      <c r="BS106" s="117" t="s">
        <v>2070</v>
      </c>
      <c r="BT106" s="122" t="s">
        <v>2071</v>
      </c>
      <c r="BU106" s="117"/>
      <c r="BV106" s="117"/>
      <c r="BW106" s="117"/>
      <c r="BX106" s="117"/>
      <c r="BY106" s="117"/>
      <c r="BZ106" s="117"/>
      <c r="CA106" s="117"/>
      <c r="CB106" s="117"/>
      <c r="CC106" s="117"/>
      <c r="CD106" s="117"/>
      <c r="CE106" s="117"/>
      <c r="CF106" s="117"/>
      <c r="CG106" s="117"/>
      <c r="CH106" s="117"/>
      <c r="CI106" s="117"/>
      <c r="CJ106" s="117"/>
      <c r="CK106" s="117"/>
      <c r="CL106" s="117"/>
      <c r="CM106" s="117"/>
      <c r="CN106" s="117"/>
      <c r="CO106" s="117"/>
      <c r="CP106" s="117"/>
      <c r="CQ106" s="117"/>
      <c r="CR106" s="117"/>
      <c r="CS106" s="117"/>
      <c r="CT106" s="117"/>
      <c r="CU106" s="117"/>
      <c r="CV106" s="117"/>
      <c r="CW106" s="117"/>
      <c r="CX106" s="117"/>
      <c r="CY106" s="117"/>
      <c r="CZ106" s="117"/>
      <c r="DA106" s="117"/>
      <c r="DB106" s="117"/>
      <c r="DC106" s="117"/>
      <c r="DD106" s="117"/>
      <c r="DE106" s="117"/>
      <c r="DF106" s="117"/>
      <c r="DG106" s="117"/>
      <c r="DH106" s="117"/>
      <c r="DI106" s="117"/>
      <c r="DJ106" s="117"/>
      <c r="DK106" s="117"/>
      <c r="DL106" s="117"/>
      <c r="DM106" s="117"/>
      <c r="DN106" s="171"/>
      <c r="DO106" s="117"/>
      <c r="DP106" s="166"/>
      <c r="DQ106" s="117"/>
      <c r="DR106" s="166"/>
      <c r="DS106" s="117"/>
      <c r="DT106" s="117"/>
      <c r="DU106" s="117"/>
      <c r="DV106" s="117"/>
      <c r="DW106" s="248" t="s">
        <v>825</v>
      </c>
      <c r="DX106" s="117"/>
      <c r="DY106" s="117"/>
      <c r="DZ106" s="117"/>
      <c r="EA106" s="117"/>
      <c r="EB106" s="117"/>
      <c r="EC106" s="117"/>
      <c r="ED106" s="117" t="s">
        <v>2072</v>
      </c>
      <c r="EE106" s="252">
        <v>45642.4323415162</v>
      </c>
      <c r="EF106" s="261">
        <v>45643.386264513902</v>
      </c>
      <c r="EG106" s="252">
        <v>45642</v>
      </c>
      <c r="EH106" s="129"/>
      <c r="EI106" s="129" t="s">
        <v>322</v>
      </c>
      <c r="EJ106" s="129"/>
      <c r="EK106" s="129" t="s">
        <v>322</v>
      </c>
      <c r="EL106" s="129"/>
      <c r="EM106" s="129" t="s">
        <v>323</v>
      </c>
      <c r="EN106" s="129"/>
      <c r="EO106" s="129" t="s">
        <v>727</v>
      </c>
      <c r="EP106" s="153" t="s">
        <v>825</v>
      </c>
      <c r="EQ106" s="153" t="s">
        <v>534</v>
      </c>
      <c r="ER106" s="129" t="s">
        <v>411</v>
      </c>
      <c r="ES106" s="129">
        <v>1</v>
      </c>
      <c r="ET106" s="129">
        <v>0</v>
      </c>
      <c r="EU106" s="129">
        <v>1</v>
      </c>
      <c r="EV106" s="129">
        <v>0</v>
      </c>
      <c r="EW106" s="129">
        <v>0</v>
      </c>
      <c r="EX106" s="129">
        <v>0</v>
      </c>
      <c r="EY106" s="129"/>
      <c r="EZ106" s="129" t="s">
        <v>409</v>
      </c>
      <c r="FA106" s="129">
        <v>0</v>
      </c>
      <c r="FB106" s="129">
        <v>1</v>
      </c>
      <c r="FC106" s="129">
        <v>0</v>
      </c>
      <c r="FD106" s="129">
        <v>0</v>
      </c>
      <c r="FE106" s="129">
        <v>0</v>
      </c>
      <c r="FF106" s="129">
        <v>1</v>
      </c>
      <c r="FG106" s="129">
        <v>0</v>
      </c>
      <c r="FH106" s="129">
        <v>0</v>
      </c>
      <c r="FI106" s="129">
        <v>0</v>
      </c>
      <c r="FJ106" s="129">
        <v>0</v>
      </c>
      <c r="FK106" s="129">
        <v>0</v>
      </c>
      <c r="FL106" s="129"/>
      <c r="FM106" s="129"/>
      <c r="FN106" s="129"/>
      <c r="FO106" s="129"/>
      <c r="FP106" s="129"/>
      <c r="FQ106" s="129"/>
      <c r="FR106" s="129"/>
      <c r="FS106" s="129"/>
      <c r="FT106" s="129"/>
      <c r="FU106" s="129"/>
      <c r="FV106" s="129"/>
      <c r="FW106" s="129"/>
      <c r="FX106" s="129"/>
      <c r="FY106" s="129"/>
      <c r="FZ106" s="129"/>
      <c r="GA106" s="129"/>
      <c r="GB106" s="129"/>
      <c r="GC106" s="129"/>
      <c r="GD106" s="129"/>
      <c r="GE106" s="129"/>
      <c r="GF106" s="129"/>
      <c r="GG106" s="129"/>
      <c r="GH106" s="129"/>
      <c r="GI106" s="129"/>
      <c r="GJ106" s="129"/>
      <c r="GK106" s="129"/>
      <c r="GL106" s="129"/>
      <c r="GM106" s="129"/>
      <c r="GN106" s="129"/>
      <c r="GO106" s="129"/>
      <c r="GP106" s="129"/>
      <c r="GQ106" s="129"/>
      <c r="GR106" s="129"/>
      <c r="GS106" s="129">
        <v>3</v>
      </c>
      <c r="GT106" s="129">
        <v>2</v>
      </c>
      <c r="GU106" s="129">
        <v>0</v>
      </c>
      <c r="GV106" s="129">
        <v>0</v>
      </c>
      <c r="GW106" s="129"/>
      <c r="GX106" s="129"/>
      <c r="GY106" s="129"/>
      <c r="GZ106" s="129"/>
      <c r="HA106" s="129"/>
      <c r="HB106" s="129"/>
      <c r="HC106" s="129"/>
      <c r="HD106" s="186"/>
      <c r="HE106" s="129"/>
      <c r="HF106" s="140"/>
      <c r="HG106" s="129"/>
      <c r="HH106" s="129"/>
      <c r="HI106" s="129"/>
      <c r="HJ106" s="129"/>
      <c r="HK106" s="129"/>
      <c r="HL106" s="129"/>
      <c r="HM106" s="129">
        <v>9.7200000000000006</v>
      </c>
      <c r="HN106" s="129" t="s">
        <v>2073</v>
      </c>
      <c r="HO106" s="140" t="s">
        <v>2074</v>
      </c>
      <c r="HP106" s="129">
        <v>0</v>
      </c>
      <c r="HQ106" s="129"/>
      <c r="HR106" s="129"/>
      <c r="HS106" s="129">
        <v>22</v>
      </c>
      <c r="HT106" s="129" t="s">
        <v>2075</v>
      </c>
      <c r="HU106" s="140" t="s">
        <v>2076</v>
      </c>
      <c r="HV106" s="129">
        <v>0</v>
      </c>
      <c r="HW106" s="129"/>
      <c r="HX106" s="129"/>
      <c r="HY106" s="129"/>
      <c r="HZ106" s="129"/>
      <c r="IA106" s="129"/>
      <c r="IB106" s="129"/>
      <c r="IC106" s="129"/>
      <c r="ID106" s="129"/>
      <c r="IE106" s="129"/>
      <c r="IF106" s="129"/>
      <c r="IG106" s="129"/>
      <c r="IH106" s="129"/>
      <c r="II106" s="129"/>
      <c r="IJ106" s="129"/>
      <c r="IK106" s="129"/>
      <c r="IL106" s="176" t="s">
        <v>828</v>
      </c>
      <c r="IM106" s="129"/>
      <c r="IN106" s="167"/>
      <c r="IO106" s="129"/>
      <c r="IP106" s="129"/>
      <c r="IQ106" s="129" t="s">
        <v>2077</v>
      </c>
      <c r="IR106" s="265">
        <v>45643.4311941782</v>
      </c>
      <c r="IS106" s="265">
        <v>45643.436679166698</v>
      </c>
      <c r="IT106" s="265">
        <v>45643</v>
      </c>
      <c r="IU106" s="142"/>
      <c r="IV106" s="142" t="s">
        <v>322</v>
      </c>
      <c r="IW106" s="142"/>
      <c r="IX106" s="142" t="s">
        <v>322</v>
      </c>
      <c r="IY106" s="142"/>
      <c r="IZ106" s="142" t="s">
        <v>323</v>
      </c>
      <c r="JA106" s="142"/>
      <c r="JB106" s="142" t="s">
        <v>727</v>
      </c>
      <c r="JC106" s="154" t="s">
        <v>828</v>
      </c>
      <c r="JD106" s="154" t="s">
        <v>534</v>
      </c>
      <c r="JE106" s="142" t="s">
        <v>411</v>
      </c>
      <c r="JF106" s="142">
        <v>1</v>
      </c>
      <c r="JG106" s="142">
        <v>0</v>
      </c>
      <c r="JH106" s="142">
        <v>1</v>
      </c>
      <c r="JI106" s="142">
        <v>0</v>
      </c>
      <c r="JJ106" s="142">
        <v>0</v>
      </c>
      <c r="JK106" s="142">
        <v>0</v>
      </c>
      <c r="JL106" s="142"/>
      <c r="JM106" s="142" t="s">
        <v>409</v>
      </c>
      <c r="JN106" s="142">
        <v>0</v>
      </c>
      <c r="JO106" s="142">
        <v>1</v>
      </c>
      <c r="JP106" s="142">
        <v>0</v>
      </c>
      <c r="JQ106" s="142">
        <v>0</v>
      </c>
      <c r="JR106" s="142">
        <v>0</v>
      </c>
      <c r="JS106" s="142">
        <v>1</v>
      </c>
      <c r="JT106" s="142">
        <v>0</v>
      </c>
      <c r="JU106" s="142">
        <v>0</v>
      </c>
      <c r="JV106" s="142">
        <v>0</v>
      </c>
      <c r="JW106" s="142">
        <v>0</v>
      </c>
      <c r="JX106" s="142">
        <v>0</v>
      </c>
      <c r="JY106" s="142"/>
      <c r="JZ106" s="142"/>
      <c r="KA106" s="142"/>
      <c r="KB106" s="142"/>
      <c r="KC106" s="142"/>
      <c r="KD106" s="142"/>
      <c r="KE106" s="142"/>
      <c r="KF106" s="142"/>
      <c r="KG106" s="142"/>
      <c r="KH106" s="142"/>
      <c r="KI106" s="142"/>
      <c r="KJ106" s="142"/>
      <c r="KK106" s="142"/>
      <c r="KL106" s="142"/>
      <c r="KM106" s="142"/>
      <c r="KN106" s="142"/>
      <c r="KO106" s="142"/>
      <c r="KP106" s="142"/>
      <c r="KQ106" s="142"/>
      <c r="KR106" s="142"/>
      <c r="KS106" s="142"/>
      <c r="KT106" s="142"/>
      <c r="KU106" s="142"/>
      <c r="KV106" s="142"/>
      <c r="KW106" s="142"/>
      <c r="KX106" s="142"/>
      <c r="KY106" s="142"/>
      <c r="KZ106" s="142"/>
      <c r="LA106" s="142"/>
      <c r="LB106" s="142"/>
      <c r="LC106" s="142"/>
      <c r="LD106" s="142"/>
      <c r="LE106" s="142"/>
      <c r="LF106" s="142">
        <v>2</v>
      </c>
      <c r="LG106" s="142">
        <v>3</v>
      </c>
      <c r="LH106" s="142">
        <v>0</v>
      </c>
      <c r="LI106" s="142">
        <v>0</v>
      </c>
      <c r="LJ106" s="142"/>
      <c r="LK106" s="142"/>
      <c r="LL106" s="142"/>
      <c r="LM106" s="142"/>
      <c r="LN106" s="142"/>
      <c r="LO106" s="142"/>
      <c r="LP106" s="142"/>
      <c r="LQ106" s="194"/>
      <c r="LR106" s="142"/>
      <c r="LS106" s="144"/>
      <c r="LT106" s="142"/>
      <c r="LU106" s="142"/>
      <c r="LV106" s="142"/>
      <c r="LW106" s="142"/>
      <c r="LX106" s="142"/>
      <c r="LY106" s="142"/>
      <c r="LZ106" s="142">
        <v>7.085</v>
      </c>
      <c r="MA106" s="142" t="s">
        <v>2078</v>
      </c>
      <c r="MB106" s="144" t="s">
        <v>2079</v>
      </c>
      <c r="MC106" s="142">
        <v>0</v>
      </c>
      <c r="MD106" s="142"/>
      <c r="ME106" s="142"/>
      <c r="MF106" s="142">
        <v>21.5</v>
      </c>
      <c r="MG106" s="142" t="s">
        <v>2080</v>
      </c>
      <c r="MH106" s="144" t="s">
        <v>2081</v>
      </c>
      <c r="MI106" s="142">
        <v>0</v>
      </c>
      <c r="MJ106" s="142"/>
      <c r="MK106" s="142"/>
      <c r="ML106" s="142"/>
      <c r="MM106" s="142"/>
      <c r="MN106" s="142"/>
      <c r="MO106" s="142"/>
      <c r="MP106" s="142"/>
      <c r="MQ106" s="142"/>
      <c r="MR106" s="142"/>
      <c r="MS106" s="142"/>
      <c r="MT106" s="142"/>
      <c r="MU106" s="142"/>
      <c r="MV106" s="142"/>
      <c r="MW106" s="142"/>
      <c r="MX106" s="142"/>
      <c r="MY106" s="168"/>
      <c r="MZ106" s="142"/>
      <c r="NA106" s="180" t="s">
        <v>832</v>
      </c>
      <c r="NB106" s="142"/>
      <c r="NC106" s="142"/>
      <c r="ND106" s="142" t="s">
        <v>2082</v>
      </c>
      <c r="NE106" s="270">
        <v>45644.433822175903</v>
      </c>
      <c r="NF106" s="270">
        <v>45686.6552201042</v>
      </c>
      <c r="NG106" s="270">
        <v>45644</v>
      </c>
      <c r="NH106" s="128"/>
      <c r="NI106" s="128" t="s">
        <v>322</v>
      </c>
      <c r="NJ106" s="128"/>
      <c r="NK106" s="128" t="s">
        <v>322</v>
      </c>
      <c r="NL106" s="128"/>
      <c r="NM106" s="128" t="s">
        <v>323</v>
      </c>
      <c r="NN106" s="128"/>
      <c r="NO106" s="128" t="s">
        <v>727</v>
      </c>
      <c r="NP106" s="136" t="s">
        <v>832</v>
      </c>
      <c r="NQ106" s="136" t="s">
        <v>534</v>
      </c>
      <c r="NR106" s="128" t="s">
        <v>411</v>
      </c>
      <c r="NS106" s="128">
        <v>1</v>
      </c>
      <c r="NT106" s="128">
        <v>0</v>
      </c>
      <c r="NU106" s="128">
        <v>1</v>
      </c>
      <c r="NV106" s="128">
        <v>0</v>
      </c>
      <c r="NW106" s="128">
        <v>0</v>
      </c>
      <c r="NX106" s="128">
        <v>0</v>
      </c>
      <c r="NY106" s="128"/>
      <c r="NZ106" s="128" t="s">
        <v>409</v>
      </c>
      <c r="OA106" s="128">
        <v>0</v>
      </c>
      <c r="OB106" s="128">
        <v>1</v>
      </c>
      <c r="OC106" s="128">
        <v>0</v>
      </c>
      <c r="OD106" s="128">
        <v>0</v>
      </c>
      <c r="OE106" s="128">
        <v>0</v>
      </c>
      <c r="OF106" s="128">
        <v>1</v>
      </c>
      <c r="OG106" s="128">
        <v>0</v>
      </c>
      <c r="OH106" s="128">
        <v>0</v>
      </c>
      <c r="OI106" s="128">
        <v>0</v>
      </c>
      <c r="OJ106" s="128">
        <v>0</v>
      </c>
      <c r="OK106" s="128">
        <v>0</v>
      </c>
      <c r="OL106" s="128"/>
      <c r="OM106" s="128"/>
      <c r="ON106" s="128"/>
      <c r="OO106" s="128"/>
      <c r="OP106" s="128"/>
      <c r="OQ106" s="128"/>
      <c r="OR106" s="128"/>
      <c r="OS106" s="128"/>
      <c r="OT106" s="128"/>
      <c r="OU106" s="128"/>
      <c r="OV106" s="128"/>
      <c r="OW106" s="128"/>
      <c r="OX106" s="128"/>
      <c r="OY106" s="128"/>
      <c r="OZ106" s="128"/>
      <c r="PA106" s="128"/>
      <c r="PB106" s="128"/>
      <c r="PC106" s="128"/>
      <c r="PD106" s="128"/>
      <c r="PE106" s="128"/>
      <c r="PF106" s="128"/>
      <c r="PG106" s="128"/>
      <c r="PH106" s="128"/>
      <c r="PI106" s="128"/>
      <c r="PJ106" s="128"/>
      <c r="PK106" s="128"/>
      <c r="PL106" s="128"/>
      <c r="PM106" s="128"/>
      <c r="PN106" s="128"/>
      <c r="PO106" s="128"/>
      <c r="PP106" s="128"/>
      <c r="PQ106" s="128"/>
      <c r="PR106" s="128"/>
      <c r="PS106" s="128">
        <v>2</v>
      </c>
      <c r="PT106" s="128">
        <v>3</v>
      </c>
      <c r="PU106" s="128">
        <v>0</v>
      </c>
      <c r="PV106" s="128">
        <v>0</v>
      </c>
      <c r="PW106" s="128"/>
      <c r="PX106" s="128"/>
      <c r="PY106" s="128"/>
      <c r="PZ106" s="128"/>
      <c r="QA106" s="128"/>
      <c r="QB106" s="128"/>
      <c r="QC106" s="128"/>
      <c r="QD106" s="198"/>
      <c r="QE106" s="128"/>
      <c r="QF106" s="163"/>
      <c r="QG106" s="128"/>
      <c r="QH106" s="128"/>
      <c r="QI106" s="128"/>
      <c r="QJ106" s="128"/>
      <c r="QK106" s="128"/>
      <c r="QL106" s="128"/>
      <c r="QM106" s="128">
        <v>4.38</v>
      </c>
      <c r="QN106" s="128" t="s">
        <v>2083</v>
      </c>
      <c r="QO106" s="163" t="s">
        <v>2084</v>
      </c>
      <c r="QP106" s="128">
        <v>0</v>
      </c>
      <c r="QQ106" s="128"/>
      <c r="QR106" s="128"/>
      <c r="QS106" s="128">
        <v>21.1</v>
      </c>
      <c r="QT106" s="128" t="s">
        <v>2085</v>
      </c>
      <c r="QU106" s="163" t="s">
        <v>2086</v>
      </c>
      <c r="QV106" s="128">
        <v>0</v>
      </c>
      <c r="QW106" s="128"/>
      <c r="QX106" s="128"/>
      <c r="QY106" s="128"/>
      <c r="QZ106" s="128"/>
      <c r="RA106" s="128"/>
      <c r="RB106" s="128"/>
      <c r="RC106" s="128"/>
      <c r="RD106" s="128"/>
      <c r="RE106" s="128"/>
      <c r="RF106" s="128"/>
      <c r="RG106" s="128"/>
      <c r="RH106" s="128"/>
      <c r="RI106" s="128"/>
      <c r="RJ106" s="128"/>
      <c r="RK106" s="128"/>
      <c r="RL106" s="128"/>
      <c r="RM106" s="169"/>
      <c r="RN106" s="128"/>
      <c r="RO106" s="169"/>
      <c r="RP106" s="128"/>
      <c r="RQ106" s="128" t="s">
        <v>2087</v>
      </c>
      <c r="RR106" s="105">
        <f t="shared" si="75"/>
        <v>2.6999999999999993</v>
      </c>
      <c r="RS106" s="113">
        <f t="shared" si="76"/>
        <v>2.6350000000000007</v>
      </c>
      <c r="RT106" s="105">
        <f t="shared" si="77"/>
        <v>2.7050000000000001</v>
      </c>
      <c r="RU106" s="105">
        <f t="shared" si="78"/>
        <v>0</v>
      </c>
      <c r="RV106" s="105">
        <f t="shared" si="79"/>
        <v>0</v>
      </c>
      <c r="RW106" s="105">
        <f t="shared" si="80"/>
        <v>0</v>
      </c>
      <c r="RX106" s="105">
        <f t="shared" si="81"/>
        <v>0.5</v>
      </c>
      <c r="RY106" s="105">
        <f t="shared" si="82"/>
        <v>0.5</v>
      </c>
      <c r="RZ106" s="105">
        <f t="shared" si="83"/>
        <v>0.39999999999999858</v>
      </c>
      <c r="SA106" s="105">
        <f t="shared" si="84"/>
        <v>0</v>
      </c>
      <c r="SB106" s="105">
        <f t="shared" si="85"/>
        <v>0</v>
      </c>
      <c r="SC106" s="105">
        <f t="shared" si="86"/>
        <v>0</v>
      </c>
      <c r="SD106" s="106">
        <f t="shared" si="62"/>
        <v>2.6799999999999997</v>
      </c>
      <c r="SE106" s="106">
        <f t="shared" si="63"/>
        <v>0</v>
      </c>
      <c r="SF106" s="106">
        <f t="shared" si="64"/>
        <v>0.46666666666666617</v>
      </c>
      <c r="SG106" s="106">
        <f t="shared" si="59"/>
        <v>0</v>
      </c>
      <c r="SH106" s="107">
        <f>(SD106/1000)*Parameters!$H$2</f>
        <v>7.9059999999999992E-5</v>
      </c>
      <c r="SI106" s="107">
        <f>(SE106/1000)*Parameters!$H$4</f>
        <v>0</v>
      </c>
      <c r="SJ106" s="107">
        <f>(SF106/1000)*Parameters!$H$3</f>
        <v>2.2073333333333311E-5</v>
      </c>
      <c r="SK106" s="107">
        <f>(SG106/1000)*Parameters!$H$5</f>
        <v>0</v>
      </c>
      <c r="SL106" s="108">
        <f t="shared" si="65"/>
        <v>1.011333333333333E-4</v>
      </c>
      <c r="SM106" s="109">
        <f t="shared" si="60"/>
        <v>0.78174027686222824</v>
      </c>
      <c r="SN106" s="109">
        <f t="shared" si="72"/>
        <v>0</v>
      </c>
      <c r="SO106" s="109">
        <f t="shared" si="73"/>
        <v>0.21825972313777176</v>
      </c>
      <c r="SP106" s="109">
        <f t="shared" si="74"/>
        <v>0</v>
      </c>
      <c r="SQ106" s="110">
        <f>SUM(GS106*Parameters!$L$2,GT106*Parameters!$L$3,GU106*Parameters!$L$4,GV106*Parameters!$L$5)</f>
        <v>3.1</v>
      </c>
      <c r="SR106" s="110">
        <f>SUM(LF106*Parameters!$L$2,LG106*Parameters!$L$3,LH106*Parameters!$L$4,LI106*Parameters!$L$5)</f>
        <v>3.4000000000000004</v>
      </c>
      <c r="SS106" s="110">
        <f>SUM(PS106*Parameters!$L$2,PT106*Parameters!$L$3,PU106*Parameters!$L$4,PV106*Parameters!$L$5)</f>
        <v>3.4000000000000004</v>
      </c>
      <c r="ST106" s="110">
        <f t="shared" si="66"/>
        <v>3.3000000000000003</v>
      </c>
      <c r="SU106" s="111">
        <f t="shared" si="67"/>
        <v>0.81385199240986716</v>
      </c>
      <c r="SV106" s="111">
        <f t="shared" si="68"/>
        <v>0</v>
      </c>
      <c r="SW106" s="111">
        <f t="shared" si="69"/>
        <v>0.14199873497786197</v>
      </c>
      <c r="SX106" s="111">
        <f t="shared" si="70"/>
        <v>0</v>
      </c>
      <c r="SY106" s="162">
        <f t="shared" si="87"/>
        <v>45641</v>
      </c>
      <c r="SZ106" s="162">
        <f t="shared" si="71"/>
        <v>45641</v>
      </c>
    </row>
    <row r="107" spans="1:520">
      <c r="A107" s="276">
        <v>45641.448277430602</v>
      </c>
      <c r="B107" s="276">
        <v>45670.612514375003</v>
      </c>
      <c r="C107" s="276">
        <v>45641</v>
      </c>
      <c r="D107" s="121"/>
      <c r="E107" s="121" t="s">
        <v>322</v>
      </c>
      <c r="F107" s="121"/>
      <c r="G107" s="121" t="s">
        <v>322</v>
      </c>
      <c r="H107" s="121"/>
      <c r="I107" s="121" t="s">
        <v>323</v>
      </c>
      <c r="J107" s="121"/>
      <c r="K107" s="121" t="s">
        <v>727</v>
      </c>
      <c r="L107" s="151" t="s">
        <v>821</v>
      </c>
      <c r="M107" s="245" t="s">
        <v>535</v>
      </c>
      <c r="N107" s="121" t="s">
        <v>331</v>
      </c>
      <c r="O107" s="121">
        <v>1</v>
      </c>
      <c r="P107" s="121">
        <v>0</v>
      </c>
      <c r="Q107" s="121">
        <v>0</v>
      </c>
      <c r="R107" s="121">
        <v>0</v>
      </c>
      <c r="S107" s="121">
        <v>0</v>
      </c>
      <c r="T107" s="121">
        <v>0</v>
      </c>
      <c r="U107" s="121"/>
      <c r="V107" s="121" t="s">
        <v>329</v>
      </c>
      <c r="W107" s="121">
        <v>0</v>
      </c>
      <c r="X107" s="121">
        <v>1</v>
      </c>
      <c r="Y107" s="117">
        <v>0</v>
      </c>
      <c r="Z107" s="117">
        <v>0</v>
      </c>
      <c r="AA107" s="117">
        <v>0</v>
      </c>
      <c r="AB107" s="117">
        <v>0</v>
      </c>
      <c r="AC107" s="117">
        <v>0</v>
      </c>
      <c r="AD107" s="117">
        <v>0</v>
      </c>
      <c r="AE107" s="117">
        <v>0</v>
      </c>
      <c r="AF107" s="117">
        <v>0</v>
      </c>
      <c r="AG107" s="117">
        <v>0</v>
      </c>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7"/>
      <c r="BC107" s="117"/>
      <c r="BD107" s="117"/>
      <c r="BE107" s="117"/>
      <c r="BF107" s="190"/>
      <c r="BG107" s="121"/>
      <c r="BH107" s="122"/>
      <c r="BI107" s="117"/>
      <c r="BJ107" s="117"/>
      <c r="BK107" s="117"/>
      <c r="BL107" s="117"/>
      <c r="BM107" s="117"/>
      <c r="BN107" s="117"/>
      <c r="BO107" s="117">
        <v>10.15</v>
      </c>
      <c r="BP107" s="117" t="s">
        <v>2088</v>
      </c>
      <c r="BQ107" s="122" t="s">
        <v>2089</v>
      </c>
      <c r="BR107" s="117"/>
      <c r="BS107" s="117"/>
      <c r="BT107" s="117"/>
      <c r="BU107" s="117"/>
      <c r="BV107" s="117"/>
      <c r="BW107" s="117"/>
      <c r="BX107" s="117"/>
      <c r="BY107" s="117"/>
      <c r="BZ107" s="117"/>
      <c r="CA107" s="117"/>
      <c r="CB107" s="117"/>
      <c r="CC107" s="117"/>
      <c r="CD107" s="117"/>
      <c r="CE107" s="117"/>
      <c r="CF107" s="117"/>
      <c r="CG107" s="117"/>
      <c r="CH107" s="117"/>
      <c r="CI107" s="117"/>
      <c r="CJ107" s="117"/>
      <c r="CK107" s="117"/>
      <c r="CL107" s="117"/>
      <c r="CM107" s="117"/>
      <c r="CN107" s="117"/>
      <c r="CO107" s="117"/>
      <c r="CP107" s="117"/>
      <c r="CQ107" s="117"/>
      <c r="CR107" s="117"/>
      <c r="CS107" s="117"/>
      <c r="CT107" s="117"/>
      <c r="CU107" s="117"/>
      <c r="CV107" s="117"/>
      <c r="CW107" s="117"/>
      <c r="CX107" s="117"/>
      <c r="CY107" s="117"/>
      <c r="CZ107" s="117"/>
      <c r="DA107" s="117"/>
      <c r="DB107" s="117"/>
      <c r="DC107" s="117"/>
      <c r="DD107" s="117"/>
      <c r="DE107" s="117"/>
      <c r="DF107" s="117"/>
      <c r="DG107" s="117"/>
      <c r="DH107" s="117"/>
      <c r="DI107" s="117"/>
      <c r="DJ107" s="117"/>
      <c r="DK107" s="117"/>
      <c r="DL107" s="117"/>
      <c r="DM107" s="117"/>
      <c r="DN107" s="171"/>
      <c r="DO107" s="117"/>
      <c r="DP107" s="166"/>
      <c r="DQ107" s="117"/>
      <c r="DR107" s="166"/>
      <c r="DS107" s="117"/>
      <c r="DT107" s="117"/>
      <c r="DU107" s="117"/>
      <c r="DV107" s="117"/>
      <c r="DW107" s="248" t="s">
        <v>825</v>
      </c>
      <c r="DX107" s="117"/>
      <c r="DY107" s="117"/>
      <c r="DZ107" s="117"/>
      <c r="EA107" s="117"/>
      <c r="EB107" s="117"/>
      <c r="EC107" s="117"/>
      <c r="ED107" s="117" t="s">
        <v>2090</v>
      </c>
      <c r="EE107" s="161">
        <v>45642.441136898102</v>
      </c>
      <c r="EF107" s="262">
        <v>45642.449878206004</v>
      </c>
      <c r="EG107" s="252">
        <v>45642</v>
      </c>
      <c r="EH107" s="129"/>
      <c r="EI107" s="129" t="s">
        <v>322</v>
      </c>
      <c r="EJ107" s="129"/>
      <c r="EK107" s="129" t="s">
        <v>322</v>
      </c>
      <c r="EL107" s="129"/>
      <c r="EM107" s="129" t="s">
        <v>323</v>
      </c>
      <c r="EN107" s="129"/>
      <c r="EO107" s="129" t="s">
        <v>727</v>
      </c>
      <c r="EP107" s="153" t="s">
        <v>825</v>
      </c>
      <c r="EQ107" s="153" t="s">
        <v>535</v>
      </c>
      <c r="ER107" s="129" t="s">
        <v>331</v>
      </c>
      <c r="ES107" s="129">
        <v>1</v>
      </c>
      <c r="ET107" s="129">
        <v>0</v>
      </c>
      <c r="EU107" s="129">
        <v>0</v>
      </c>
      <c r="EV107" s="129">
        <v>0</v>
      </c>
      <c r="EW107" s="129">
        <v>0</v>
      </c>
      <c r="EX107" s="129">
        <v>0</v>
      </c>
      <c r="EY107" s="129"/>
      <c r="EZ107" s="129" t="s">
        <v>329</v>
      </c>
      <c r="FA107" s="129">
        <v>0</v>
      </c>
      <c r="FB107" s="129">
        <v>1</v>
      </c>
      <c r="FC107" s="129">
        <v>0</v>
      </c>
      <c r="FD107" s="129">
        <v>0</v>
      </c>
      <c r="FE107" s="129">
        <v>0</v>
      </c>
      <c r="FF107" s="129">
        <v>0</v>
      </c>
      <c r="FG107" s="129">
        <v>0</v>
      </c>
      <c r="FH107" s="129">
        <v>0</v>
      </c>
      <c r="FI107" s="129">
        <v>0</v>
      </c>
      <c r="FJ107" s="129">
        <v>0</v>
      </c>
      <c r="FK107" s="129">
        <v>0</v>
      </c>
      <c r="FL107" s="129"/>
      <c r="FM107" s="129"/>
      <c r="FN107" s="129"/>
      <c r="FO107" s="129"/>
      <c r="FP107" s="129"/>
      <c r="FQ107" s="129"/>
      <c r="FR107" s="129"/>
      <c r="FS107" s="129"/>
      <c r="FT107" s="129"/>
      <c r="FU107" s="129"/>
      <c r="FV107" s="129"/>
      <c r="FW107" s="129"/>
      <c r="FX107" s="129"/>
      <c r="FY107" s="129"/>
      <c r="FZ107" s="129"/>
      <c r="GA107" s="129"/>
      <c r="GB107" s="129"/>
      <c r="GC107" s="129"/>
      <c r="GD107" s="129"/>
      <c r="GE107" s="129"/>
      <c r="GF107" s="129"/>
      <c r="GG107" s="129"/>
      <c r="GH107" s="129"/>
      <c r="GI107" s="129"/>
      <c r="GJ107" s="129"/>
      <c r="GK107" s="129"/>
      <c r="GL107" s="129"/>
      <c r="GM107" s="129"/>
      <c r="GN107" s="129"/>
      <c r="GO107" s="129"/>
      <c r="GP107" s="129"/>
      <c r="GQ107" s="129"/>
      <c r="GR107" s="129"/>
      <c r="GS107" s="129">
        <v>6</v>
      </c>
      <c r="GT107" s="129">
        <v>1</v>
      </c>
      <c r="GU107" s="129">
        <v>1</v>
      </c>
      <c r="GV107" s="129">
        <v>0</v>
      </c>
      <c r="GW107" s="129"/>
      <c r="GX107" s="129"/>
      <c r="GY107" s="129"/>
      <c r="GZ107" s="129"/>
      <c r="HA107" s="129"/>
      <c r="HB107" s="129"/>
      <c r="HC107" s="129"/>
      <c r="HD107" s="186"/>
      <c r="HE107" s="129"/>
      <c r="HF107" s="140"/>
      <c r="HG107" s="129"/>
      <c r="HH107" s="129"/>
      <c r="HI107" s="129"/>
      <c r="HJ107" s="129"/>
      <c r="HK107" s="129"/>
      <c r="HL107" s="129"/>
      <c r="HM107" s="129">
        <v>7.4649999999999999</v>
      </c>
      <c r="HN107" s="129" t="s">
        <v>2091</v>
      </c>
      <c r="HO107" s="140" t="s">
        <v>2092</v>
      </c>
      <c r="HP107" s="129">
        <v>0</v>
      </c>
      <c r="HQ107" s="129"/>
      <c r="HR107" s="129"/>
      <c r="HS107" s="129"/>
      <c r="HT107" s="129"/>
      <c r="HU107" s="129"/>
      <c r="HV107" s="129"/>
      <c r="HW107" s="129"/>
      <c r="HX107" s="129"/>
      <c r="HY107" s="129"/>
      <c r="HZ107" s="129"/>
      <c r="IA107" s="129"/>
      <c r="IB107" s="129"/>
      <c r="IC107" s="129"/>
      <c r="ID107" s="129"/>
      <c r="IE107" s="129"/>
      <c r="IF107" s="129"/>
      <c r="IG107" s="129"/>
      <c r="IH107" s="129"/>
      <c r="II107" s="129"/>
      <c r="IJ107" s="129"/>
      <c r="IK107" s="129"/>
      <c r="IL107" s="177" t="s">
        <v>828</v>
      </c>
      <c r="IM107" s="129"/>
      <c r="IN107" s="139"/>
      <c r="IO107" s="129"/>
      <c r="IP107" s="129"/>
      <c r="IQ107" s="129" t="s">
        <v>2093</v>
      </c>
      <c r="IR107" s="266">
        <v>45643.436426435197</v>
      </c>
      <c r="IS107" s="266">
        <v>45643.441662303201</v>
      </c>
      <c r="IT107" s="265">
        <v>45643</v>
      </c>
      <c r="IU107" s="142"/>
      <c r="IV107" s="142" t="s">
        <v>322</v>
      </c>
      <c r="IW107" s="142"/>
      <c r="IX107" s="142" t="s">
        <v>322</v>
      </c>
      <c r="IY107" s="142"/>
      <c r="IZ107" s="142" t="s">
        <v>323</v>
      </c>
      <c r="JA107" s="142"/>
      <c r="JB107" s="142" t="s">
        <v>727</v>
      </c>
      <c r="JC107" s="154" t="s">
        <v>828</v>
      </c>
      <c r="JD107" s="154" t="s">
        <v>535</v>
      </c>
      <c r="JE107" s="142" t="s">
        <v>331</v>
      </c>
      <c r="JF107" s="142">
        <v>1</v>
      </c>
      <c r="JG107" s="142">
        <v>0</v>
      </c>
      <c r="JH107" s="142">
        <v>0</v>
      </c>
      <c r="JI107" s="142">
        <v>0</v>
      </c>
      <c r="JJ107" s="142">
        <v>0</v>
      </c>
      <c r="JK107" s="142">
        <v>0</v>
      </c>
      <c r="JL107" s="142"/>
      <c r="JM107" s="142" t="s">
        <v>329</v>
      </c>
      <c r="JN107" s="142">
        <v>0</v>
      </c>
      <c r="JO107" s="142">
        <v>1</v>
      </c>
      <c r="JP107" s="142">
        <v>0</v>
      </c>
      <c r="JQ107" s="142">
        <v>0</v>
      </c>
      <c r="JR107" s="142">
        <v>0</v>
      </c>
      <c r="JS107" s="142">
        <v>0</v>
      </c>
      <c r="JT107" s="142">
        <v>0</v>
      </c>
      <c r="JU107" s="145">
        <v>0</v>
      </c>
      <c r="JV107" s="142">
        <v>0</v>
      </c>
      <c r="JW107" s="142">
        <v>0</v>
      </c>
      <c r="JX107" s="142">
        <v>0</v>
      </c>
      <c r="JY107" s="142"/>
      <c r="JZ107" s="142"/>
      <c r="KA107" s="142"/>
      <c r="KB107" s="142"/>
      <c r="KC107" s="142"/>
      <c r="KD107" s="142"/>
      <c r="KE107" s="142"/>
      <c r="KF107" s="142"/>
      <c r="KG107" s="142"/>
      <c r="KH107" s="142"/>
      <c r="KI107" s="142"/>
      <c r="KJ107" s="142"/>
      <c r="KK107" s="142"/>
      <c r="KL107" s="142"/>
      <c r="KM107" s="142"/>
      <c r="KN107" s="142"/>
      <c r="KO107" s="142"/>
      <c r="KP107" s="142"/>
      <c r="KQ107" s="142"/>
      <c r="KR107" s="142"/>
      <c r="KS107" s="142"/>
      <c r="KT107" s="142"/>
      <c r="KU107" s="142"/>
      <c r="KV107" s="142"/>
      <c r="KW107" s="142"/>
      <c r="KX107" s="142"/>
      <c r="KY107" s="142"/>
      <c r="KZ107" s="142"/>
      <c r="LA107" s="142"/>
      <c r="LB107" s="142"/>
      <c r="LC107" s="142"/>
      <c r="LD107" s="142"/>
      <c r="LE107" s="142"/>
      <c r="LF107" s="142">
        <v>6</v>
      </c>
      <c r="LG107" s="142">
        <v>1</v>
      </c>
      <c r="LH107" s="142">
        <v>1</v>
      </c>
      <c r="LI107" s="142">
        <v>0</v>
      </c>
      <c r="LJ107" s="142"/>
      <c r="LK107" s="142"/>
      <c r="LL107" s="142"/>
      <c r="LM107" s="142"/>
      <c r="LN107" s="142"/>
      <c r="LO107" s="142"/>
      <c r="LP107" s="142"/>
      <c r="LQ107" s="194"/>
      <c r="LR107" s="142"/>
      <c r="LS107" s="144"/>
      <c r="LT107" s="142"/>
      <c r="LU107" s="142"/>
      <c r="LV107" s="142"/>
      <c r="LW107" s="142"/>
      <c r="LX107" s="142"/>
      <c r="LY107" s="142"/>
      <c r="LZ107" s="142">
        <v>4.7249999999999996</v>
      </c>
      <c r="MA107" s="142" t="s">
        <v>2094</v>
      </c>
      <c r="MB107" s="144" t="s">
        <v>2095</v>
      </c>
      <c r="MC107" s="142">
        <v>0</v>
      </c>
      <c r="MD107" s="142"/>
      <c r="ME107" s="142"/>
      <c r="MF107" s="142"/>
      <c r="MG107" s="142"/>
      <c r="MH107" s="142"/>
      <c r="MI107" s="142"/>
      <c r="MJ107" s="142"/>
      <c r="MK107" s="142"/>
      <c r="ML107" s="142"/>
      <c r="MM107" s="142"/>
      <c r="MN107" s="142"/>
      <c r="MO107" s="142"/>
      <c r="MP107" s="142"/>
      <c r="MQ107" s="142"/>
      <c r="MR107" s="142"/>
      <c r="MS107" s="142"/>
      <c r="MT107" s="142"/>
      <c r="MU107" s="142"/>
      <c r="MV107" s="142"/>
      <c r="MW107" s="142"/>
      <c r="MX107" s="142"/>
      <c r="MY107" s="150"/>
      <c r="MZ107" s="142"/>
      <c r="NA107" s="181" t="s">
        <v>832</v>
      </c>
      <c r="NB107" s="142"/>
      <c r="NC107" s="142"/>
      <c r="ND107" s="142" t="s">
        <v>2096</v>
      </c>
      <c r="NE107" s="271">
        <v>45644.436155613403</v>
      </c>
      <c r="NF107" s="271">
        <v>45644.442631088001</v>
      </c>
      <c r="NG107" s="270">
        <v>45644</v>
      </c>
      <c r="NH107" s="128"/>
      <c r="NI107" s="128" t="s">
        <v>322</v>
      </c>
      <c r="NJ107" s="128"/>
      <c r="NK107" s="128" t="s">
        <v>322</v>
      </c>
      <c r="NL107" s="128"/>
      <c r="NM107" s="128" t="s">
        <v>323</v>
      </c>
      <c r="NN107" s="128"/>
      <c r="NO107" s="128" t="s">
        <v>727</v>
      </c>
      <c r="NP107" s="136" t="s">
        <v>832</v>
      </c>
      <c r="NQ107" s="136" t="s">
        <v>535</v>
      </c>
      <c r="NR107" s="128" t="s">
        <v>331</v>
      </c>
      <c r="NS107" s="128">
        <v>1</v>
      </c>
      <c r="NT107" s="128">
        <v>0</v>
      </c>
      <c r="NU107" s="128">
        <v>0</v>
      </c>
      <c r="NV107" s="128">
        <v>0</v>
      </c>
      <c r="NW107" s="128">
        <v>0</v>
      </c>
      <c r="NX107" s="128">
        <v>0</v>
      </c>
      <c r="NY107" s="128"/>
      <c r="NZ107" s="128" t="s">
        <v>329</v>
      </c>
      <c r="OA107" s="128">
        <v>0</v>
      </c>
      <c r="OB107" s="128">
        <v>1</v>
      </c>
      <c r="OC107" s="128">
        <v>0</v>
      </c>
      <c r="OD107" s="128">
        <v>0</v>
      </c>
      <c r="OE107" s="128">
        <v>0</v>
      </c>
      <c r="OF107" s="128">
        <v>0</v>
      </c>
      <c r="OG107" s="128">
        <v>0</v>
      </c>
      <c r="OH107" s="128">
        <v>0</v>
      </c>
      <c r="OI107" s="128">
        <v>0</v>
      </c>
      <c r="OJ107" s="128">
        <v>0</v>
      </c>
      <c r="OK107" s="128">
        <v>0</v>
      </c>
      <c r="OL107" s="128"/>
      <c r="OM107" s="128"/>
      <c r="ON107" s="128"/>
      <c r="OO107" s="128"/>
      <c r="OP107" s="128"/>
      <c r="OQ107" s="128"/>
      <c r="OR107" s="128"/>
      <c r="OS107" s="128"/>
      <c r="OT107" s="128"/>
      <c r="OU107" s="128"/>
      <c r="OV107" s="128"/>
      <c r="OW107" s="128"/>
      <c r="OX107" s="128"/>
      <c r="OY107" s="128"/>
      <c r="OZ107" s="128"/>
      <c r="PA107" s="128"/>
      <c r="PB107" s="128"/>
      <c r="PC107" s="128"/>
      <c r="PD107" s="128"/>
      <c r="PE107" s="128"/>
      <c r="PF107" s="128"/>
      <c r="PG107" s="128"/>
      <c r="PH107" s="128"/>
      <c r="PI107" s="128"/>
      <c r="PJ107" s="128"/>
      <c r="PK107" s="128"/>
      <c r="PL107" s="128"/>
      <c r="PM107" s="128"/>
      <c r="PN107" s="128"/>
      <c r="PO107" s="128"/>
      <c r="PP107" s="128"/>
      <c r="PQ107" s="128"/>
      <c r="PR107" s="128"/>
      <c r="PS107" s="128">
        <v>6</v>
      </c>
      <c r="PT107" s="128">
        <v>1</v>
      </c>
      <c r="PU107" s="128">
        <v>1</v>
      </c>
      <c r="PV107" s="128">
        <v>0</v>
      </c>
      <c r="PW107" s="128"/>
      <c r="PX107" s="128"/>
      <c r="PY107" s="128"/>
      <c r="PZ107" s="128"/>
      <c r="QA107" s="128"/>
      <c r="QB107" s="128"/>
      <c r="QC107" s="128"/>
      <c r="QD107" s="198"/>
      <c r="QE107" s="128"/>
      <c r="QF107" s="163"/>
      <c r="QG107" s="128"/>
      <c r="QH107" s="128"/>
      <c r="QI107" s="128"/>
      <c r="QJ107" s="128"/>
      <c r="QK107" s="128"/>
      <c r="QL107" s="128"/>
      <c r="QM107" s="128">
        <v>2.0910000000000002</v>
      </c>
      <c r="QN107" s="128" t="s">
        <v>2097</v>
      </c>
      <c r="QO107" s="163" t="s">
        <v>2098</v>
      </c>
      <c r="QP107" s="128">
        <v>0</v>
      </c>
      <c r="QQ107" s="128"/>
      <c r="QR107" s="128"/>
      <c r="QS107" s="128"/>
      <c r="QT107" s="128"/>
      <c r="QU107" s="128"/>
      <c r="QV107" s="128"/>
      <c r="QW107" s="128"/>
      <c r="QX107" s="128"/>
      <c r="QY107" s="128"/>
      <c r="QZ107" s="128"/>
      <c r="RA107" s="128"/>
      <c r="RB107" s="128"/>
      <c r="RC107" s="128"/>
      <c r="RD107" s="128"/>
      <c r="RE107" s="128"/>
      <c r="RF107" s="128"/>
      <c r="RG107" s="128"/>
      <c r="RH107" s="128"/>
      <c r="RI107" s="128"/>
      <c r="RJ107" s="128"/>
      <c r="RK107" s="128"/>
      <c r="RL107" s="128"/>
      <c r="RM107" s="130"/>
      <c r="RN107" s="128"/>
      <c r="RO107" s="130"/>
      <c r="RP107" s="128"/>
      <c r="RQ107" s="128" t="s">
        <v>2099</v>
      </c>
      <c r="RR107" s="105">
        <f t="shared" si="75"/>
        <v>2.6850000000000005</v>
      </c>
      <c r="RS107" s="113">
        <f t="shared" si="76"/>
        <v>2.74</v>
      </c>
      <c r="RT107" s="105">
        <f t="shared" si="77"/>
        <v>2.6339999999999995</v>
      </c>
      <c r="RU107" s="105">
        <f t="shared" si="78"/>
        <v>0</v>
      </c>
      <c r="RV107" s="105">
        <f t="shared" si="79"/>
        <v>0</v>
      </c>
      <c r="RW107" s="105">
        <f t="shared" si="80"/>
        <v>0</v>
      </c>
      <c r="RX107" s="105">
        <f t="shared" si="81"/>
        <v>0</v>
      </c>
      <c r="RY107" s="105">
        <f t="shared" si="82"/>
        <v>0</v>
      </c>
      <c r="RZ107" s="105">
        <f t="shared" si="83"/>
        <v>0</v>
      </c>
      <c r="SA107" s="105">
        <f t="shared" si="84"/>
        <v>0</v>
      </c>
      <c r="SB107" s="105">
        <f t="shared" si="85"/>
        <v>0</v>
      </c>
      <c r="SC107" s="105">
        <f t="shared" si="86"/>
        <v>0</v>
      </c>
      <c r="SD107" s="106">
        <f t="shared" si="62"/>
        <v>2.6863333333333337</v>
      </c>
      <c r="SE107" s="106">
        <f t="shared" si="63"/>
        <v>0</v>
      </c>
      <c r="SF107" s="106">
        <f t="shared" si="64"/>
        <v>0</v>
      </c>
      <c r="SG107" s="106">
        <f t="shared" si="59"/>
        <v>0</v>
      </c>
      <c r="SH107" s="107">
        <f>(SD107/1000)*Parameters!$H$2</f>
        <v>7.9246833333333335E-5</v>
      </c>
      <c r="SI107" s="107">
        <f>(SE107/1000)*Parameters!$H$4</f>
        <v>0</v>
      </c>
      <c r="SJ107" s="107">
        <f>(SF107/1000)*Parameters!$H$3</f>
        <v>0</v>
      </c>
      <c r="SK107" s="107">
        <f>(SG107/1000)*Parameters!$H$5</f>
        <v>0</v>
      </c>
      <c r="SL107" s="108">
        <f t="shared" si="65"/>
        <v>7.9246833333333335E-5</v>
      </c>
      <c r="SM107" s="109">
        <f t="shared" si="60"/>
        <v>1</v>
      </c>
      <c r="SN107" s="109">
        <f t="shared" si="72"/>
        <v>0</v>
      </c>
      <c r="SO107" s="109">
        <f t="shared" si="73"/>
        <v>0</v>
      </c>
      <c r="SP107" s="109">
        <f t="shared" si="74"/>
        <v>0</v>
      </c>
      <c r="SQ107" s="110">
        <f>SUM(GS107*Parameters!$L$2,GT107*Parameters!$L$3,GU107*Parameters!$L$4,GV107*Parameters!$L$5)</f>
        <v>4.8</v>
      </c>
      <c r="SR107" s="110">
        <f>SUM(LF107*Parameters!$L$2,LG107*Parameters!$L$3,LH107*Parameters!$L$4,LI107*Parameters!$L$5)</f>
        <v>4.8</v>
      </c>
      <c r="SS107" s="110">
        <f>SUM(PS107*Parameters!$L$2,PT107*Parameters!$L$3,PU107*Parameters!$L$4,PV107*Parameters!$L$5)</f>
        <v>4.8</v>
      </c>
      <c r="ST107" s="110">
        <f t="shared" si="66"/>
        <v>4.8</v>
      </c>
      <c r="SU107" s="111">
        <f t="shared" si="67"/>
        <v>0.55965277777777789</v>
      </c>
      <c r="SV107" s="111">
        <f t="shared" si="68"/>
        <v>0</v>
      </c>
      <c r="SW107" s="111">
        <f t="shared" si="69"/>
        <v>0</v>
      </c>
      <c r="SX107" s="111">
        <f t="shared" si="70"/>
        <v>0</v>
      </c>
      <c r="SY107" s="162">
        <f t="shared" si="87"/>
        <v>45641</v>
      </c>
      <c r="SZ107" s="162">
        <f t="shared" si="71"/>
        <v>45641</v>
      </c>
    </row>
    <row r="108" spans="1:520">
      <c r="A108" s="276">
        <v>45641.410394664403</v>
      </c>
      <c r="B108" s="276">
        <v>45661.589915474498</v>
      </c>
      <c r="C108" s="276">
        <v>45641</v>
      </c>
      <c r="D108" s="121"/>
      <c r="E108" s="121" t="s">
        <v>322</v>
      </c>
      <c r="F108" s="121"/>
      <c r="G108" s="121" t="s">
        <v>322</v>
      </c>
      <c r="H108" s="121"/>
      <c r="I108" s="121" t="s">
        <v>323</v>
      </c>
      <c r="J108" s="121"/>
      <c r="K108" s="121" t="s">
        <v>727</v>
      </c>
      <c r="L108" s="151" t="s">
        <v>821</v>
      </c>
      <c r="M108" s="245" t="s">
        <v>536</v>
      </c>
      <c r="N108" s="121" t="s">
        <v>411</v>
      </c>
      <c r="O108" s="121">
        <v>1</v>
      </c>
      <c r="P108" s="121">
        <v>0</v>
      </c>
      <c r="Q108" s="121">
        <v>1</v>
      </c>
      <c r="R108" s="121">
        <v>0</v>
      </c>
      <c r="S108" s="121">
        <v>0</v>
      </c>
      <c r="T108" s="121">
        <v>0</v>
      </c>
      <c r="U108" s="121"/>
      <c r="V108" s="121" t="s">
        <v>409</v>
      </c>
      <c r="W108" s="121">
        <v>0</v>
      </c>
      <c r="X108" s="121">
        <v>1</v>
      </c>
      <c r="Y108" s="117">
        <v>0</v>
      </c>
      <c r="Z108" s="117">
        <v>0</v>
      </c>
      <c r="AA108" s="117">
        <v>0</v>
      </c>
      <c r="AB108" s="117">
        <v>1</v>
      </c>
      <c r="AC108" s="117">
        <v>0</v>
      </c>
      <c r="AD108" s="117">
        <v>0</v>
      </c>
      <c r="AE108" s="117">
        <v>0</v>
      </c>
      <c r="AF108" s="117">
        <v>0</v>
      </c>
      <c r="AG108" s="117">
        <v>0</v>
      </c>
      <c r="AH108" s="117"/>
      <c r="AI108" s="117"/>
      <c r="AJ108" s="117"/>
      <c r="AK108" s="117"/>
      <c r="AL108" s="117"/>
      <c r="AM108" s="117"/>
      <c r="AN108" s="117"/>
      <c r="AO108" s="117"/>
      <c r="AP108" s="117"/>
      <c r="AQ108" s="117"/>
      <c r="AR108" s="117"/>
      <c r="AS108" s="117"/>
      <c r="AT108" s="117"/>
      <c r="AU108" s="117"/>
      <c r="AV108" s="117"/>
      <c r="AW108" s="117"/>
      <c r="AX108" s="117"/>
      <c r="AY108" s="117"/>
      <c r="AZ108" s="117"/>
      <c r="BA108" s="117"/>
      <c r="BB108" s="117"/>
      <c r="BC108" s="117"/>
      <c r="BD108" s="117"/>
      <c r="BE108" s="117"/>
      <c r="BF108" s="190"/>
      <c r="BG108" s="121"/>
      <c r="BH108" s="122"/>
      <c r="BI108" s="117"/>
      <c r="BJ108" s="117"/>
      <c r="BK108" s="117"/>
      <c r="BL108" s="117"/>
      <c r="BM108" s="117"/>
      <c r="BN108" s="117"/>
      <c r="BO108" s="117">
        <v>12.84</v>
      </c>
      <c r="BP108" s="117" t="s">
        <v>2100</v>
      </c>
      <c r="BQ108" s="122" t="s">
        <v>2101</v>
      </c>
      <c r="BR108" s="117">
        <v>15.9</v>
      </c>
      <c r="BS108" s="117" t="s">
        <v>2102</v>
      </c>
      <c r="BT108" s="122" t="s">
        <v>2103</v>
      </c>
      <c r="BU108" s="117"/>
      <c r="BV108" s="117"/>
      <c r="BW108" s="117"/>
      <c r="BX108" s="117"/>
      <c r="BY108" s="117"/>
      <c r="BZ108" s="117"/>
      <c r="CA108" s="117"/>
      <c r="CB108" s="117"/>
      <c r="CC108" s="117"/>
      <c r="CD108" s="117"/>
      <c r="CE108" s="117"/>
      <c r="CF108" s="117"/>
      <c r="CG108" s="117"/>
      <c r="CH108" s="117"/>
      <c r="CI108" s="117"/>
      <c r="CJ108" s="117"/>
      <c r="CK108" s="117"/>
      <c r="CL108" s="117"/>
      <c r="CM108" s="117"/>
      <c r="CN108" s="117"/>
      <c r="CO108" s="117"/>
      <c r="CP108" s="117"/>
      <c r="CQ108" s="117"/>
      <c r="CR108" s="117"/>
      <c r="CS108" s="117"/>
      <c r="CT108" s="117"/>
      <c r="CU108" s="117"/>
      <c r="CV108" s="117"/>
      <c r="CW108" s="117"/>
      <c r="CX108" s="117"/>
      <c r="CY108" s="117"/>
      <c r="CZ108" s="117"/>
      <c r="DA108" s="117"/>
      <c r="DB108" s="117"/>
      <c r="DC108" s="117"/>
      <c r="DD108" s="117"/>
      <c r="DE108" s="117"/>
      <c r="DF108" s="117"/>
      <c r="DG108" s="117"/>
      <c r="DH108" s="117"/>
      <c r="DI108" s="117"/>
      <c r="DJ108" s="117"/>
      <c r="DK108" s="117"/>
      <c r="DL108" s="117"/>
      <c r="DM108" s="117"/>
      <c r="DN108" s="171"/>
      <c r="DO108" s="117"/>
      <c r="DP108" s="166"/>
      <c r="DQ108" s="117"/>
      <c r="DR108" s="166"/>
      <c r="DS108" s="117"/>
      <c r="DT108" s="117"/>
      <c r="DU108" s="117"/>
      <c r="DV108" s="117"/>
      <c r="DW108" s="248" t="s">
        <v>825</v>
      </c>
      <c r="DX108" s="117"/>
      <c r="DY108" s="117"/>
      <c r="DZ108" s="117"/>
      <c r="EA108" s="117"/>
      <c r="EB108" s="117"/>
      <c r="EC108" s="117"/>
      <c r="ED108" s="117" t="s">
        <v>2104</v>
      </c>
      <c r="EE108" s="161">
        <v>45642.415550069403</v>
      </c>
      <c r="EF108" s="262">
        <v>45642.421388773102</v>
      </c>
      <c r="EG108" s="252">
        <v>45642</v>
      </c>
      <c r="EH108" s="129"/>
      <c r="EI108" s="129" t="s">
        <v>322</v>
      </c>
      <c r="EJ108" s="129"/>
      <c r="EK108" s="129" t="s">
        <v>322</v>
      </c>
      <c r="EL108" s="129"/>
      <c r="EM108" s="129" t="s">
        <v>323</v>
      </c>
      <c r="EN108" s="129"/>
      <c r="EO108" s="129" t="s">
        <v>727</v>
      </c>
      <c r="EP108" s="153" t="s">
        <v>825</v>
      </c>
      <c r="EQ108" s="153" t="s">
        <v>536</v>
      </c>
      <c r="ER108" s="129" t="s">
        <v>411</v>
      </c>
      <c r="ES108" s="129">
        <v>1</v>
      </c>
      <c r="ET108" s="129">
        <v>0</v>
      </c>
      <c r="EU108" s="129">
        <v>1</v>
      </c>
      <c r="EV108" s="129">
        <v>0</v>
      </c>
      <c r="EW108" s="129">
        <v>0</v>
      </c>
      <c r="EX108" s="129">
        <v>0</v>
      </c>
      <c r="EY108" s="129"/>
      <c r="EZ108" s="129" t="s">
        <v>409</v>
      </c>
      <c r="FA108" s="129">
        <v>0</v>
      </c>
      <c r="FB108" s="129">
        <v>1</v>
      </c>
      <c r="FC108" s="129">
        <v>0</v>
      </c>
      <c r="FD108" s="129">
        <v>0</v>
      </c>
      <c r="FE108" s="129">
        <v>0</v>
      </c>
      <c r="FF108" s="129">
        <v>1</v>
      </c>
      <c r="FG108" s="129">
        <v>0</v>
      </c>
      <c r="FH108" s="129">
        <v>0</v>
      </c>
      <c r="FI108" s="129">
        <v>0</v>
      </c>
      <c r="FJ108" s="129">
        <v>0</v>
      </c>
      <c r="FK108" s="129">
        <v>0</v>
      </c>
      <c r="FL108" s="129"/>
      <c r="FM108" s="129"/>
      <c r="FN108" s="129"/>
      <c r="FO108" s="129"/>
      <c r="FP108" s="129"/>
      <c r="FQ108" s="129"/>
      <c r="FR108" s="129"/>
      <c r="FS108" s="129"/>
      <c r="FT108" s="129"/>
      <c r="FU108" s="129"/>
      <c r="FV108" s="129"/>
      <c r="FW108" s="129"/>
      <c r="FX108" s="129"/>
      <c r="FY108" s="129"/>
      <c r="FZ108" s="129"/>
      <c r="GA108" s="129"/>
      <c r="GB108" s="129"/>
      <c r="GC108" s="129"/>
      <c r="GD108" s="129"/>
      <c r="GE108" s="129"/>
      <c r="GF108" s="129"/>
      <c r="GG108" s="129"/>
      <c r="GH108" s="129"/>
      <c r="GI108" s="129"/>
      <c r="GJ108" s="129"/>
      <c r="GK108" s="129"/>
      <c r="GL108" s="129"/>
      <c r="GM108" s="129"/>
      <c r="GN108" s="129"/>
      <c r="GO108" s="129"/>
      <c r="GP108" s="129"/>
      <c r="GQ108" s="129"/>
      <c r="GR108" s="129"/>
      <c r="GS108" s="129">
        <v>0</v>
      </c>
      <c r="GT108" s="129">
        <v>3</v>
      </c>
      <c r="GU108" s="129">
        <v>3</v>
      </c>
      <c r="GV108" s="129">
        <v>2</v>
      </c>
      <c r="GW108" s="129"/>
      <c r="GX108" s="129"/>
      <c r="GY108" s="129"/>
      <c r="GZ108" s="129"/>
      <c r="HA108" s="129"/>
      <c r="HB108" s="129"/>
      <c r="HC108" s="129"/>
      <c r="HD108" s="186"/>
      <c r="HE108" s="129"/>
      <c r="HF108" s="140"/>
      <c r="HG108" s="129"/>
      <c r="HH108" s="129"/>
      <c r="HI108" s="129"/>
      <c r="HJ108" s="129"/>
      <c r="HK108" s="129"/>
      <c r="HL108" s="129"/>
      <c r="HM108" s="129">
        <v>10.15</v>
      </c>
      <c r="HN108" s="129" t="s">
        <v>2105</v>
      </c>
      <c r="HO108" s="140" t="s">
        <v>2106</v>
      </c>
      <c r="HP108" s="129">
        <v>0</v>
      </c>
      <c r="HQ108" s="129"/>
      <c r="HR108" s="129"/>
      <c r="HS108" s="129">
        <v>15.2</v>
      </c>
      <c r="HT108" s="129" t="s">
        <v>2107</v>
      </c>
      <c r="HU108" s="140" t="s">
        <v>2108</v>
      </c>
      <c r="HV108" s="129">
        <v>0</v>
      </c>
      <c r="HW108" s="129"/>
      <c r="HX108" s="129"/>
      <c r="HY108" s="129"/>
      <c r="HZ108" s="129"/>
      <c r="IA108" s="129"/>
      <c r="IB108" s="129"/>
      <c r="IC108" s="129"/>
      <c r="ID108" s="129"/>
      <c r="IE108" s="129"/>
      <c r="IF108" s="129"/>
      <c r="IG108" s="129"/>
      <c r="IH108" s="129"/>
      <c r="II108" s="129"/>
      <c r="IJ108" s="129"/>
      <c r="IK108" s="129"/>
      <c r="IL108" s="177" t="s">
        <v>828</v>
      </c>
      <c r="IM108" s="129"/>
      <c r="IN108" s="139"/>
      <c r="IO108" s="129"/>
      <c r="IP108" s="129"/>
      <c r="IQ108" s="129" t="s">
        <v>2109</v>
      </c>
      <c r="IR108" s="266">
        <v>45643.413082592597</v>
      </c>
      <c r="IS108" s="266">
        <v>45643.428367858804</v>
      </c>
      <c r="IT108" s="265">
        <v>45643</v>
      </c>
      <c r="IU108" s="142"/>
      <c r="IV108" s="142" t="s">
        <v>322</v>
      </c>
      <c r="IW108" s="142"/>
      <c r="IX108" s="142" t="s">
        <v>322</v>
      </c>
      <c r="IY108" s="142"/>
      <c r="IZ108" s="142" t="s">
        <v>323</v>
      </c>
      <c r="JA108" s="142"/>
      <c r="JB108" s="142" t="s">
        <v>727</v>
      </c>
      <c r="JC108" s="154" t="s">
        <v>828</v>
      </c>
      <c r="JD108" s="154" t="s">
        <v>536</v>
      </c>
      <c r="JE108" s="142" t="s">
        <v>411</v>
      </c>
      <c r="JF108" s="142">
        <v>1</v>
      </c>
      <c r="JG108" s="142">
        <v>0</v>
      </c>
      <c r="JH108" s="142">
        <v>1</v>
      </c>
      <c r="JI108" s="142">
        <v>0</v>
      </c>
      <c r="JJ108" s="142">
        <v>0</v>
      </c>
      <c r="JK108" s="142">
        <v>0</v>
      </c>
      <c r="JL108" s="142"/>
      <c r="JM108" s="142" t="s">
        <v>409</v>
      </c>
      <c r="JN108" s="142">
        <v>0</v>
      </c>
      <c r="JO108" s="142">
        <v>1</v>
      </c>
      <c r="JP108" s="142">
        <v>0</v>
      </c>
      <c r="JQ108" s="142">
        <v>0</v>
      </c>
      <c r="JR108" s="142">
        <v>0</v>
      </c>
      <c r="JS108" s="142">
        <v>1</v>
      </c>
      <c r="JT108" s="142">
        <v>0</v>
      </c>
      <c r="JU108" s="145">
        <v>0</v>
      </c>
      <c r="JV108" s="142">
        <v>0</v>
      </c>
      <c r="JW108" s="142">
        <v>0</v>
      </c>
      <c r="JX108" s="142">
        <v>0</v>
      </c>
      <c r="JY108" s="142"/>
      <c r="JZ108" s="142"/>
      <c r="KA108" s="142"/>
      <c r="KB108" s="142"/>
      <c r="KC108" s="142"/>
      <c r="KD108" s="142"/>
      <c r="KE108" s="142"/>
      <c r="KF108" s="142"/>
      <c r="KG108" s="142"/>
      <c r="KH108" s="142"/>
      <c r="KI108" s="142"/>
      <c r="KJ108" s="142"/>
      <c r="KK108" s="142"/>
      <c r="KL108" s="142"/>
      <c r="KM108" s="142"/>
      <c r="KN108" s="142"/>
      <c r="KO108" s="142"/>
      <c r="KP108" s="142"/>
      <c r="KQ108" s="142"/>
      <c r="KR108" s="142"/>
      <c r="KS108" s="142"/>
      <c r="KT108" s="142"/>
      <c r="KU108" s="142"/>
      <c r="KV108" s="142"/>
      <c r="KW108" s="142"/>
      <c r="KX108" s="142"/>
      <c r="KY108" s="142"/>
      <c r="KZ108" s="142"/>
      <c r="LA108" s="142"/>
      <c r="LB108" s="142"/>
      <c r="LC108" s="142"/>
      <c r="LD108" s="142"/>
      <c r="LE108" s="142"/>
      <c r="LF108" s="142">
        <v>3</v>
      </c>
      <c r="LG108" s="142">
        <v>3</v>
      </c>
      <c r="LH108" s="142">
        <v>2</v>
      </c>
      <c r="LI108" s="142">
        <v>0</v>
      </c>
      <c r="LJ108" s="142"/>
      <c r="LK108" s="142"/>
      <c r="LL108" s="142"/>
      <c r="LM108" s="142"/>
      <c r="LN108" s="142"/>
      <c r="LO108" s="142"/>
      <c r="LP108" s="142"/>
      <c r="LQ108" s="194"/>
      <c r="LR108" s="142"/>
      <c r="LS108" s="144"/>
      <c r="LT108" s="142"/>
      <c r="LU108" s="142"/>
      <c r="LV108" s="142"/>
      <c r="LW108" s="142"/>
      <c r="LX108" s="142"/>
      <c r="LY108" s="142"/>
      <c r="LZ108" s="142">
        <v>7.4649999999999999</v>
      </c>
      <c r="MA108" s="142" t="s">
        <v>2110</v>
      </c>
      <c r="MB108" s="144" t="s">
        <v>2111</v>
      </c>
      <c r="MC108" s="142">
        <v>0</v>
      </c>
      <c r="MD108" s="142"/>
      <c r="ME108" s="142"/>
      <c r="MF108" s="142">
        <v>14.4</v>
      </c>
      <c r="MG108" s="142" t="s">
        <v>2112</v>
      </c>
      <c r="MH108" s="144" t="s">
        <v>2113</v>
      </c>
      <c r="MI108" s="142">
        <v>0</v>
      </c>
      <c r="MJ108" s="142"/>
      <c r="MK108" s="142"/>
      <c r="ML108" s="142"/>
      <c r="MM108" s="142"/>
      <c r="MN108" s="142"/>
      <c r="MO108" s="142"/>
      <c r="MP108" s="142"/>
      <c r="MQ108" s="142"/>
      <c r="MR108" s="142"/>
      <c r="MS108" s="142"/>
      <c r="MT108" s="142"/>
      <c r="MU108" s="142"/>
      <c r="MV108" s="142"/>
      <c r="MW108" s="142"/>
      <c r="MX108" s="142"/>
      <c r="MY108" s="150"/>
      <c r="MZ108" s="142"/>
      <c r="NA108" s="181" t="s">
        <v>832</v>
      </c>
      <c r="NB108" s="142"/>
      <c r="NC108" s="142"/>
      <c r="ND108" s="142" t="s">
        <v>2114</v>
      </c>
      <c r="NE108" s="271">
        <v>45644.409682465302</v>
      </c>
      <c r="NF108" s="271">
        <v>45644.422333460701</v>
      </c>
      <c r="NG108" s="270">
        <v>45644</v>
      </c>
      <c r="NH108" s="128"/>
      <c r="NI108" s="128" t="s">
        <v>322</v>
      </c>
      <c r="NJ108" s="128"/>
      <c r="NK108" s="128" t="s">
        <v>322</v>
      </c>
      <c r="NL108" s="128"/>
      <c r="NM108" s="128" t="s">
        <v>323</v>
      </c>
      <c r="NN108" s="128"/>
      <c r="NO108" s="128" t="s">
        <v>727</v>
      </c>
      <c r="NP108" s="136" t="s">
        <v>832</v>
      </c>
      <c r="NQ108" s="136" t="s">
        <v>536</v>
      </c>
      <c r="NR108" s="128" t="s">
        <v>411</v>
      </c>
      <c r="NS108" s="128">
        <v>1</v>
      </c>
      <c r="NT108" s="128">
        <v>0</v>
      </c>
      <c r="NU108" s="128">
        <v>1</v>
      </c>
      <c r="NV108" s="128">
        <v>0</v>
      </c>
      <c r="NW108" s="128">
        <v>0</v>
      </c>
      <c r="NX108" s="128">
        <v>0</v>
      </c>
      <c r="NY108" s="128"/>
      <c r="NZ108" s="128" t="s">
        <v>409</v>
      </c>
      <c r="OA108" s="128">
        <v>0</v>
      </c>
      <c r="OB108" s="128">
        <v>1</v>
      </c>
      <c r="OC108" s="128">
        <v>0</v>
      </c>
      <c r="OD108" s="128">
        <v>0</v>
      </c>
      <c r="OE108" s="128">
        <v>0</v>
      </c>
      <c r="OF108" s="128">
        <v>1</v>
      </c>
      <c r="OG108" s="128">
        <v>0</v>
      </c>
      <c r="OH108" s="128">
        <v>0</v>
      </c>
      <c r="OI108" s="128">
        <v>0</v>
      </c>
      <c r="OJ108" s="128">
        <v>0</v>
      </c>
      <c r="OK108" s="128">
        <v>0</v>
      </c>
      <c r="OL108" s="128"/>
      <c r="OM108" s="128"/>
      <c r="ON108" s="128"/>
      <c r="OO108" s="128"/>
      <c r="OP108" s="128"/>
      <c r="OQ108" s="128"/>
      <c r="OR108" s="128"/>
      <c r="OS108" s="128"/>
      <c r="OT108" s="128"/>
      <c r="OU108" s="128"/>
      <c r="OV108" s="128"/>
      <c r="OW108" s="128"/>
      <c r="OX108" s="128"/>
      <c r="OY108" s="128"/>
      <c r="OZ108" s="128"/>
      <c r="PA108" s="128"/>
      <c r="PB108" s="128"/>
      <c r="PC108" s="128"/>
      <c r="PD108" s="128"/>
      <c r="PE108" s="128"/>
      <c r="PF108" s="128"/>
      <c r="PG108" s="128"/>
      <c r="PH108" s="128"/>
      <c r="PI108" s="128"/>
      <c r="PJ108" s="128"/>
      <c r="PK108" s="128"/>
      <c r="PL108" s="128"/>
      <c r="PM108" s="128"/>
      <c r="PN108" s="128"/>
      <c r="PO108" s="128"/>
      <c r="PP108" s="128"/>
      <c r="PQ108" s="128"/>
      <c r="PR108" s="128"/>
      <c r="PS108" s="128">
        <v>3</v>
      </c>
      <c r="PT108" s="128">
        <v>3</v>
      </c>
      <c r="PU108" s="128">
        <v>2</v>
      </c>
      <c r="PV108" s="128">
        <v>0</v>
      </c>
      <c r="PW108" s="128"/>
      <c r="PX108" s="128"/>
      <c r="PY108" s="128"/>
      <c r="PZ108" s="128"/>
      <c r="QA108" s="128"/>
      <c r="QB108" s="128"/>
      <c r="QC108" s="128"/>
      <c r="QD108" s="198"/>
      <c r="QE108" s="128"/>
      <c r="QF108" s="163"/>
      <c r="QG108" s="128"/>
      <c r="QH108" s="128"/>
      <c r="QI108" s="128"/>
      <c r="QJ108" s="128"/>
      <c r="QK108" s="128"/>
      <c r="QL108" s="128"/>
      <c r="QM108" s="128">
        <v>4.78</v>
      </c>
      <c r="QN108" s="128" t="s">
        <v>2115</v>
      </c>
      <c r="QO108" s="163" t="s">
        <v>2116</v>
      </c>
      <c r="QP108" s="128">
        <v>0</v>
      </c>
      <c r="QQ108" s="128"/>
      <c r="QR108" s="128"/>
      <c r="QS108" s="128">
        <v>13.9</v>
      </c>
      <c r="QT108" s="128" t="s">
        <v>2117</v>
      </c>
      <c r="QU108" s="163" t="s">
        <v>2118</v>
      </c>
      <c r="QV108" s="128">
        <v>0</v>
      </c>
      <c r="QW108" s="128"/>
      <c r="QX108" s="128"/>
      <c r="QY108" s="128"/>
      <c r="QZ108" s="128"/>
      <c r="RA108" s="128"/>
      <c r="RB108" s="128"/>
      <c r="RC108" s="128"/>
      <c r="RD108" s="128"/>
      <c r="RE108" s="128"/>
      <c r="RF108" s="128"/>
      <c r="RG108" s="128"/>
      <c r="RH108" s="128"/>
      <c r="RI108" s="128"/>
      <c r="RJ108" s="128"/>
      <c r="RK108" s="128"/>
      <c r="RL108" s="128"/>
      <c r="RM108" s="130"/>
      <c r="RN108" s="128"/>
      <c r="RO108" s="130"/>
      <c r="RP108" s="128"/>
      <c r="RQ108" s="128" t="s">
        <v>2119</v>
      </c>
      <c r="RR108" s="105">
        <f t="shared" si="75"/>
        <v>2.6899999999999995</v>
      </c>
      <c r="RS108" s="113">
        <f t="shared" si="76"/>
        <v>2.6850000000000005</v>
      </c>
      <c r="RT108" s="105">
        <f t="shared" si="77"/>
        <v>2.6849999999999996</v>
      </c>
      <c r="RU108" s="105">
        <f t="shared" si="78"/>
        <v>0</v>
      </c>
      <c r="RV108" s="105">
        <f t="shared" si="79"/>
        <v>0</v>
      </c>
      <c r="RW108" s="105">
        <f t="shared" si="80"/>
        <v>0</v>
      </c>
      <c r="RX108" s="105">
        <f t="shared" si="81"/>
        <v>0.70000000000000107</v>
      </c>
      <c r="RY108" s="105">
        <f t="shared" si="82"/>
        <v>0.79999999999999893</v>
      </c>
      <c r="RZ108" s="105">
        <f t="shared" si="83"/>
        <v>0.5</v>
      </c>
      <c r="SA108" s="105">
        <f t="shared" si="84"/>
        <v>0</v>
      </c>
      <c r="SB108" s="105">
        <f t="shared" si="85"/>
        <v>0</v>
      </c>
      <c r="SC108" s="105">
        <f t="shared" si="86"/>
        <v>0</v>
      </c>
      <c r="SD108" s="106">
        <f t="shared" si="62"/>
        <v>2.6866666666666661</v>
      </c>
      <c r="SE108" s="106">
        <f t="shared" si="63"/>
        <v>0</v>
      </c>
      <c r="SF108" s="106">
        <f t="shared" si="64"/>
        <v>0.66666666666666663</v>
      </c>
      <c r="SG108" s="106">
        <f t="shared" si="59"/>
        <v>0</v>
      </c>
      <c r="SH108" s="107">
        <f>(SD108/1000)*Parameters!$H$2</f>
        <v>7.9256666666666642E-5</v>
      </c>
      <c r="SI108" s="107">
        <f>(SE108/1000)*Parameters!$H$4</f>
        <v>0</v>
      </c>
      <c r="SJ108" s="107">
        <f>(SF108/1000)*Parameters!$H$3</f>
        <v>3.1533333333333332E-5</v>
      </c>
      <c r="SK108" s="107">
        <f>(SG108/1000)*Parameters!$H$5</f>
        <v>0</v>
      </c>
      <c r="SL108" s="108">
        <f t="shared" si="65"/>
        <v>1.1078999999999997E-4</v>
      </c>
      <c r="SM108" s="109">
        <f t="shared" si="60"/>
        <v>0.71537744080392329</v>
      </c>
      <c r="SN108" s="109">
        <f t="shared" si="72"/>
        <v>0</v>
      </c>
      <c r="SO108" s="109">
        <f t="shared" si="73"/>
        <v>0.28462255919607671</v>
      </c>
      <c r="SP108" s="109">
        <f t="shared" si="74"/>
        <v>0</v>
      </c>
      <c r="SQ108" s="110">
        <f>SUM(GS108*Parameters!$L$2,GT108*Parameters!$L$3,GU108*Parameters!$L$4,GV108*Parameters!$L$5)</f>
        <v>7</v>
      </c>
      <c r="SR108" s="110">
        <f>SUM(LF108*Parameters!$L$2,LG108*Parameters!$L$3,LH108*Parameters!$L$4,LI108*Parameters!$L$5)</f>
        <v>5.9</v>
      </c>
      <c r="SS108" s="110">
        <f>SUM(PS108*Parameters!$L$2,PT108*Parameters!$L$3,PU108*Parameters!$L$4,PV108*Parameters!$L$5)</f>
        <v>5.9</v>
      </c>
      <c r="ST108" s="110">
        <f t="shared" si="66"/>
        <v>6.2666666666666666</v>
      </c>
      <c r="SU108" s="111">
        <f t="shared" si="67"/>
        <v>0.43148506860371266</v>
      </c>
      <c r="SV108" s="111">
        <f t="shared" si="68"/>
        <v>0</v>
      </c>
      <c r="SW108" s="111">
        <f t="shared" si="69"/>
        <v>0.10677966101694913</v>
      </c>
      <c r="SX108" s="111">
        <f t="shared" si="70"/>
        <v>0</v>
      </c>
      <c r="SY108" s="162">
        <f t="shared" si="87"/>
        <v>45641</v>
      </c>
      <c r="SZ108" s="162">
        <f t="shared" si="71"/>
        <v>45641</v>
      </c>
    </row>
    <row r="109" spans="1:520">
      <c r="A109" s="276">
        <v>45641.473344872698</v>
      </c>
      <c r="B109" s="276">
        <v>45641.479107036997</v>
      </c>
      <c r="C109" s="276">
        <v>45641</v>
      </c>
      <c r="D109" s="121"/>
      <c r="E109" s="121" t="s">
        <v>322</v>
      </c>
      <c r="F109" s="121"/>
      <c r="G109" s="121" t="s">
        <v>322</v>
      </c>
      <c r="H109" s="121"/>
      <c r="I109" s="121" t="s">
        <v>323</v>
      </c>
      <c r="J109" s="121"/>
      <c r="K109" s="121" t="s">
        <v>727</v>
      </c>
      <c r="L109" s="151" t="s">
        <v>821</v>
      </c>
      <c r="M109" s="245" t="s">
        <v>537</v>
      </c>
      <c r="N109" s="121" t="s">
        <v>331</v>
      </c>
      <c r="O109" s="121">
        <v>1</v>
      </c>
      <c r="P109" s="121">
        <v>0</v>
      </c>
      <c r="Q109" s="121">
        <v>0</v>
      </c>
      <c r="R109" s="121">
        <v>0</v>
      </c>
      <c r="S109" s="121">
        <v>0</v>
      </c>
      <c r="T109" s="121">
        <v>0</v>
      </c>
      <c r="U109" s="121"/>
      <c r="V109" s="121" t="s">
        <v>329</v>
      </c>
      <c r="W109" s="121">
        <v>0</v>
      </c>
      <c r="X109" s="121">
        <v>1</v>
      </c>
      <c r="Y109" s="117">
        <v>0</v>
      </c>
      <c r="Z109" s="117">
        <v>0</v>
      </c>
      <c r="AA109" s="117">
        <v>0</v>
      </c>
      <c r="AB109" s="117">
        <v>0</v>
      </c>
      <c r="AC109" s="117">
        <v>0</v>
      </c>
      <c r="AD109" s="117">
        <v>0</v>
      </c>
      <c r="AE109" s="117">
        <v>0</v>
      </c>
      <c r="AF109" s="117">
        <v>0</v>
      </c>
      <c r="AG109" s="117">
        <v>0</v>
      </c>
      <c r="AH109" s="117"/>
      <c r="AI109" s="117"/>
      <c r="AJ109" s="117"/>
      <c r="AK109" s="117"/>
      <c r="AL109" s="117"/>
      <c r="AM109" s="117"/>
      <c r="AN109" s="117"/>
      <c r="AO109" s="117"/>
      <c r="AP109" s="117"/>
      <c r="AQ109" s="117"/>
      <c r="AR109" s="117"/>
      <c r="AS109" s="117"/>
      <c r="AT109" s="117"/>
      <c r="AU109" s="117"/>
      <c r="AV109" s="117"/>
      <c r="AW109" s="117"/>
      <c r="AX109" s="117"/>
      <c r="AY109" s="117"/>
      <c r="AZ109" s="117"/>
      <c r="BA109" s="117"/>
      <c r="BB109" s="117"/>
      <c r="BC109" s="117"/>
      <c r="BD109" s="117"/>
      <c r="BE109" s="117"/>
      <c r="BF109" s="190"/>
      <c r="BG109" s="121"/>
      <c r="BH109" s="122"/>
      <c r="BI109" s="121"/>
      <c r="BJ109" s="121"/>
      <c r="BK109" s="121"/>
      <c r="BL109" s="117"/>
      <c r="BM109" s="117"/>
      <c r="BN109" s="117"/>
      <c r="BO109" s="117">
        <v>10.52</v>
      </c>
      <c r="BP109" s="117" t="s">
        <v>2120</v>
      </c>
      <c r="BQ109" s="122" t="s">
        <v>2121</v>
      </c>
      <c r="BR109" s="117"/>
      <c r="BS109" s="117"/>
      <c r="BT109" s="117"/>
      <c r="BU109" s="117"/>
      <c r="BV109" s="117"/>
      <c r="BW109" s="117"/>
      <c r="BX109" s="117"/>
      <c r="BY109" s="117"/>
      <c r="BZ109" s="117"/>
      <c r="CA109" s="117"/>
      <c r="CB109" s="117"/>
      <c r="CC109" s="117"/>
      <c r="CD109" s="117"/>
      <c r="CE109" s="117"/>
      <c r="CF109" s="117"/>
      <c r="CG109" s="117"/>
      <c r="CH109" s="117"/>
      <c r="CI109" s="117"/>
      <c r="CJ109" s="117"/>
      <c r="CK109" s="117"/>
      <c r="CL109" s="117"/>
      <c r="CM109" s="117"/>
      <c r="CN109" s="117"/>
      <c r="CO109" s="117"/>
      <c r="CP109" s="117"/>
      <c r="CQ109" s="117"/>
      <c r="CR109" s="117"/>
      <c r="CS109" s="117"/>
      <c r="CT109" s="117"/>
      <c r="CU109" s="117"/>
      <c r="CV109" s="117"/>
      <c r="CW109" s="117"/>
      <c r="CX109" s="117"/>
      <c r="CY109" s="117"/>
      <c r="CZ109" s="117"/>
      <c r="DA109" s="117"/>
      <c r="DB109" s="117"/>
      <c r="DC109" s="117"/>
      <c r="DD109" s="117"/>
      <c r="DE109" s="117"/>
      <c r="DF109" s="117"/>
      <c r="DG109" s="117"/>
      <c r="DH109" s="117"/>
      <c r="DI109" s="117"/>
      <c r="DJ109" s="117"/>
      <c r="DK109" s="117"/>
      <c r="DL109" s="117"/>
      <c r="DM109" s="117"/>
      <c r="DN109" s="171"/>
      <c r="DO109" s="117"/>
      <c r="DP109" s="166"/>
      <c r="DQ109" s="117"/>
      <c r="DR109" s="166"/>
      <c r="DS109" s="117"/>
      <c r="DT109" s="117"/>
      <c r="DU109" s="117"/>
      <c r="DV109" s="117"/>
      <c r="DW109" s="248" t="s">
        <v>825</v>
      </c>
      <c r="DX109" s="117"/>
      <c r="DY109" s="117"/>
      <c r="DZ109" s="117"/>
      <c r="EA109" s="117"/>
      <c r="EB109" s="117"/>
      <c r="EC109" s="117"/>
      <c r="ED109" s="117" t="s">
        <v>2122</v>
      </c>
      <c r="EE109" s="161">
        <v>45642.464039780098</v>
      </c>
      <c r="EF109" s="262">
        <v>45643.378733182901</v>
      </c>
      <c r="EG109" s="252">
        <v>45642</v>
      </c>
      <c r="EH109" s="129"/>
      <c r="EI109" s="129" t="s">
        <v>322</v>
      </c>
      <c r="EJ109" s="129"/>
      <c r="EK109" s="129" t="s">
        <v>322</v>
      </c>
      <c r="EL109" s="129"/>
      <c r="EM109" s="129" t="s">
        <v>323</v>
      </c>
      <c r="EN109" s="129"/>
      <c r="EO109" s="129" t="s">
        <v>727</v>
      </c>
      <c r="EP109" s="153" t="s">
        <v>825</v>
      </c>
      <c r="EQ109" s="153" t="s">
        <v>537</v>
      </c>
      <c r="ER109" s="129" t="s">
        <v>331</v>
      </c>
      <c r="ES109" s="129">
        <v>1</v>
      </c>
      <c r="ET109" s="129">
        <v>0</v>
      </c>
      <c r="EU109" s="129">
        <v>0</v>
      </c>
      <c r="EV109" s="129">
        <v>0</v>
      </c>
      <c r="EW109" s="129">
        <v>0</v>
      </c>
      <c r="EX109" s="129">
        <v>0</v>
      </c>
      <c r="EY109" s="129"/>
      <c r="EZ109" s="129" t="s">
        <v>329</v>
      </c>
      <c r="FA109" s="129">
        <v>0</v>
      </c>
      <c r="FB109" s="129">
        <v>1</v>
      </c>
      <c r="FC109" s="129">
        <v>0</v>
      </c>
      <c r="FD109" s="129">
        <v>0</v>
      </c>
      <c r="FE109" s="129">
        <v>0</v>
      </c>
      <c r="FF109" s="129">
        <v>0</v>
      </c>
      <c r="FG109" s="129">
        <v>0</v>
      </c>
      <c r="FH109" s="129">
        <v>0</v>
      </c>
      <c r="FI109" s="129">
        <v>0</v>
      </c>
      <c r="FJ109" s="129">
        <v>0</v>
      </c>
      <c r="FK109" s="129">
        <v>0</v>
      </c>
      <c r="FL109" s="129"/>
      <c r="FM109" s="129"/>
      <c r="FN109" s="129"/>
      <c r="FO109" s="129"/>
      <c r="FP109" s="129"/>
      <c r="FQ109" s="129"/>
      <c r="FR109" s="129"/>
      <c r="FS109" s="129"/>
      <c r="FT109" s="129"/>
      <c r="FU109" s="129"/>
      <c r="FV109" s="129"/>
      <c r="FW109" s="129"/>
      <c r="FX109" s="129"/>
      <c r="FY109" s="129"/>
      <c r="FZ109" s="129"/>
      <c r="GA109" s="129"/>
      <c r="GB109" s="129"/>
      <c r="GC109" s="129"/>
      <c r="GD109" s="129"/>
      <c r="GE109" s="129"/>
      <c r="GF109" s="129"/>
      <c r="GG109" s="129"/>
      <c r="GH109" s="129"/>
      <c r="GI109" s="129"/>
      <c r="GJ109" s="129"/>
      <c r="GK109" s="129"/>
      <c r="GL109" s="129"/>
      <c r="GM109" s="129"/>
      <c r="GN109" s="129"/>
      <c r="GO109" s="129"/>
      <c r="GP109" s="129"/>
      <c r="GQ109" s="129"/>
      <c r="GR109" s="129"/>
      <c r="GS109" s="129">
        <v>3</v>
      </c>
      <c r="GT109" s="129">
        <v>6</v>
      </c>
      <c r="GU109" s="129">
        <v>2</v>
      </c>
      <c r="GV109" s="129">
        <v>0</v>
      </c>
      <c r="GW109" s="129"/>
      <c r="GX109" s="129"/>
      <c r="GY109" s="129"/>
      <c r="GZ109" s="129"/>
      <c r="HA109" s="129"/>
      <c r="HB109" s="129"/>
      <c r="HC109" s="129"/>
      <c r="HD109" s="186"/>
      <c r="HE109" s="129"/>
      <c r="HF109" s="140"/>
      <c r="HG109" s="129"/>
      <c r="HH109" s="129"/>
      <c r="HI109" s="129"/>
      <c r="HJ109" s="129"/>
      <c r="HK109" s="129"/>
      <c r="HL109" s="129"/>
      <c r="HM109" s="129">
        <v>7.415</v>
      </c>
      <c r="HN109" s="129" t="s">
        <v>2123</v>
      </c>
      <c r="HO109" s="140" t="s">
        <v>2124</v>
      </c>
      <c r="HP109" s="129">
        <v>0</v>
      </c>
      <c r="HQ109" s="129"/>
      <c r="HR109" s="129"/>
      <c r="HS109" s="129"/>
      <c r="HT109" s="129"/>
      <c r="HU109" s="129"/>
      <c r="HV109" s="129"/>
      <c r="HW109" s="129"/>
      <c r="HX109" s="129"/>
      <c r="HY109" s="129"/>
      <c r="HZ109" s="129"/>
      <c r="IA109" s="129"/>
      <c r="IB109" s="129"/>
      <c r="IC109" s="129"/>
      <c r="ID109" s="129"/>
      <c r="IE109" s="129"/>
      <c r="IF109" s="129"/>
      <c r="IG109" s="129"/>
      <c r="IH109" s="129"/>
      <c r="II109" s="129"/>
      <c r="IJ109" s="129"/>
      <c r="IK109" s="129"/>
      <c r="IL109" s="177" t="s">
        <v>828</v>
      </c>
      <c r="IM109" s="129"/>
      <c r="IN109" s="139"/>
      <c r="IO109" s="129"/>
      <c r="IP109" s="129"/>
      <c r="IQ109" s="129" t="s">
        <v>2125</v>
      </c>
      <c r="IR109" s="266">
        <v>45643.4788721644</v>
      </c>
      <c r="IS109" s="266">
        <v>45643.489589641198</v>
      </c>
      <c r="IT109" s="265">
        <v>45643</v>
      </c>
      <c r="IU109" s="142"/>
      <c r="IV109" s="142" t="s">
        <v>322</v>
      </c>
      <c r="IW109" s="142"/>
      <c r="IX109" s="142" t="s">
        <v>322</v>
      </c>
      <c r="IY109" s="142"/>
      <c r="IZ109" s="142" t="s">
        <v>323</v>
      </c>
      <c r="JA109" s="142"/>
      <c r="JB109" s="142" t="s">
        <v>727</v>
      </c>
      <c r="JC109" s="154" t="s">
        <v>828</v>
      </c>
      <c r="JD109" s="154" t="s">
        <v>537</v>
      </c>
      <c r="JE109" s="142" t="s">
        <v>331</v>
      </c>
      <c r="JF109" s="142">
        <v>1</v>
      </c>
      <c r="JG109" s="142">
        <v>0</v>
      </c>
      <c r="JH109" s="142">
        <v>0</v>
      </c>
      <c r="JI109" s="142">
        <v>0</v>
      </c>
      <c r="JJ109" s="142">
        <v>0</v>
      </c>
      <c r="JK109" s="142">
        <v>0</v>
      </c>
      <c r="JL109" s="142"/>
      <c r="JM109" s="142" t="s">
        <v>329</v>
      </c>
      <c r="JN109" s="142">
        <v>0</v>
      </c>
      <c r="JO109" s="142">
        <v>1</v>
      </c>
      <c r="JP109" s="142">
        <v>0</v>
      </c>
      <c r="JQ109" s="142">
        <v>0</v>
      </c>
      <c r="JR109" s="142">
        <v>0</v>
      </c>
      <c r="JS109" s="142">
        <v>0</v>
      </c>
      <c r="JT109" s="142">
        <v>0</v>
      </c>
      <c r="JU109" s="145">
        <v>0</v>
      </c>
      <c r="JV109" s="142">
        <v>0</v>
      </c>
      <c r="JW109" s="142">
        <v>0</v>
      </c>
      <c r="JX109" s="142">
        <v>0</v>
      </c>
      <c r="JY109" s="142"/>
      <c r="JZ109" s="142"/>
      <c r="KA109" s="142"/>
      <c r="KB109" s="142"/>
      <c r="KC109" s="142"/>
      <c r="KD109" s="142"/>
      <c r="KE109" s="142"/>
      <c r="KF109" s="142"/>
      <c r="KG109" s="142"/>
      <c r="KH109" s="142"/>
      <c r="KI109" s="142"/>
      <c r="KJ109" s="142"/>
      <c r="KK109" s="142"/>
      <c r="KL109" s="142"/>
      <c r="KM109" s="142"/>
      <c r="KN109" s="142"/>
      <c r="KO109" s="142"/>
      <c r="KP109" s="142"/>
      <c r="KQ109" s="142"/>
      <c r="KR109" s="142"/>
      <c r="KS109" s="142"/>
      <c r="KT109" s="142"/>
      <c r="KU109" s="142"/>
      <c r="KV109" s="142"/>
      <c r="KW109" s="142"/>
      <c r="KX109" s="142"/>
      <c r="KY109" s="142"/>
      <c r="KZ109" s="142"/>
      <c r="LA109" s="142"/>
      <c r="LB109" s="142"/>
      <c r="LC109" s="142"/>
      <c r="LD109" s="142"/>
      <c r="LE109" s="142"/>
      <c r="LF109" s="142">
        <v>3</v>
      </c>
      <c r="LG109" s="142">
        <v>6</v>
      </c>
      <c r="LH109" s="142">
        <v>2</v>
      </c>
      <c r="LI109" s="142">
        <v>0</v>
      </c>
      <c r="LJ109" s="142"/>
      <c r="LK109" s="142"/>
      <c r="LL109" s="142"/>
      <c r="LM109" s="142"/>
      <c r="LN109" s="142"/>
      <c r="LO109" s="142"/>
      <c r="LP109" s="142"/>
      <c r="LQ109" s="194"/>
      <c r="LR109" s="142"/>
      <c r="LS109" s="144"/>
      <c r="LT109" s="142"/>
      <c r="LU109" s="142"/>
      <c r="LV109" s="142"/>
      <c r="LW109" s="142"/>
      <c r="LX109" s="142"/>
      <c r="LY109" s="142"/>
      <c r="LZ109" s="142">
        <v>4.0199999999999996</v>
      </c>
      <c r="MA109" s="142" t="s">
        <v>2126</v>
      </c>
      <c r="MB109" s="144" t="s">
        <v>2127</v>
      </c>
      <c r="MC109" s="142">
        <v>0</v>
      </c>
      <c r="MD109" s="142"/>
      <c r="ME109" s="142"/>
      <c r="MF109" s="142"/>
      <c r="MG109" s="142"/>
      <c r="MH109" s="142"/>
      <c r="MI109" s="142"/>
      <c r="MJ109" s="142"/>
      <c r="MK109" s="142"/>
      <c r="ML109" s="142"/>
      <c r="MM109" s="142"/>
      <c r="MN109" s="142"/>
      <c r="MO109" s="142"/>
      <c r="MP109" s="142"/>
      <c r="MQ109" s="142"/>
      <c r="MR109" s="142"/>
      <c r="MS109" s="142"/>
      <c r="MT109" s="142"/>
      <c r="MU109" s="142"/>
      <c r="MV109" s="142"/>
      <c r="MW109" s="142"/>
      <c r="MX109" s="142"/>
      <c r="MY109" s="150"/>
      <c r="MZ109" s="142"/>
      <c r="NA109" s="181" t="s">
        <v>828</v>
      </c>
      <c r="NB109" s="142"/>
      <c r="NC109" s="142"/>
      <c r="ND109" s="142" t="s">
        <v>2128</v>
      </c>
      <c r="NE109" s="271">
        <v>45644.470050347198</v>
      </c>
      <c r="NF109" s="271">
        <v>45645.390680590303</v>
      </c>
      <c r="NG109" s="270">
        <v>45644</v>
      </c>
      <c r="NH109" s="128"/>
      <c r="NI109" s="128" t="s">
        <v>322</v>
      </c>
      <c r="NJ109" s="128"/>
      <c r="NK109" s="128" t="s">
        <v>322</v>
      </c>
      <c r="NL109" s="128"/>
      <c r="NM109" s="128" t="s">
        <v>323</v>
      </c>
      <c r="NN109" s="128"/>
      <c r="NO109" s="128" t="s">
        <v>727</v>
      </c>
      <c r="NP109" s="136" t="s">
        <v>832</v>
      </c>
      <c r="NQ109" s="136" t="s">
        <v>537</v>
      </c>
      <c r="NR109" s="128" t="s">
        <v>331</v>
      </c>
      <c r="NS109" s="128">
        <v>1</v>
      </c>
      <c r="NT109" s="128">
        <v>0</v>
      </c>
      <c r="NU109" s="128">
        <v>0</v>
      </c>
      <c r="NV109" s="128">
        <v>0</v>
      </c>
      <c r="NW109" s="128">
        <v>0</v>
      </c>
      <c r="NX109" s="128">
        <v>0</v>
      </c>
      <c r="NY109" s="128"/>
      <c r="NZ109" s="128" t="s">
        <v>329</v>
      </c>
      <c r="OA109" s="128">
        <v>0</v>
      </c>
      <c r="OB109" s="128">
        <v>1</v>
      </c>
      <c r="OC109" s="128">
        <v>0</v>
      </c>
      <c r="OD109" s="128">
        <v>0</v>
      </c>
      <c r="OE109" s="128">
        <v>0</v>
      </c>
      <c r="OF109" s="128">
        <v>0</v>
      </c>
      <c r="OG109" s="128">
        <v>0</v>
      </c>
      <c r="OH109" s="128">
        <v>0</v>
      </c>
      <c r="OI109" s="128">
        <v>0</v>
      </c>
      <c r="OJ109" s="128">
        <v>0</v>
      </c>
      <c r="OK109" s="128">
        <v>0</v>
      </c>
      <c r="OL109" s="128"/>
      <c r="OM109" s="128"/>
      <c r="ON109" s="128"/>
      <c r="OO109" s="128"/>
      <c r="OP109" s="128"/>
      <c r="OQ109" s="128"/>
      <c r="OR109" s="128"/>
      <c r="OS109" s="128"/>
      <c r="OT109" s="128"/>
      <c r="OU109" s="128"/>
      <c r="OV109" s="128"/>
      <c r="OW109" s="128"/>
      <c r="OX109" s="128"/>
      <c r="OY109" s="128"/>
      <c r="OZ109" s="128"/>
      <c r="PA109" s="128"/>
      <c r="PB109" s="128"/>
      <c r="PC109" s="128"/>
      <c r="PD109" s="128"/>
      <c r="PE109" s="128"/>
      <c r="PF109" s="128"/>
      <c r="PG109" s="128"/>
      <c r="PH109" s="128"/>
      <c r="PI109" s="128"/>
      <c r="PJ109" s="128"/>
      <c r="PK109" s="128"/>
      <c r="PL109" s="128"/>
      <c r="PM109" s="128"/>
      <c r="PN109" s="128"/>
      <c r="PO109" s="128"/>
      <c r="PP109" s="128"/>
      <c r="PQ109" s="128"/>
      <c r="PR109" s="128"/>
      <c r="PS109" s="128">
        <v>3</v>
      </c>
      <c r="PT109" s="128">
        <v>6</v>
      </c>
      <c r="PU109" s="128">
        <v>2</v>
      </c>
      <c r="PV109" s="128">
        <v>0</v>
      </c>
      <c r="PW109" s="128"/>
      <c r="PX109" s="128"/>
      <c r="PY109" s="128"/>
      <c r="PZ109" s="128"/>
      <c r="QA109" s="128"/>
      <c r="QB109" s="128"/>
      <c r="QC109" s="128"/>
      <c r="QD109" s="198"/>
      <c r="QE109" s="128"/>
      <c r="QF109" s="163"/>
      <c r="QG109" s="128"/>
      <c r="QH109" s="128"/>
      <c r="QI109" s="128"/>
      <c r="QJ109" s="128"/>
      <c r="QK109" s="128"/>
      <c r="QL109" s="128"/>
      <c r="QM109" s="128">
        <v>1.8049999999999999</v>
      </c>
      <c r="QN109" s="128" t="s">
        <v>2129</v>
      </c>
      <c r="QO109" s="163" t="s">
        <v>2130</v>
      </c>
      <c r="QP109" s="128">
        <v>0</v>
      </c>
      <c r="QQ109" s="128"/>
      <c r="QR109" s="128"/>
      <c r="QS109" s="128"/>
      <c r="QT109" s="128"/>
      <c r="QU109" s="128"/>
      <c r="QV109" s="128"/>
      <c r="QW109" s="128"/>
      <c r="QX109" s="128"/>
      <c r="QY109" s="128"/>
      <c r="QZ109" s="128"/>
      <c r="RA109" s="128"/>
      <c r="RB109" s="128"/>
      <c r="RC109" s="128"/>
      <c r="RD109" s="128"/>
      <c r="RE109" s="128"/>
      <c r="RF109" s="128"/>
      <c r="RG109" s="128"/>
      <c r="RH109" s="128"/>
      <c r="RI109" s="128"/>
      <c r="RJ109" s="128"/>
      <c r="RK109" s="128"/>
      <c r="RL109" s="128"/>
      <c r="RM109" s="130"/>
      <c r="RN109" s="128"/>
      <c r="RO109" s="130"/>
      <c r="RP109" s="128"/>
      <c r="RQ109" s="128" t="s">
        <v>2131</v>
      </c>
      <c r="RR109" s="105">
        <f t="shared" si="75"/>
        <v>3.1049999999999995</v>
      </c>
      <c r="RS109" s="113">
        <f t="shared" si="76"/>
        <v>3.3950000000000005</v>
      </c>
      <c r="RT109" s="105">
        <f t="shared" si="77"/>
        <v>2.2149999999999999</v>
      </c>
      <c r="RU109" s="105">
        <f t="shared" si="78"/>
        <v>0</v>
      </c>
      <c r="RV109" s="105">
        <f t="shared" si="79"/>
        <v>0</v>
      </c>
      <c r="RW109" s="105">
        <f t="shared" si="80"/>
        <v>0</v>
      </c>
      <c r="RX109" s="105">
        <f t="shared" si="81"/>
        <v>0</v>
      </c>
      <c r="RY109" s="105">
        <f t="shared" si="82"/>
        <v>0</v>
      </c>
      <c r="RZ109" s="105">
        <f t="shared" si="83"/>
        <v>0</v>
      </c>
      <c r="SA109" s="105">
        <f t="shared" si="84"/>
        <v>0</v>
      </c>
      <c r="SB109" s="105">
        <f t="shared" si="85"/>
        <v>0</v>
      </c>
      <c r="SC109" s="105">
        <f t="shared" si="86"/>
        <v>0</v>
      </c>
      <c r="SD109" s="106">
        <f t="shared" si="62"/>
        <v>2.9049999999999998</v>
      </c>
      <c r="SE109" s="106">
        <f t="shared" si="63"/>
        <v>0</v>
      </c>
      <c r="SF109" s="106">
        <f t="shared" si="64"/>
        <v>0</v>
      </c>
      <c r="SG109" s="106">
        <f t="shared" si="59"/>
        <v>0</v>
      </c>
      <c r="SH109" s="107">
        <f>(SD109/1000)*Parameters!$H$2</f>
        <v>8.5697499999999984E-5</v>
      </c>
      <c r="SI109" s="107">
        <f>(SE109/1000)*Parameters!$H$4</f>
        <v>0</v>
      </c>
      <c r="SJ109" s="107">
        <f>(SF109/1000)*Parameters!$H$3</f>
        <v>0</v>
      </c>
      <c r="SK109" s="107">
        <f>(SG109/1000)*Parameters!$H$5</f>
        <v>0</v>
      </c>
      <c r="SL109" s="108">
        <f t="shared" si="65"/>
        <v>8.5697499999999984E-5</v>
      </c>
      <c r="SM109" s="109">
        <f t="shared" si="60"/>
        <v>1</v>
      </c>
      <c r="SN109" s="109">
        <f t="shared" si="72"/>
        <v>0</v>
      </c>
      <c r="SO109" s="109">
        <f t="shared" si="73"/>
        <v>0</v>
      </c>
      <c r="SP109" s="109">
        <f t="shared" si="74"/>
        <v>0</v>
      </c>
      <c r="SQ109" s="110">
        <f>SUM(GS109*Parameters!$L$2,GT109*Parameters!$L$3,GU109*Parameters!$L$4,GV109*Parameters!$L$5)</f>
        <v>8.3000000000000007</v>
      </c>
      <c r="SR109" s="110">
        <f>SUM(LF109*Parameters!$L$2,LG109*Parameters!$L$3,LH109*Parameters!$L$4,LI109*Parameters!$L$5)</f>
        <v>8.3000000000000007</v>
      </c>
      <c r="SS109" s="110">
        <f>SUM(PS109*Parameters!$L$2,PT109*Parameters!$L$3,PU109*Parameters!$L$4,PV109*Parameters!$L$5)</f>
        <v>8.3000000000000007</v>
      </c>
      <c r="ST109" s="110">
        <f t="shared" si="66"/>
        <v>8.3000000000000007</v>
      </c>
      <c r="SU109" s="111">
        <f t="shared" si="67"/>
        <v>0.34999999999999992</v>
      </c>
      <c r="SV109" s="111">
        <f t="shared" si="68"/>
        <v>0</v>
      </c>
      <c r="SW109" s="111">
        <f t="shared" si="69"/>
        <v>0</v>
      </c>
      <c r="SX109" s="111">
        <f t="shared" si="70"/>
        <v>0</v>
      </c>
      <c r="SY109" s="162">
        <f t="shared" si="87"/>
        <v>45641</v>
      </c>
      <c r="SZ109" s="162">
        <f t="shared" si="71"/>
        <v>45641</v>
      </c>
    </row>
    <row r="110" spans="1:520">
      <c r="A110" s="276">
        <v>45641.411134791699</v>
      </c>
      <c r="B110" s="276">
        <v>45641.4161710185</v>
      </c>
      <c r="C110" s="276">
        <v>45641</v>
      </c>
      <c r="D110" s="121"/>
      <c r="E110" s="121" t="s">
        <v>322</v>
      </c>
      <c r="F110" s="121"/>
      <c r="G110" s="121" t="s">
        <v>322</v>
      </c>
      <c r="H110" s="121"/>
      <c r="I110" s="121" t="s">
        <v>323</v>
      </c>
      <c r="J110" s="121"/>
      <c r="K110" s="121" t="s">
        <v>727</v>
      </c>
      <c r="L110" s="151" t="s">
        <v>821</v>
      </c>
      <c r="M110" s="245" t="s">
        <v>538</v>
      </c>
      <c r="N110" s="121" t="s">
        <v>331</v>
      </c>
      <c r="O110" s="121">
        <v>1</v>
      </c>
      <c r="P110" s="121">
        <v>0</v>
      </c>
      <c r="Q110" s="121">
        <v>0</v>
      </c>
      <c r="R110" s="121">
        <v>0</v>
      </c>
      <c r="S110" s="121">
        <v>0</v>
      </c>
      <c r="T110" s="121">
        <v>0</v>
      </c>
      <c r="U110" s="121"/>
      <c r="V110" s="121" t="s">
        <v>329</v>
      </c>
      <c r="W110" s="121">
        <v>0</v>
      </c>
      <c r="X110" s="121">
        <v>1</v>
      </c>
      <c r="Y110" s="117">
        <v>0</v>
      </c>
      <c r="Z110" s="117">
        <v>0</v>
      </c>
      <c r="AA110" s="117">
        <v>0</v>
      </c>
      <c r="AB110" s="117">
        <v>0</v>
      </c>
      <c r="AC110" s="117">
        <v>0</v>
      </c>
      <c r="AD110" s="117">
        <v>0</v>
      </c>
      <c r="AE110" s="117">
        <v>0</v>
      </c>
      <c r="AF110" s="117">
        <v>0</v>
      </c>
      <c r="AG110" s="117">
        <v>0</v>
      </c>
      <c r="AH110" s="117"/>
      <c r="AI110" s="117"/>
      <c r="AJ110" s="117"/>
      <c r="AK110" s="117"/>
      <c r="AL110" s="117"/>
      <c r="AM110" s="117"/>
      <c r="AN110" s="117"/>
      <c r="AO110" s="117"/>
      <c r="AP110" s="117"/>
      <c r="AQ110" s="117"/>
      <c r="AR110" s="117"/>
      <c r="AS110" s="117"/>
      <c r="AT110" s="117"/>
      <c r="AU110" s="117"/>
      <c r="AV110" s="117"/>
      <c r="AW110" s="117"/>
      <c r="AX110" s="117"/>
      <c r="AY110" s="117"/>
      <c r="AZ110" s="117"/>
      <c r="BA110" s="117"/>
      <c r="BB110" s="117"/>
      <c r="BC110" s="117"/>
      <c r="BD110" s="117"/>
      <c r="BE110" s="117"/>
      <c r="BF110" s="190"/>
      <c r="BG110" s="121"/>
      <c r="BH110" s="122"/>
      <c r="BI110" s="117"/>
      <c r="BJ110" s="117"/>
      <c r="BK110" s="117"/>
      <c r="BL110" s="117"/>
      <c r="BM110" s="117"/>
      <c r="BN110" s="117"/>
      <c r="BO110" s="117">
        <v>12.21</v>
      </c>
      <c r="BP110" s="117" t="s">
        <v>2132</v>
      </c>
      <c r="BQ110" s="122" t="s">
        <v>2133</v>
      </c>
      <c r="BR110" s="117"/>
      <c r="BS110" s="117"/>
      <c r="BT110" s="117"/>
      <c r="BU110" s="117"/>
      <c r="BV110" s="117"/>
      <c r="BW110" s="117"/>
      <c r="BX110" s="117"/>
      <c r="BY110" s="117"/>
      <c r="BZ110" s="117"/>
      <c r="CA110" s="117"/>
      <c r="CB110" s="117"/>
      <c r="CC110" s="117"/>
      <c r="CD110" s="117"/>
      <c r="CE110" s="117"/>
      <c r="CF110" s="117"/>
      <c r="CG110" s="117"/>
      <c r="CH110" s="117"/>
      <c r="CI110" s="117"/>
      <c r="CJ110" s="117"/>
      <c r="CK110" s="117"/>
      <c r="CL110" s="117"/>
      <c r="CM110" s="117"/>
      <c r="CN110" s="117"/>
      <c r="CO110" s="117"/>
      <c r="CP110" s="117"/>
      <c r="CQ110" s="117"/>
      <c r="CR110" s="117"/>
      <c r="CS110" s="117"/>
      <c r="CT110" s="117"/>
      <c r="CU110" s="117"/>
      <c r="CV110" s="117"/>
      <c r="CW110" s="117"/>
      <c r="CX110" s="117"/>
      <c r="CY110" s="117"/>
      <c r="CZ110" s="117"/>
      <c r="DA110" s="117"/>
      <c r="DB110" s="117"/>
      <c r="DC110" s="117"/>
      <c r="DD110" s="117"/>
      <c r="DE110" s="117"/>
      <c r="DF110" s="117"/>
      <c r="DG110" s="117"/>
      <c r="DH110" s="117"/>
      <c r="DI110" s="117"/>
      <c r="DJ110" s="117"/>
      <c r="DK110" s="117"/>
      <c r="DL110" s="117"/>
      <c r="DM110" s="117"/>
      <c r="DN110" s="171"/>
      <c r="DO110" s="117"/>
      <c r="DP110" s="166"/>
      <c r="DQ110" s="117"/>
      <c r="DR110" s="166"/>
      <c r="DS110" s="117"/>
      <c r="DT110" s="117"/>
      <c r="DU110" s="117"/>
      <c r="DV110" s="117"/>
      <c r="DW110" s="248" t="s">
        <v>825</v>
      </c>
      <c r="DX110" s="117"/>
      <c r="DY110" s="117"/>
      <c r="DZ110" s="117"/>
      <c r="EA110" s="117"/>
      <c r="EB110" s="117"/>
      <c r="EC110" s="117"/>
      <c r="ED110" s="117" t="s">
        <v>2134</v>
      </c>
      <c r="EE110" s="161">
        <v>45642.4104488542</v>
      </c>
      <c r="EF110" s="262">
        <v>45642.4151524306</v>
      </c>
      <c r="EG110" s="252">
        <v>45642</v>
      </c>
      <c r="EH110" s="129"/>
      <c r="EI110" s="129" t="s">
        <v>322</v>
      </c>
      <c r="EJ110" s="129"/>
      <c r="EK110" s="129" t="s">
        <v>322</v>
      </c>
      <c r="EL110" s="129"/>
      <c r="EM110" s="129" t="s">
        <v>323</v>
      </c>
      <c r="EN110" s="129"/>
      <c r="EO110" s="129" t="s">
        <v>727</v>
      </c>
      <c r="EP110" s="153" t="s">
        <v>825</v>
      </c>
      <c r="EQ110" s="153" t="s">
        <v>538</v>
      </c>
      <c r="ER110" s="129" t="s">
        <v>331</v>
      </c>
      <c r="ES110" s="129">
        <v>1</v>
      </c>
      <c r="ET110" s="129">
        <v>0</v>
      </c>
      <c r="EU110" s="129">
        <v>0</v>
      </c>
      <c r="EV110" s="129">
        <v>0</v>
      </c>
      <c r="EW110" s="129">
        <v>0</v>
      </c>
      <c r="EX110" s="129">
        <v>0</v>
      </c>
      <c r="EY110" s="129"/>
      <c r="EZ110" s="129" t="s">
        <v>329</v>
      </c>
      <c r="FA110" s="129">
        <v>0</v>
      </c>
      <c r="FB110" s="129">
        <v>1</v>
      </c>
      <c r="FC110" s="129">
        <v>0</v>
      </c>
      <c r="FD110" s="129">
        <v>0</v>
      </c>
      <c r="FE110" s="129">
        <v>0</v>
      </c>
      <c r="FF110" s="129">
        <v>0</v>
      </c>
      <c r="FG110" s="129">
        <v>0</v>
      </c>
      <c r="FH110" s="129">
        <v>0</v>
      </c>
      <c r="FI110" s="129">
        <v>0</v>
      </c>
      <c r="FJ110" s="129">
        <v>0</v>
      </c>
      <c r="FK110" s="129">
        <v>0</v>
      </c>
      <c r="FL110" s="129"/>
      <c r="FM110" s="129"/>
      <c r="FN110" s="129"/>
      <c r="FO110" s="129"/>
      <c r="FP110" s="129"/>
      <c r="FQ110" s="129"/>
      <c r="FR110" s="129"/>
      <c r="FS110" s="129"/>
      <c r="FT110" s="129"/>
      <c r="FU110" s="129"/>
      <c r="FV110" s="129"/>
      <c r="FW110" s="129"/>
      <c r="FX110" s="129"/>
      <c r="FY110" s="129"/>
      <c r="FZ110" s="129"/>
      <c r="GA110" s="129"/>
      <c r="GB110" s="129"/>
      <c r="GC110" s="129"/>
      <c r="GD110" s="129"/>
      <c r="GE110" s="129"/>
      <c r="GF110" s="129"/>
      <c r="GG110" s="129"/>
      <c r="GH110" s="129"/>
      <c r="GI110" s="129"/>
      <c r="GJ110" s="129"/>
      <c r="GK110" s="129"/>
      <c r="GL110" s="129"/>
      <c r="GM110" s="129"/>
      <c r="GN110" s="129"/>
      <c r="GO110" s="129"/>
      <c r="GP110" s="129"/>
      <c r="GQ110" s="129"/>
      <c r="GR110" s="129"/>
      <c r="GS110" s="129">
        <v>4</v>
      </c>
      <c r="GT110" s="129">
        <v>3</v>
      </c>
      <c r="GU110" s="129">
        <v>1</v>
      </c>
      <c r="GV110" s="129">
        <v>0</v>
      </c>
      <c r="GW110" s="129"/>
      <c r="GX110" s="129"/>
      <c r="GY110" s="129"/>
      <c r="GZ110" s="129"/>
      <c r="HA110" s="129"/>
      <c r="HB110" s="129"/>
      <c r="HC110" s="129"/>
      <c r="HD110" s="186"/>
      <c r="HE110" s="129"/>
      <c r="HF110" s="140"/>
      <c r="HG110" s="129"/>
      <c r="HH110" s="129"/>
      <c r="HI110" s="129"/>
      <c r="HJ110" s="129"/>
      <c r="HK110" s="129"/>
      <c r="HL110" s="129"/>
      <c r="HM110" s="129">
        <v>9.5050000000000008</v>
      </c>
      <c r="HN110" s="129" t="s">
        <v>2135</v>
      </c>
      <c r="HO110" s="140" t="s">
        <v>2136</v>
      </c>
      <c r="HP110" s="129">
        <v>0</v>
      </c>
      <c r="HQ110" s="129"/>
      <c r="HR110" s="129"/>
      <c r="HS110" s="129"/>
      <c r="HT110" s="129"/>
      <c r="HU110" s="129"/>
      <c r="HV110" s="129"/>
      <c r="HW110" s="129"/>
      <c r="HX110" s="129"/>
      <c r="HY110" s="129"/>
      <c r="HZ110" s="129"/>
      <c r="IA110" s="129"/>
      <c r="IB110" s="129"/>
      <c r="IC110" s="129"/>
      <c r="ID110" s="129"/>
      <c r="IE110" s="129"/>
      <c r="IF110" s="129"/>
      <c r="IG110" s="129"/>
      <c r="IH110" s="129"/>
      <c r="II110" s="129"/>
      <c r="IJ110" s="129"/>
      <c r="IK110" s="129"/>
      <c r="IL110" s="177" t="s">
        <v>828</v>
      </c>
      <c r="IM110" s="129"/>
      <c r="IN110" s="139"/>
      <c r="IO110" s="129"/>
      <c r="IP110" s="129"/>
      <c r="IQ110" s="129" t="s">
        <v>2137</v>
      </c>
      <c r="IR110" s="266">
        <v>45643.410618125003</v>
      </c>
      <c r="IS110" s="266">
        <v>45643.414565462997</v>
      </c>
      <c r="IT110" s="265">
        <v>45643</v>
      </c>
      <c r="IU110" s="142"/>
      <c r="IV110" s="142" t="s">
        <v>322</v>
      </c>
      <c r="IW110" s="142"/>
      <c r="IX110" s="142" t="s">
        <v>322</v>
      </c>
      <c r="IY110" s="142"/>
      <c r="IZ110" s="142" t="s">
        <v>323</v>
      </c>
      <c r="JA110" s="142"/>
      <c r="JB110" s="142" t="s">
        <v>727</v>
      </c>
      <c r="JC110" s="154" t="s">
        <v>828</v>
      </c>
      <c r="JD110" s="154" t="s">
        <v>538</v>
      </c>
      <c r="JE110" s="142" t="s">
        <v>331</v>
      </c>
      <c r="JF110" s="142">
        <v>1</v>
      </c>
      <c r="JG110" s="142">
        <v>0</v>
      </c>
      <c r="JH110" s="142">
        <v>0</v>
      </c>
      <c r="JI110" s="142">
        <v>0</v>
      </c>
      <c r="JJ110" s="142">
        <v>0</v>
      </c>
      <c r="JK110" s="142">
        <v>0</v>
      </c>
      <c r="JL110" s="142"/>
      <c r="JM110" s="142" t="s">
        <v>329</v>
      </c>
      <c r="JN110" s="142">
        <v>0</v>
      </c>
      <c r="JO110" s="142">
        <v>1</v>
      </c>
      <c r="JP110" s="142">
        <v>0</v>
      </c>
      <c r="JQ110" s="142">
        <v>0</v>
      </c>
      <c r="JR110" s="142">
        <v>0</v>
      </c>
      <c r="JS110" s="142">
        <v>0</v>
      </c>
      <c r="JT110" s="142">
        <v>0</v>
      </c>
      <c r="JU110" s="145">
        <v>0</v>
      </c>
      <c r="JV110" s="142">
        <v>0</v>
      </c>
      <c r="JW110" s="142">
        <v>0</v>
      </c>
      <c r="JX110" s="142">
        <v>0</v>
      </c>
      <c r="JY110" s="142"/>
      <c r="JZ110" s="142"/>
      <c r="KA110" s="142"/>
      <c r="KB110" s="142"/>
      <c r="KC110" s="142"/>
      <c r="KD110" s="142"/>
      <c r="KE110" s="142"/>
      <c r="KF110" s="142"/>
      <c r="KG110" s="142"/>
      <c r="KH110" s="142"/>
      <c r="KI110" s="142"/>
      <c r="KJ110" s="142"/>
      <c r="KK110" s="142"/>
      <c r="KL110" s="142"/>
      <c r="KM110" s="142"/>
      <c r="KN110" s="142"/>
      <c r="KO110" s="142"/>
      <c r="KP110" s="142"/>
      <c r="KQ110" s="142"/>
      <c r="KR110" s="142"/>
      <c r="KS110" s="142"/>
      <c r="KT110" s="142"/>
      <c r="KU110" s="142"/>
      <c r="KV110" s="142"/>
      <c r="KW110" s="142"/>
      <c r="KX110" s="142"/>
      <c r="KY110" s="142"/>
      <c r="KZ110" s="142"/>
      <c r="LA110" s="142"/>
      <c r="LB110" s="142"/>
      <c r="LC110" s="142"/>
      <c r="LD110" s="142"/>
      <c r="LE110" s="142"/>
      <c r="LF110" s="142">
        <v>4</v>
      </c>
      <c r="LG110" s="142">
        <v>3</v>
      </c>
      <c r="LH110" s="142">
        <v>1</v>
      </c>
      <c r="LI110" s="142">
        <v>0</v>
      </c>
      <c r="LJ110" s="142"/>
      <c r="LK110" s="142"/>
      <c r="LL110" s="142"/>
      <c r="LM110" s="142"/>
      <c r="LN110" s="142"/>
      <c r="LO110" s="142"/>
      <c r="LP110" s="142"/>
      <c r="LQ110" s="194"/>
      <c r="LR110" s="142"/>
      <c r="LS110" s="144"/>
      <c r="LT110" s="142"/>
      <c r="LU110" s="142"/>
      <c r="LV110" s="142"/>
      <c r="LW110" s="142"/>
      <c r="LX110" s="142"/>
      <c r="LY110" s="142"/>
      <c r="LZ110" s="142">
        <v>6.82</v>
      </c>
      <c r="MA110" s="142" t="s">
        <v>2138</v>
      </c>
      <c r="MB110" s="144" t="s">
        <v>2139</v>
      </c>
      <c r="MC110" s="142">
        <v>0</v>
      </c>
      <c r="MD110" s="142"/>
      <c r="ME110" s="142"/>
      <c r="MF110" s="142"/>
      <c r="MG110" s="142"/>
      <c r="MH110" s="142"/>
      <c r="MI110" s="142"/>
      <c r="MJ110" s="142"/>
      <c r="MK110" s="142"/>
      <c r="ML110" s="142"/>
      <c r="MM110" s="142"/>
      <c r="MN110" s="142"/>
      <c r="MO110" s="142"/>
      <c r="MP110" s="142"/>
      <c r="MQ110" s="142"/>
      <c r="MR110" s="142"/>
      <c r="MS110" s="142"/>
      <c r="MT110" s="142"/>
      <c r="MU110" s="142"/>
      <c r="MV110" s="142"/>
      <c r="MW110" s="142"/>
      <c r="MX110" s="142"/>
      <c r="MY110" s="150"/>
      <c r="MZ110" s="142"/>
      <c r="NA110" s="181" t="s">
        <v>832</v>
      </c>
      <c r="NB110" s="142"/>
      <c r="NC110" s="142"/>
      <c r="ND110" s="142" t="s">
        <v>2140</v>
      </c>
      <c r="NE110" s="271">
        <v>45644.414930763902</v>
      </c>
      <c r="NF110" s="271">
        <v>45644.418847928202</v>
      </c>
      <c r="NG110" s="270">
        <v>45644</v>
      </c>
      <c r="NH110" s="128"/>
      <c r="NI110" s="128" t="s">
        <v>322</v>
      </c>
      <c r="NJ110" s="128"/>
      <c r="NK110" s="128" t="s">
        <v>322</v>
      </c>
      <c r="NL110" s="128"/>
      <c r="NM110" s="128" t="s">
        <v>323</v>
      </c>
      <c r="NN110" s="128"/>
      <c r="NO110" s="128" t="s">
        <v>727</v>
      </c>
      <c r="NP110" s="136" t="s">
        <v>832</v>
      </c>
      <c r="NQ110" s="136" t="s">
        <v>538</v>
      </c>
      <c r="NR110" s="128" t="s">
        <v>331</v>
      </c>
      <c r="NS110" s="128">
        <v>1</v>
      </c>
      <c r="NT110" s="128">
        <v>0</v>
      </c>
      <c r="NU110" s="128">
        <v>0</v>
      </c>
      <c r="NV110" s="128">
        <v>0</v>
      </c>
      <c r="NW110" s="128">
        <v>0</v>
      </c>
      <c r="NX110" s="128">
        <v>0</v>
      </c>
      <c r="NY110" s="128"/>
      <c r="NZ110" s="128" t="s">
        <v>329</v>
      </c>
      <c r="OA110" s="128">
        <v>0</v>
      </c>
      <c r="OB110" s="128">
        <v>1</v>
      </c>
      <c r="OC110" s="128">
        <v>0</v>
      </c>
      <c r="OD110" s="128">
        <v>0</v>
      </c>
      <c r="OE110" s="128">
        <v>0</v>
      </c>
      <c r="OF110" s="128">
        <v>0</v>
      </c>
      <c r="OG110" s="128">
        <v>0</v>
      </c>
      <c r="OH110" s="128">
        <v>0</v>
      </c>
      <c r="OI110" s="128">
        <v>0</v>
      </c>
      <c r="OJ110" s="128">
        <v>0</v>
      </c>
      <c r="OK110" s="128">
        <v>0</v>
      </c>
      <c r="OL110" s="128"/>
      <c r="OM110" s="128"/>
      <c r="ON110" s="128"/>
      <c r="OO110" s="128"/>
      <c r="OP110" s="128"/>
      <c r="OQ110" s="128"/>
      <c r="OR110" s="128"/>
      <c r="OS110" s="128"/>
      <c r="OT110" s="128"/>
      <c r="OU110" s="128"/>
      <c r="OV110" s="128"/>
      <c r="OW110" s="128"/>
      <c r="OX110" s="128"/>
      <c r="OY110" s="128"/>
      <c r="OZ110" s="128"/>
      <c r="PA110" s="128"/>
      <c r="PB110" s="128"/>
      <c r="PC110" s="128"/>
      <c r="PD110" s="128"/>
      <c r="PE110" s="128"/>
      <c r="PF110" s="128"/>
      <c r="PG110" s="128"/>
      <c r="PH110" s="128"/>
      <c r="PI110" s="128"/>
      <c r="PJ110" s="128"/>
      <c r="PK110" s="128"/>
      <c r="PL110" s="128"/>
      <c r="PM110" s="128"/>
      <c r="PN110" s="128"/>
      <c r="PO110" s="128"/>
      <c r="PP110" s="128"/>
      <c r="PQ110" s="128"/>
      <c r="PR110" s="128"/>
      <c r="PS110" s="128">
        <v>4</v>
      </c>
      <c r="PT110" s="128">
        <v>3</v>
      </c>
      <c r="PU110" s="128">
        <v>1</v>
      </c>
      <c r="PV110" s="128">
        <v>0</v>
      </c>
      <c r="PW110" s="128"/>
      <c r="PX110" s="128"/>
      <c r="PY110" s="128"/>
      <c r="PZ110" s="128"/>
      <c r="QA110" s="128"/>
      <c r="QB110" s="128"/>
      <c r="QC110" s="128"/>
      <c r="QD110" s="198"/>
      <c r="QE110" s="128"/>
      <c r="QF110" s="163"/>
      <c r="QG110" s="128"/>
      <c r="QH110" s="128"/>
      <c r="QI110" s="128"/>
      <c r="QJ110" s="128"/>
      <c r="QK110" s="128"/>
      <c r="QL110" s="128"/>
      <c r="QM110" s="128">
        <v>4.16</v>
      </c>
      <c r="QN110" s="128" t="s">
        <v>2141</v>
      </c>
      <c r="QO110" s="163" t="s">
        <v>2142</v>
      </c>
      <c r="QP110" s="128">
        <v>0</v>
      </c>
      <c r="QQ110" s="128"/>
      <c r="QR110" s="128"/>
      <c r="QS110" s="128"/>
      <c r="QT110" s="128"/>
      <c r="QU110" s="128"/>
      <c r="QV110" s="128"/>
      <c r="QW110" s="128"/>
      <c r="QX110" s="128"/>
      <c r="QY110" s="128"/>
      <c r="QZ110" s="128"/>
      <c r="RA110" s="128"/>
      <c r="RB110" s="128"/>
      <c r="RC110" s="128"/>
      <c r="RD110" s="128"/>
      <c r="RE110" s="128"/>
      <c r="RF110" s="128"/>
      <c r="RG110" s="128"/>
      <c r="RH110" s="128"/>
      <c r="RI110" s="128"/>
      <c r="RJ110" s="128"/>
      <c r="RK110" s="128"/>
      <c r="RL110" s="128"/>
      <c r="RM110" s="130"/>
      <c r="RN110" s="128"/>
      <c r="RO110" s="130"/>
      <c r="RP110" s="128"/>
      <c r="RQ110" s="128" t="s">
        <v>2143</v>
      </c>
      <c r="RR110" s="105">
        <f t="shared" si="75"/>
        <v>2.7050000000000001</v>
      </c>
      <c r="RS110" s="113">
        <f t="shared" si="76"/>
        <v>2.6850000000000005</v>
      </c>
      <c r="RT110" s="105">
        <f t="shared" si="77"/>
        <v>2.66</v>
      </c>
      <c r="RU110" s="105">
        <f t="shared" si="78"/>
        <v>0</v>
      </c>
      <c r="RV110" s="105">
        <f t="shared" si="79"/>
        <v>0</v>
      </c>
      <c r="RW110" s="105">
        <f t="shared" si="80"/>
        <v>0</v>
      </c>
      <c r="RX110" s="105">
        <f t="shared" si="81"/>
        <v>0</v>
      </c>
      <c r="RY110" s="105">
        <f t="shared" si="82"/>
        <v>0</v>
      </c>
      <c r="RZ110" s="105">
        <f t="shared" si="83"/>
        <v>0</v>
      </c>
      <c r="SA110" s="105">
        <f t="shared" si="84"/>
        <v>0</v>
      </c>
      <c r="SB110" s="105">
        <f t="shared" si="85"/>
        <v>0</v>
      </c>
      <c r="SC110" s="105">
        <f t="shared" si="86"/>
        <v>0</v>
      </c>
      <c r="SD110" s="106">
        <f t="shared" si="62"/>
        <v>2.6833333333333336</v>
      </c>
      <c r="SE110" s="106">
        <f t="shared" si="63"/>
        <v>0</v>
      </c>
      <c r="SF110" s="106">
        <f t="shared" si="64"/>
        <v>0</v>
      </c>
      <c r="SG110" s="106">
        <f t="shared" si="59"/>
        <v>0</v>
      </c>
      <c r="SH110" s="107">
        <f>(SD110/1000)*Parameters!$H$2</f>
        <v>7.9158333333333337E-5</v>
      </c>
      <c r="SI110" s="107">
        <f>(SE110/1000)*Parameters!$H$4</f>
        <v>0</v>
      </c>
      <c r="SJ110" s="107">
        <f>(SF110/1000)*Parameters!$H$3</f>
        <v>0</v>
      </c>
      <c r="SK110" s="107">
        <f>(SG110/1000)*Parameters!$H$5</f>
        <v>0</v>
      </c>
      <c r="SL110" s="108">
        <f t="shared" si="65"/>
        <v>7.9158333333333337E-5</v>
      </c>
      <c r="SM110" s="109">
        <f t="shared" si="60"/>
        <v>1</v>
      </c>
      <c r="SN110" s="109">
        <f t="shared" si="72"/>
        <v>0</v>
      </c>
      <c r="SO110" s="109">
        <f t="shared" si="73"/>
        <v>0</v>
      </c>
      <c r="SP110" s="109">
        <f t="shared" si="74"/>
        <v>0</v>
      </c>
      <c r="SQ110" s="110">
        <f>SUM(GS110*Parameters!$L$2,GT110*Parameters!$L$3,GU110*Parameters!$L$4,GV110*Parameters!$L$5)</f>
        <v>5.4</v>
      </c>
      <c r="SR110" s="110">
        <f>SUM(LF110*Parameters!$L$2,LG110*Parameters!$L$3,LH110*Parameters!$L$4,LI110*Parameters!$L$5)</f>
        <v>5.4</v>
      </c>
      <c r="SS110" s="110">
        <f>SUM(PS110*Parameters!$L$2,PT110*Parameters!$L$3,PU110*Parameters!$L$4,PV110*Parameters!$L$5)</f>
        <v>5.4</v>
      </c>
      <c r="ST110" s="110">
        <f t="shared" si="66"/>
        <v>5.4000000000000012</v>
      </c>
      <c r="SU110" s="111">
        <f t="shared" si="67"/>
        <v>0.49691358024691362</v>
      </c>
      <c r="SV110" s="111">
        <f t="shared" si="68"/>
        <v>0</v>
      </c>
      <c r="SW110" s="111">
        <f t="shared" si="69"/>
        <v>0</v>
      </c>
      <c r="SX110" s="111">
        <f t="shared" si="70"/>
        <v>0</v>
      </c>
      <c r="SY110" s="162">
        <f t="shared" si="87"/>
        <v>45641</v>
      </c>
      <c r="SZ110" s="162">
        <f t="shared" si="71"/>
        <v>45641</v>
      </c>
    </row>
    <row r="111" spans="1:520">
      <c r="A111" s="276">
        <v>45641.7682209259</v>
      </c>
      <c r="B111" s="276">
        <v>45670.526627708299</v>
      </c>
      <c r="C111" s="276">
        <v>45641</v>
      </c>
      <c r="D111" s="121"/>
      <c r="E111" s="121" t="s">
        <v>322</v>
      </c>
      <c r="F111" s="121"/>
      <c r="G111" s="121" t="s">
        <v>322</v>
      </c>
      <c r="H111" s="121"/>
      <c r="I111" s="121" t="s">
        <v>323</v>
      </c>
      <c r="J111" s="121"/>
      <c r="K111" s="121" t="s">
        <v>727</v>
      </c>
      <c r="L111" s="151" t="s">
        <v>821</v>
      </c>
      <c r="M111" s="245" t="s">
        <v>539</v>
      </c>
      <c r="N111" s="121" t="s">
        <v>411</v>
      </c>
      <c r="O111" s="121">
        <v>1</v>
      </c>
      <c r="P111" s="121">
        <v>0</v>
      </c>
      <c r="Q111" s="121">
        <v>1</v>
      </c>
      <c r="R111" s="121">
        <v>0</v>
      </c>
      <c r="S111" s="121">
        <v>0</v>
      </c>
      <c r="T111" s="121">
        <v>0</v>
      </c>
      <c r="U111" s="121"/>
      <c r="V111" s="121" t="s">
        <v>409</v>
      </c>
      <c r="W111" s="121">
        <v>0</v>
      </c>
      <c r="X111" s="121">
        <v>1</v>
      </c>
      <c r="Y111" s="117">
        <v>0</v>
      </c>
      <c r="Z111" s="117">
        <v>0</v>
      </c>
      <c r="AA111" s="117">
        <v>0</v>
      </c>
      <c r="AB111" s="117">
        <v>1</v>
      </c>
      <c r="AC111" s="117">
        <v>0</v>
      </c>
      <c r="AD111" s="117">
        <v>0</v>
      </c>
      <c r="AE111" s="117">
        <v>0</v>
      </c>
      <c r="AF111" s="117">
        <v>0</v>
      </c>
      <c r="AG111" s="117">
        <v>0</v>
      </c>
      <c r="AH111" s="117"/>
      <c r="AI111" s="117"/>
      <c r="AJ111" s="117"/>
      <c r="AK111" s="117"/>
      <c r="AL111" s="117"/>
      <c r="AM111" s="117"/>
      <c r="AN111" s="117"/>
      <c r="AO111" s="117"/>
      <c r="AP111" s="117"/>
      <c r="AQ111" s="117"/>
      <c r="AR111" s="117"/>
      <c r="AS111" s="117"/>
      <c r="AT111" s="117"/>
      <c r="AU111" s="117"/>
      <c r="AV111" s="117"/>
      <c r="AW111" s="117"/>
      <c r="AX111" s="117"/>
      <c r="AY111" s="117"/>
      <c r="AZ111" s="117"/>
      <c r="BA111" s="117"/>
      <c r="BB111" s="117"/>
      <c r="BC111" s="117"/>
      <c r="BD111" s="117"/>
      <c r="BE111" s="117"/>
      <c r="BF111" s="190"/>
      <c r="BG111" s="121"/>
      <c r="BH111" s="122"/>
      <c r="BI111" s="117"/>
      <c r="BJ111" s="117"/>
      <c r="BK111" s="117"/>
      <c r="BL111" s="117"/>
      <c r="BM111" s="117"/>
      <c r="BN111" s="117"/>
      <c r="BO111" s="117">
        <v>10.31</v>
      </c>
      <c r="BP111" s="117" t="s">
        <v>2144</v>
      </c>
      <c r="BQ111" s="122" t="s">
        <v>2145</v>
      </c>
      <c r="BR111" s="117">
        <v>13.2</v>
      </c>
      <c r="BS111" s="117" t="s">
        <v>2146</v>
      </c>
      <c r="BT111" s="122" t="s">
        <v>2147</v>
      </c>
      <c r="BU111" s="117"/>
      <c r="BV111" s="117"/>
      <c r="BW111" s="117"/>
      <c r="BX111" s="117"/>
      <c r="BY111" s="117"/>
      <c r="BZ111" s="117"/>
      <c r="CA111" s="117"/>
      <c r="CB111" s="117"/>
      <c r="CC111" s="117"/>
      <c r="CD111" s="117"/>
      <c r="CE111" s="117"/>
      <c r="CF111" s="117"/>
      <c r="CG111" s="117"/>
      <c r="CH111" s="117"/>
      <c r="CI111" s="117"/>
      <c r="CJ111" s="117"/>
      <c r="CK111" s="117"/>
      <c r="CL111" s="117"/>
      <c r="CM111" s="117"/>
      <c r="CN111" s="117"/>
      <c r="CO111" s="117"/>
      <c r="CP111" s="117"/>
      <c r="CQ111" s="117"/>
      <c r="CR111" s="117"/>
      <c r="CS111" s="117"/>
      <c r="CT111" s="117"/>
      <c r="CU111" s="117"/>
      <c r="CV111" s="117"/>
      <c r="CW111" s="117"/>
      <c r="CX111" s="117"/>
      <c r="CY111" s="117"/>
      <c r="CZ111" s="117"/>
      <c r="DA111" s="117"/>
      <c r="DB111" s="117"/>
      <c r="DC111" s="117"/>
      <c r="DD111" s="117"/>
      <c r="DE111" s="117"/>
      <c r="DF111" s="117"/>
      <c r="DG111" s="117"/>
      <c r="DH111" s="117"/>
      <c r="DI111" s="117"/>
      <c r="DJ111" s="117"/>
      <c r="DK111" s="117"/>
      <c r="DL111" s="117"/>
      <c r="DM111" s="117"/>
      <c r="DN111" s="171"/>
      <c r="DO111" s="117"/>
      <c r="DP111" s="166"/>
      <c r="DQ111" s="117"/>
      <c r="DR111" s="166"/>
      <c r="DS111" s="117"/>
      <c r="DT111" s="117"/>
      <c r="DU111" s="117"/>
      <c r="DV111" s="117"/>
      <c r="DW111" s="248" t="s">
        <v>821</v>
      </c>
      <c r="DX111" s="117"/>
      <c r="DY111" s="117"/>
      <c r="DZ111" s="117"/>
      <c r="EA111" s="117"/>
      <c r="EB111" s="117"/>
      <c r="EC111" s="117"/>
      <c r="ED111" s="117" t="s">
        <v>2148</v>
      </c>
      <c r="EE111" s="161">
        <v>45642.735440104203</v>
      </c>
      <c r="EF111" s="262">
        <v>45670.5271497106</v>
      </c>
      <c r="EG111" s="252">
        <v>45642</v>
      </c>
      <c r="EH111" s="129"/>
      <c r="EI111" s="129" t="s">
        <v>322</v>
      </c>
      <c r="EJ111" s="129"/>
      <c r="EK111" s="129" t="s">
        <v>322</v>
      </c>
      <c r="EL111" s="129"/>
      <c r="EM111" s="129" t="s">
        <v>323</v>
      </c>
      <c r="EN111" s="129"/>
      <c r="EO111" s="129" t="s">
        <v>727</v>
      </c>
      <c r="EP111" s="153" t="s">
        <v>825</v>
      </c>
      <c r="EQ111" s="153" t="s">
        <v>539</v>
      </c>
      <c r="ER111" s="129" t="s">
        <v>411</v>
      </c>
      <c r="ES111" s="129">
        <v>1</v>
      </c>
      <c r="ET111" s="129">
        <v>0</v>
      </c>
      <c r="EU111" s="129">
        <v>1</v>
      </c>
      <c r="EV111" s="129">
        <v>0</v>
      </c>
      <c r="EW111" s="129">
        <v>0</v>
      </c>
      <c r="EX111" s="129">
        <v>0</v>
      </c>
      <c r="EY111" s="129"/>
      <c r="EZ111" s="129" t="s">
        <v>409</v>
      </c>
      <c r="FA111" s="129">
        <v>0</v>
      </c>
      <c r="FB111" s="129">
        <v>1</v>
      </c>
      <c r="FC111" s="129">
        <v>0</v>
      </c>
      <c r="FD111" s="129">
        <v>0</v>
      </c>
      <c r="FE111" s="129">
        <v>0</v>
      </c>
      <c r="FF111" s="129">
        <v>1</v>
      </c>
      <c r="FG111" s="129">
        <v>0</v>
      </c>
      <c r="FH111" s="129">
        <v>0</v>
      </c>
      <c r="FI111" s="129">
        <v>0</v>
      </c>
      <c r="FJ111" s="129">
        <v>0</v>
      </c>
      <c r="FK111" s="129">
        <v>0</v>
      </c>
      <c r="FL111" s="129"/>
      <c r="FM111" s="129"/>
      <c r="FN111" s="129"/>
      <c r="FO111" s="129"/>
      <c r="FP111" s="129"/>
      <c r="FQ111" s="129"/>
      <c r="FR111" s="129"/>
      <c r="FS111" s="129"/>
      <c r="FT111" s="129"/>
      <c r="FU111" s="129"/>
      <c r="FV111" s="129"/>
      <c r="FW111" s="129"/>
      <c r="FX111" s="129"/>
      <c r="FY111" s="129"/>
      <c r="FZ111" s="129"/>
      <c r="GA111" s="129"/>
      <c r="GB111" s="129"/>
      <c r="GC111" s="129"/>
      <c r="GD111" s="129"/>
      <c r="GE111" s="129"/>
      <c r="GF111" s="129"/>
      <c r="GG111" s="129"/>
      <c r="GH111" s="129"/>
      <c r="GI111" s="129"/>
      <c r="GJ111" s="129"/>
      <c r="GK111" s="129"/>
      <c r="GL111" s="129"/>
      <c r="GM111" s="129"/>
      <c r="GN111" s="129"/>
      <c r="GO111" s="129"/>
      <c r="GP111" s="129"/>
      <c r="GQ111" s="129"/>
      <c r="GR111" s="129"/>
      <c r="GS111" s="129">
        <v>0</v>
      </c>
      <c r="GT111" s="129">
        <v>3</v>
      </c>
      <c r="GU111" s="129">
        <v>3</v>
      </c>
      <c r="GV111" s="129">
        <v>0</v>
      </c>
      <c r="GW111" s="129"/>
      <c r="GX111" s="129"/>
      <c r="GY111" s="129"/>
      <c r="GZ111" s="129"/>
      <c r="HA111" s="129"/>
      <c r="HB111" s="129"/>
      <c r="HC111" s="129"/>
      <c r="HD111" s="186"/>
      <c r="HE111" s="129"/>
      <c r="HF111" s="140"/>
      <c r="HG111" s="129"/>
      <c r="HH111" s="129"/>
      <c r="HI111" s="129"/>
      <c r="HJ111" s="129"/>
      <c r="HK111" s="129"/>
      <c r="HL111" s="129"/>
      <c r="HM111" s="129">
        <v>7.43</v>
      </c>
      <c r="HN111" s="129" t="s">
        <v>2149</v>
      </c>
      <c r="HO111" s="140" t="s">
        <v>2150</v>
      </c>
      <c r="HP111" s="129">
        <v>0</v>
      </c>
      <c r="HQ111" s="129"/>
      <c r="HR111" s="129"/>
      <c r="HS111" s="129">
        <v>12.9</v>
      </c>
      <c r="HT111" s="129" t="s">
        <v>2151</v>
      </c>
      <c r="HU111" s="140" t="s">
        <v>2152</v>
      </c>
      <c r="HV111" s="129">
        <v>0</v>
      </c>
      <c r="HW111" s="129"/>
      <c r="HX111" s="129"/>
      <c r="HY111" s="129"/>
      <c r="HZ111" s="129"/>
      <c r="IA111" s="129"/>
      <c r="IB111" s="129"/>
      <c r="IC111" s="129"/>
      <c r="ID111" s="129"/>
      <c r="IE111" s="129"/>
      <c r="IF111" s="129"/>
      <c r="IG111" s="129"/>
      <c r="IH111" s="129"/>
      <c r="II111" s="129"/>
      <c r="IJ111" s="129"/>
      <c r="IK111" s="129"/>
      <c r="IL111" s="177" t="s">
        <v>825</v>
      </c>
      <c r="IM111" s="129"/>
      <c r="IN111" s="139"/>
      <c r="IO111" s="129"/>
      <c r="IP111" s="129"/>
      <c r="IQ111" s="129" t="s">
        <v>2153</v>
      </c>
      <c r="IR111" s="266">
        <v>45643.731182210598</v>
      </c>
      <c r="IS111" s="266">
        <v>45670.527852812498</v>
      </c>
      <c r="IT111" s="265">
        <v>45643</v>
      </c>
      <c r="IU111" s="142"/>
      <c r="IV111" s="142" t="s">
        <v>322</v>
      </c>
      <c r="IW111" s="142"/>
      <c r="IX111" s="142" t="s">
        <v>322</v>
      </c>
      <c r="IY111" s="142"/>
      <c r="IZ111" s="142" t="s">
        <v>323</v>
      </c>
      <c r="JA111" s="142"/>
      <c r="JB111" s="142" t="s">
        <v>727</v>
      </c>
      <c r="JC111" s="154" t="s">
        <v>828</v>
      </c>
      <c r="JD111" s="154" t="s">
        <v>539</v>
      </c>
      <c r="JE111" s="142" t="s">
        <v>411</v>
      </c>
      <c r="JF111" s="142">
        <v>1</v>
      </c>
      <c r="JG111" s="142">
        <v>0</v>
      </c>
      <c r="JH111" s="142">
        <v>1</v>
      </c>
      <c r="JI111" s="142">
        <v>0</v>
      </c>
      <c r="JJ111" s="142">
        <v>0</v>
      </c>
      <c r="JK111" s="142">
        <v>0</v>
      </c>
      <c r="JL111" s="142"/>
      <c r="JM111" s="142" t="s">
        <v>409</v>
      </c>
      <c r="JN111" s="142">
        <v>0</v>
      </c>
      <c r="JO111" s="142">
        <v>1</v>
      </c>
      <c r="JP111" s="142">
        <v>0</v>
      </c>
      <c r="JQ111" s="142">
        <v>0</v>
      </c>
      <c r="JR111" s="142">
        <v>0</v>
      </c>
      <c r="JS111" s="142">
        <v>1</v>
      </c>
      <c r="JT111" s="142">
        <v>0</v>
      </c>
      <c r="JU111" s="145">
        <v>0</v>
      </c>
      <c r="JV111" s="142">
        <v>0</v>
      </c>
      <c r="JW111" s="142">
        <v>0</v>
      </c>
      <c r="JX111" s="142">
        <v>0</v>
      </c>
      <c r="JY111" s="142"/>
      <c r="JZ111" s="142"/>
      <c r="KA111" s="142"/>
      <c r="KB111" s="142"/>
      <c r="KC111" s="142"/>
      <c r="KD111" s="142"/>
      <c r="KE111" s="142"/>
      <c r="KF111" s="142"/>
      <c r="KG111" s="142"/>
      <c r="KH111" s="142"/>
      <c r="KI111" s="142"/>
      <c r="KJ111" s="142"/>
      <c r="KK111" s="142"/>
      <c r="KL111" s="142"/>
      <c r="KM111" s="142"/>
      <c r="KN111" s="142"/>
      <c r="KO111" s="142"/>
      <c r="KP111" s="142"/>
      <c r="KQ111" s="142"/>
      <c r="KR111" s="142"/>
      <c r="KS111" s="142"/>
      <c r="KT111" s="142"/>
      <c r="KU111" s="142"/>
      <c r="KV111" s="142"/>
      <c r="KW111" s="142"/>
      <c r="KX111" s="142"/>
      <c r="KY111" s="142"/>
      <c r="KZ111" s="142"/>
      <c r="LA111" s="142"/>
      <c r="LB111" s="142"/>
      <c r="LC111" s="142"/>
      <c r="LD111" s="142"/>
      <c r="LE111" s="142"/>
      <c r="LF111" s="142">
        <v>0</v>
      </c>
      <c r="LG111" s="142">
        <v>0</v>
      </c>
      <c r="LH111" s="142">
        <v>3</v>
      </c>
      <c r="LI111" s="142">
        <v>0</v>
      </c>
      <c r="LJ111" s="142"/>
      <c r="LK111" s="142"/>
      <c r="LL111" s="142"/>
      <c r="LM111" s="142"/>
      <c r="LN111" s="142"/>
      <c r="LO111" s="142"/>
      <c r="LP111" s="142"/>
      <c r="LQ111" s="194"/>
      <c r="LR111" s="142"/>
      <c r="LS111" s="144"/>
      <c r="LT111" s="142"/>
      <c r="LU111" s="142"/>
      <c r="LV111" s="142"/>
      <c r="LW111" s="142"/>
      <c r="LX111" s="142"/>
      <c r="LY111" s="142"/>
      <c r="LZ111" s="142">
        <v>4.57</v>
      </c>
      <c r="MA111" s="142" t="s">
        <v>2154</v>
      </c>
      <c r="MB111" s="144" t="s">
        <v>2155</v>
      </c>
      <c r="MC111" s="142">
        <v>0</v>
      </c>
      <c r="MD111" s="142"/>
      <c r="ME111" s="142"/>
      <c r="MF111" s="142">
        <v>12.5</v>
      </c>
      <c r="MG111" s="142" t="s">
        <v>2156</v>
      </c>
      <c r="MH111" s="144" t="s">
        <v>2157</v>
      </c>
      <c r="MI111" s="142">
        <v>0</v>
      </c>
      <c r="MJ111" s="142"/>
      <c r="MK111" s="142"/>
      <c r="ML111" s="142"/>
      <c r="MM111" s="142"/>
      <c r="MN111" s="142"/>
      <c r="MO111" s="142"/>
      <c r="MP111" s="142"/>
      <c r="MQ111" s="142"/>
      <c r="MR111" s="142"/>
      <c r="MS111" s="142"/>
      <c r="MT111" s="142"/>
      <c r="MU111" s="142"/>
      <c r="MV111" s="142"/>
      <c r="MW111" s="142"/>
      <c r="MX111" s="142"/>
      <c r="MY111" s="150"/>
      <c r="MZ111" s="142"/>
      <c r="NA111" s="181" t="s">
        <v>828</v>
      </c>
      <c r="NB111" s="142"/>
      <c r="NC111" s="142"/>
      <c r="ND111" s="142" t="s">
        <v>2158</v>
      </c>
      <c r="NE111" s="271">
        <v>45644.724363472204</v>
      </c>
      <c r="NF111" s="271">
        <v>45674.690389363401</v>
      </c>
      <c r="NG111" s="270">
        <v>45644</v>
      </c>
      <c r="NH111" s="128"/>
      <c r="NI111" s="128" t="s">
        <v>322</v>
      </c>
      <c r="NJ111" s="128"/>
      <c r="NK111" s="128" t="s">
        <v>322</v>
      </c>
      <c r="NL111" s="128"/>
      <c r="NM111" s="128" t="s">
        <v>323</v>
      </c>
      <c r="NN111" s="128"/>
      <c r="NO111" s="128" t="s">
        <v>727</v>
      </c>
      <c r="NP111" s="136" t="s">
        <v>832</v>
      </c>
      <c r="NQ111" s="136" t="s">
        <v>539</v>
      </c>
      <c r="NR111" s="128" t="s">
        <v>411</v>
      </c>
      <c r="NS111" s="128">
        <v>1</v>
      </c>
      <c r="NT111" s="128">
        <v>0</v>
      </c>
      <c r="NU111" s="128">
        <v>1</v>
      </c>
      <c r="NV111" s="128">
        <v>0</v>
      </c>
      <c r="NW111" s="128">
        <v>0</v>
      </c>
      <c r="NX111" s="128">
        <v>0</v>
      </c>
      <c r="NY111" s="128"/>
      <c r="NZ111" s="128" t="s">
        <v>409</v>
      </c>
      <c r="OA111" s="128">
        <v>0</v>
      </c>
      <c r="OB111" s="128">
        <v>1</v>
      </c>
      <c r="OC111" s="128">
        <v>0</v>
      </c>
      <c r="OD111" s="128">
        <v>0</v>
      </c>
      <c r="OE111" s="128">
        <v>0</v>
      </c>
      <c r="OF111" s="128">
        <v>1</v>
      </c>
      <c r="OG111" s="128">
        <v>0</v>
      </c>
      <c r="OH111" s="128">
        <v>0</v>
      </c>
      <c r="OI111" s="128">
        <v>0</v>
      </c>
      <c r="OJ111" s="128">
        <v>0</v>
      </c>
      <c r="OK111" s="128">
        <v>0</v>
      </c>
      <c r="OL111" s="128"/>
      <c r="OM111" s="128"/>
      <c r="ON111" s="128"/>
      <c r="OO111" s="128"/>
      <c r="OP111" s="128"/>
      <c r="OQ111" s="128"/>
      <c r="OR111" s="128"/>
      <c r="OS111" s="128"/>
      <c r="OT111" s="128"/>
      <c r="OU111" s="128"/>
      <c r="OV111" s="128"/>
      <c r="OW111" s="128"/>
      <c r="OX111" s="128"/>
      <c r="OY111" s="128"/>
      <c r="OZ111" s="128"/>
      <c r="PA111" s="128"/>
      <c r="PB111" s="128"/>
      <c r="PC111" s="128"/>
      <c r="PD111" s="128"/>
      <c r="PE111" s="128"/>
      <c r="PF111" s="128"/>
      <c r="PG111" s="128"/>
      <c r="PH111" s="128"/>
      <c r="PI111" s="128"/>
      <c r="PJ111" s="128"/>
      <c r="PK111" s="128"/>
      <c r="PL111" s="128"/>
      <c r="PM111" s="128"/>
      <c r="PN111" s="128"/>
      <c r="PO111" s="128"/>
      <c r="PP111" s="128"/>
      <c r="PQ111" s="128"/>
      <c r="PR111" s="128"/>
      <c r="PS111" s="128">
        <v>0</v>
      </c>
      <c r="PT111" s="128">
        <v>3</v>
      </c>
      <c r="PU111" s="128">
        <v>3</v>
      </c>
      <c r="PV111" s="128">
        <v>0</v>
      </c>
      <c r="PW111" s="128"/>
      <c r="PX111" s="128"/>
      <c r="PY111" s="128"/>
      <c r="PZ111" s="128"/>
      <c r="QA111" s="128"/>
      <c r="QB111" s="128"/>
      <c r="QC111" s="128"/>
      <c r="QD111" s="198"/>
      <c r="QE111" s="128"/>
      <c r="QF111" s="163"/>
      <c r="QG111" s="128"/>
      <c r="QH111" s="128"/>
      <c r="QI111" s="128"/>
      <c r="QJ111" s="128"/>
      <c r="QK111" s="128"/>
      <c r="QL111" s="128"/>
      <c r="QM111" s="128">
        <v>1.7450000000000001</v>
      </c>
      <c r="QN111" s="128" t="s">
        <v>2159</v>
      </c>
      <c r="QO111" s="163" t="s">
        <v>2160</v>
      </c>
      <c r="QP111" s="128">
        <v>0</v>
      </c>
      <c r="QQ111" s="128"/>
      <c r="QR111" s="128"/>
      <c r="QS111" s="128">
        <v>12.3</v>
      </c>
      <c r="QT111" s="128" t="s">
        <v>2161</v>
      </c>
      <c r="QU111" s="163" t="s">
        <v>2162</v>
      </c>
      <c r="QV111" s="128">
        <v>0</v>
      </c>
      <c r="QW111" s="128"/>
      <c r="QX111" s="128"/>
      <c r="QY111" s="128"/>
      <c r="QZ111" s="128"/>
      <c r="RA111" s="128"/>
      <c r="RB111" s="128"/>
      <c r="RC111" s="128"/>
      <c r="RD111" s="128"/>
      <c r="RE111" s="128"/>
      <c r="RF111" s="128"/>
      <c r="RG111" s="128"/>
      <c r="RH111" s="128"/>
      <c r="RI111" s="128"/>
      <c r="RJ111" s="128"/>
      <c r="RK111" s="128"/>
      <c r="RL111" s="128"/>
      <c r="RM111" s="130"/>
      <c r="RN111" s="128"/>
      <c r="RO111" s="130"/>
      <c r="RP111" s="128"/>
      <c r="RQ111" s="128" t="s">
        <v>2163</v>
      </c>
      <c r="RR111" s="105">
        <f t="shared" si="75"/>
        <v>2.8800000000000008</v>
      </c>
      <c r="RS111" s="113">
        <f t="shared" si="76"/>
        <v>2.8599999999999994</v>
      </c>
      <c r="RT111" s="105">
        <f t="shared" si="77"/>
        <v>2.8250000000000002</v>
      </c>
      <c r="RU111" s="105">
        <f t="shared" si="78"/>
        <v>0</v>
      </c>
      <c r="RV111" s="105">
        <f t="shared" si="79"/>
        <v>0</v>
      </c>
      <c r="RW111" s="105">
        <f t="shared" si="80"/>
        <v>0</v>
      </c>
      <c r="RX111" s="105">
        <f t="shared" si="81"/>
        <v>0.29999999999999893</v>
      </c>
      <c r="RY111" s="105">
        <f t="shared" si="82"/>
        <v>0.40000000000000036</v>
      </c>
      <c r="RZ111" s="105">
        <f t="shared" si="83"/>
        <v>0.19999999999999929</v>
      </c>
      <c r="SA111" s="105">
        <f t="shared" si="84"/>
        <v>0</v>
      </c>
      <c r="SB111" s="105">
        <f t="shared" si="85"/>
        <v>0</v>
      </c>
      <c r="SC111" s="105">
        <f t="shared" si="86"/>
        <v>0</v>
      </c>
      <c r="SD111" s="106">
        <f t="shared" si="62"/>
        <v>2.8550000000000004</v>
      </c>
      <c r="SE111" s="106">
        <f t="shared" si="63"/>
        <v>0</v>
      </c>
      <c r="SF111" s="106">
        <f t="shared" si="64"/>
        <v>0.29999999999999954</v>
      </c>
      <c r="SG111" s="106">
        <f t="shared" si="59"/>
        <v>0</v>
      </c>
      <c r="SH111" s="107">
        <f>(SD111/1000)*Parameters!$H$2</f>
        <v>8.4222500000000002E-5</v>
      </c>
      <c r="SI111" s="107">
        <f>(SE111/1000)*Parameters!$H$4</f>
        <v>0</v>
      </c>
      <c r="SJ111" s="107">
        <f>(SF111/1000)*Parameters!$H$3</f>
        <v>1.4189999999999979E-5</v>
      </c>
      <c r="SK111" s="107">
        <f>(SG111/1000)*Parameters!$H$5</f>
        <v>0</v>
      </c>
      <c r="SL111" s="108">
        <f t="shared" si="65"/>
        <v>9.8412499999999987E-5</v>
      </c>
      <c r="SM111" s="109">
        <f t="shared" si="60"/>
        <v>0.85581099961895102</v>
      </c>
      <c r="SN111" s="109">
        <f t="shared" si="72"/>
        <v>0</v>
      </c>
      <c r="SO111" s="109">
        <f t="shared" si="73"/>
        <v>0.14418900038104895</v>
      </c>
      <c r="SP111" s="109">
        <f t="shared" si="74"/>
        <v>0</v>
      </c>
      <c r="SQ111" s="110">
        <f>SUM(GS111*Parameters!$L$2,GT111*Parameters!$L$3,GU111*Parameters!$L$4,GV111*Parameters!$L$5)</f>
        <v>5.4</v>
      </c>
      <c r="SR111" s="110">
        <f>SUM(LF111*Parameters!$L$2,LG111*Parameters!$L$3,LH111*Parameters!$L$4,LI111*Parameters!$L$5)</f>
        <v>3</v>
      </c>
      <c r="SS111" s="110">
        <f>SUM(PS111*Parameters!$L$2,PT111*Parameters!$L$3,PU111*Parameters!$L$4,PV111*Parameters!$L$5)</f>
        <v>5.4</v>
      </c>
      <c r="ST111" s="110">
        <f t="shared" si="66"/>
        <v>4.6000000000000005</v>
      </c>
      <c r="SU111" s="111">
        <f t="shared" si="67"/>
        <v>0.66993827160493824</v>
      </c>
      <c r="SV111" s="111">
        <f t="shared" si="68"/>
        <v>0</v>
      </c>
      <c r="SW111" s="111">
        <f t="shared" si="69"/>
        <v>7.5308641975308566E-2</v>
      </c>
      <c r="SX111" s="111">
        <f t="shared" si="70"/>
        <v>0</v>
      </c>
      <c r="SY111" s="162">
        <f t="shared" si="87"/>
        <v>45641</v>
      </c>
      <c r="SZ111" s="162">
        <f t="shared" si="71"/>
        <v>45641</v>
      </c>
    </row>
    <row r="112" spans="1:520">
      <c r="A112" s="276">
        <v>45641.708249548603</v>
      </c>
      <c r="B112" s="276">
        <v>45641.712382592603</v>
      </c>
      <c r="C112" s="276">
        <v>45641</v>
      </c>
      <c r="D112" s="121"/>
      <c r="E112" s="121" t="s">
        <v>322</v>
      </c>
      <c r="F112" s="121"/>
      <c r="G112" s="121" t="s">
        <v>322</v>
      </c>
      <c r="H112" s="121"/>
      <c r="I112" s="121" t="s">
        <v>323</v>
      </c>
      <c r="J112" s="121"/>
      <c r="K112" s="121" t="s">
        <v>727</v>
      </c>
      <c r="L112" s="151" t="s">
        <v>821</v>
      </c>
      <c r="M112" s="245" t="s">
        <v>540</v>
      </c>
      <c r="N112" s="121" t="s">
        <v>331</v>
      </c>
      <c r="O112" s="121">
        <v>1</v>
      </c>
      <c r="P112" s="121">
        <v>0</v>
      </c>
      <c r="Q112" s="121">
        <v>0</v>
      </c>
      <c r="R112" s="121">
        <v>0</v>
      </c>
      <c r="S112" s="121">
        <v>0</v>
      </c>
      <c r="T112" s="121">
        <v>0</v>
      </c>
      <c r="U112" s="121"/>
      <c r="V112" s="121" t="s">
        <v>329</v>
      </c>
      <c r="W112" s="121">
        <v>0</v>
      </c>
      <c r="X112" s="121">
        <v>1</v>
      </c>
      <c r="Y112" s="117">
        <v>0</v>
      </c>
      <c r="Z112" s="117">
        <v>0</v>
      </c>
      <c r="AA112" s="117">
        <v>0</v>
      </c>
      <c r="AB112" s="117">
        <v>0</v>
      </c>
      <c r="AC112" s="117">
        <v>0</v>
      </c>
      <c r="AD112" s="117">
        <v>0</v>
      </c>
      <c r="AE112" s="117">
        <v>0</v>
      </c>
      <c r="AF112" s="117">
        <v>0</v>
      </c>
      <c r="AG112" s="117">
        <v>0</v>
      </c>
      <c r="AH112" s="117"/>
      <c r="AI112" s="117"/>
      <c r="AJ112" s="117"/>
      <c r="AK112" s="117"/>
      <c r="AL112" s="117"/>
      <c r="AM112" s="117"/>
      <c r="AN112" s="117"/>
      <c r="AO112" s="117"/>
      <c r="AP112" s="117"/>
      <c r="AQ112" s="117"/>
      <c r="AR112" s="117"/>
      <c r="AS112" s="117"/>
      <c r="AT112" s="117"/>
      <c r="AU112" s="117"/>
      <c r="AV112" s="117"/>
      <c r="AW112" s="117"/>
      <c r="AX112" s="117"/>
      <c r="AY112" s="117"/>
      <c r="AZ112" s="117"/>
      <c r="BA112" s="117"/>
      <c r="BB112" s="117"/>
      <c r="BC112" s="117"/>
      <c r="BD112" s="117"/>
      <c r="BE112" s="117"/>
      <c r="BF112" s="190"/>
      <c r="BG112" s="121"/>
      <c r="BH112" s="122"/>
      <c r="BI112" s="117"/>
      <c r="BJ112" s="117"/>
      <c r="BK112" s="117"/>
      <c r="BL112" s="117"/>
      <c r="BM112" s="117"/>
      <c r="BN112" s="117"/>
      <c r="BO112" s="117">
        <v>11.48</v>
      </c>
      <c r="BP112" s="117" t="s">
        <v>2164</v>
      </c>
      <c r="BQ112" s="122" t="s">
        <v>2165</v>
      </c>
      <c r="BR112" s="117"/>
      <c r="BS112" s="117"/>
      <c r="BT112" s="117"/>
      <c r="BU112" s="117"/>
      <c r="BV112" s="117"/>
      <c r="BW112" s="117"/>
      <c r="BX112" s="117"/>
      <c r="BY112" s="117"/>
      <c r="BZ112" s="117"/>
      <c r="CA112" s="117"/>
      <c r="CB112" s="117"/>
      <c r="CC112" s="117"/>
      <c r="CD112" s="117"/>
      <c r="CE112" s="117"/>
      <c r="CF112" s="117"/>
      <c r="CG112" s="117"/>
      <c r="CH112" s="117"/>
      <c r="CI112" s="117"/>
      <c r="CJ112" s="117"/>
      <c r="CK112" s="117"/>
      <c r="CL112" s="117"/>
      <c r="CM112" s="117"/>
      <c r="CN112" s="117"/>
      <c r="CO112" s="117"/>
      <c r="CP112" s="117"/>
      <c r="CQ112" s="117"/>
      <c r="CR112" s="117"/>
      <c r="CS112" s="117"/>
      <c r="CT112" s="117"/>
      <c r="CU112" s="117"/>
      <c r="CV112" s="117"/>
      <c r="CW112" s="117"/>
      <c r="CX112" s="117"/>
      <c r="CY112" s="117"/>
      <c r="CZ112" s="117"/>
      <c r="DA112" s="117"/>
      <c r="DB112" s="117"/>
      <c r="DC112" s="117"/>
      <c r="DD112" s="117"/>
      <c r="DE112" s="117"/>
      <c r="DF112" s="117"/>
      <c r="DG112" s="117"/>
      <c r="DH112" s="117"/>
      <c r="DI112" s="117"/>
      <c r="DJ112" s="117"/>
      <c r="DK112" s="117"/>
      <c r="DL112" s="117"/>
      <c r="DM112" s="117"/>
      <c r="DN112" s="171"/>
      <c r="DO112" s="117"/>
      <c r="DP112" s="166"/>
      <c r="DQ112" s="117"/>
      <c r="DR112" s="166"/>
      <c r="DS112" s="117"/>
      <c r="DT112" s="117"/>
      <c r="DU112" s="117"/>
      <c r="DV112" s="117"/>
      <c r="DW112" s="248" t="s">
        <v>825</v>
      </c>
      <c r="DX112" s="117"/>
      <c r="DY112" s="117"/>
      <c r="DZ112" s="117"/>
      <c r="EA112" s="117"/>
      <c r="EB112" s="117"/>
      <c r="EC112" s="117"/>
      <c r="ED112" s="117" t="s">
        <v>2166</v>
      </c>
      <c r="EE112" s="161">
        <v>45642.707077036997</v>
      </c>
      <c r="EF112" s="262">
        <v>45642.712254201397</v>
      </c>
      <c r="EG112" s="252">
        <v>45642</v>
      </c>
      <c r="EH112" s="129"/>
      <c r="EI112" s="129" t="s">
        <v>322</v>
      </c>
      <c r="EJ112" s="129"/>
      <c r="EK112" s="129" t="s">
        <v>322</v>
      </c>
      <c r="EL112" s="129"/>
      <c r="EM112" s="129" t="s">
        <v>323</v>
      </c>
      <c r="EN112" s="129"/>
      <c r="EO112" s="129" t="s">
        <v>727</v>
      </c>
      <c r="EP112" s="153" t="s">
        <v>825</v>
      </c>
      <c r="EQ112" s="153" t="s">
        <v>540</v>
      </c>
      <c r="ER112" s="129" t="s">
        <v>331</v>
      </c>
      <c r="ES112" s="129">
        <v>1</v>
      </c>
      <c r="ET112" s="129">
        <v>0</v>
      </c>
      <c r="EU112" s="129">
        <v>0</v>
      </c>
      <c r="EV112" s="129">
        <v>0</v>
      </c>
      <c r="EW112" s="129">
        <v>0</v>
      </c>
      <c r="EX112" s="129">
        <v>0</v>
      </c>
      <c r="EY112" s="129"/>
      <c r="EZ112" s="129" t="s">
        <v>329</v>
      </c>
      <c r="FA112" s="129">
        <v>0</v>
      </c>
      <c r="FB112" s="129">
        <v>1</v>
      </c>
      <c r="FC112" s="129">
        <v>0</v>
      </c>
      <c r="FD112" s="129">
        <v>0</v>
      </c>
      <c r="FE112" s="129">
        <v>0</v>
      </c>
      <c r="FF112" s="129">
        <v>0</v>
      </c>
      <c r="FG112" s="129">
        <v>0</v>
      </c>
      <c r="FH112" s="129">
        <v>0</v>
      </c>
      <c r="FI112" s="129">
        <v>0</v>
      </c>
      <c r="FJ112" s="129">
        <v>0</v>
      </c>
      <c r="FK112" s="129">
        <v>0</v>
      </c>
      <c r="FL112" s="129"/>
      <c r="FM112" s="129"/>
      <c r="FN112" s="129"/>
      <c r="FO112" s="129"/>
      <c r="FP112" s="129"/>
      <c r="FQ112" s="129"/>
      <c r="FR112" s="129"/>
      <c r="FS112" s="129"/>
      <c r="FT112" s="129"/>
      <c r="FU112" s="129"/>
      <c r="FV112" s="129"/>
      <c r="FW112" s="129"/>
      <c r="FX112" s="129"/>
      <c r="FY112" s="129"/>
      <c r="FZ112" s="129"/>
      <c r="GA112" s="129"/>
      <c r="GB112" s="129"/>
      <c r="GC112" s="129"/>
      <c r="GD112" s="129"/>
      <c r="GE112" s="129"/>
      <c r="GF112" s="129"/>
      <c r="GG112" s="129"/>
      <c r="GH112" s="129"/>
      <c r="GI112" s="129"/>
      <c r="GJ112" s="129"/>
      <c r="GK112" s="129"/>
      <c r="GL112" s="129"/>
      <c r="GM112" s="129"/>
      <c r="GN112" s="129"/>
      <c r="GO112" s="129"/>
      <c r="GP112" s="129"/>
      <c r="GQ112" s="129"/>
      <c r="GR112" s="129"/>
      <c r="GS112" s="129">
        <v>6</v>
      </c>
      <c r="GT112" s="129">
        <v>3</v>
      </c>
      <c r="GU112" s="129">
        <v>3</v>
      </c>
      <c r="GV112" s="129">
        <v>0</v>
      </c>
      <c r="GW112" s="129"/>
      <c r="GX112" s="129"/>
      <c r="GY112" s="129"/>
      <c r="GZ112" s="129"/>
      <c r="HA112" s="129"/>
      <c r="HB112" s="129"/>
      <c r="HC112" s="129"/>
      <c r="HD112" s="186"/>
      <c r="HE112" s="129"/>
      <c r="HF112" s="140"/>
      <c r="HG112" s="129"/>
      <c r="HH112" s="129"/>
      <c r="HI112" s="129"/>
      <c r="HJ112" s="129"/>
      <c r="HK112" s="129"/>
      <c r="HL112" s="129"/>
      <c r="HM112" s="129">
        <v>8.7200000000000006</v>
      </c>
      <c r="HN112" s="129" t="s">
        <v>2167</v>
      </c>
      <c r="HO112" s="140" t="s">
        <v>2168</v>
      </c>
      <c r="HP112" s="129">
        <v>0</v>
      </c>
      <c r="HQ112" s="129"/>
      <c r="HR112" s="129"/>
      <c r="HS112" s="129"/>
      <c r="HT112" s="129"/>
      <c r="HU112" s="129"/>
      <c r="HV112" s="129"/>
      <c r="HW112" s="129"/>
      <c r="HX112" s="129"/>
      <c r="HY112" s="129"/>
      <c r="HZ112" s="129"/>
      <c r="IA112" s="129"/>
      <c r="IB112" s="129"/>
      <c r="IC112" s="129"/>
      <c r="ID112" s="129"/>
      <c r="IE112" s="129"/>
      <c r="IF112" s="129"/>
      <c r="IG112" s="129"/>
      <c r="IH112" s="129"/>
      <c r="II112" s="129"/>
      <c r="IJ112" s="129"/>
      <c r="IK112" s="129"/>
      <c r="IL112" s="177" t="s">
        <v>828</v>
      </c>
      <c r="IM112" s="129"/>
      <c r="IN112" s="139"/>
      <c r="IO112" s="129"/>
      <c r="IP112" s="129"/>
      <c r="IQ112" s="129" t="s">
        <v>2169</v>
      </c>
      <c r="IR112" s="266">
        <v>45643.708174618099</v>
      </c>
      <c r="IS112" s="266">
        <v>45643.712295023099</v>
      </c>
      <c r="IT112" s="265">
        <v>45643</v>
      </c>
      <c r="IU112" s="142"/>
      <c r="IV112" s="142" t="s">
        <v>322</v>
      </c>
      <c r="IW112" s="142"/>
      <c r="IX112" s="142" t="s">
        <v>322</v>
      </c>
      <c r="IY112" s="142"/>
      <c r="IZ112" s="142" t="s">
        <v>323</v>
      </c>
      <c r="JA112" s="142"/>
      <c r="JB112" s="142" t="s">
        <v>727</v>
      </c>
      <c r="JC112" s="154" t="s">
        <v>828</v>
      </c>
      <c r="JD112" s="154" t="s">
        <v>540</v>
      </c>
      <c r="JE112" s="142" t="s">
        <v>331</v>
      </c>
      <c r="JF112" s="142">
        <v>1</v>
      </c>
      <c r="JG112" s="142">
        <v>0</v>
      </c>
      <c r="JH112" s="142">
        <v>0</v>
      </c>
      <c r="JI112" s="142">
        <v>0</v>
      </c>
      <c r="JJ112" s="142">
        <v>0</v>
      </c>
      <c r="JK112" s="142">
        <v>0</v>
      </c>
      <c r="JL112" s="142"/>
      <c r="JM112" s="142" t="s">
        <v>329</v>
      </c>
      <c r="JN112" s="142">
        <v>0</v>
      </c>
      <c r="JO112" s="142">
        <v>1</v>
      </c>
      <c r="JP112" s="142">
        <v>0</v>
      </c>
      <c r="JQ112" s="142">
        <v>0</v>
      </c>
      <c r="JR112" s="142">
        <v>0</v>
      </c>
      <c r="JS112" s="142">
        <v>0</v>
      </c>
      <c r="JT112" s="142">
        <v>0</v>
      </c>
      <c r="JU112" s="145">
        <v>0</v>
      </c>
      <c r="JV112" s="142">
        <v>0</v>
      </c>
      <c r="JW112" s="142">
        <v>0</v>
      </c>
      <c r="JX112" s="142">
        <v>0</v>
      </c>
      <c r="JY112" s="142"/>
      <c r="JZ112" s="142"/>
      <c r="KA112" s="142"/>
      <c r="KB112" s="142"/>
      <c r="KC112" s="142"/>
      <c r="KD112" s="142"/>
      <c r="KE112" s="142"/>
      <c r="KF112" s="142"/>
      <c r="KG112" s="142"/>
      <c r="KH112" s="142"/>
      <c r="KI112" s="142"/>
      <c r="KJ112" s="142"/>
      <c r="KK112" s="142"/>
      <c r="KL112" s="142"/>
      <c r="KM112" s="142"/>
      <c r="KN112" s="142"/>
      <c r="KO112" s="142"/>
      <c r="KP112" s="142"/>
      <c r="KQ112" s="142"/>
      <c r="KR112" s="142"/>
      <c r="KS112" s="142"/>
      <c r="KT112" s="142"/>
      <c r="KU112" s="142"/>
      <c r="KV112" s="142"/>
      <c r="KW112" s="142"/>
      <c r="KX112" s="142"/>
      <c r="KY112" s="142"/>
      <c r="KZ112" s="142"/>
      <c r="LA112" s="142"/>
      <c r="LB112" s="142"/>
      <c r="LC112" s="142"/>
      <c r="LD112" s="142"/>
      <c r="LE112" s="142"/>
      <c r="LF112" s="142">
        <v>6</v>
      </c>
      <c r="LG112" s="142">
        <v>3</v>
      </c>
      <c r="LH112" s="142">
        <v>3</v>
      </c>
      <c r="LI112" s="142">
        <v>0</v>
      </c>
      <c r="LJ112" s="142"/>
      <c r="LK112" s="142"/>
      <c r="LL112" s="142"/>
      <c r="LM112" s="142"/>
      <c r="LN112" s="142"/>
      <c r="LO112" s="142"/>
      <c r="LP112" s="142"/>
      <c r="LQ112" s="194"/>
      <c r="LR112" s="142"/>
      <c r="LS112" s="144"/>
      <c r="LT112" s="142"/>
      <c r="LU112" s="142"/>
      <c r="LV112" s="142"/>
      <c r="LW112" s="142"/>
      <c r="LX112" s="142"/>
      <c r="LY112" s="142"/>
      <c r="LZ112" s="142">
        <v>6.23</v>
      </c>
      <c r="MA112" s="142" t="s">
        <v>2170</v>
      </c>
      <c r="MB112" s="144" t="s">
        <v>2171</v>
      </c>
      <c r="MC112" s="142">
        <v>0</v>
      </c>
      <c r="MD112" s="142"/>
      <c r="ME112" s="142"/>
      <c r="MF112" s="142"/>
      <c r="MG112" s="142"/>
      <c r="MH112" s="142"/>
      <c r="MI112" s="142"/>
      <c r="MJ112" s="142"/>
      <c r="MK112" s="142"/>
      <c r="ML112" s="142"/>
      <c r="MM112" s="142"/>
      <c r="MN112" s="142"/>
      <c r="MO112" s="142"/>
      <c r="MP112" s="142"/>
      <c r="MQ112" s="142"/>
      <c r="MR112" s="142"/>
      <c r="MS112" s="142"/>
      <c r="MT112" s="142"/>
      <c r="MU112" s="142"/>
      <c r="MV112" s="142"/>
      <c r="MW112" s="142"/>
      <c r="MX112" s="142"/>
      <c r="MY112" s="150"/>
      <c r="MZ112" s="142"/>
      <c r="NA112" s="181" t="s">
        <v>832</v>
      </c>
      <c r="NB112" s="142"/>
      <c r="NC112" s="142"/>
      <c r="ND112" s="142" t="s">
        <v>2172</v>
      </c>
      <c r="NE112" s="271">
        <v>45644.708494455997</v>
      </c>
      <c r="NF112" s="271">
        <v>45644.712543807902</v>
      </c>
      <c r="NG112" s="270">
        <v>45644</v>
      </c>
      <c r="NH112" s="128"/>
      <c r="NI112" s="128" t="s">
        <v>322</v>
      </c>
      <c r="NJ112" s="128"/>
      <c r="NK112" s="128" t="s">
        <v>322</v>
      </c>
      <c r="NL112" s="128"/>
      <c r="NM112" s="128" t="s">
        <v>323</v>
      </c>
      <c r="NN112" s="128"/>
      <c r="NO112" s="128" t="s">
        <v>727</v>
      </c>
      <c r="NP112" s="136" t="s">
        <v>832</v>
      </c>
      <c r="NQ112" s="136" t="s">
        <v>540</v>
      </c>
      <c r="NR112" s="128" t="s">
        <v>331</v>
      </c>
      <c r="NS112" s="128">
        <v>1</v>
      </c>
      <c r="NT112" s="128">
        <v>0</v>
      </c>
      <c r="NU112" s="128">
        <v>0</v>
      </c>
      <c r="NV112" s="128">
        <v>0</v>
      </c>
      <c r="NW112" s="128">
        <v>0</v>
      </c>
      <c r="NX112" s="128">
        <v>0</v>
      </c>
      <c r="NY112" s="128"/>
      <c r="NZ112" s="128" t="s">
        <v>329</v>
      </c>
      <c r="OA112" s="128">
        <v>0</v>
      </c>
      <c r="OB112" s="128">
        <v>1</v>
      </c>
      <c r="OC112" s="128">
        <v>0</v>
      </c>
      <c r="OD112" s="128">
        <v>0</v>
      </c>
      <c r="OE112" s="128">
        <v>0</v>
      </c>
      <c r="OF112" s="128">
        <v>0</v>
      </c>
      <c r="OG112" s="128">
        <v>0</v>
      </c>
      <c r="OH112" s="128">
        <v>0</v>
      </c>
      <c r="OI112" s="128">
        <v>0</v>
      </c>
      <c r="OJ112" s="128">
        <v>0</v>
      </c>
      <c r="OK112" s="128">
        <v>0</v>
      </c>
      <c r="OL112" s="128"/>
      <c r="OM112" s="128"/>
      <c r="ON112" s="128"/>
      <c r="OO112" s="128"/>
      <c r="OP112" s="128"/>
      <c r="OQ112" s="128"/>
      <c r="OR112" s="128"/>
      <c r="OS112" s="128"/>
      <c r="OT112" s="128"/>
      <c r="OU112" s="128"/>
      <c r="OV112" s="128"/>
      <c r="OW112" s="128"/>
      <c r="OX112" s="128"/>
      <c r="OY112" s="128"/>
      <c r="OZ112" s="128"/>
      <c r="PA112" s="128"/>
      <c r="PB112" s="128"/>
      <c r="PC112" s="128"/>
      <c r="PD112" s="128"/>
      <c r="PE112" s="128"/>
      <c r="PF112" s="128"/>
      <c r="PG112" s="128"/>
      <c r="PH112" s="128"/>
      <c r="PI112" s="128"/>
      <c r="PJ112" s="128"/>
      <c r="PK112" s="128"/>
      <c r="PL112" s="128"/>
      <c r="PM112" s="128"/>
      <c r="PN112" s="128"/>
      <c r="PO112" s="128"/>
      <c r="PP112" s="128"/>
      <c r="PQ112" s="128"/>
      <c r="PR112" s="128"/>
      <c r="PS112" s="128">
        <v>6</v>
      </c>
      <c r="PT112" s="128">
        <v>3</v>
      </c>
      <c r="PU112" s="128">
        <v>3</v>
      </c>
      <c r="PV112" s="128">
        <v>0</v>
      </c>
      <c r="PW112" s="128"/>
      <c r="PX112" s="128"/>
      <c r="PY112" s="128"/>
      <c r="PZ112" s="128"/>
      <c r="QA112" s="128"/>
      <c r="QB112" s="128"/>
      <c r="QC112" s="128"/>
      <c r="QD112" s="198"/>
      <c r="QE112" s="128"/>
      <c r="QF112" s="163"/>
      <c r="QG112" s="128"/>
      <c r="QH112" s="128"/>
      <c r="QI112" s="128"/>
      <c r="QJ112" s="128"/>
      <c r="QK112" s="128"/>
      <c r="QL112" s="128"/>
      <c r="QM112" s="128">
        <v>3.52</v>
      </c>
      <c r="QN112" s="128" t="s">
        <v>2173</v>
      </c>
      <c r="QO112" s="163" t="s">
        <v>2174</v>
      </c>
      <c r="QP112" s="128">
        <v>0</v>
      </c>
      <c r="QQ112" s="128"/>
      <c r="QR112" s="128"/>
      <c r="QS112" s="128"/>
      <c r="QT112" s="128"/>
      <c r="QU112" s="128"/>
      <c r="QV112" s="128"/>
      <c r="QW112" s="128"/>
      <c r="QX112" s="128"/>
      <c r="QY112" s="128"/>
      <c r="QZ112" s="128"/>
      <c r="RA112" s="128"/>
      <c r="RB112" s="128"/>
      <c r="RC112" s="128"/>
      <c r="RD112" s="128"/>
      <c r="RE112" s="128"/>
      <c r="RF112" s="128"/>
      <c r="RG112" s="128"/>
      <c r="RH112" s="128"/>
      <c r="RI112" s="128"/>
      <c r="RJ112" s="128"/>
      <c r="RK112" s="128"/>
      <c r="RL112" s="128"/>
      <c r="RM112" s="130"/>
      <c r="RN112" s="128"/>
      <c r="RO112" s="130"/>
      <c r="RP112" s="128"/>
      <c r="RQ112" s="128" t="s">
        <v>2175</v>
      </c>
      <c r="RR112" s="105">
        <f t="shared" si="75"/>
        <v>2.76</v>
      </c>
      <c r="RS112" s="113">
        <f t="shared" si="76"/>
        <v>2.4900000000000002</v>
      </c>
      <c r="RT112" s="105">
        <f t="shared" si="77"/>
        <v>2.7100000000000004</v>
      </c>
      <c r="RU112" s="105">
        <f t="shared" si="78"/>
        <v>0</v>
      </c>
      <c r="RV112" s="105">
        <f t="shared" si="79"/>
        <v>0</v>
      </c>
      <c r="RW112" s="105">
        <f t="shared" si="80"/>
        <v>0</v>
      </c>
      <c r="RX112" s="105">
        <f t="shared" si="81"/>
        <v>0</v>
      </c>
      <c r="RY112" s="105">
        <f t="shared" si="82"/>
        <v>0</v>
      </c>
      <c r="RZ112" s="105">
        <f t="shared" si="83"/>
        <v>0</v>
      </c>
      <c r="SA112" s="105">
        <f t="shared" si="84"/>
        <v>0</v>
      </c>
      <c r="SB112" s="105">
        <f t="shared" si="85"/>
        <v>0</v>
      </c>
      <c r="SC112" s="105">
        <f t="shared" si="86"/>
        <v>0</v>
      </c>
      <c r="SD112" s="106">
        <f t="shared" si="62"/>
        <v>2.6533333333333338</v>
      </c>
      <c r="SE112" s="106">
        <f t="shared" si="63"/>
        <v>0</v>
      </c>
      <c r="SF112" s="106">
        <f t="shared" si="64"/>
        <v>0</v>
      </c>
      <c r="SG112" s="106">
        <f t="shared" si="59"/>
        <v>0</v>
      </c>
      <c r="SH112" s="107">
        <f>(SD112/1000)*Parameters!$H$2</f>
        <v>7.8273333333333349E-5</v>
      </c>
      <c r="SI112" s="107">
        <f>(SE112/1000)*Parameters!$H$4</f>
        <v>0</v>
      </c>
      <c r="SJ112" s="107">
        <f>(SF112/1000)*Parameters!$H$3</f>
        <v>0</v>
      </c>
      <c r="SK112" s="107">
        <f>(SG112/1000)*Parameters!$H$5</f>
        <v>0</v>
      </c>
      <c r="SL112" s="108">
        <f t="shared" si="65"/>
        <v>7.8273333333333349E-5</v>
      </c>
      <c r="SM112" s="109">
        <f t="shared" si="60"/>
        <v>1</v>
      </c>
      <c r="SN112" s="109">
        <f t="shared" si="72"/>
        <v>0</v>
      </c>
      <c r="SO112" s="109">
        <f t="shared" si="73"/>
        <v>0</v>
      </c>
      <c r="SP112" s="109">
        <f t="shared" si="74"/>
        <v>0</v>
      </c>
      <c r="SQ112" s="110">
        <f>SUM(GS112*Parameters!$L$2,GT112*Parameters!$L$3,GU112*Parameters!$L$4,GV112*Parameters!$L$5)</f>
        <v>8.4</v>
      </c>
      <c r="SR112" s="110">
        <f>SUM(LF112*Parameters!$L$2,LG112*Parameters!$L$3,LH112*Parameters!$L$4,LI112*Parameters!$L$5)</f>
        <v>8.4</v>
      </c>
      <c r="SS112" s="110">
        <f>SUM(PS112*Parameters!$L$2,PT112*Parameters!$L$3,PU112*Parameters!$L$4,PV112*Parameters!$L$5)</f>
        <v>8.4</v>
      </c>
      <c r="ST112" s="110">
        <f t="shared" si="66"/>
        <v>8.4</v>
      </c>
      <c r="SU112" s="111">
        <f t="shared" si="67"/>
        <v>0.31587301587301586</v>
      </c>
      <c r="SV112" s="111">
        <f t="shared" si="68"/>
        <v>0</v>
      </c>
      <c r="SW112" s="111">
        <f t="shared" si="69"/>
        <v>0</v>
      </c>
      <c r="SX112" s="111">
        <f t="shared" si="70"/>
        <v>0</v>
      </c>
      <c r="SY112" s="162">
        <f t="shared" si="87"/>
        <v>45641</v>
      </c>
      <c r="SZ112" s="162">
        <f t="shared" si="71"/>
        <v>45641</v>
      </c>
    </row>
    <row r="113" spans="1:520">
      <c r="A113" s="276">
        <v>45647.485967569402</v>
      </c>
      <c r="B113" s="276">
        <v>45670.364152222202</v>
      </c>
      <c r="C113" s="276">
        <v>45647</v>
      </c>
      <c r="D113" s="121"/>
      <c r="E113" s="121" t="s">
        <v>322</v>
      </c>
      <c r="F113" s="121"/>
      <c r="G113" s="121" t="s">
        <v>322</v>
      </c>
      <c r="H113" s="121"/>
      <c r="I113" s="121" t="s">
        <v>323</v>
      </c>
      <c r="J113" s="121"/>
      <c r="K113" s="121" t="s">
        <v>727</v>
      </c>
      <c r="L113" s="151" t="s">
        <v>2176</v>
      </c>
      <c r="M113" s="245" t="s">
        <v>541</v>
      </c>
      <c r="N113" s="121" t="s">
        <v>331</v>
      </c>
      <c r="O113" s="121">
        <v>1</v>
      </c>
      <c r="P113" s="121">
        <v>0</v>
      </c>
      <c r="Q113" s="121">
        <v>0</v>
      </c>
      <c r="R113" s="121">
        <v>0</v>
      </c>
      <c r="S113" s="121">
        <v>0</v>
      </c>
      <c r="T113" s="121">
        <v>0</v>
      </c>
      <c r="U113" s="121"/>
      <c r="V113" s="121" t="s">
        <v>329</v>
      </c>
      <c r="W113" s="121">
        <v>0</v>
      </c>
      <c r="X113" s="121">
        <v>1</v>
      </c>
      <c r="Y113" s="117">
        <v>0</v>
      </c>
      <c r="Z113" s="117">
        <v>0</v>
      </c>
      <c r="AA113" s="117">
        <v>0</v>
      </c>
      <c r="AB113" s="117">
        <v>0</v>
      </c>
      <c r="AC113" s="117">
        <v>0</v>
      </c>
      <c r="AD113" s="117">
        <v>0</v>
      </c>
      <c r="AE113" s="117">
        <v>0</v>
      </c>
      <c r="AF113" s="117">
        <v>0</v>
      </c>
      <c r="AG113" s="117">
        <v>0</v>
      </c>
      <c r="AH113" s="117"/>
      <c r="AI113" s="117"/>
      <c r="AJ113" s="117"/>
      <c r="AK113" s="117"/>
      <c r="AL113" s="117"/>
      <c r="AM113" s="117"/>
      <c r="AN113" s="117"/>
      <c r="AO113" s="117"/>
      <c r="AP113" s="117"/>
      <c r="AQ113" s="117"/>
      <c r="AR113" s="117"/>
      <c r="AS113" s="117"/>
      <c r="AT113" s="117"/>
      <c r="AU113" s="117"/>
      <c r="AV113" s="117"/>
      <c r="AW113" s="117"/>
      <c r="AX113" s="117"/>
      <c r="AY113" s="117"/>
      <c r="AZ113" s="117"/>
      <c r="BA113" s="117"/>
      <c r="BB113" s="117"/>
      <c r="BC113" s="117"/>
      <c r="BD113" s="117"/>
      <c r="BE113" s="117"/>
      <c r="BF113" s="190"/>
      <c r="BG113" s="121"/>
      <c r="BH113" s="122"/>
      <c r="BI113" s="117"/>
      <c r="BJ113" s="117"/>
      <c r="BK113" s="117"/>
      <c r="BL113" s="117"/>
      <c r="BM113" s="117"/>
      <c r="BN113" s="117"/>
      <c r="BO113" s="117">
        <v>12.3</v>
      </c>
      <c r="BP113" s="117" t="s">
        <v>2177</v>
      </c>
      <c r="BQ113" s="122" t="s">
        <v>2178</v>
      </c>
      <c r="BR113" s="117"/>
      <c r="BS113" s="117"/>
      <c r="BT113" s="117"/>
      <c r="BU113" s="117"/>
      <c r="BV113" s="117"/>
      <c r="BW113" s="117"/>
      <c r="BX113" s="117"/>
      <c r="BY113" s="117"/>
      <c r="BZ113" s="117"/>
      <c r="CA113" s="117"/>
      <c r="CB113" s="117"/>
      <c r="CC113" s="117"/>
      <c r="CD113" s="117"/>
      <c r="CE113" s="117"/>
      <c r="CF113" s="117"/>
      <c r="CG113" s="117"/>
      <c r="CH113" s="117"/>
      <c r="CI113" s="117"/>
      <c r="CJ113" s="117"/>
      <c r="CK113" s="117"/>
      <c r="CL113" s="117"/>
      <c r="CM113" s="117"/>
      <c r="CN113" s="117"/>
      <c r="CO113" s="117"/>
      <c r="CP113" s="117"/>
      <c r="CQ113" s="117"/>
      <c r="CR113" s="117"/>
      <c r="CS113" s="117"/>
      <c r="CT113" s="117"/>
      <c r="CU113" s="117"/>
      <c r="CV113" s="117"/>
      <c r="CW113" s="117"/>
      <c r="CX113" s="117"/>
      <c r="CY113" s="117"/>
      <c r="CZ113" s="117"/>
      <c r="DA113" s="117"/>
      <c r="DB113" s="117"/>
      <c r="DC113" s="117"/>
      <c r="DD113" s="117"/>
      <c r="DE113" s="117"/>
      <c r="DF113" s="117"/>
      <c r="DG113" s="117"/>
      <c r="DH113" s="117"/>
      <c r="DI113" s="117"/>
      <c r="DJ113" s="117"/>
      <c r="DK113" s="117"/>
      <c r="DL113" s="117"/>
      <c r="DM113" s="117"/>
      <c r="DN113" s="171"/>
      <c r="DO113" s="117"/>
      <c r="DP113" s="166"/>
      <c r="DQ113" s="117"/>
      <c r="DR113" s="166"/>
      <c r="DS113" s="117"/>
      <c r="DT113" s="117"/>
      <c r="DU113" s="117"/>
      <c r="DV113" s="117"/>
      <c r="DW113" s="248" t="s">
        <v>2176</v>
      </c>
      <c r="DX113" s="117"/>
      <c r="DY113" s="117"/>
      <c r="DZ113" s="117"/>
      <c r="EA113" s="117"/>
      <c r="EB113" s="117"/>
      <c r="EC113" s="117"/>
      <c r="ED113" s="117" t="s">
        <v>2179</v>
      </c>
      <c r="EE113" s="161">
        <v>45648.481299467603</v>
      </c>
      <c r="EF113" s="262">
        <v>45648.546196481497</v>
      </c>
      <c r="EG113" s="252">
        <v>45648</v>
      </c>
      <c r="EH113" s="129"/>
      <c r="EI113" s="129" t="s">
        <v>322</v>
      </c>
      <c r="EJ113" s="129"/>
      <c r="EK113" s="129" t="s">
        <v>322</v>
      </c>
      <c r="EL113" s="129"/>
      <c r="EM113" s="129" t="s">
        <v>323</v>
      </c>
      <c r="EN113" s="129"/>
      <c r="EO113" s="129" t="s">
        <v>727</v>
      </c>
      <c r="EP113" s="153" t="s">
        <v>808</v>
      </c>
      <c r="EQ113" s="153" t="s">
        <v>541</v>
      </c>
      <c r="ER113" s="129" t="s">
        <v>331</v>
      </c>
      <c r="ES113" s="129">
        <v>1</v>
      </c>
      <c r="ET113" s="129">
        <v>0</v>
      </c>
      <c r="EU113" s="129">
        <v>0</v>
      </c>
      <c r="EV113" s="129">
        <v>0</v>
      </c>
      <c r="EW113" s="129">
        <v>0</v>
      </c>
      <c r="EX113" s="129">
        <v>0</v>
      </c>
      <c r="EY113" s="129"/>
      <c r="EZ113" s="129" t="s">
        <v>329</v>
      </c>
      <c r="FA113" s="129">
        <v>0</v>
      </c>
      <c r="FB113" s="129">
        <v>1</v>
      </c>
      <c r="FC113" s="129">
        <v>0</v>
      </c>
      <c r="FD113" s="129">
        <v>0</v>
      </c>
      <c r="FE113" s="129">
        <v>0</v>
      </c>
      <c r="FF113" s="129">
        <v>0</v>
      </c>
      <c r="FG113" s="129">
        <v>0</v>
      </c>
      <c r="FH113" s="129">
        <v>0</v>
      </c>
      <c r="FI113" s="129">
        <v>0</v>
      </c>
      <c r="FJ113" s="129">
        <v>0</v>
      </c>
      <c r="FK113" s="129">
        <v>0</v>
      </c>
      <c r="FL113" s="129"/>
      <c r="FM113" s="129"/>
      <c r="FN113" s="129"/>
      <c r="FO113" s="129"/>
      <c r="FP113" s="129"/>
      <c r="FQ113" s="129"/>
      <c r="FR113" s="129"/>
      <c r="FS113" s="129"/>
      <c r="FT113" s="129"/>
      <c r="FU113" s="129"/>
      <c r="FV113" s="129"/>
      <c r="FW113" s="129"/>
      <c r="FX113" s="129"/>
      <c r="FY113" s="129"/>
      <c r="FZ113" s="129"/>
      <c r="GA113" s="129"/>
      <c r="GB113" s="129"/>
      <c r="GC113" s="129"/>
      <c r="GD113" s="129"/>
      <c r="GE113" s="129"/>
      <c r="GF113" s="129"/>
      <c r="GG113" s="129"/>
      <c r="GH113" s="129"/>
      <c r="GI113" s="129"/>
      <c r="GJ113" s="129"/>
      <c r="GK113" s="129"/>
      <c r="GL113" s="129"/>
      <c r="GM113" s="129"/>
      <c r="GN113" s="129"/>
      <c r="GO113" s="129"/>
      <c r="GP113" s="129"/>
      <c r="GQ113" s="129"/>
      <c r="GR113" s="129"/>
      <c r="GS113" s="129">
        <v>6</v>
      </c>
      <c r="GT113" s="129">
        <v>2</v>
      </c>
      <c r="GU113" s="129">
        <v>1</v>
      </c>
      <c r="GV113" s="129">
        <v>0</v>
      </c>
      <c r="GW113" s="129"/>
      <c r="GX113" s="129"/>
      <c r="GY113" s="129"/>
      <c r="GZ113" s="129"/>
      <c r="HA113" s="129"/>
      <c r="HB113" s="129"/>
      <c r="HC113" s="129"/>
      <c r="HD113" s="186"/>
      <c r="HE113" s="129"/>
      <c r="HF113" s="140"/>
      <c r="HG113" s="129"/>
      <c r="HH113" s="129"/>
      <c r="HI113" s="129"/>
      <c r="HJ113" s="129"/>
      <c r="HK113" s="129"/>
      <c r="HL113" s="129"/>
      <c r="HM113" s="129">
        <v>9.5</v>
      </c>
      <c r="HN113" s="129" t="s">
        <v>2180</v>
      </c>
      <c r="HO113" s="140" t="s">
        <v>2181</v>
      </c>
      <c r="HP113" s="129">
        <v>0</v>
      </c>
      <c r="HQ113" s="129"/>
      <c r="HR113" s="129"/>
      <c r="HS113" s="129"/>
      <c r="HT113" s="129"/>
      <c r="HU113" s="129"/>
      <c r="HV113" s="129"/>
      <c r="HW113" s="129"/>
      <c r="HX113" s="129"/>
      <c r="HY113" s="129"/>
      <c r="HZ113" s="129"/>
      <c r="IA113" s="129"/>
      <c r="IB113" s="129"/>
      <c r="IC113" s="129"/>
      <c r="ID113" s="129"/>
      <c r="IE113" s="129"/>
      <c r="IF113" s="129"/>
      <c r="IG113" s="129"/>
      <c r="IH113" s="129"/>
      <c r="II113" s="129"/>
      <c r="IJ113" s="129"/>
      <c r="IK113" s="129"/>
      <c r="IL113" s="177" t="s">
        <v>756</v>
      </c>
      <c r="IM113" s="129"/>
      <c r="IN113" s="139"/>
      <c r="IO113" s="129"/>
      <c r="IP113" s="129"/>
      <c r="IQ113" s="129" t="s">
        <v>2182</v>
      </c>
      <c r="IR113" s="266">
        <v>45649.479883182903</v>
      </c>
      <c r="IS113" s="266">
        <v>45649.489658819402</v>
      </c>
      <c r="IT113" s="265">
        <v>45649</v>
      </c>
      <c r="IU113" s="142"/>
      <c r="IV113" s="142" t="s">
        <v>322</v>
      </c>
      <c r="IW113" s="142"/>
      <c r="IX113" s="142" t="s">
        <v>322</v>
      </c>
      <c r="IY113" s="142"/>
      <c r="IZ113" s="142" t="s">
        <v>323</v>
      </c>
      <c r="JA113" s="142"/>
      <c r="JB113" s="142" t="s">
        <v>727</v>
      </c>
      <c r="JC113" s="154" t="s">
        <v>756</v>
      </c>
      <c r="JD113" s="154" t="s">
        <v>541</v>
      </c>
      <c r="JE113" s="142" t="s">
        <v>331</v>
      </c>
      <c r="JF113" s="142">
        <v>1</v>
      </c>
      <c r="JG113" s="142">
        <v>0</v>
      </c>
      <c r="JH113" s="142">
        <v>0</v>
      </c>
      <c r="JI113" s="142">
        <v>0</v>
      </c>
      <c r="JJ113" s="142">
        <v>0</v>
      </c>
      <c r="JK113" s="142">
        <v>0</v>
      </c>
      <c r="JL113" s="142"/>
      <c r="JM113" s="142" t="s">
        <v>329</v>
      </c>
      <c r="JN113" s="142">
        <v>0</v>
      </c>
      <c r="JO113" s="142">
        <v>1</v>
      </c>
      <c r="JP113" s="142">
        <v>0</v>
      </c>
      <c r="JQ113" s="142">
        <v>0</v>
      </c>
      <c r="JR113" s="142">
        <v>0</v>
      </c>
      <c r="JS113" s="142">
        <v>0</v>
      </c>
      <c r="JT113" s="142">
        <v>0</v>
      </c>
      <c r="JU113" s="145">
        <v>0</v>
      </c>
      <c r="JV113" s="142">
        <v>0</v>
      </c>
      <c r="JW113" s="142">
        <v>0</v>
      </c>
      <c r="JX113" s="142">
        <v>0</v>
      </c>
      <c r="JY113" s="142"/>
      <c r="JZ113" s="142"/>
      <c r="KA113" s="142"/>
      <c r="KB113" s="142"/>
      <c r="KC113" s="142"/>
      <c r="KD113" s="142"/>
      <c r="KE113" s="142"/>
      <c r="KF113" s="142"/>
      <c r="KG113" s="142"/>
      <c r="KH113" s="142"/>
      <c r="KI113" s="142"/>
      <c r="KJ113" s="142"/>
      <c r="KK113" s="142"/>
      <c r="KL113" s="142"/>
      <c r="KM113" s="142"/>
      <c r="KN113" s="142"/>
      <c r="KO113" s="142"/>
      <c r="KP113" s="142"/>
      <c r="KQ113" s="142"/>
      <c r="KR113" s="142"/>
      <c r="KS113" s="142"/>
      <c r="KT113" s="142"/>
      <c r="KU113" s="142"/>
      <c r="KV113" s="142"/>
      <c r="KW113" s="142"/>
      <c r="KX113" s="142"/>
      <c r="KY113" s="142"/>
      <c r="KZ113" s="142"/>
      <c r="LA113" s="142"/>
      <c r="LB113" s="142"/>
      <c r="LC113" s="142"/>
      <c r="LD113" s="142"/>
      <c r="LE113" s="142"/>
      <c r="LF113" s="142">
        <v>6</v>
      </c>
      <c r="LG113" s="142">
        <v>2</v>
      </c>
      <c r="LH113" s="142">
        <v>1</v>
      </c>
      <c r="LI113" s="142">
        <v>0</v>
      </c>
      <c r="LJ113" s="142"/>
      <c r="LK113" s="142"/>
      <c r="LL113" s="142"/>
      <c r="LM113" s="142"/>
      <c r="LN113" s="142"/>
      <c r="LO113" s="142"/>
      <c r="LP113" s="142"/>
      <c r="LQ113" s="194"/>
      <c r="LR113" s="142"/>
      <c r="LS113" s="144"/>
      <c r="LT113" s="142"/>
      <c r="LU113" s="142"/>
      <c r="LV113" s="142"/>
      <c r="LW113" s="142"/>
      <c r="LX113" s="142"/>
      <c r="LY113" s="142"/>
      <c r="LZ113" s="142">
        <v>6.7149999999999999</v>
      </c>
      <c r="MA113" s="142" t="s">
        <v>2183</v>
      </c>
      <c r="MB113" s="144" t="s">
        <v>2184</v>
      </c>
      <c r="MC113" s="142">
        <v>0</v>
      </c>
      <c r="MD113" s="142"/>
      <c r="ME113" s="142"/>
      <c r="MF113" s="142"/>
      <c r="MG113" s="142"/>
      <c r="MH113" s="142"/>
      <c r="MI113" s="142"/>
      <c r="MJ113" s="142"/>
      <c r="MK113" s="142"/>
      <c r="ML113" s="142"/>
      <c r="MM113" s="142"/>
      <c r="MN113" s="142"/>
      <c r="MO113" s="142"/>
      <c r="MP113" s="142"/>
      <c r="MQ113" s="142"/>
      <c r="MR113" s="142"/>
      <c r="MS113" s="142"/>
      <c r="MT113" s="142"/>
      <c r="MU113" s="142"/>
      <c r="MV113" s="142"/>
      <c r="MW113" s="142"/>
      <c r="MX113" s="142"/>
      <c r="MY113" s="150"/>
      <c r="MZ113" s="142"/>
      <c r="NA113" s="181" t="s">
        <v>756</v>
      </c>
      <c r="NB113" s="142"/>
      <c r="NC113" s="142"/>
      <c r="ND113" s="142" t="s">
        <v>2185</v>
      </c>
      <c r="NE113" s="271">
        <v>45650.477452094899</v>
      </c>
      <c r="NF113" s="271">
        <v>45650.498033113399</v>
      </c>
      <c r="NG113" s="270">
        <v>45650</v>
      </c>
      <c r="NH113" s="128"/>
      <c r="NI113" s="128" t="s">
        <v>322</v>
      </c>
      <c r="NJ113" s="128"/>
      <c r="NK113" s="128" t="s">
        <v>322</v>
      </c>
      <c r="NL113" s="128"/>
      <c r="NM113" s="128" t="s">
        <v>323</v>
      </c>
      <c r="NN113" s="128"/>
      <c r="NO113" s="128" t="s">
        <v>727</v>
      </c>
      <c r="NP113" s="136" t="s">
        <v>759</v>
      </c>
      <c r="NQ113" s="136" t="s">
        <v>541</v>
      </c>
      <c r="NR113" s="128" t="s">
        <v>331</v>
      </c>
      <c r="NS113" s="128">
        <v>1</v>
      </c>
      <c r="NT113" s="128">
        <v>0</v>
      </c>
      <c r="NU113" s="128">
        <v>0</v>
      </c>
      <c r="NV113" s="128">
        <v>0</v>
      </c>
      <c r="NW113" s="128">
        <v>0</v>
      </c>
      <c r="NX113" s="128">
        <v>0</v>
      </c>
      <c r="NY113" s="128"/>
      <c r="NZ113" s="128" t="s">
        <v>329</v>
      </c>
      <c r="OA113" s="128">
        <v>0</v>
      </c>
      <c r="OB113" s="128">
        <v>1</v>
      </c>
      <c r="OC113" s="128">
        <v>0</v>
      </c>
      <c r="OD113" s="128">
        <v>0</v>
      </c>
      <c r="OE113" s="128">
        <v>0</v>
      </c>
      <c r="OF113" s="128">
        <v>0</v>
      </c>
      <c r="OG113" s="128">
        <v>0</v>
      </c>
      <c r="OH113" s="128">
        <v>0</v>
      </c>
      <c r="OI113" s="128">
        <v>0</v>
      </c>
      <c r="OJ113" s="128">
        <v>0</v>
      </c>
      <c r="OK113" s="128">
        <v>0</v>
      </c>
      <c r="OL113" s="128"/>
      <c r="OM113" s="128"/>
      <c r="ON113" s="128"/>
      <c r="OO113" s="128"/>
      <c r="OP113" s="128"/>
      <c r="OQ113" s="128"/>
      <c r="OR113" s="128"/>
      <c r="OS113" s="128"/>
      <c r="OT113" s="128"/>
      <c r="OU113" s="128"/>
      <c r="OV113" s="128"/>
      <c r="OW113" s="128"/>
      <c r="OX113" s="128"/>
      <c r="OY113" s="128"/>
      <c r="OZ113" s="128"/>
      <c r="PA113" s="128"/>
      <c r="PB113" s="128"/>
      <c r="PC113" s="128"/>
      <c r="PD113" s="128"/>
      <c r="PE113" s="128"/>
      <c r="PF113" s="128"/>
      <c r="PG113" s="128"/>
      <c r="PH113" s="128"/>
      <c r="PI113" s="128"/>
      <c r="PJ113" s="128"/>
      <c r="PK113" s="128"/>
      <c r="PL113" s="128"/>
      <c r="PM113" s="128"/>
      <c r="PN113" s="128"/>
      <c r="PO113" s="128"/>
      <c r="PP113" s="128"/>
      <c r="PQ113" s="128"/>
      <c r="PR113" s="128"/>
      <c r="PS113" s="128">
        <v>5</v>
      </c>
      <c r="PT113" s="128">
        <v>2</v>
      </c>
      <c r="PU113" s="128">
        <v>1</v>
      </c>
      <c r="PV113" s="128">
        <v>0</v>
      </c>
      <c r="PW113" s="128"/>
      <c r="PX113" s="128"/>
      <c r="PY113" s="128"/>
      <c r="PZ113" s="128"/>
      <c r="QA113" s="128"/>
      <c r="QB113" s="128"/>
      <c r="QC113" s="128"/>
      <c r="QD113" s="198"/>
      <c r="QE113" s="128"/>
      <c r="QF113" s="163"/>
      <c r="QG113" s="128"/>
      <c r="QH113" s="128"/>
      <c r="QI113" s="128"/>
      <c r="QJ113" s="128"/>
      <c r="QK113" s="128"/>
      <c r="QL113" s="128"/>
      <c r="QM113" s="128">
        <v>4</v>
      </c>
      <c r="QN113" s="128" t="s">
        <v>2186</v>
      </c>
      <c r="QO113" s="163" t="s">
        <v>2187</v>
      </c>
      <c r="QP113" s="128">
        <v>0</v>
      </c>
      <c r="QQ113" s="128"/>
      <c r="QR113" s="128"/>
      <c r="QS113" s="128"/>
      <c r="QT113" s="128"/>
      <c r="QU113" s="128"/>
      <c r="QV113" s="128"/>
      <c r="QW113" s="128"/>
      <c r="QX113" s="128"/>
      <c r="QY113" s="128"/>
      <c r="QZ113" s="128"/>
      <c r="RA113" s="128"/>
      <c r="RB113" s="128"/>
      <c r="RC113" s="128"/>
      <c r="RD113" s="128"/>
      <c r="RE113" s="128"/>
      <c r="RF113" s="128"/>
      <c r="RG113" s="128"/>
      <c r="RH113" s="128"/>
      <c r="RI113" s="128"/>
      <c r="RJ113" s="128"/>
      <c r="RK113" s="128"/>
      <c r="RL113" s="128"/>
      <c r="RM113" s="130"/>
      <c r="RN113" s="128"/>
      <c r="RO113" s="130"/>
      <c r="RP113" s="128"/>
      <c r="RQ113" s="128" t="s">
        <v>2188</v>
      </c>
      <c r="RR113" s="105">
        <f t="shared" si="75"/>
        <v>2.8000000000000007</v>
      </c>
      <c r="RS113" s="113">
        <f t="shared" si="76"/>
        <v>2.7850000000000001</v>
      </c>
      <c r="RT113" s="105">
        <f t="shared" si="77"/>
        <v>2.7149999999999999</v>
      </c>
      <c r="RU113" s="105">
        <f t="shared" si="78"/>
        <v>0</v>
      </c>
      <c r="RV113" s="105">
        <f t="shared" si="79"/>
        <v>0</v>
      </c>
      <c r="RW113" s="105">
        <f t="shared" si="80"/>
        <v>0</v>
      </c>
      <c r="RX113" s="105">
        <f t="shared" si="81"/>
        <v>0</v>
      </c>
      <c r="RY113" s="105">
        <f t="shared" si="82"/>
        <v>0</v>
      </c>
      <c r="RZ113" s="105">
        <f t="shared" si="83"/>
        <v>0</v>
      </c>
      <c r="SA113" s="105">
        <f t="shared" si="84"/>
        <v>0</v>
      </c>
      <c r="SB113" s="105">
        <f t="shared" si="85"/>
        <v>0</v>
      </c>
      <c r="SC113" s="105">
        <f t="shared" si="86"/>
        <v>0</v>
      </c>
      <c r="SD113" s="106">
        <f t="shared" si="62"/>
        <v>2.7666666666666671</v>
      </c>
      <c r="SE113" s="106">
        <f t="shared" si="63"/>
        <v>0</v>
      </c>
      <c r="SF113" s="106">
        <f t="shared" si="64"/>
        <v>0</v>
      </c>
      <c r="SG113" s="106">
        <f t="shared" si="59"/>
        <v>0</v>
      </c>
      <c r="SH113" s="107">
        <f>(SD113/1000)*Parameters!$H$2</f>
        <v>8.1616666666666667E-5</v>
      </c>
      <c r="SI113" s="107">
        <f>(SE113/1000)*Parameters!$H$4</f>
        <v>0</v>
      </c>
      <c r="SJ113" s="107">
        <f>(SF113/1000)*Parameters!$H$3</f>
        <v>0</v>
      </c>
      <c r="SK113" s="107">
        <f>(SG113/1000)*Parameters!$H$5</f>
        <v>0</v>
      </c>
      <c r="SL113" s="108">
        <f t="shared" si="65"/>
        <v>8.1616666666666667E-5</v>
      </c>
      <c r="SM113" s="109">
        <f t="shared" si="60"/>
        <v>1</v>
      </c>
      <c r="SN113" s="109">
        <f t="shared" si="72"/>
        <v>0</v>
      </c>
      <c r="SO113" s="109">
        <f t="shared" si="73"/>
        <v>0</v>
      </c>
      <c r="SP113" s="109">
        <f t="shared" si="74"/>
        <v>0</v>
      </c>
      <c r="SQ113" s="110">
        <f>SUM(GS113*Parameters!$L$2,GT113*Parameters!$L$3,GU113*Parameters!$L$4,GV113*Parameters!$L$5)</f>
        <v>5.6</v>
      </c>
      <c r="SR113" s="110">
        <f>SUM(LF113*Parameters!$L$2,LG113*Parameters!$L$3,LH113*Parameters!$L$4,LI113*Parameters!$L$5)</f>
        <v>5.6</v>
      </c>
      <c r="SS113" s="110">
        <f>SUM(PS113*Parameters!$L$2,PT113*Parameters!$L$3,PU113*Parameters!$L$4,PV113*Parameters!$L$5)</f>
        <v>5.0999999999999996</v>
      </c>
      <c r="ST113" s="110">
        <f t="shared" si="66"/>
        <v>5.4333333333333327</v>
      </c>
      <c r="SU113" s="111">
        <f t="shared" si="67"/>
        <v>0.50989145658263313</v>
      </c>
      <c r="SV113" s="111">
        <f t="shared" si="68"/>
        <v>0</v>
      </c>
      <c r="SW113" s="111">
        <f t="shared" si="69"/>
        <v>0</v>
      </c>
      <c r="SX113" s="111">
        <f t="shared" si="70"/>
        <v>0</v>
      </c>
      <c r="SY113" s="162">
        <f t="shared" si="87"/>
        <v>45647</v>
      </c>
      <c r="SZ113" s="162">
        <f t="shared" si="71"/>
        <v>45648</v>
      </c>
    </row>
    <row r="114" spans="1:520">
      <c r="A114" s="276">
        <v>45647.539237488403</v>
      </c>
      <c r="B114" s="276">
        <v>45647.553694409697</v>
      </c>
      <c r="C114" s="276">
        <v>45647</v>
      </c>
      <c r="D114" s="121"/>
      <c r="E114" s="121" t="s">
        <v>322</v>
      </c>
      <c r="F114" s="121"/>
      <c r="G114" s="121" t="s">
        <v>322</v>
      </c>
      <c r="H114" s="121"/>
      <c r="I114" s="121" t="s">
        <v>323</v>
      </c>
      <c r="J114" s="121"/>
      <c r="K114" s="121" t="s">
        <v>727</v>
      </c>
      <c r="L114" s="151" t="s">
        <v>2176</v>
      </c>
      <c r="M114" s="245" t="s">
        <v>542</v>
      </c>
      <c r="N114" s="121" t="s">
        <v>331</v>
      </c>
      <c r="O114" s="121">
        <v>1</v>
      </c>
      <c r="P114" s="121">
        <v>0</v>
      </c>
      <c r="Q114" s="121">
        <v>0</v>
      </c>
      <c r="R114" s="121">
        <v>0</v>
      </c>
      <c r="S114" s="121">
        <v>0</v>
      </c>
      <c r="T114" s="121">
        <v>0</v>
      </c>
      <c r="U114" s="121"/>
      <c r="V114" s="121" t="s">
        <v>329</v>
      </c>
      <c r="W114" s="121">
        <v>0</v>
      </c>
      <c r="X114" s="121">
        <v>1</v>
      </c>
      <c r="Y114" s="117">
        <v>0</v>
      </c>
      <c r="Z114" s="117">
        <v>0</v>
      </c>
      <c r="AA114" s="117">
        <v>0</v>
      </c>
      <c r="AB114" s="117">
        <v>0</v>
      </c>
      <c r="AC114" s="117">
        <v>0</v>
      </c>
      <c r="AD114" s="117">
        <v>0</v>
      </c>
      <c r="AE114" s="117">
        <v>0</v>
      </c>
      <c r="AF114" s="117">
        <v>0</v>
      </c>
      <c r="AG114" s="117">
        <v>0</v>
      </c>
      <c r="AH114" s="117"/>
      <c r="AI114" s="117"/>
      <c r="AJ114" s="117"/>
      <c r="AK114" s="117"/>
      <c r="AL114" s="117"/>
      <c r="AM114" s="117"/>
      <c r="AN114" s="117"/>
      <c r="AO114" s="117"/>
      <c r="AP114" s="117"/>
      <c r="AQ114" s="117"/>
      <c r="AR114" s="117"/>
      <c r="AS114" s="117"/>
      <c r="AT114" s="117"/>
      <c r="AU114" s="117"/>
      <c r="AV114" s="117"/>
      <c r="AW114" s="117"/>
      <c r="AX114" s="117"/>
      <c r="AY114" s="117"/>
      <c r="AZ114" s="117"/>
      <c r="BA114" s="117"/>
      <c r="BB114" s="117"/>
      <c r="BC114" s="117"/>
      <c r="BD114" s="117"/>
      <c r="BE114" s="117"/>
      <c r="BF114" s="190"/>
      <c r="BG114" s="121"/>
      <c r="BH114" s="122"/>
      <c r="BI114" s="121"/>
      <c r="BJ114" s="121"/>
      <c r="BK114" s="121"/>
      <c r="BL114" s="117"/>
      <c r="BM114" s="117"/>
      <c r="BN114" s="117"/>
      <c r="BO114" s="117">
        <v>12</v>
      </c>
      <c r="BP114" s="117" t="s">
        <v>2189</v>
      </c>
      <c r="BQ114" s="122" t="s">
        <v>2190</v>
      </c>
      <c r="BR114" s="117"/>
      <c r="BS114" s="117"/>
      <c r="BT114" s="117"/>
      <c r="BU114" s="117"/>
      <c r="BV114" s="117"/>
      <c r="BW114" s="117"/>
      <c r="BX114" s="117"/>
      <c r="BY114" s="117"/>
      <c r="BZ114" s="117"/>
      <c r="CA114" s="117"/>
      <c r="CB114" s="117"/>
      <c r="CC114" s="117"/>
      <c r="CD114" s="117"/>
      <c r="CE114" s="117"/>
      <c r="CF114" s="117"/>
      <c r="CG114" s="117"/>
      <c r="CH114" s="117"/>
      <c r="CI114" s="117"/>
      <c r="CJ114" s="117"/>
      <c r="CK114" s="117"/>
      <c r="CL114" s="117"/>
      <c r="CM114" s="117"/>
      <c r="CN114" s="117"/>
      <c r="CO114" s="117"/>
      <c r="CP114" s="117"/>
      <c r="CQ114" s="117"/>
      <c r="CR114" s="117"/>
      <c r="CS114" s="117"/>
      <c r="CT114" s="117"/>
      <c r="CU114" s="117"/>
      <c r="CV114" s="117"/>
      <c r="CW114" s="117"/>
      <c r="CX114" s="117"/>
      <c r="CY114" s="117"/>
      <c r="CZ114" s="117"/>
      <c r="DA114" s="117"/>
      <c r="DB114" s="117"/>
      <c r="DC114" s="117"/>
      <c r="DD114" s="117"/>
      <c r="DE114" s="117"/>
      <c r="DF114" s="117"/>
      <c r="DG114" s="117"/>
      <c r="DH114" s="117"/>
      <c r="DI114" s="117"/>
      <c r="DJ114" s="117"/>
      <c r="DK114" s="117"/>
      <c r="DL114" s="117"/>
      <c r="DM114" s="117"/>
      <c r="DN114" s="171"/>
      <c r="DO114" s="117"/>
      <c r="DP114" s="166"/>
      <c r="DQ114" s="117"/>
      <c r="DR114" s="166"/>
      <c r="DS114" s="117"/>
      <c r="DT114" s="117"/>
      <c r="DU114" s="117"/>
      <c r="DV114" s="117"/>
      <c r="DW114" s="248" t="s">
        <v>808</v>
      </c>
      <c r="DX114" s="117"/>
      <c r="DY114" s="117"/>
      <c r="DZ114" s="117"/>
      <c r="EA114" s="117"/>
      <c r="EB114" s="117"/>
      <c r="EC114" s="117"/>
      <c r="ED114" s="117" t="s">
        <v>2191</v>
      </c>
      <c r="EE114" s="161">
        <v>45648.541411724502</v>
      </c>
      <c r="EF114" s="262">
        <v>45648.553956967597</v>
      </c>
      <c r="EG114" s="252">
        <v>45648</v>
      </c>
      <c r="EH114" s="129"/>
      <c r="EI114" s="129" t="s">
        <v>322</v>
      </c>
      <c r="EJ114" s="129"/>
      <c r="EK114" s="129" t="s">
        <v>322</v>
      </c>
      <c r="EL114" s="129"/>
      <c r="EM114" s="129" t="s">
        <v>323</v>
      </c>
      <c r="EN114" s="129"/>
      <c r="EO114" s="129" t="s">
        <v>727</v>
      </c>
      <c r="EP114" s="153" t="s">
        <v>808</v>
      </c>
      <c r="EQ114" s="153" t="s">
        <v>542</v>
      </c>
      <c r="ER114" s="129" t="s">
        <v>331</v>
      </c>
      <c r="ES114" s="129">
        <v>1</v>
      </c>
      <c r="ET114" s="129">
        <v>0</v>
      </c>
      <c r="EU114" s="129">
        <v>0</v>
      </c>
      <c r="EV114" s="129">
        <v>0</v>
      </c>
      <c r="EW114" s="129">
        <v>0</v>
      </c>
      <c r="EX114" s="129">
        <v>0</v>
      </c>
      <c r="EY114" s="129"/>
      <c r="EZ114" s="129" t="s">
        <v>329</v>
      </c>
      <c r="FA114" s="129">
        <v>0</v>
      </c>
      <c r="FB114" s="129">
        <v>1</v>
      </c>
      <c r="FC114" s="129">
        <v>0</v>
      </c>
      <c r="FD114" s="129">
        <v>0</v>
      </c>
      <c r="FE114" s="129">
        <v>0</v>
      </c>
      <c r="FF114" s="129">
        <v>0</v>
      </c>
      <c r="FG114" s="129">
        <v>0</v>
      </c>
      <c r="FH114" s="129">
        <v>0</v>
      </c>
      <c r="FI114" s="129">
        <v>0</v>
      </c>
      <c r="FJ114" s="129">
        <v>0</v>
      </c>
      <c r="FK114" s="129">
        <v>0</v>
      </c>
      <c r="FL114" s="129"/>
      <c r="FM114" s="129"/>
      <c r="FN114" s="129"/>
      <c r="FO114" s="129"/>
      <c r="FP114" s="129"/>
      <c r="FQ114" s="129"/>
      <c r="FR114" s="129"/>
      <c r="FS114" s="129"/>
      <c r="FT114" s="129"/>
      <c r="FU114" s="129"/>
      <c r="FV114" s="129"/>
      <c r="FW114" s="129"/>
      <c r="FX114" s="129"/>
      <c r="FY114" s="129"/>
      <c r="FZ114" s="129"/>
      <c r="GA114" s="129"/>
      <c r="GB114" s="129"/>
      <c r="GC114" s="129"/>
      <c r="GD114" s="129"/>
      <c r="GE114" s="129"/>
      <c r="GF114" s="129"/>
      <c r="GG114" s="129"/>
      <c r="GH114" s="129"/>
      <c r="GI114" s="129"/>
      <c r="GJ114" s="129"/>
      <c r="GK114" s="129"/>
      <c r="GL114" s="129"/>
      <c r="GM114" s="129"/>
      <c r="GN114" s="129"/>
      <c r="GO114" s="129"/>
      <c r="GP114" s="129"/>
      <c r="GQ114" s="129"/>
      <c r="GR114" s="129"/>
      <c r="GS114" s="129">
        <v>3</v>
      </c>
      <c r="GT114" s="129">
        <v>1</v>
      </c>
      <c r="GU114" s="129">
        <v>1</v>
      </c>
      <c r="GV114" s="129">
        <v>0</v>
      </c>
      <c r="GW114" s="129"/>
      <c r="GX114" s="129"/>
      <c r="GY114" s="129"/>
      <c r="GZ114" s="129"/>
      <c r="HA114" s="129"/>
      <c r="HB114" s="129"/>
      <c r="HC114" s="129"/>
      <c r="HD114" s="186"/>
      <c r="HE114" s="129"/>
      <c r="HF114" s="140"/>
      <c r="HG114" s="129"/>
      <c r="HH114" s="129"/>
      <c r="HI114" s="129"/>
      <c r="HJ114" s="129"/>
      <c r="HK114" s="129"/>
      <c r="HL114" s="129"/>
      <c r="HM114" s="129">
        <v>9.2850000000000001</v>
      </c>
      <c r="HN114" s="129" t="s">
        <v>2192</v>
      </c>
      <c r="HO114" s="140" t="s">
        <v>2193</v>
      </c>
      <c r="HP114" s="129">
        <v>0</v>
      </c>
      <c r="HQ114" s="129"/>
      <c r="HR114" s="129"/>
      <c r="HS114" s="129"/>
      <c r="HT114" s="129"/>
      <c r="HU114" s="129"/>
      <c r="HV114" s="129"/>
      <c r="HW114" s="129"/>
      <c r="HX114" s="129"/>
      <c r="HY114" s="129"/>
      <c r="HZ114" s="129"/>
      <c r="IA114" s="129"/>
      <c r="IB114" s="129"/>
      <c r="IC114" s="129"/>
      <c r="ID114" s="129"/>
      <c r="IE114" s="129"/>
      <c r="IF114" s="129"/>
      <c r="IG114" s="129"/>
      <c r="IH114" s="129"/>
      <c r="II114" s="129"/>
      <c r="IJ114" s="129"/>
      <c r="IK114" s="129"/>
      <c r="IL114" s="177" t="s">
        <v>756</v>
      </c>
      <c r="IM114" s="129"/>
      <c r="IN114" s="139"/>
      <c r="IO114" s="129"/>
      <c r="IP114" s="129"/>
      <c r="IQ114" s="129" t="s">
        <v>2194</v>
      </c>
      <c r="IR114" s="266">
        <v>45649.5470189931</v>
      </c>
      <c r="IS114" s="266">
        <v>45649.554509872702</v>
      </c>
      <c r="IT114" s="265">
        <v>45649</v>
      </c>
      <c r="IU114" s="142"/>
      <c r="IV114" s="142" t="s">
        <v>322</v>
      </c>
      <c r="IW114" s="142"/>
      <c r="IX114" s="142" t="s">
        <v>322</v>
      </c>
      <c r="IY114" s="142"/>
      <c r="IZ114" s="142" t="s">
        <v>323</v>
      </c>
      <c r="JA114" s="142"/>
      <c r="JB114" s="142" t="s">
        <v>727</v>
      </c>
      <c r="JC114" s="154" t="s">
        <v>756</v>
      </c>
      <c r="JD114" s="154" t="s">
        <v>542</v>
      </c>
      <c r="JE114" s="142" t="s">
        <v>331</v>
      </c>
      <c r="JF114" s="142">
        <v>1</v>
      </c>
      <c r="JG114" s="142">
        <v>0</v>
      </c>
      <c r="JH114" s="142">
        <v>0</v>
      </c>
      <c r="JI114" s="142">
        <v>0</v>
      </c>
      <c r="JJ114" s="142">
        <v>0</v>
      </c>
      <c r="JK114" s="142">
        <v>0</v>
      </c>
      <c r="JL114" s="142"/>
      <c r="JM114" s="142" t="s">
        <v>329</v>
      </c>
      <c r="JN114" s="142">
        <v>0</v>
      </c>
      <c r="JO114" s="142">
        <v>1</v>
      </c>
      <c r="JP114" s="142">
        <v>0</v>
      </c>
      <c r="JQ114" s="142">
        <v>0</v>
      </c>
      <c r="JR114" s="142">
        <v>0</v>
      </c>
      <c r="JS114" s="142">
        <v>0</v>
      </c>
      <c r="JT114" s="142">
        <v>0</v>
      </c>
      <c r="JU114" s="145">
        <v>0</v>
      </c>
      <c r="JV114" s="142">
        <v>0</v>
      </c>
      <c r="JW114" s="142">
        <v>0</v>
      </c>
      <c r="JX114" s="142">
        <v>0</v>
      </c>
      <c r="JY114" s="142"/>
      <c r="JZ114" s="142"/>
      <c r="KA114" s="142"/>
      <c r="KB114" s="142"/>
      <c r="KC114" s="142"/>
      <c r="KD114" s="142"/>
      <c r="KE114" s="142"/>
      <c r="KF114" s="142"/>
      <c r="KG114" s="142"/>
      <c r="KH114" s="142"/>
      <c r="KI114" s="142"/>
      <c r="KJ114" s="142"/>
      <c r="KK114" s="142"/>
      <c r="KL114" s="142"/>
      <c r="KM114" s="142"/>
      <c r="KN114" s="142"/>
      <c r="KO114" s="142"/>
      <c r="KP114" s="142"/>
      <c r="KQ114" s="142"/>
      <c r="KR114" s="142"/>
      <c r="KS114" s="142"/>
      <c r="KT114" s="142"/>
      <c r="KU114" s="142"/>
      <c r="KV114" s="142"/>
      <c r="KW114" s="142"/>
      <c r="KX114" s="142"/>
      <c r="KY114" s="142"/>
      <c r="KZ114" s="142"/>
      <c r="LA114" s="142"/>
      <c r="LB114" s="142"/>
      <c r="LC114" s="142"/>
      <c r="LD114" s="142"/>
      <c r="LE114" s="142"/>
      <c r="LF114" s="142">
        <v>3</v>
      </c>
      <c r="LG114" s="142">
        <v>1</v>
      </c>
      <c r="LH114" s="142">
        <v>1</v>
      </c>
      <c r="LI114" s="142">
        <v>0</v>
      </c>
      <c r="LJ114" s="142"/>
      <c r="LK114" s="142"/>
      <c r="LL114" s="142"/>
      <c r="LM114" s="142"/>
      <c r="LN114" s="142"/>
      <c r="LO114" s="142"/>
      <c r="LP114" s="142"/>
      <c r="LQ114" s="194"/>
      <c r="LR114" s="142"/>
      <c r="LS114" s="144"/>
      <c r="LT114" s="142"/>
      <c r="LU114" s="142"/>
      <c r="LV114" s="142"/>
      <c r="LW114" s="142"/>
      <c r="LX114" s="142"/>
      <c r="LY114" s="142"/>
      <c r="LZ114" s="142">
        <v>6.5549999999999997</v>
      </c>
      <c r="MA114" s="142" t="s">
        <v>2195</v>
      </c>
      <c r="MB114" s="144" t="s">
        <v>2196</v>
      </c>
      <c r="MC114" s="142">
        <v>0</v>
      </c>
      <c r="MD114" s="142"/>
      <c r="ME114" s="142"/>
      <c r="MF114" s="142"/>
      <c r="MG114" s="142"/>
      <c r="MH114" s="142"/>
      <c r="MI114" s="142"/>
      <c r="MJ114" s="142"/>
      <c r="MK114" s="142"/>
      <c r="ML114" s="142"/>
      <c r="MM114" s="142"/>
      <c r="MN114" s="142"/>
      <c r="MO114" s="142"/>
      <c r="MP114" s="142"/>
      <c r="MQ114" s="142"/>
      <c r="MR114" s="142"/>
      <c r="MS114" s="142"/>
      <c r="MT114" s="142"/>
      <c r="MU114" s="142"/>
      <c r="MV114" s="142"/>
      <c r="MW114" s="142"/>
      <c r="MX114" s="142"/>
      <c r="MY114" s="150"/>
      <c r="MZ114" s="142"/>
      <c r="NA114" s="181" t="s">
        <v>759</v>
      </c>
      <c r="NB114" s="142"/>
      <c r="NC114" s="142"/>
      <c r="ND114" s="142" t="s">
        <v>2197</v>
      </c>
      <c r="NE114" s="271">
        <v>45650.547648495398</v>
      </c>
      <c r="NF114" s="271">
        <v>45650.556807858797</v>
      </c>
      <c r="NG114" s="270">
        <v>45650</v>
      </c>
      <c r="NH114" s="128"/>
      <c r="NI114" s="128" t="s">
        <v>322</v>
      </c>
      <c r="NJ114" s="128"/>
      <c r="NK114" s="128" t="s">
        <v>322</v>
      </c>
      <c r="NL114" s="128"/>
      <c r="NM114" s="128" t="s">
        <v>323</v>
      </c>
      <c r="NN114" s="128"/>
      <c r="NO114" s="128" t="s">
        <v>727</v>
      </c>
      <c r="NP114" s="136" t="s">
        <v>759</v>
      </c>
      <c r="NQ114" s="136" t="s">
        <v>542</v>
      </c>
      <c r="NR114" s="128" t="s">
        <v>331</v>
      </c>
      <c r="NS114" s="128">
        <v>1</v>
      </c>
      <c r="NT114" s="128">
        <v>0</v>
      </c>
      <c r="NU114" s="128">
        <v>0</v>
      </c>
      <c r="NV114" s="128">
        <v>0</v>
      </c>
      <c r="NW114" s="128">
        <v>0</v>
      </c>
      <c r="NX114" s="128">
        <v>0</v>
      </c>
      <c r="NY114" s="128"/>
      <c r="NZ114" s="128" t="s">
        <v>329</v>
      </c>
      <c r="OA114" s="128">
        <v>0</v>
      </c>
      <c r="OB114" s="128">
        <v>1</v>
      </c>
      <c r="OC114" s="128">
        <v>0</v>
      </c>
      <c r="OD114" s="128">
        <v>0</v>
      </c>
      <c r="OE114" s="128">
        <v>0</v>
      </c>
      <c r="OF114" s="128">
        <v>0</v>
      </c>
      <c r="OG114" s="128">
        <v>0</v>
      </c>
      <c r="OH114" s="128">
        <v>0</v>
      </c>
      <c r="OI114" s="128">
        <v>0</v>
      </c>
      <c r="OJ114" s="128">
        <v>0</v>
      </c>
      <c r="OK114" s="128">
        <v>0</v>
      </c>
      <c r="OL114" s="128"/>
      <c r="OM114" s="128"/>
      <c r="ON114" s="128"/>
      <c r="OO114" s="128"/>
      <c r="OP114" s="128"/>
      <c r="OQ114" s="128"/>
      <c r="OR114" s="128"/>
      <c r="OS114" s="128"/>
      <c r="OT114" s="128"/>
      <c r="OU114" s="128"/>
      <c r="OV114" s="128"/>
      <c r="OW114" s="128"/>
      <c r="OX114" s="128"/>
      <c r="OY114" s="128"/>
      <c r="OZ114" s="128"/>
      <c r="PA114" s="128"/>
      <c r="PB114" s="128"/>
      <c r="PC114" s="128"/>
      <c r="PD114" s="128"/>
      <c r="PE114" s="128"/>
      <c r="PF114" s="128"/>
      <c r="PG114" s="128"/>
      <c r="PH114" s="128"/>
      <c r="PI114" s="128"/>
      <c r="PJ114" s="128"/>
      <c r="PK114" s="128"/>
      <c r="PL114" s="128"/>
      <c r="PM114" s="128"/>
      <c r="PN114" s="128"/>
      <c r="PO114" s="128"/>
      <c r="PP114" s="128"/>
      <c r="PQ114" s="128"/>
      <c r="PR114" s="128"/>
      <c r="PS114" s="128">
        <v>3</v>
      </c>
      <c r="PT114" s="128">
        <v>1</v>
      </c>
      <c r="PU114" s="128">
        <v>1</v>
      </c>
      <c r="PV114" s="128">
        <v>0</v>
      </c>
      <c r="PW114" s="128"/>
      <c r="PX114" s="128"/>
      <c r="PY114" s="128"/>
      <c r="PZ114" s="128"/>
      <c r="QA114" s="128"/>
      <c r="QB114" s="128"/>
      <c r="QC114" s="128"/>
      <c r="QD114" s="198"/>
      <c r="QE114" s="128"/>
      <c r="QF114" s="163"/>
      <c r="QG114" s="128"/>
      <c r="QH114" s="128"/>
      <c r="QI114" s="128"/>
      <c r="QJ114" s="128"/>
      <c r="QK114" s="128"/>
      <c r="QL114" s="128"/>
      <c r="QM114" s="128">
        <v>3.79</v>
      </c>
      <c r="QN114" s="128" t="s">
        <v>2198</v>
      </c>
      <c r="QO114" s="163" t="s">
        <v>2199</v>
      </c>
      <c r="QP114" s="128">
        <v>0</v>
      </c>
      <c r="QQ114" s="128"/>
      <c r="QR114" s="128"/>
      <c r="QS114" s="128"/>
      <c r="QT114" s="128"/>
      <c r="QU114" s="128"/>
      <c r="QV114" s="128"/>
      <c r="QW114" s="128"/>
      <c r="QX114" s="128"/>
      <c r="QY114" s="128"/>
      <c r="QZ114" s="128"/>
      <c r="RA114" s="128"/>
      <c r="RB114" s="128"/>
      <c r="RC114" s="128"/>
      <c r="RD114" s="128"/>
      <c r="RE114" s="128"/>
      <c r="RF114" s="128"/>
      <c r="RG114" s="128"/>
      <c r="RH114" s="128"/>
      <c r="RI114" s="128"/>
      <c r="RJ114" s="128"/>
      <c r="RK114" s="128"/>
      <c r="RL114" s="128"/>
      <c r="RM114" s="130"/>
      <c r="RN114" s="128"/>
      <c r="RO114" s="130"/>
      <c r="RP114" s="128"/>
      <c r="RQ114" s="128" t="s">
        <v>2200</v>
      </c>
      <c r="RR114" s="105">
        <f t="shared" si="75"/>
        <v>2.7149999999999999</v>
      </c>
      <c r="RS114" s="113">
        <f t="shared" si="76"/>
        <v>2.7300000000000004</v>
      </c>
      <c r="RT114" s="105">
        <f t="shared" si="77"/>
        <v>2.7649999999999997</v>
      </c>
      <c r="RU114" s="105">
        <f t="shared" si="78"/>
        <v>0</v>
      </c>
      <c r="RV114" s="105">
        <f t="shared" si="79"/>
        <v>0</v>
      </c>
      <c r="RW114" s="105">
        <f t="shared" si="80"/>
        <v>0</v>
      </c>
      <c r="RX114" s="105">
        <f t="shared" si="81"/>
        <v>0</v>
      </c>
      <c r="RY114" s="105">
        <f t="shared" si="82"/>
        <v>0</v>
      </c>
      <c r="RZ114" s="105">
        <f t="shared" si="83"/>
        <v>0</v>
      </c>
      <c r="SA114" s="105">
        <f t="shared" si="84"/>
        <v>0</v>
      </c>
      <c r="SB114" s="105">
        <f t="shared" si="85"/>
        <v>0</v>
      </c>
      <c r="SC114" s="105">
        <f t="shared" si="86"/>
        <v>0</v>
      </c>
      <c r="SD114" s="106">
        <f t="shared" si="62"/>
        <v>2.7366666666666668</v>
      </c>
      <c r="SE114" s="106">
        <f t="shared" si="63"/>
        <v>0</v>
      </c>
      <c r="SF114" s="106">
        <f t="shared" si="64"/>
        <v>0</v>
      </c>
      <c r="SG114" s="106">
        <f t="shared" si="59"/>
        <v>0</v>
      </c>
      <c r="SH114" s="107">
        <f>(SD114/1000)*Parameters!$H$2</f>
        <v>8.0731666666666665E-5</v>
      </c>
      <c r="SI114" s="107">
        <f>(SE114/1000)*Parameters!$H$4</f>
        <v>0</v>
      </c>
      <c r="SJ114" s="107">
        <f>(SF114/1000)*Parameters!$H$3</f>
        <v>0</v>
      </c>
      <c r="SK114" s="107">
        <f>(SG114/1000)*Parameters!$H$5</f>
        <v>0</v>
      </c>
      <c r="SL114" s="108">
        <f t="shared" si="65"/>
        <v>8.0731666666666665E-5</v>
      </c>
      <c r="SM114" s="109">
        <f t="shared" si="60"/>
        <v>1</v>
      </c>
      <c r="SN114" s="109">
        <f t="shared" si="72"/>
        <v>0</v>
      </c>
      <c r="SO114" s="109">
        <f t="shared" si="73"/>
        <v>0</v>
      </c>
      <c r="SP114" s="109">
        <f t="shared" si="74"/>
        <v>0</v>
      </c>
      <c r="SQ114" s="110">
        <f>SUM(GS114*Parameters!$L$2,GT114*Parameters!$L$3,GU114*Parameters!$L$4,GV114*Parameters!$L$5)</f>
        <v>3.3</v>
      </c>
      <c r="SR114" s="110">
        <f>SUM(LF114*Parameters!$L$2,LG114*Parameters!$L$3,LH114*Parameters!$L$4,LI114*Parameters!$L$5)</f>
        <v>3.3</v>
      </c>
      <c r="SS114" s="110">
        <f>SUM(PS114*Parameters!$L$2,PT114*Parameters!$L$3,PU114*Parameters!$L$4,PV114*Parameters!$L$5)</f>
        <v>3.3</v>
      </c>
      <c r="ST114" s="110">
        <f t="shared" si="66"/>
        <v>3.2999999999999994</v>
      </c>
      <c r="SU114" s="111">
        <f t="shared" si="67"/>
        <v>0.82929292929292941</v>
      </c>
      <c r="SV114" s="111">
        <f t="shared" si="68"/>
        <v>0</v>
      </c>
      <c r="SW114" s="111">
        <f t="shared" si="69"/>
        <v>0</v>
      </c>
      <c r="SX114" s="111">
        <f t="shared" si="70"/>
        <v>0</v>
      </c>
      <c r="SY114" s="162">
        <f t="shared" si="87"/>
        <v>45647</v>
      </c>
      <c r="SZ114" s="162">
        <f t="shared" si="71"/>
        <v>45648</v>
      </c>
    </row>
    <row r="115" spans="1:520">
      <c r="A115" s="276">
        <v>45647.517628784699</v>
      </c>
      <c r="B115" s="276">
        <v>45647.524498611099</v>
      </c>
      <c r="C115" s="276">
        <v>45647</v>
      </c>
      <c r="D115" s="121"/>
      <c r="E115" s="121" t="s">
        <v>322</v>
      </c>
      <c r="F115" s="121"/>
      <c r="G115" s="121" t="s">
        <v>322</v>
      </c>
      <c r="H115" s="121"/>
      <c r="I115" s="121" t="s">
        <v>323</v>
      </c>
      <c r="J115" s="121"/>
      <c r="K115" s="121" t="s">
        <v>727</v>
      </c>
      <c r="L115" s="151" t="s">
        <v>2176</v>
      </c>
      <c r="M115" s="245" t="s">
        <v>544</v>
      </c>
      <c r="N115" s="121" t="s">
        <v>331</v>
      </c>
      <c r="O115" s="121">
        <v>1</v>
      </c>
      <c r="P115" s="121">
        <v>0</v>
      </c>
      <c r="Q115" s="121">
        <v>0</v>
      </c>
      <c r="R115" s="121">
        <v>0</v>
      </c>
      <c r="S115" s="121">
        <v>0</v>
      </c>
      <c r="T115" s="121">
        <v>0</v>
      </c>
      <c r="U115" s="121"/>
      <c r="V115" s="121" t="s">
        <v>329</v>
      </c>
      <c r="W115" s="121">
        <v>0</v>
      </c>
      <c r="X115" s="121">
        <v>1</v>
      </c>
      <c r="Y115" s="117">
        <v>0</v>
      </c>
      <c r="Z115" s="117">
        <v>0</v>
      </c>
      <c r="AA115" s="117">
        <v>0</v>
      </c>
      <c r="AB115" s="117">
        <v>0</v>
      </c>
      <c r="AC115" s="117">
        <v>0</v>
      </c>
      <c r="AD115" s="117">
        <v>0</v>
      </c>
      <c r="AE115" s="117">
        <v>0</v>
      </c>
      <c r="AF115" s="117">
        <v>0</v>
      </c>
      <c r="AG115" s="117">
        <v>0</v>
      </c>
      <c r="AH115" s="117"/>
      <c r="AI115" s="117"/>
      <c r="AJ115" s="117"/>
      <c r="AK115" s="117"/>
      <c r="AL115" s="117"/>
      <c r="AM115" s="117"/>
      <c r="AN115" s="117"/>
      <c r="AO115" s="117"/>
      <c r="AP115" s="117"/>
      <c r="AQ115" s="117"/>
      <c r="AR115" s="117"/>
      <c r="AS115" s="117"/>
      <c r="AT115" s="117"/>
      <c r="AU115" s="117"/>
      <c r="AV115" s="117"/>
      <c r="AW115" s="117"/>
      <c r="AX115" s="117"/>
      <c r="AY115" s="117"/>
      <c r="AZ115" s="117"/>
      <c r="BA115" s="117"/>
      <c r="BB115" s="117"/>
      <c r="BC115" s="117"/>
      <c r="BD115" s="117"/>
      <c r="BE115" s="117"/>
      <c r="BF115" s="190"/>
      <c r="BG115" s="121"/>
      <c r="BH115" s="122"/>
      <c r="BI115" s="117"/>
      <c r="BJ115" s="117"/>
      <c r="BK115" s="117"/>
      <c r="BL115" s="117"/>
      <c r="BM115" s="117"/>
      <c r="BN115" s="117"/>
      <c r="BO115" s="117">
        <v>12</v>
      </c>
      <c r="BP115" s="117" t="s">
        <v>2201</v>
      </c>
      <c r="BQ115" s="122" t="s">
        <v>2202</v>
      </c>
      <c r="BR115" s="117"/>
      <c r="BS115" s="117"/>
      <c r="BT115" s="117"/>
      <c r="BU115" s="117"/>
      <c r="BV115" s="117"/>
      <c r="BW115" s="117"/>
      <c r="BX115" s="117"/>
      <c r="BY115" s="117"/>
      <c r="BZ115" s="117"/>
      <c r="CA115" s="117"/>
      <c r="CB115" s="117"/>
      <c r="CC115" s="117"/>
      <c r="CD115" s="117"/>
      <c r="CE115" s="117"/>
      <c r="CF115" s="117"/>
      <c r="CG115" s="117"/>
      <c r="CH115" s="117"/>
      <c r="CI115" s="117"/>
      <c r="CJ115" s="117"/>
      <c r="CK115" s="117"/>
      <c r="CL115" s="117"/>
      <c r="CM115" s="117"/>
      <c r="CN115" s="117"/>
      <c r="CO115" s="117"/>
      <c r="CP115" s="117"/>
      <c r="CQ115" s="117"/>
      <c r="CR115" s="117"/>
      <c r="CS115" s="117"/>
      <c r="CT115" s="117"/>
      <c r="CU115" s="117"/>
      <c r="CV115" s="117"/>
      <c r="CW115" s="117"/>
      <c r="CX115" s="117"/>
      <c r="CY115" s="117"/>
      <c r="CZ115" s="117"/>
      <c r="DA115" s="117"/>
      <c r="DB115" s="117"/>
      <c r="DC115" s="117"/>
      <c r="DD115" s="117"/>
      <c r="DE115" s="117"/>
      <c r="DF115" s="117"/>
      <c r="DG115" s="117"/>
      <c r="DH115" s="117"/>
      <c r="DI115" s="117"/>
      <c r="DJ115" s="117"/>
      <c r="DK115" s="117"/>
      <c r="DL115" s="117"/>
      <c r="DM115" s="117"/>
      <c r="DN115" s="171"/>
      <c r="DO115" s="117"/>
      <c r="DP115" s="166"/>
      <c r="DQ115" s="117"/>
      <c r="DR115" s="166"/>
      <c r="DS115" s="117"/>
      <c r="DT115" s="117"/>
      <c r="DU115" s="117"/>
      <c r="DV115" s="117"/>
      <c r="DW115" s="248" t="s">
        <v>808</v>
      </c>
      <c r="DX115" s="117"/>
      <c r="DY115" s="117"/>
      <c r="DZ115" s="117"/>
      <c r="EA115" s="117"/>
      <c r="EB115" s="117"/>
      <c r="EC115" s="117"/>
      <c r="ED115" s="117" t="s">
        <v>2203</v>
      </c>
      <c r="EE115" s="161">
        <v>45648.507387488396</v>
      </c>
      <c r="EF115" s="262">
        <v>45648.517505439799</v>
      </c>
      <c r="EG115" s="252">
        <v>45648</v>
      </c>
      <c r="EH115" s="129"/>
      <c r="EI115" s="129" t="s">
        <v>322</v>
      </c>
      <c r="EJ115" s="129"/>
      <c r="EK115" s="129" t="s">
        <v>322</v>
      </c>
      <c r="EL115" s="129"/>
      <c r="EM115" s="129" t="s">
        <v>323</v>
      </c>
      <c r="EN115" s="129"/>
      <c r="EO115" s="129" t="s">
        <v>727</v>
      </c>
      <c r="EP115" s="153" t="s">
        <v>808</v>
      </c>
      <c r="EQ115" s="153" t="s">
        <v>544</v>
      </c>
      <c r="ER115" s="129" t="s">
        <v>331</v>
      </c>
      <c r="ES115" s="129">
        <v>1</v>
      </c>
      <c r="ET115" s="129">
        <v>0</v>
      </c>
      <c r="EU115" s="129">
        <v>0</v>
      </c>
      <c r="EV115" s="129">
        <v>0</v>
      </c>
      <c r="EW115" s="129">
        <v>0</v>
      </c>
      <c r="EX115" s="129">
        <v>0</v>
      </c>
      <c r="EY115" s="129"/>
      <c r="EZ115" s="129" t="s">
        <v>329</v>
      </c>
      <c r="FA115" s="129">
        <v>0</v>
      </c>
      <c r="FB115" s="129">
        <v>1</v>
      </c>
      <c r="FC115" s="129">
        <v>0</v>
      </c>
      <c r="FD115" s="129">
        <v>0</v>
      </c>
      <c r="FE115" s="129">
        <v>0</v>
      </c>
      <c r="FF115" s="129">
        <v>0</v>
      </c>
      <c r="FG115" s="129">
        <v>0</v>
      </c>
      <c r="FH115" s="129">
        <v>0</v>
      </c>
      <c r="FI115" s="129">
        <v>0</v>
      </c>
      <c r="FJ115" s="129">
        <v>0</v>
      </c>
      <c r="FK115" s="129">
        <v>0</v>
      </c>
      <c r="FL115" s="129"/>
      <c r="FM115" s="129"/>
      <c r="FN115" s="129"/>
      <c r="FO115" s="129"/>
      <c r="FP115" s="129"/>
      <c r="FQ115" s="129"/>
      <c r="FR115" s="129"/>
      <c r="FS115" s="129"/>
      <c r="FT115" s="129"/>
      <c r="FU115" s="129"/>
      <c r="FV115" s="129"/>
      <c r="FW115" s="129"/>
      <c r="FX115" s="129"/>
      <c r="FY115" s="129"/>
      <c r="FZ115" s="129"/>
      <c r="GA115" s="129"/>
      <c r="GB115" s="129"/>
      <c r="GC115" s="129"/>
      <c r="GD115" s="129"/>
      <c r="GE115" s="129"/>
      <c r="GF115" s="129"/>
      <c r="GG115" s="129"/>
      <c r="GH115" s="129"/>
      <c r="GI115" s="129"/>
      <c r="GJ115" s="129"/>
      <c r="GK115" s="129"/>
      <c r="GL115" s="129"/>
      <c r="GM115" s="129"/>
      <c r="GN115" s="129"/>
      <c r="GO115" s="129"/>
      <c r="GP115" s="129"/>
      <c r="GQ115" s="129"/>
      <c r="GR115" s="129"/>
      <c r="GS115" s="129">
        <v>3</v>
      </c>
      <c r="GT115" s="129">
        <v>1</v>
      </c>
      <c r="GU115" s="129">
        <v>1</v>
      </c>
      <c r="GV115" s="129">
        <v>0</v>
      </c>
      <c r="GW115" s="129"/>
      <c r="GX115" s="129"/>
      <c r="GY115" s="129"/>
      <c r="GZ115" s="129"/>
      <c r="HA115" s="129"/>
      <c r="HB115" s="129"/>
      <c r="HC115" s="129"/>
      <c r="HD115" s="186"/>
      <c r="HE115" s="129"/>
      <c r="HF115" s="140"/>
      <c r="HG115" s="129"/>
      <c r="HH115" s="129"/>
      <c r="HI115" s="129"/>
      <c r="HJ115" s="129"/>
      <c r="HK115" s="129"/>
      <c r="HL115" s="129"/>
      <c r="HM115" s="129">
        <v>9.68</v>
      </c>
      <c r="HN115" s="129" t="s">
        <v>2204</v>
      </c>
      <c r="HO115" s="140" t="s">
        <v>2205</v>
      </c>
      <c r="HP115" s="129">
        <v>0</v>
      </c>
      <c r="HQ115" s="129"/>
      <c r="HR115" s="129"/>
      <c r="HS115" s="129"/>
      <c r="HT115" s="129"/>
      <c r="HU115" s="129"/>
      <c r="HV115" s="129"/>
      <c r="HW115" s="129"/>
      <c r="HX115" s="129"/>
      <c r="HY115" s="129"/>
      <c r="HZ115" s="129"/>
      <c r="IA115" s="129"/>
      <c r="IB115" s="129"/>
      <c r="IC115" s="129"/>
      <c r="ID115" s="129"/>
      <c r="IE115" s="129"/>
      <c r="IF115" s="129"/>
      <c r="IG115" s="129"/>
      <c r="IH115" s="129"/>
      <c r="II115" s="129"/>
      <c r="IJ115" s="129"/>
      <c r="IK115" s="129"/>
      <c r="IL115" s="177" t="s">
        <v>756</v>
      </c>
      <c r="IM115" s="129"/>
      <c r="IN115" s="139"/>
      <c r="IO115" s="129"/>
      <c r="IP115" s="129"/>
      <c r="IQ115" s="129" t="s">
        <v>2206</v>
      </c>
      <c r="IR115" s="266">
        <v>45649.508782812503</v>
      </c>
      <c r="IS115" s="266">
        <v>45649.5202281366</v>
      </c>
      <c r="IT115" s="265">
        <v>45649</v>
      </c>
      <c r="IU115" s="142"/>
      <c r="IV115" s="142" t="s">
        <v>322</v>
      </c>
      <c r="IW115" s="142"/>
      <c r="IX115" s="142" t="s">
        <v>322</v>
      </c>
      <c r="IY115" s="142"/>
      <c r="IZ115" s="142" t="s">
        <v>323</v>
      </c>
      <c r="JA115" s="142"/>
      <c r="JB115" s="142" t="s">
        <v>727</v>
      </c>
      <c r="JC115" s="154" t="s">
        <v>756</v>
      </c>
      <c r="JD115" s="154" t="s">
        <v>544</v>
      </c>
      <c r="JE115" s="142" t="s">
        <v>331</v>
      </c>
      <c r="JF115" s="142">
        <v>1</v>
      </c>
      <c r="JG115" s="142">
        <v>0</v>
      </c>
      <c r="JH115" s="142">
        <v>0</v>
      </c>
      <c r="JI115" s="142">
        <v>0</v>
      </c>
      <c r="JJ115" s="142">
        <v>0</v>
      </c>
      <c r="JK115" s="142">
        <v>0</v>
      </c>
      <c r="JL115" s="142"/>
      <c r="JM115" s="142" t="s">
        <v>329</v>
      </c>
      <c r="JN115" s="142">
        <v>0</v>
      </c>
      <c r="JO115" s="142">
        <v>1</v>
      </c>
      <c r="JP115" s="142">
        <v>0</v>
      </c>
      <c r="JQ115" s="142">
        <v>0</v>
      </c>
      <c r="JR115" s="142">
        <v>0</v>
      </c>
      <c r="JS115" s="142">
        <v>0</v>
      </c>
      <c r="JT115" s="142">
        <v>0</v>
      </c>
      <c r="JU115" s="145">
        <v>0</v>
      </c>
      <c r="JV115" s="142">
        <v>0</v>
      </c>
      <c r="JW115" s="142">
        <v>0</v>
      </c>
      <c r="JX115" s="142">
        <v>0</v>
      </c>
      <c r="JY115" s="142"/>
      <c r="JZ115" s="142"/>
      <c r="KA115" s="142"/>
      <c r="KB115" s="142"/>
      <c r="KC115" s="142"/>
      <c r="KD115" s="142"/>
      <c r="KE115" s="142"/>
      <c r="KF115" s="142"/>
      <c r="KG115" s="142"/>
      <c r="KH115" s="142"/>
      <c r="KI115" s="142"/>
      <c r="KJ115" s="142"/>
      <c r="KK115" s="142"/>
      <c r="KL115" s="142"/>
      <c r="KM115" s="142"/>
      <c r="KN115" s="142"/>
      <c r="KO115" s="142"/>
      <c r="KP115" s="142"/>
      <c r="KQ115" s="142"/>
      <c r="KR115" s="142"/>
      <c r="KS115" s="142"/>
      <c r="KT115" s="142"/>
      <c r="KU115" s="142"/>
      <c r="KV115" s="142"/>
      <c r="KW115" s="142"/>
      <c r="KX115" s="142"/>
      <c r="KY115" s="142"/>
      <c r="KZ115" s="142"/>
      <c r="LA115" s="142"/>
      <c r="LB115" s="142"/>
      <c r="LC115" s="142"/>
      <c r="LD115" s="142"/>
      <c r="LE115" s="142"/>
      <c r="LF115" s="142">
        <v>3</v>
      </c>
      <c r="LG115" s="142">
        <v>1</v>
      </c>
      <c r="LH115" s="142">
        <v>1</v>
      </c>
      <c r="LI115" s="142">
        <v>0</v>
      </c>
      <c r="LJ115" s="142"/>
      <c r="LK115" s="142"/>
      <c r="LL115" s="142"/>
      <c r="LM115" s="142"/>
      <c r="LN115" s="142"/>
      <c r="LO115" s="142"/>
      <c r="LP115" s="142"/>
      <c r="LQ115" s="194"/>
      <c r="LR115" s="142"/>
      <c r="LS115" s="144"/>
      <c r="LT115" s="142"/>
      <c r="LU115" s="142"/>
      <c r="LV115" s="142"/>
      <c r="LW115" s="142"/>
      <c r="LX115" s="142"/>
      <c r="LY115" s="142"/>
      <c r="LZ115" s="142">
        <v>6.8949999999999996</v>
      </c>
      <c r="MA115" s="142" t="s">
        <v>2207</v>
      </c>
      <c r="MB115" s="144" t="s">
        <v>2208</v>
      </c>
      <c r="MC115" s="142">
        <v>0</v>
      </c>
      <c r="MD115" s="142"/>
      <c r="ME115" s="142"/>
      <c r="MF115" s="142"/>
      <c r="MG115" s="142"/>
      <c r="MH115" s="142"/>
      <c r="MI115" s="142"/>
      <c r="MJ115" s="142"/>
      <c r="MK115" s="142"/>
      <c r="ML115" s="142"/>
      <c r="MM115" s="142"/>
      <c r="MN115" s="142"/>
      <c r="MO115" s="142"/>
      <c r="MP115" s="142"/>
      <c r="MQ115" s="142"/>
      <c r="MR115" s="142"/>
      <c r="MS115" s="142"/>
      <c r="MT115" s="142"/>
      <c r="MU115" s="142"/>
      <c r="MV115" s="142"/>
      <c r="MW115" s="142"/>
      <c r="MX115" s="142"/>
      <c r="MY115" s="150"/>
      <c r="MZ115" s="142"/>
      <c r="NA115" s="181" t="s">
        <v>759</v>
      </c>
      <c r="NB115" s="142"/>
      <c r="NC115" s="142"/>
      <c r="ND115" s="142" t="s">
        <v>2209</v>
      </c>
      <c r="NE115" s="271">
        <v>45650.5122560417</v>
      </c>
      <c r="NF115" s="271">
        <v>45650.520500555598</v>
      </c>
      <c r="NG115" s="270">
        <v>45650</v>
      </c>
      <c r="NH115" s="128"/>
      <c r="NI115" s="128" t="s">
        <v>322</v>
      </c>
      <c r="NJ115" s="128"/>
      <c r="NK115" s="128" t="s">
        <v>322</v>
      </c>
      <c r="NL115" s="128"/>
      <c r="NM115" s="128" t="s">
        <v>323</v>
      </c>
      <c r="NN115" s="128"/>
      <c r="NO115" s="128" t="s">
        <v>727</v>
      </c>
      <c r="NP115" s="136" t="s">
        <v>759</v>
      </c>
      <c r="NQ115" s="136" t="s">
        <v>544</v>
      </c>
      <c r="NR115" s="128" t="s">
        <v>331</v>
      </c>
      <c r="NS115" s="128">
        <v>1</v>
      </c>
      <c r="NT115" s="128">
        <v>0</v>
      </c>
      <c r="NU115" s="128">
        <v>0</v>
      </c>
      <c r="NV115" s="128">
        <v>0</v>
      </c>
      <c r="NW115" s="128">
        <v>0</v>
      </c>
      <c r="NX115" s="128">
        <v>0</v>
      </c>
      <c r="NY115" s="128"/>
      <c r="NZ115" s="128" t="s">
        <v>329</v>
      </c>
      <c r="OA115" s="128">
        <v>0</v>
      </c>
      <c r="OB115" s="128">
        <v>1</v>
      </c>
      <c r="OC115" s="128">
        <v>0</v>
      </c>
      <c r="OD115" s="128">
        <v>0</v>
      </c>
      <c r="OE115" s="128">
        <v>0</v>
      </c>
      <c r="OF115" s="128">
        <v>0</v>
      </c>
      <c r="OG115" s="128">
        <v>0</v>
      </c>
      <c r="OH115" s="128">
        <v>0</v>
      </c>
      <c r="OI115" s="128">
        <v>0</v>
      </c>
      <c r="OJ115" s="128">
        <v>0</v>
      </c>
      <c r="OK115" s="128">
        <v>0</v>
      </c>
      <c r="OL115" s="128"/>
      <c r="OM115" s="128"/>
      <c r="ON115" s="128"/>
      <c r="OO115" s="128"/>
      <c r="OP115" s="128"/>
      <c r="OQ115" s="128"/>
      <c r="OR115" s="128"/>
      <c r="OS115" s="128"/>
      <c r="OT115" s="128"/>
      <c r="OU115" s="128"/>
      <c r="OV115" s="128"/>
      <c r="OW115" s="128"/>
      <c r="OX115" s="128"/>
      <c r="OY115" s="128"/>
      <c r="OZ115" s="128"/>
      <c r="PA115" s="128"/>
      <c r="PB115" s="128"/>
      <c r="PC115" s="128"/>
      <c r="PD115" s="128"/>
      <c r="PE115" s="128"/>
      <c r="PF115" s="128"/>
      <c r="PG115" s="128"/>
      <c r="PH115" s="128"/>
      <c r="PI115" s="128"/>
      <c r="PJ115" s="128"/>
      <c r="PK115" s="128"/>
      <c r="PL115" s="128"/>
      <c r="PM115" s="128"/>
      <c r="PN115" s="128"/>
      <c r="PO115" s="128"/>
      <c r="PP115" s="128"/>
      <c r="PQ115" s="128"/>
      <c r="PR115" s="128"/>
      <c r="PS115" s="128">
        <v>3</v>
      </c>
      <c r="PT115" s="128">
        <v>1</v>
      </c>
      <c r="PU115" s="128">
        <v>1</v>
      </c>
      <c r="PV115" s="128">
        <v>0</v>
      </c>
      <c r="PW115" s="128"/>
      <c r="PX115" s="128"/>
      <c r="PY115" s="128"/>
      <c r="PZ115" s="128"/>
      <c r="QA115" s="128"/>
      <c r="QB115" s="128"/>
      <c r="QC115" s="128"/>
      <c r="QD115" s="198"/>
      <c r="QE115" s="128"/>
      <c r="QF115" s="163"/>
      <c r="QG115" s="128"/>
      <c r="QH115" s="128"/>
      <c r="QI115" s="128"/>
      <c r="QJ115" s="128"/>
      <c r="QK115" s="128"/>
      <c r="QL115" s="128"/>
      <c r="QM115" s="128">
        <v>4.13</v>
      </c>
      <c r="QN115" s="128" t="s">
        <v>2210</v>
      </c>
      <c r="QO115" s="163" t="s">
        <v>2211</v>
      </c>
      <c r="QP115" s="128">
        <v>0</v>
      </c>
      <c r="QQ115" s="128"/>
      <c r="QR115" s="128"/>
      <c r="QS115" s="128"/>
      <c r="QT115" s="128"/>
      <c r="QU115" s="128"/>
      <c r="QV115" s="128"/>
      <c r="QW115" s="128"/>
      <c r="QX115" s="128"/>
      <c r="QY115" s="128"/>
      <c r="QZ115" s="128"/>
      <c r="RA115" s="128"/>
      <c r="RB115" s="128"/>
      <c r="RC115" s="128"/>
      <c r="RD115" s="128"/>
      <c r="RE115" s="128"/>
      <c r="RF115" s="128"/>
      <c r="RG115" s="128"/>
      <c r="RH115" s="128"/>
      <c r="RI115" s="128"/>
      <c r="RJ115" s="128"/>
      <c r="RK115" s="128"/>
      <c r="RL115" s="128"/>
      <c r="RM115" s="130"/>
      <c r="RN115" s="128"/>
      <c r="RO115" s="130"/>
      <c r="RP115" s="128"/>
      <c r="RQ115" s="128" t="s">
        <v>2212</v>
      </c>
      <c r="RR115" s="105">
        <f t="shared" si="75"/>
        <v>2.3200000000000003</v>
      </c>
      <c r="RS115" s="113">
        <f t="shared" si="76"/>
        <v>2.7850000000000001</v>
      </c>
      <c r="RT115" s="105">
        <f t="shared" si="77"/>
        <v>2.7649999999999997</v>
      </c>
      <c r="RU115" s="105">
        <f t="shared" si="78"/>
        <v>0</v>
      </c>
      <c r="RV115" s="105">
        <f t="shared" si="79"/>
        <v>0</v>
      </c>
      <c r="RW115" s="105">
        <f t="shared" si="80"/>
        <v>0</v>
      </c>
      <c r="RX115" s="105">
        <f t="shared" si="81"/>
        <v>0</v>
      </c>
      <c r="RY115" s="105">
        <f t="shared" si="82"/>
        <v>0</v>
      </c>
      <c r="RZ115" s="105">
        <f t="shared" si="83"/>
        <v>0</v>
      </c>
      <c r="SA115" s="105">
        <f t="shared" si="84"/>
        <v>0</v>
      </c>
      <c r="SB115" s="105">
        <f t="shared" si="85"/>
        <v>0</v>
      </c>
      <c r="SC115" s="105">
        <f t="shared" si="86"/>
        <v>0</v>
      </c>
      <c r="SD115" s="106">
        <f t="shared" si="62"/>
        <v>2.6233333333333335</v>
      </c>
      <c r="SE115" s="106">
        <f t="shared" si="63"/>
        <v>0</v>
      </c>
      <c r="SF115" s="106">
        <f t="shared" si="64"/>
        <v>0</v>
      </c>
      <c r="SG115" s="106">
        <f t="shared" si="59"/>
        <v>0</v>
      </c>
      <c r="SH115" s="107">
        <f>(SD115/1000)*Parameters!$H$2</f>
        <v>7.7388333333333332E-5</v>
      </c>
      <c r="SI115" s="107">
        <f>(SE115/1000)*Parameters!$H$4</f>
        <v>0</v>
      </c>
      <c r="SJ115" s="107">
        <f>(SF115/1000)*Parameters!$H$3</f>
        <v>0</v>
      </c>
      <c r="SK115" s="107">
        <f>(SG115/1000)*Parameters!$H$5</f>
        <v>0</v>
      </c>
      <c r="SL115" s="108">
        <f t="shared" si="65"/>
        <v>7.7388333333333332E-5</v>
      </c>
      <c r="SM115" s="109">
        <f t="shared" si="60"/>
        <v>1</v>
      </c>
      <c r="SN115" s="109">
        <f t="shared" si="72"/>
        <v>0</v>
      </c>
      <c r="SO115" s="109">
        <f t="shared" si="73"/>
        <v>0</v>
      </c>
      <c r="SP115" s="109">
        <f t="shared" si="74"/>
        <v>0</v>
      </c>
      <c r="SQ115" s="110">
        <f>SUM(GS115*Parameters!$L$2,GT115*Parameters!$L$3,GU115*Parameters!$L$4,GV115*Parameters!$L$5)</f>
        <v>3.3</v>
      </c>
      <c r="SR115" s="110">
        <f>SUM(LF115*Parameters!$L$2,LG115*Parameters!$L$3,LH115*Parameters!$L$4,LI115*Parameters!$L$5)</f>
        <v>3.3</v>
      </c>
      <c r="SS115" s="110">
        <f>SUM(PS115*Parameters!$L$2,PT115*Parameters!$L$3,PU115*Parameters!$L$4,PV115*Parameters!$L$5)</f>
        <v>3.3</v>
      </c>
      <c r="ST115" s="110">
        <f t="shared" si="66"/>
        <v>3.2999999999999994</v>
      </c>
      <c r="SU115" s="111">
        <f t="shared" si="67"/>
        <v>0.79494949494949496</v>
      </c>
      <c r="SV115" s="111">
        <f t="shared" si="68"/>
        <v>0</v>
      </c>
      <c r="SW115" s="111">
        <f t="shared" si="69"/>
        <v>0</v>
      </c>
      <c r="SX115" s="111">
        <f t="shared" si="70"/>
        <v>0</v>
      </c>
      <c r="SY115" s="162">
        <f t="shared" si="87"/>
        <v>45647</v>
      </c>
      <c r="SZ115" s="162">
        <f t="shared" si="71"/>
        <v>45648</v>
      </c>
    </row>
    <row r="116" spans="1:520" ht="13.9" customHeight="1">
      <c r="A116" s="276">
        <v>45647.437051689798</v>
      </c>
      <c r="B116" s="276">
        <v>45648.499174409699</v>
      </c>
      <c r="C116" s="276">
        <v>45647</v>
      </c>
      <c r="D116" s="121"/>
      <c r="E116" s="121" t="s">
        <v>322</v>
      </c>
      <c r="F116" s="121"/>
      <c r="G116" s="121" t="s">
        <v>322</v>
      </c>
      <c r="H116" s="121"/>
      <c r="I116" s="121" t="s">
        <v>323</v>
      </c>
      <c r="J116" s="121"/>
      <c r="K116" s="121" t="s">
        <v>727</v>
      </c>
      <c r="L116" s="151" t="s">
        <v>2176</v>
      </c>
      <c r="M116" s="245" t="s">
        <v>546</v>
      </c>
      <c r="N116" s="121" t="s">
        <v>331</v>
      </c>
      <c r="O116" s="121">
        <v>1</v>
      </c>
      <c r="P116" s="121">
        <v>0</v>
      </c>
      <c r="Q116" s="121">
        <v>0</v>
      </c>
      <c r="R116" s="121">
        <v>0</v>
      </c>
      <c r="S116" s="121">
        <v>0</v>
      </c>
      <c r="T116" s="121">
        <v>0</v>
      </c>
      <c r="U116" s="121"/>
      <c r="V116" s="121" t="s">
        <v>329</v>
      </c>
      <c r="W116" s="121">
        <v>0</v>
      </c>
      <c r="X116" s="121">
        <v>1</v>
      </c>
      <c r="Y116" s="117">
        <v>0</v>
      </c>
      <c r="Z116" s="117">
        <v>0</v>
      </c>
      <c r="AA116" s="121">
        <v>0</v>
      </c>
      <c r="AB116" s="121">
        <v>0</v>
      </c>
      <c r="AC116" s="121">
        <v>0</v>
      </c>
      <c r="AD116" s="117">
        <v>0</v>
      </c>
      <c r="AE116" s="121">
        <v>0</v>
      </c>
      <c r="AF116" s="121">
        <v>0</v>
      </c>
      <c r="AG116" s="121">
        <v>0</v>
      </c>
      <c r="AH116" s="121"/>
      <c r="AI116" s="121"/>
      <c r="AJ116" s="121"/>
      <c r="AK116" s="121"/>
      <c r="AL116" s="121"/>
      <c r="AM116" s="121"/>
      <c r="AN116" s="121"/>
      <c r="AO116" s="121"/>
      <c r="AP116" s="121"/>
      <c r="AQ116" s="121"/>
      <c r="AR116" s="121"/>
      <c r="AS116" s="121"/>
      <c r="AT116" s="121"/>
      <c r="AU116" s="121"/>
      <c r="AV116" s="121"/>
      <c r="AW116" s="121"/>
      <c r="AX116" s="121"/>
      <c r="AY116" s="121"/>
      <c r="AZ116" s="121"/>
      <c r="BA116" s="121"/>
      <c r="BB116" s="121"/>
      <c r="BC116" s="121"/>
      <c r="BD116" s="121"/>
      <c r="BE116" s="121"/>
      <c r="BF116" s="190"/>
      <c r="BG116" s="121"/>
      <c r="BH116" s="122"/>
      <c r="BI116" s="117"/>
      <c r="BJ116" s="117"/>
      <c r="BK116" s="117"/>
      <c r="BL116" s="117"/>
      <c r="BM116" s="117"/>
      <c r="BN116" s="117"/>
      <c r="BO116" s="117">
        <v>12.34</v>
      </c>
      <c r="BP116" s="117" t="s">
        <v>2213</v>
      </c>
      <c r="BQ116" s="122" t="s">
        <v>2214</v>
      </c>
      <c r="BR116" s="117"/>
      <c r="BS116" s="117"/>
      <c r="BT116" s="117"/>
      <c r="BU116" s="117"/>
      <c r="BV116" s="117"/>
      <c r="BW116" s="117"/>
      <c r="BX116" s="117"/>
      <c r="BY116" s="117"/>
      <c r="BZ116" s="117"/>
      <c r="CA116" s="117"/>
      <c r="CB116" s="117"/>
      <c r="CC116" s="117"/>
      <c r="CD116" s="117"/>
      <c r="CE116" s="117"/>
      <c r="CF116" s="117"/>
      <c r="CG116" s="117"/>
      <c r="CH116" s="117"/>
      <c r="CI116" s="117"/>
      <c r="CJ116" s="117"/>
      <c r="CK116" s="117"/>
      <c r="CL116" s="117"/>
      <c r="CM116" s="117"/>
      <c r="CN116" s="117"/>
      <c r="CO116" s="117"/>
      <c r="CP116" s="117"/>
      <c r="CQ116" s="117"/>
      <c r="CR116" s="117"/>
      <c r="CS116" s="117"/>
      <c r="CT116" s="117"/>
      <c r="CU116" s="117"/>
      <c r="CV116" s="117"/>
      <c r="CW116" s="117"/>
      <c r="CX116" s="117"/>
      <c r="CY116" s="117"/>
      <c r="CZ116" s="117"/>
      <c r="DA116" s="117"/>
      <c r="DB116" s="117"/>
      <c r="DC116" s="117"/>
      <c r="DD116" s="117"/>
      <c r="DE116" s="117"/>
      <c r="DF116" s="117"/>
      <c r="DG116" s="117"/>
      <c r="DH116" s="117"/>
      <c r="DI116" s="117"/>
      <c r="DJ116" s="117"/>
      <c r="DK116" s="117"/>
      <c r="DL116" s="117"/>
      <c r="DM116" s="117"/>
      <c r="DN116" s="171"/>
      <c r="DO116" s="117"/>
      <c r="DP116" s="166"/>
      <c r="DQ116" s="117"/>
      <c r="DR116" s="166"/>
      <c r="DS116" s="117"/>
      <c r="DT116" s="117"/>
      <c r="DU116" s="117"/>
      <c r="DV116" s="117"/>
      <c r="DW116" s="248" t="s">
        <v>808</v>
      </c>
      <c r="DX116" s="117"/>
      <c r="DY116" s="117"/>
      <c r="DZ116" s="117"/>
      <c r="EA116" s="117"/>
      <c r="EB116" s="117"/>
      <c r="EC116" s="117"/>
      <c r="ED116" s="117" t="s">
        <v>2215</v>
      </c>
      <c r="EE116" s="161">
        <v>45648.444014953697</v>
      </c>
      <c r="EF116" s="262">
        <v>45670.598397164402</v>
      </c>
      <c r="EG116" s="252">
        <v>45648</v>
      </c>
      <c r="EH116" s="129"/>
      <c r="EI116" s="129" t="s">
        <v>322</v>
      </c>
      <c r="EJ116" s="129"/>
      <c r="EK116" s="129" t="s">
        <v>322</v>
      </c>
      <c r="EL116" s="129"/>
      <c r="EM116" s="129" t="s">
        <v>323</v>
      </c>
      <c r="EN116" s="129"/>
      <c r="EO116" s="129" t="s">
        <v>727</v>
      </c>
      <c r="EP116" s="153" t="s">
        <v>808</v>
      </c>
      <c r="EQ116" s="153" t="s">
        <v>546</v>
      </c>
      <c r="ER116" s="129" t="s">
        <v>331</v>
      </c>
      <c r="ES116" s="129">
        <v>1</v>
      </c>
      <c r="ET116" s="129">
        <v>0</v>
      </c>
      <c r="EU116" s="129">
        <v>0</v>
      </c>
      <c r="EV116" s="129">
        <v>0</v>
      </c>
      <c r="EW116" s="129">
        <v>0</v>
      </c>
      <c r="EX116" s="129">
        <v>0</v>
      </c>
      <c r="EY116" s="129"/>
      <c r="EZ116" s="129" t="s">
        <v>329</v>
      </c>
      <c r="FA116" s="129">
        <v>0</v>
      </c>
      <c r="FB116" s="129">
        <v>1</v>
      </c>
      <c r="FC116" s="129">
        <v>0</v>
      </c>
      <c r="FD116" s="129">
        <v>0</v>
      </c>
      <c r="FE116" s="129">
        <v>0</v>
      </c>
      <c r="FF116" s="129">
        <v>0</v>
      </c>
      <c r="FG116" s="129">
        <v>0</v>
      </c>
      <c r="FH116" s="129">
        <v>0</v>
      </c>
      <c r="FI116" s="129">
        <v>0</v>
      </c>
      <c r="FJ116" s="129">
        <v>0</v>
      </c>
      <c r="FK116" s="129">
        <v>0</v>
      </c>
      <c r="FL116" s="129"/>
      <c r="FM116" s="129"/>
      <c r="FN116" s="129"/>
      <c r="FO116" s="129"/>
      <c r="FP116" s="129"/>
      <c r="FQ116" s="129"/>
      <c r="FR116" s="129"/>
      <c r="FS116" s="129"/>
      <c r="FT116" s="129"/>
      <c r="FU116" s="129"/>
      <c r="FV116" s="129"/>
      <c r="FW116" s="129"/>
      <c r="FX116" s="129"/>
      <c r="FY116" s="129"/>
      <c r="FZ116" s="129"/>
      <c r="GA116" s="129"/>
      <c r="GB116" s="129"/>
      <c r="GC116" s="129"/>
      <c r="GD116" s="129"/>
      <c r="GE116" s="129"/>
      <c r="GF116" s="129"/>
      <c r="GG116" s="129"/>
      <c r="GH116" s="129"/>
      <c r="GI116" s="129"/>
      <c r="GJ116" s="129"/>
      <c r="GK116" s="129"/>
      <c r="GL116" s="129"/>
      <c r="GM116" s="129"/>
      <c r="GN116" s="129"/>
      <c r="GO116" s="129"/>
      <c r="GP116" s="129"/>
      <c r="GQ116" s="129"/>
      <c r="GR116" s="129"/>
      <c r="GS116" s="129">
        <v>1</v>
      </c>
      <c r="GT116" s="129">
        <v>5</v>
      </c>
      <c r="GU116" s="129">
        <v>0</v>
      </c>
      <c r="GV116" s="129">
        <v>1</v>
      </c>
      <c r="GW116" s="129"/>
      <c r="GX116" s="129"/>
      <c r="GY116" s="129"/>
      <c r="GZ116" s="129"/>
      <c r="HA116" s="129"/>
      <c r="HB116" s="129"/>
      <c r="HC116" s="129"/>
      <c r="HD116" s="186"/>
      <c r="HE116" s="129"/>
      <c r="HF116" s="140"/>
      <c r="HG116" s="129"/>
      <c r="HH116" s="129"/>
      <c r="HI116" s="129"/>
      <c r="HJ116" s="129"/>
      <c r="HK116" s="129"/>
      <c r="HL116" s="129"/>
      <c r="HM116" s="129">
        <v>9.6300000000000008</v>
      </c>
      <c r="HN116" s="129" t="s">
        <v>2216</v>
      </c>
      <c r="HO116" s="140" t="s">
        <v>2217</v>
      </c>
      <c r="HP116" s="129">
        <v>0</v>
      </c>
      <c r="HQ116" s="129"/>
      <c r="HR116" s="129"/>
      <c r="HS116" s="129"/>
      <c r="HT116" s="129"/>
      <c r="HU116" s="129"/>
      <c r="HV116" s="129"/>
      <c r="HW116" s="129"/>
      <c r="HX116" s="129"/>
      <c r="HY116" s="129"/>
      <c r="HZ116" s="129"/>
      <c r="IA116" s="129"/>
      <c r="IB116" s="129"/>
      <c r="IC116" s="129"/>
      <c r="ID116" s="129"/>
      <c r="IE116" s="129"/>
      <c r="IF116" s="129"/>
      <c r="IG116" s="129"/>
      <c r="IH116" s="129"/>
      <c r="II116" s="129"/>
      <c r="IJ116" s="129"/>
      <c r="IK116" s="129"/>
      <c r="IL116" s="177" t="s">
        <v>756</v>
      </c>
      <c r="IM116" s="129"/>
      <c r="IN116" s="139"/>
      <c r="IO116" s="129"/>
      <c r="IP116" s="129"/>
      <c r="IQ116" s="129" t="s">
        <v>2218</v>
      </c>
      <c r="IR116" s="266">
        <v>45649.438649386597</v>
      </c>
      <c r="IS116" s="266">
        <v>45649.455323182898</v>
      </c>
      <c r="IT116" s="265">
        <v>45649</v>
      </c>
      <c r="IU116" s="142"/>
      <c r="IV116" s="142" t="s">
        <v>322</v>
      </c>
      <c r="IW116" s="142"/>
      <c r="IX116" s="142" t="s">
        <v>322</v>
      </c>
      <c r="IY116" s="142"/>
      <c r="IZ116" s="142" t="s">
        <v>323</v>
      </c>
      <c r="JA116" s="142"/>
      <c r="JB116" s="142" t="s">
        <v>727</v>
      </c>
      <c r="JC116" s="154" t="s">
        <v>756</v>
      </c>
      <c r="JD116" s="154" t="s">
        <v>546</v>
      </c>
      <c r="JE116" s="142" t="s">
        <v>331</v>
      </c>
      <c r="JF116" s="142">
        <v>1</v>
      </c>
      <c r="JG116" s="142">
        <v>0</v>
      </c>
      <c r="JH116" s="142">
        <v>0</v>
      </c>
      <c r="JI116" s="142">
        <v>0</v>
      </c>
      <c r="JJ116" s="142">
        <v>0</v>
      </c>
      <c r="JK116" s="142">
        <v>0</v>
      </c>
      <c r="JL116" s="142"/>
      <c r="JM116" s="142" t="s">
        <v>329</v>
      </c>
      <c r="JN116" s="142">
        <v>0</v>
      </c>
      <c r="JO116" s="142">
        <v>1</v>
      </c>
      <c r="JP116" s="142">
        <v>0</v>
      </c>
      <c r="JQ116" s="142">
        <v>0</v>
      </c>
      <c r="JR116" s="142">
        <v>0</v>
      </c>
      <c r="JS116" s="142">
        <v>0</v>
      </c>
      <c r="JT116" s="142">
        <v>0</v>
      </c>
      <c r="JU116" s="145">
        <v>0</v>
      </c>
      <c r="JV116" s="142">
        <v>0</v>
      </c>
      <c r="JW116" s="142">
        <v>0</v>
      </c>
      <c r="JX116" s="142">
        <v>0</v>
      </c>
      <c r="JY116" s="142"/>
      <c r="JZ116" s="142"/>
      <c r="KA116" s="142"/>
      <c r="KB116" s="142"/>
      <c r="KC116" s="142"/>
      <c r="KD116" s="142"/>
      <c r="KE116" s="142"/>
      <c r="KF116" s="142"/>
      <c r="KG116" s="142"/>
      <c r="KH116" s="142"/>
      <c r="KI116" s="142"/>
      <c r="KJ116" s="142"/>
      <c r="KK116" s="142"/>
      <c r="KL116" s="142"/>
      <c r="KM116" s="142"/>
      <c r="KN116" s="142"/>
      <c r="KO116" s="142"/>
      <c r="KP116" s="142"/>
      <c r="KQ116" s="142"/>
      <c r="KR116" s="142"/>
      <c r="KS116" s="142"/>
      <c r="KT116" s="142"/>
      <c r="KU116" s="142"/>
      <c r="KV116" s="142"/>
      <c r="KW116" s="142"/>
      <c r="KX116" s="142"/>
      <c r="KY116" s="142"/>
      <c r="KZ116" s="142"/>
      <c r="LA116" s="142"/>
      <c r="LB116" s="142"/>
      <c r="LC116" s="142"/>
      <c r="LD116" s="142"/>
      <c r="LE116" s="142"/>
      <c r="LF116" s="142">
        <v>1</v>
      </c>
      <c r="LG116" s="142">
        <v>5</v>
      </c>
      <c r="LH116" s="142">
        <v>0</v>
      </c>
      <c r="LI116" s="142">
        <v>1</v>
      </c>
      <c r="LJ116" s="142"/>
      <c r="LK116" s="142"/>
      <c r="LL116" s="142"/>
      <c r="LM116" s="142"/>
      <c r="LN116" s="142"/>
      <c r="LO116" s="142"/>
      <c r="LP116" s="142"/>
      <c r="LQ116" s="194"/>
      <c r="LR116" s="142"/>
      <c r="LS116" s="144"/>
      <c r="LT116" s="142"/>
      <c r="LU116" s="142"/>
      <c r="LV116" s="142"/>
      <c r="LW116" s="142"/>
      <c r="LX116" s="142"/>
      <c r="LY116" s="142"/>
      <c r="LZ116" s="142">
        <v>5.9249999999999998</v>
      </c>
      <c r="MA116" s="142" t="s">
        <v>2219</v>
      </c>
      <c r="MB116" s="144" t="s">
        <v>2220</v>
      </c>
      <c r="MC116" s="142">
        <v>0</v>
      </c>
      <c r="MD116" s="142"/>
      <c r="ME116" s="142"/>
      <c r="MF116" s="142"/>
      <c r="MG116" s="142"/>
      <c r="MH116" s="142"/>
      <c r="MI116" s="142"/>
      <c r="MJ116" s="142"/>
      <c r="MK116" s="142"/>
      <c r="ML116" s="142"/>
      <c r="MM116" s="142"/>
      <c r="MN116" s="142"/>
      <c r="MO116" s="142"/>
      <c r="MP116" s="142"/>
      <c r="MQ116" s="142"/>
      <c r="MR116" s="142"/>
      <c r="MS116" s="142"/>
      <c r="MT116" s="142"/>
      <c r="MU116" s="142"/>
      <c r="MV116" s="142"/>
      <c r="MW116" s="142"/>
      <c r="MX116" s="142"/>
      <c r="MY116" s="150"/>
      <c r="MZ116" s="142"/>
      <c r="NA116" s="181" t="s">
        <v>759</v>
      </c>
      <c r="NB116" s="142"/>
      <c r="NC116" s="142"/>
      <c r="ND116" s="142" t="s">
        <v>2221</v>
      </c>
      <c r="NE116" s="271">
        <v>45650.43971875</v>
      </c>
      <c r="NF116" s="271">
        <v>45650.444566516198</v>
      </c>
      <c r="NG116" s="270">
        <v>45650</v>
      </c>
      <c r="NH116" s="128"/>
      <c r="NI116" s="128" t="s">
        <v>322</v>
      </c>
      <c r="NJ116" s="128"/>
      <c r="NK116" s="128" t="s">
        <v>322</v>
      </c>
      <c r="NL116" s="128"/>
      <c r="NM116" s="128" t="s">
        <v>323</v>
      </c>
      <c r="NN116" s="128"/>
      <c r="NO116" s="128" t="s">
        <v>727</v>
      </c>
      <c r="NP116" s="136" t="s">
        <v>759</v>
      </c>
      <c r="NQ116" s="136" t="s">
        <v>546</v>
      </c>
      <c r="NR116" s="128" t="s">
        <v>331</v>
      </c>
      <c r="NS116" s="128">
        <v>1</v>
      </c>
      <c r="NT116" s="128">
        <v>0</v>
      </c>
      <c r="NU116" s="128">
        <v>0</v>
      </c>
      <c r="NV116" s="128">
        <v>0</v>
      </c>
      <c r="NW116" s="128">
        <v>0</v>
      </c>
      <c r="NX116" s="128">
        <v>0</v>
      </c>
      <c r="NY116" s="128"/>
      <c r="NZ116" s="128" t="s">
        <v>329</v>
      </c>
      <c r="OA116" s="128">
        <v>0</v>
      </c>
      <c r="OB116" s="128">
        <v>1</v>
      </c>
      <c r="OC116" s="128">
        <v>0</v>
      </c>
      <c r="OD116" s="128">
        <v>0</v>
      </c>
      <c r="OE116" s="128">
        <v>0</v>
      </c>
      <c r="OF116" s="128">
        <v>0</v>
      </c>
      <c r="OG116" s="128">
        <v>0</v>
      </c>
      <c r="OH116" s="128">
        <v>0</v>
      </c>
      <c r="OI116" s="128">
        <v>0</v>
      </c>
      <c r="OJ116" s="128">
        <v>0</v>
      </c>
      <c r="OK116" s="128">
        <v>0</v>
      </c>
      <c r="OL116" s="128"/>
      <c r="OM116" s="128"/>
      <c r="ON116" s="128"/>
      <c r="OO116" s="128"/>
      <c r="OP116" s="128"/>
      <c r="OQ116" s="128"/>
      <c r="OR116" s="128"/>
      <c r="OS116" s="128"/>
      <c r="OT116" s="128"/>
      <c r="OU116" s="128"/>
      <c r="OV116" s="128"/>
      <c r="OW116" s="128"/>
      <c r="OX116" s="128"/>
      <c r="OY116" s="128"/>
      <c r="OZ116" s="128"/>
      <c r="PA116" s="128"/>
      <c r="PB116" s="128"/>
      <c r="PC116" s="128"/>
      <c r="PD116" s="128"/>
      <c r="PE116" s="128"/>
      <c r="PF116" s="128"/>
      <c r="PG116" s="128"/>
      <c r="PH116" s="128"/>
      <c r="PI116" s="128"/>
      <c r="PJ116" s="128"/>
      <c r="PK116" s="128"/>
      <c r="PL116" s="128"/>
      <c r="PM116" s="128"/>
      <c r="PN116" s="128"/>
      <c r="PO116" s="128"/>
      <c r="PP116" s="128"/>
      <c r="PQ116" s="128"/>
      <c r="PR116" s="128"/>
      <c r="PS116" s="128">
        <v>1</v>
      </c>
      <c r="PT116" s="128">
        <v>5</v>
      </c>
      <c r="PU116" s="128">
        <v>0</v>
      </c>
      <c r="PV116" s="128">
        <v>1</v>
      </c>
      <c r="PW116" s="128"/>
      <c r="PX116" s="128"/>
      <c r="PY116" s="128"/>
      <c r="PZ116" s="128"/>
      <c r="QA116" s="128"/>
      <c r="QB116" s="128"/>
      <c r="QC116" s="128"/>
      <c r="QD116" s="198"/>
      <c r="QE116" s="128"/>
      <c r="QF116" s="163"/>
      <c r="QG116" s="128"/>
      <c r="QH116" s="128"/>
      <c r="QI116" s="128"/>
      <c r="QJ116" s="128"/>
      <c r="QK116" s="128"/>
      <c r="QL116" s="128"/>
      <c r="QM116" s="128">
        <v>3.18</v>
      </c>
      <c r="QN116" s="128" t="s">
        <v>2222</v>
      </c>
      <c r="QO116" s="163" t="s">
        <v>2223</v>
      </c>
      <c r="QP116" s="128">
        <v>0</v>
      </c>
      <c r="QQ116" s="128"/>
      <c r="QR116" s="128"/>
      <c r="QS116" s="128"/>
      <c r="QT116" s="128"/>
      <c r="QU116" s="128"/>
      <c r="QV116" s="128"/>
      <c r="QW116" s="128"/>
      <c r="QX116" s="128"/>
      <c r="QY116" s="128"/>
      <c r="QZ116" s="128"/>
      <c r="RA116" s="128"/>
      <c r="RB116" s="128"/>
      <c r="RC116" s="128"/>
      <c r="RD116" s="128"/>
      <c r="RE116" s="128"/>
      <c r="RF116" s="128"/>
      <c r="RG116" s="128"/>
      <c r="RH116" s="128"/>
      <c r="RI116" s="128"/>
      <c r="RJ116" s="128"/>
      <c r="RK116" s="128"/>
      <c r="RL116" s="128"/>
      <c r="RM116" s="130"/>
      <c r="RN116" s="128"/>
      <c r="RO116" s="130"/>
      <c r="RP116" s="128"/>
      <c r="RQ116" s="128" t="s">
        <v>2224</v>
      </c>
      <c r="RR116" s="105">
        <f t="shared" si="75"/>
        <v>2.7099999999999991</v>
      </c>
      <c r="RS116" s="113">
        <f t="shared" si="76"/>
        <v>3.705000000000001</v>
      </c>
      <c r="RT116" s="105">
        <f t="shared" si="77"/>
        <v>2.7449999999999997</v>
      </c>
      <c r="RU116" s="105">
        <f t="shared" si="78"/>
        <v>0</v>
      </c>
      <c r="RV116" s="105">
        <f t="shared" si="79"/>
        <v>0</v>
      </c>
      <c r="RW116" s="105">
        <f t="shared" si="80"/>
        <v>0</v>
      </c>
      <c r="RX116" s="105">
        <f t="shared" si="81"/>
        <v>0</v>
      </c>
      <c r="RY116" s="105">
        <f t="shared" si="82"/>
        <v>0</v>
      </c>
      <c r="RZ116" s="105">
        <f t="shared" si="83"/>
        <v>0</v>
      </c>
      <c r="SA116" s="105">
        <f t="shared" si="84"/>
        <v>0</v>
      </c>
      <c r="SB116" s="105">
        <f t="shared" si="85"/>
        <v>0</v>
      </c>
      <c r="SC116" s="105">
        <f t="shared" si="86"/>
        <v>0</v>
      </c>
      <c r="SD116" s="106">
        <f t="shared" si="62"/>
        <v>3.0533333333333332</v>
      </c>
      <c r="SE116" s="106">
        <f t="shared" si="63"/>
        <v>0</v>
      </c>
      <c r="SF116" s="106">
        <f t="shared" si="64"/>
        <v>0</v>
      </c>
      <c r="SG116" s="106">
        <f t="shared" si="59"/>
        <v>0</v>
      </c>
      <c r="SH116" s="107">
        <f>(SD116/1000)*Parameters!$H$2</f>
        <v>9.0073333333333324E-5</v>
      </c>
      <c r="SI116" s="107">
        <f>(SE116/1000)*Parameters!$H$4</f>
        <v>0</v>
      </c>
      <c r="SJ116" s="107">
        <f>(SF116/1000)*Parameters!$H$3</f>
        <v>0</v>
      </c>
      <c r="SK116" s="107">
        <f>(SG116/1000)*Parameters!$H$5</f>
        <v>0</v>
      </c>
      <c r="SL116" s="108">
        <f t="shared" si="65"/>
        <v>9.0073333333333324E-5</v>
      </c>
      <c r="SM116" s="109">
        <f t="shared" si="60"/>
        <v>1</v>
      </c>
      <c r="SN116" s="109">
        <f t="shared" si="72"/>
        <v>0</v>
      </c>
      <c r="SO116" s="109">
        <f t="shared" si="73"/>
        <v>0</v>
      </c>
      <c r="SP116" s="109">
        <f t="shared" si="74"/>
        <v>0</v>
      </c>
      <c r="SQ116" s="110">
        <f>SUM(GS116*Parameters!$L$2,GT116*Parameters!$L$3,GU116*Parameters!$L$4,GV116*Parameters!$L$5)</f>
        <v>5.3</v>
      </c>
      <c r="SR116" s="110">
        <f>SUM(LF116*Parameters!$L$2,LG116*Parameters!$L$3,LH116*Parameters!$L$4,LI116*Parameters!$L$5)</f>
        <v>5.3</v>
      </c>
      <c r="SS116" s="110">
        <f>SUM(PS116*Parameters!$L$2,PT116*Parameters!$L$3,PU116*Parameters!$L$4,PV116*Parameters!$L$5)</f>
        <v>5.3</v>
      </c>
      <c r="ST116" s="110">
        <f t="shared" si="66"/>
        <v>5.3</v>
      </c>
      <c r="SU116" s="111">
        <f t="shared" si="67"/>
        <v>0.57610062893081759</v>
      </c>
      <c r="SV116" s="111">
        <f t="shared" si="68"/>
        <v>0</v>
      </c>
      <c r="SW116" s="111">
        <f t="shared" si="69"/>
        <v>0</v>
      </c>
      <c r="SX116" s="111">
        <f t="shared" si="70"/>
        <v>0</v>
      </c>
      <c r="SY116" s="162">
        <f t="shared" si="87"/>
        <v>45647</v>
      </c>
      <c r="SZ116" s="162">
        <f t="shared" si="71"/>
        <v>45648</v>
      </c>
    </row>
    <row r="117" spans="1:520">
      <c r="A117" s="250">
        <v>45647.470636921302</v>
      </c>
      <c r="B117" s="250">
        <v>45647.477210520803</v>
      </c>
      <c r="C117" s="250">
        <v>45647</v>
      </c>
      <c r="D117" s="115"/>
      <c r="E117" s="115" t="s">
        <v>322</v>
      </c>
      <c r="F117" s="115"/>
      <c r="G117" s="115" t="s">
        <v>322</v>
      </c>
      <c r="H117" s="115"/>
      <c r="I117" s="115" t="s">
        <v>323</v>
      </c>
      <c r="J117" s="115"/>
      <c r="K117" s="115" t="s">
        <v>727</v>
      </c>
      <c r="L117" s="152" t="s">
        <v>2176</v>
      </c>
      <c r="M117" s="245" t="s">
        <v>547</v>
      </c>
      <c r="N117" s="115" t="s">
        <v>331</v>
      </c>
      <c r="O117" s="115">
        <v>1</v>
      </c>
      <c r="P117" s="115">
        <v>0</v>
      </c>
      <c r="Q117" s="115">
        <v>0</v>
      </c>
      <c r="R117" s="115">
        <v>0</v>
      </c>
      <c r="S117" s="115">
        <v>0</v>
      </c>
      <c r="T117" s="115">
        <v>0</v>
      </c>
      <c r="U117" s="115"/>
      <c r="V117" s="115" t="s">
        <v>329</v>
      </c>
      <c r="W117" s="115">
        <v>0</v>
      </c>
      <c r="X117" s="115">
        <v>1</v>
      </c>
      <c r="Y117" s="115">
        <v>0</v>
      </c>
      <c r="Z117" s="117">
        <v>0</v>
      </c>
      <c r="AA117" s="115">
        <v>0</v>
      </c>
      <c r="AB117" s="115">
        <v>0</v>
      </c>
      <c r="AC117" s="115">
        <v>0</v>
      </c>
      <c r="AD117" s="115">
        <v>0</v>
      </c>
      <c r="AE117" s="115">
        <v>0</v>
      </c>
      <c r="AF117" s="115">
        <v>0</v>
      </c>
      <c r="AG117" s="115">
        <v>0</v>
      </c>
      <c r="AH117" s="115"/>
      <c r="AI117" s="115"/>
      <c r="AJ117" s="115"/>
      <c r="AK117" s="115"/>
      <c r="AL117" s="115"/>
      <c r="AM117" s="115"/>
      <c r="AN117" s="115"/>
      <c r="AO117" s="115"/>
      <c r="AP117" s="115"/>
      <c r="AQ117" s="115"/>
      <c r="AR117" s="115"/>
      <c r="AS117" s="115"/>
      <c r="AT117" s="115"/>
      <c r="AU117" s="115"/>
      <c r="AV117" s="115"/>
      <c r="AW117" s="115"/>
      <c r="AX117" s="115"/>
      <c r="AY117" s="115"/>
      <c r="AZ117" s="115"/>
      <c r="BA117" s="115"/>
      <c r="BB117" s="115"/>
      <c r="BC117" s="115"/>
      <c r="BD117" s="115"/>
      <c r="BE117" s="115"/>
      <c r="BF117" s="191"/>
      <c r="BG117" s="115"/>
      <c r="BH117" s="122"/>
      <c r="BI117" s="115"/>
      <c r="BJ117" s="115"/>
      <c r="BK117" s="115"/>
      <c r="BL117" s="115"/>
      <c r="BM117" s="115"/>
      <c r="BN117" s="115"/>
      <c r="BO117" s="115">
        <v>12.45</v>
      </c>
      <c r="BP117" s="115" t="s">
        <v>2225</v>
      </c>
      <c r="BQ117" s="122" t="s">
        <v>2226</v>
      </c>
      <c r="BR117" s="115"/>
      <c r="BS117" s="115"/>
      <c r="BT117" s="115"/>
      <c r="BU117" s="115"/>
      <c r="BV117" s="115"/>
      <c r="BW117" s="115"/>
      <c r="BX117" s="115"/>
      <c r="BY117" s="115"/>
      <c r="BZ117" s="115"/>
      <c r="CA117" s="115"/>
      <c r="CB117" s="115"/>
      <c r="CC117" s="115"/>
      <c r="CD117" s="115"/>
      <c r="CE117" s="115"/>
      <c r="CF117" s="115"/>
      <c r="CG117" s="115"/>
      <c r="CH117" s="115"/>
      <c r="CI117" s="115"/>
      <c r="CJ117" s="115"/>
      <c r="CK117" s="115"/>
      <c r="CL117" s="115"/>
      <c r="CM117" s="115"/>
      <c r="CN117" s="115"/>
      <c r="CO117" s="115"/>
      <c r="CP117" s="115"/>
      <c r="CQ117" s="115"/>
      <c r="CR117" s="115"/>
      <c r="CS117" s="115"/>
      <c r="CT117" s="115"/>
      <c r="CU117" s="115"/>
      <c r="CV117" s="115"/>
      <c r="CW117" s="115"/>
      <c r="CX117" s="115"/>
      <c r="CY117" s="115"/>
      <c r="CZ117" s="115"/>
      <c r="DA117" s="115"/>
      <c r="DB117" s="115"/>
      <c r="DC117" s="115"/>
      <c r="DD117" s="115"/>
      <c r="DE117" s="115"/>
      <c r="DF117" s="115"/>
      <c r="DG117" s="115"/>
      <c r="DH117" s="115"/>
      <c r="DI117" s="115"/>
      <c r="DJ117" s="115"/>
      <c r="DK117" s="115"/>
      <c r="DL117" s="115"/>
      <c r="DM117" s="115"/>
      <c r="DN117" s="172"/>
      <c r="DO117" s="115"/>
      <c r="DP117" s="124"/>
      <c r="DQ117" s="115"/>
      <c r="DR117" s="124"/>
      <c r="DS117" s="115"/>
      <c r="DT117" s="115"/>
      <c r="DU117" s="115"/>
      <c r="DV117" s="115"/>
      <c r="DW117" s="250" t="s">
        <v>808</v>
      </c>
      <c r="DX117" s="115"/>
      <c r="DY117" s="115"/>
      <c r="DZ117" s="115"/>
      <c r="EA117" s="115"/>
      <c r="EB117" s="115"/>
      <c r="EC117" s="115"/>
      <c r="ED117" s="115" t="s">
        <v>2227</v>
      </c>
      <c r="EE117" s="161">
        <v>45648.464871192104</v>
      </c>
      <c r="EF117" s="262">
        <v>45648.474111655101</v>
      </c>
      <c r="EG117" s="252">
        <v>45648</v>
      </c>
      <c r="EH117" s="129"/>
      <c r="EI117" s="129" t="s">
        <v>322</v>
      </c>
      <c r="EJ117" s="129"/>
      <c r="EK117" s="129" t="s">
        <v>322</v>
      </c>
      <c r="EL117" s="129"/>
      <c r="EM117" s="129" t="s">
        <v>323</v>
      </c>
      <c r="EN117" s="129"/>
      <c r="EO117" s="129" t="s">
        <v>727</v>
      </c>
      <c r="EP117" s="153" t="s">
        <v>808</v>
      </c>
      <c r="EQ117" s="153" t="s">
        <v>547</v>
      </c>
      <c r="ER117" s="129" t="s">
        <v>331</v>
      </c>
      <c r="ES117" s="129">
        <v>1</v>
      </c>
      <c r="ET117" s="129">
        <v>0</v>
      </c>
      <c r="EU117" s="129">
        <v>0</v>
      </c>
      <c r="EV117" s="129">
        <v>0</v>
      </c>
      <c r="EW117" s="129">
        <v>0</v>
      </c>
      <c r="EX117" s="129">
        <v>0</v>
      </c>
      <c r="EY117" s="129"/>
      <c r="EZ117" s="129" t="s">
        <v>329</v>
      </c>
      <c r="FA117" s="129">
        <v>0</v>
      </c>
      <c r="FB117" s="129">
        <v>1</v>
      </c>
      <c r="FC117" s="129">
        <v>0</v>
      </c>
      <c r="FD117" s="129">
        <v>0</v>
      </c>
      <c r="FE117" s="129">
        <v>0</v>
      </c>
      <c r="FF117" s="129">
        <v>0</v>
      </c>
      <c r="FG117" s="129">
        <v>0</v>
      </c>
      <c r="FH117" s="129">
        <v>0</v>
      </c>
      <c r="FI117" s="129">
        <v>0</v>
      </c>
      <c r="FJ117" s="129">
        <v>0</v>
      </c>
      <c r="FK117" s="129">
        <v>0</v>
      </c>
      <c r="FL117" s="129"/>
      <c r="FM117" s="129"/>
      <c r="FN117" s="129"/>
      <c r="FO117" s="129"/>
      <c r="FP117" s="129"/>
      <c r="FQ117" s="129"/>
      <c r="FR117" s="129"/>
      <c r="FS117" s="129"/>
      <c r="FT117" s="129"/>
      <c r="FU117" s="129"/>
      <c r="FV117" s="129"/>
      <c r="FW117" s="129"/>
      <c r="FX117" s="129"/>
      <c r="FY117" s="129"/>
      <c r="FZ117" s="129"/>
      <c r="GA117" s="129"/>
      <c r="GB117" s="129"/>
      <c r="GC117" s="129"/>
      <c r="GD117" s="129"/>
      <c r="GE117" s="129"/>
      <c r="GF117" s="129"/>
      <c r="GG117" s="129"/>
      <c r="GH117" s="129"/>
      <c r="GI117" s="129"/>
      <c r="GJ117" s="129"/>
      <c r="GK117" s="129"/>
      <c r="GL117" s="129"/>
      <c r="GM117" s="129"/>
      <c r="GN117" s="129"/>
      <c r="GO117" s="129"/>
      <c r="GP117" s="129"/>
      <c r="GQ117" s="129"/>
      <c r="GR117" s="129"/>
      <c r="GS117" s="129">
        <v>2</v>
      </c>
      <c r="GT117" s="129">
        <v>3</v>
      </c>
      <c r="GU117" s="129">
        <v>2</v>
      </c>
      <c r="GV117" s="129">
        <v>0</v>
      </c>
      <c r="GW117" s="129"/>
      <c r="GX117" s="129"/>
      <c r="GY117" s="129"/>
      <c r="GZ117" s="129"/>
      <c r="HA117" s="129"/>
      <c r="HB117" s="129"/>
      <c r="HC117" s="129"/>
      <c r="HD117" s="186"/>
      <c r="HE117" s="129"/>
      <c r="HF117" s="140"/>
      <c r="HG117" s="129"/>
      <c r="HH117" s="129"/>
      <c r="HI117" s="129"/>
      <c r="HJ117" s="129"/>
      <c r="HK117" s="129"/>
      <c r="HL117" s="129"/>
      <c r="HM117" s="129">
        <v>9.7100000000000009</v>
      </c>
      <c r="HN117" s="129" t="s">
        <v>2228</v>
      </c>
      <c r="HO117" s="140" t="s">
        <v>2229</v>
      </c>
      <c r="HP117" s="129">
        <v>0</v>
      </c>
      <c r="HQ117" s="129"/>
      <c r="HR117" s="129"/>
      <c r="HS117" s="129"/>
      <c r="HT117" s="129"/>
      <c r="HU117" s="129"/>
      <c r="HV117" s="129"/>
      <c r="HW117" s="129"/>
      <c r="HX117" s="129"/>
      <c r="HY117" s="129"/>
      <c r="HZ117" s="129"/>
      <c r="IA117" s="129"/>
      <c r="IB117" s="129"/>
      <c r="IC117" s="129"/>
      <c r="ID117" s="129"/>
      <c r="IE117" s="129"/>
      <c r="IF117" s="129"/>
      <c r="IG117" s="129"/>
      <c r="IH117" s="129"/>
      <c r="II117" s="129"/>
      <c r="IJ117" s="129"/>
      <c r="IK117" s="129"/>
      <c r="IL117" s="177" t="s">
        <v>756</v>
      </c>
      <c r="IM117" s="129"/>
      <c r="IN117" s="139"/>
      <c r="IO117" s="129"/>
      <c r="IP117" s="129"/>
      <c r="IQ117" s="129" t="s">
        <v>2230</v>
      </c>
      <c r="IR117" s="266">
        <v>45649.466295509301</v>
      </c>
      <c r="IS117" s="266">
        <v>45649.477120254604</v>
      </c>
      <c r="IT117" s="265">
        <v>45649</v>
      </c>
      <c r="IU117" s="142"/>
      <c r="IV117" s="142" t="s">
        <v>322</v>
      </c>
      <c r="IW117" s="142"/>
      <c r="IX117" s="142" t="s">
        <v>322</v>
      </c>
      <c r="IY117" s="142"/>
      <c r="IZ117" s="142" t="s">
        <v>323</v>
      </c>
      <c r="JA117" s="142"/>
      <c r="JB117" s="142" t="s">
        <v>727</v>
      </c>
      <c r="JC117" s="154" t="s">
        <v>756</v>
      </c>
      <c r="JD117" s="154" t="s">
        <v>547</v>
      </c>
      <c r="JE117" s="142" t="s">
        <v>331</v>
      </c>
      <c r="JF117" s="142">
        <v>1</v>
      </c>
      <c r="JG117" s="142">
        <v>0</v>
      </c>
      <c r="JH117" s="142">
        <v>0</v>
      </c>
      <c r="JI117" s="142">
        <v>0</v>
      </c>
      <c r="JJ117" s="142">
        <v>0</v>
      </c>
      <c r="JK117" s="142">
        <v>0</v>
      </c>
      <c r="JL117" s="142"/>
      <c r="JM117" s="142" t="s">
        <v>329</v>
      </c>
      <c r="JN117" s="142">
        <v>0</v>
      </c>
      <c r="JO117" s="142">
        <v>1</v>
      </c>
      <c r="JP117" s="142">
        <v>0</v>
      </c>
      <c r="JQ117" s="142">
        <v>0</v>
      </c>
      <c r="JR117" s="142">
        <v>0</v>
      </c>
      <c r="JS117" s="142">
        <v>0</v>
      </c>
      <c r="JT117" s="142">
        <v>0</v>
      </c>
      <c r="JU117" s="145">
        <v>0</v>
      </c>
      <c r="JV117" s="142">
        <v>0</v>
      </c>
      <c r="JW117" s="142">
        <v>0</v>
      </c>
      <c r="JX117" s="142">
        <v>0</v>
      </c>
      <c r="JY117" s="142"/>
      <c r="JZ117" s="142"/>
      <c r="KA117" s="142"/>
      <c r="KB117" s="142"/>
      <c r="KC117" s="142"/>
      <c r="KD117" s="142"/>
      <c r="KE117" s="142"/>
      <c r="KF117" s="142"/>
      <c r="KG117" s="142"/>
      <c r="KH117" s="142"/>
      <c r="KI117" s="142"/>
      <c r="KJ117" s="142"/>
      <c r="KK117" s="142"/>
      <c r="KL117" s="142"/>
      <c r="KM117" s="142"/>
      <c r="KN117" s="142"/>
      <c r="KO117" s="142"/>
      <c r="KP117" s="142"/>
      <c r="KQ117" s="142"/>
      <c r="KR117" s="142"/>
      <c r="KS117" s="142"/>
      <c r="KT117" s="142"/>
      <c r="KU117" s="142"/>
      <c r="KV117" s="142"/>
      <c r="KW117" s="142"/>
      <c r="KX117" s="142"/>
      <c r="KY117" s="142"/>
      <c r="KZ117" s="142"/>
      <c r="LA117" s="142"/>
      <c r="LB117" s="142"/>
      <c r="LC117" s="142"/>
      <c r="LD117" s="142"/>
      <c r="LE117" s="142"/>
      <c r="LF117" s="142">
        <v>2</v>
      </c>
      <c r="LG117" s="142">
        <v>3</v>
      </c>
      <c r="LH117" s="142">
        <v>2</v>
      </c>
      <c r="LI117" s="142">
        <v>0</v>
      </c>
      <c r="LJ117" s="142"/>
      <c r="LK117" s="142"/>
      <c r="LL117" s="142"/>
      <c r="LM117" s="142"/>
      <c r="LN117" s="142"/>
      <c r="LO117" s="142"/>
      <c r="LP117" s="142"/>
      <c r="LQ117" s="194"/>
      <c r="LR117" s="142"/>
      <c r="LS117" s="144"/>
      <c r="LT117" s="142"/>
      <c r="LU117" s="142"/>
      <c r="LV117" s="142"/>
      <c r="LW117" s="142"/>
      <c r="LX117" s="142"/>
      <c r="LY117" s="142"/>
      <c r="LZ117" s="142">
        <v>6.93</v>
      </c>
      <c r="MA117" s="142" t="s">
        <v>2231</v>
      </c>
      <c r="MB117" s="144" t="s">
        <v>2232</v>
      </c>
      <c r="MC117" s="142">
        <v>0</v>
      </c>
      <c r="MD117" s="142"/>
      <c r="ME117" s="142"/>
      <c r="MF117" s="142"/>
      <c r="MG117" s="142"/>
      <c r="MH117" s="142"/>
      <c r="MI117" s="142"/>
      <c r="MJ117" s="142"/>
      <c r="MK117" s="142"/>
      <c r="ML117" s="142"/>
      <c r="MM117" s="142"/>
      <c r="MN117" s="142"/>
      <c r="MO117" s="142"/>
      <c r="MP117" s="142"/>
      <c r="MQ117" s="142"/>
      <c r="MR117" s="142"/>
      <c r="MS117" s="142"/>
      <c r="MT117" s="142"/>
      <c r="MU117" s="142"/>
      <c r="MV117" s="142"/>
      <c r="MW117" s="142"/>
      <c r="MX117" s="142"/>
      <c r="MY117" s="150"/>
      <c r="MZ117" s="142"/>
      <c r="NA117" s="181" t="s">
        <v>759</v>
      </c>
      <c r="NB117" s="142"/>
      <c r="NC117" s="142"/>
      <c r="ND117" s="142" t="s">
        <v>2233</v>
      </c>
      <c r="NE117" s="271">
        <v>45650.468641944397</v>
      </c>
      <c r="NF117" s="271">
        <v>45650.479794293999</v>
      </c>
      <c r="NG117" s="270">
        <v>45650</v>
      </c>
      <c r="NH117" s="128"/>
      <c r="NI117" s="128" t="s">
        <v>322</v>
      </c>
      <c r="NJ117" s="128"/>
      <c r="NK117" s="128" t="s">
        <v>322</v>
      </c>
      <c r="NL117" s="128"/>
      <c r="NM117" s="128" t="s">
        <v>323</v>
      </c>
      <c r="NN117" s="128"/>
      <c r="NO117" s="128" t="s">
        <v>727</v>
      </c>
      <c r="NP117" s="136" t="s">
        <v>759</v>
      </c>
      <c r="NQ117" s="136" t="s">
        <v>547</v>
      </c>
      <c r="NR117" s="128" t="s">
        <v>331</v>
      </c>
      <c r="NS117" s="128">
        <v>1</v>
      </c>
      <c r="NT117" s="128">
        <v>0</v>
      </c>
      <c r="NU117" s="128">
        <v>0</v>
      </c>
      <c r="NV117" s="128">
        <v>0</v>
      </c>
      <c r="NW117" s="128">
        <v>0</v>
      </c>
      <c r="NX117" s="128">
        <v>0</v>
      </c>
      <c r="NY117" s="128"/>
      <c r="NZ117" s="128" t="s">
        <v>329</v>
      </c>
      <c r="OA117" s="128">
        <v>0</v>
      </c>
      <c r="OB117" s="128">
        <v>1</v>
      </c>
      <c r="OC117" s="128">
        <v>0</v>
      </c>
      <c r="OD117" s="128">
        <v>0</v>
      </c>
      <c r="OE117" s="128">
        <v>0</v>
      </c>
      <c r="OF117" s="128">
        <v>0</v>
      </c>
      <c r="OG117" s="128">
        <v>0</v>
      </c>
      <c r="OH117" s="128">
        <v>0</v>
      </c>
      <c r="OI117" s="128">
        <v>0</v>
      </c>
      <c r="OJ117" s="128">
        <v>0</v>
      </c>
      <c r="OK117" s="128">
        <v>0</v>
      </c>
      <c r="OL117" s="128"/>
      <c r="OM117" s="128"/>
      <c r="ON117" s="128"/>
      <c r="OO117" s="128"/>
      <c r="OP117" s="128"/>
      <c r="OQ117" s="128"/>
      <c r="OR117" s="128"/>
      <c r="OS117" s="128"/>
      <c r="OT117" s="128"/>
      <c r="OU117" s="128"/>
      <c r="OV117" s="128"/>
      <c r="OW117" s="128"/>
      <c r="OX117" s="128"/>
      <c r="OY117" s="128"/>
      <c r="OZ117" s="128"/>
      <c r="PA117" s="128"/>
      <c r="PB117" s="128"/>
      <c r="PC117" s="128"/>
      <c r="PD117" s="128"/>
      <c r="PE117" s="128"/>
      <c r="PF117" s="128"/>
      <c r="PG117" s="128"/>
      <c r="PH117" s="128"/>
      <c r="PI117" s="128"/>
      <c r="PJ117" s="128"/>
      <c r="PK117" s="128"/>
      <c r="PL117" s="128"/>
      <c r="PM117" s="128"/>
      <c r="PN117" s="128"/>
      <c r="PO117" s="128"/>
      <c r="PP117" s="128"/>
      <c r="PQ117" s="128"/>
      <c r="PR117" s="128"/>
      <c r="PS117" s="128">
        <v>2</v>
      </c>
      <c r="PT117" s="128">
        <v>3</v>
      </c>
      <c r="PU117" s="128">
        <v>2</v>
      </c>
      <c r="PV117" s="128">
        <v>0</v>
      </c>
      <c r="PW117" s="128"/>
      <c r="PX117" s="128"/>
      <c r="PY117" s="128"/>
      <c r="PZ117" s="128"/>
      <c r="QA117" s="128"/>
      <c r="QB117" s="128"/>
      <c r="QC117" s="128"/>
      <c r="QD117" s="198"/>
      <c r="QE117" s="128"/>
      <c r="QF117" s="163"/>
      <c r="QG117" s="128"/>
      <c r="QH117" s="128"/>
      <c r="QI117" s="128"/>
      <c r="QJ117" s="128"/>
      <c r="QK117" s="128"/>
      <c r="QL117" s="128"/>
      <c r="QM117" s="128">
        <v>4.0599999999999996</v>
      </c>
      <c r="QN117" s="128" t="s">
        <v>2234</v>
      </c>
      <c r="QO117" s="163" t="s">
        <v>2235</v>
      </c>
      <c r="QP117" s="128">
        <v>0</v>
      </c>
      <c r="QQ117" s="128"/>
      <c r="QR117" s="128"/>
      <c r="QS117" s="128"/>
      <c r="QT117" s="128"/>
      <c r="QU117" s="128"/>
      <c r="QV117" s="128"/>
      <c r="QW117" s="128"/>
      <c r="QX117" s="128"/>
      <c r="QY117" s="128"/>
      <c r="QZ117" s="128"/>
      <c r="RA117" s="128"/>
      <c r="RB117" s="128"/>
      <c r="RC117" s="128"/>
      <c r="RD117" s="128"/>
      <c r="RE117" s="128"/>
      <c r="RF117" s="128"/>
      <c r="RG117" s="128"/>
      <c r="RH117" s="128"/>
      <c r="RI117" s="128"/>
      <c r="RJ117" s="128"/>
      <c r="RK117" s="128"/>
      <c r="RL117" s="128"/>
      <c r="RM117" s="130"/>
      <c r="RN117" s="128"/>
      <c r="RO117" s="130"/>
      <c r="RP117" s="128"/>
      <c r="RQ117" s="128" t="s">
        <v>2236</v>
      </c>
      <c r="RR117" s="105">
        <f t="shared" si="75"/>
        <v>2.7399999999999984</v>
      </c>
      <c r="RS117" s="113">
        <f t="shared" si="76"/>
        <v>2.7800000000000011</v>
      </c>
      <c r="RT117" s="105">
        <f t="shared" si="77"/>
        <v>2.87</v>
      </c>
      <c r="RU117" s="105">
        <f t="shared" si="78"/>
        <v>0</v>
      </c>
      <c r="RV117" s="105">
        <f t="shared" si="79"/>
        <v>0</v>
      </c>
      <c r="RW117" s="105">
        <f t="shared" si="80"/>
        <v>0</v>
      </c>
      <c r="RX117" s="105">
        <f t="shared" si="81"/>
        <v>0</v>
      </c>
      <c r="RY117" s="105">
        <f t="shared" si="82"/>
        <v>0</v>
      </c>
      <c r="RZ117" s="105">
        <f t="shared" si="83"/>
        <v>0</v>
      </c>
      <c r="SA117" s="105">
        <f t="shared" si="84"/>
        <v>0</v>
      </c>
      <c r="SB117" s="105">
        <f t="shared" si="85"/>
        <v>0</v>
      </c>
      <c r="SC117" s="105">
        <f t="shared" si="86"/>
        <v>0</v>
      </c>
      <c r="SD117" s="106">
        <f t="shared" si="62"/>
        <v>2.7966666666666669</v>
      </c>
      <c r="SE117" s="106">
        <f t="shared" si="63"/>
        <v>0</v>
      </c>
      <c r="SF117" s="106">
        <f t="shared" si="64"/>
        <v>0</v>
      </c>
      <c r="SG117" s="106">
        <f t="shared" si="59"/>
        <v>0</v>
      </c>
      <c r="SH117" s="107">
        <f>(SD117/1000)*Parameters!$H$2</f>
        <v>8.250166666666667E-5</v>
      </c>
      <c r="SI117" s="107">
        <f>(SE117/1000)*Parameters!$H$4</f>
        <v>0</v>
      </c>
      <c r="SJ117" s="107">
        <f>(SF117/1000)*Parameters!$H$3</f>
        <v>0</v>
      </c>
      <c r="SK117" s="107">
        <f>(SG117/1000)*Parameters!$H$5</f>
        <v>0</v>
      </c>
      <c r="SL117" s="108">
        <f t="shared" si="65"/>
        <v>8.250166666666667E-5</v>
      </c>
      <c r="SM117" s="109">
        <f t="shared" si="60"/>
        <v>1</v>
      </c>
      <c r="SN117" s="109">
        <f t="shared" si="72"/>
        <v>0</v>
      </c>
      <c r="SO117" s="109">
        <f t="shared" si="73"/>
        <v>0</v>
      </c>
      <c r="SP117" s="109">
        <f t="shared" si="74"/>
        <v>0</v>
      </c>
      <c r="SQ117" s="110">
        <f>SUM(GS117*Parameters!$L$2,GT117*Parameters!$L$3,GU117*Parameters!$L$4,GV117*Parameters!$L$5)</f>
        <v>5.4</v>
      </c>
      <c r="SR117" s="110">
        <f>SUM(LF117*Parameters!$L$2,LG117*Parameters!$L$3,LH117*Parameters!$L$4,LI117*Parameters!$L$5)</f>
        <v>5.4</v>
      </c>
      <c r="SS117" s="110">
        <f>SUM(PS117*Parameters!$L$2,PT117*Parameters!$L$3,PU117*Parameters!$L$4,PV117*Parameters!$L$5)</f>
        <v>5.4</v>
      </c>
      <c r="ST117" s="110">
        <f t="shared" si="66"/>
        <v>5.4000000000000012</v>
      </c>
      <c r="SU117" s="111">
        <f t="shared" si="67"/>
        <v>0.51790123456790116</v>
      </c>
      <c r="SV117" s="111">
        <f t="shared" si="68"/>
        <v>0</v>
      </c>
      <c r="SW117" s="111">
        <f t="shared" si="69"/>
        <v>0</v>
      </c>
      <c r="SX117" s="111">
        <f t="shared" si="70"/>
        <v>0</v>
      </c>
      <c r="SY117" s="162">
        <f t="shared" si="87"/>
        <v>45647</v>
      </c>
      <c r="SZ117" s="162">
        <f t="shared" si="71"/>
        <v>45648</v>
      </c>
    </row>
    <row r="118" spans="1:520">
      <c r="A118" s="250">
        <v>45647.7372656019</v>
      </c>
      <c r="B118" s="250">
        <v>45647.741699085702</v>
      </c>
      <c r="C118" s="250">
        <v>45647</v>
      </c>
      <c r="D118" s="115"/>
      <c r="E118" s="115" t="s">
        <v>322</v>
      </c>
      <c r="F118" s="115"/>
      <c r="G118" s="115" t="s">
        <v>322</v>
      </c>
      <c r="H118" s="115"/>
      <c r="I118" s="115" t="s">
        <v>323</v>
      </c>
      <c r="J118" s="115"/>
      <c r="K118" s="115" t="s">
        <v>727</v>
      </c>
      <c r="L118" s="152" t="s">
        <v>2176</v>
      </c>
      <c r="M118" s="245" t="s">
        <v>549</v>
      </c>
      <c r="N118" s="115" t="s">
        <v>331</v>
      </c>
      <c r="O118" s="115">
        <v>1</v>
      </c>
      <c r="P118" s="115">
        <v>0</v>
      </c>
      <c r="Q118" s="115">
        <v>0</v>
      </c>
      <c r="R118" s="115">
        <v>0</v>
      </c>
      <c r="S118" s="115">
        <v>0</v>
      </c>
      <c r="T118" s="115">
        <v>0</v>
      </c>
      <c r="U118" s="115"/>
      <c r="V118" s="115" t="s">
        <v>329</v>
      </c>
      <c r="W118" s="115">
        <v>0</v>
      </c>
      <c r="X118" s="115">
        <v>1</v>
      </c>
      <c r="Y118" s="115">
        <v>0</v>
      </c>
      <c r="Z118" s="117">
        <v>0</v>
      </c>
      <c r="AA118" s="115">
        <v>0</v>
      </c>
      <c r="AB118" s="115">
        <v>0</v>
      </c>
      <c r="AC118" s="115">
        <v>0</v>
      </c>
      <c r="AD118" s="115">
        <v>0</v>
      </c>
      <c r="AE118" s="115">
        <v>0</v>
      </c>
      <c r="AF118" s="115">
        <v>0</v>
      </c>
      <c r="AG118" s="115">
        <v>0</v>
      </c>
      <c r="AH118" s="115"/>
      <c r="AI118" s="115"/>
      <c r="AJ118" s="115"/>
      <c r="AK118" s="115"/>
      <c r="AL118" s="115"/>
      <c r="AM118" s="115"/>
      <c r="AN118" s="115"/>
      <c r="AO118" s="115"/>
      <c r="AP118" s="115"/>
      <c r="AQ118" s="115"/>
      <c r="AR118" s="115"/>
      <c r="AS118" s="115"/>
      <c r="AT118" s="115"/>
      <c r="AU118" s="115"/>
      <c r="AV118" s="115"/>
      <c r="AW118" s="115"/>
      <c r="AX118" s="115"/>
      <c r="AY118" s="115"/>
      <c r="AZ118" s="115"/>
      <c r="BA118" s="115"/>
      <c r="BB118" s="115"/>
      <c r="BC118" s="115"/>
      <c r="BD118" s="115"/>
      <c r="BE118" s="115"/>
      <c r="BF118" s="191"/>
      <c r="BG118" s="115"/>
      <c r="BH118" s="122"/>
      <c r="BI118" s="115"/>
      <c r="BJ118" s="115"/>
      <c r="BK118" s="122"/>
      <c r="BL118" s="115"/>
      <c r="BM118" s="115"/>
      <c r="BN118" s="115"/>
      <c r="BO118" s="115">
        <v>12.11</v>
      </c>
      <c r="BP118" s="115" t="s">
        <v>2237</v>
      </c>
      <c r="BQ118" s="122" t="s">
        <v>2238</v>
      </c>
      <c r="BR118" s="115"/>
      <c r="BS118" s="115"/>
      <c r="BT118" s="115"/>
      <c r="BU118" s="115"/>
      <c r="BV118" s="115"/>
      <c r="BW118" s="115"/>
      <c r="BX118" s="115"/>
      <c r="BY118" s="115"/>
      <c r="BZ118" s="115"/>
      <c r="CA118" s="115"/>
      <c r="CB118" s="115"/>
      <c r="CC118" s="115"/>
      <c r="CD118" s="115"/>
      <c r="CE118" s="115"/>
      <c r="CF118" s="115"/>
      <c r="CG118" s="115"/>
      <c r="CH118" s="115"/>
      <c r="CI118" s="115"/>
      <c r="CJ118" s="115"/>
      <c r="CK118" s="115"/>
      <c r="CL118" s="115"/>
      <c r="CM118" s="115"/>
      <c r="CN118" s="115"/>
      <c r="CO118" s="115"/>
      <c r="CP118" s="115"/>
      <c r="CQ118" s="115"/>
      <c r="CR118" s="115"/>
      <c r="CS118" s="115"/>
      <c r="CT118" s="115"/>
      <c r="CU118" s="115"/>
      <c r="CV118" s="115"/>
      <c r="CW118" s="115"/>
      <c r="CX118" s="115"/>
      <c r="CY118" s="115"/>
      <c r="CZ118" s="115"/>
      <c r="DA118" s="115"/>
      <c r="DB118" s="115"/>
      <c r="DC118" s="115"/>
      <c r="DD118" s="115"/>
      <c r="DE118" s="115"/>
      <c r="DF118" s="115"/>
      <c r="DG118" s="115"/>
      <c r="DH118" s="115"/>
      <c r="DI118" s="115"/>
      <c r="DJ118" s="115"/>
      <c r="DK118" s="115"/>
      <c r="DL118" s="115"/>
      <c r="DM118" s="115"/>
      <c r="DN118" s="172"/>
      <c r="DO118" s="115"/>
      <c r="DP118" s="124"/>
      <c r="DQ118" s="115"/>
      <c r="DR118" s="124"/>
      <c r="DS118" s="115"/>
      <c r="DT118" s="115"/>
      <c r="DU118" s="115"/>
      <c r="DV118" s="115"/>
      <c r="DW118" s="250" t="s">
        <v>808</v>
      </c>
      <c r="DX118" s="115"/>
      <c r="DY118" s="115"/>
      <c r="DZ118" s="115"/>
      <c r="EA118" s="115"/>
      <c r="EB118" s="115"/>
      <c r="EC118" s="115"/>
      <c r="ED118" s="115" t="s">
        <v>2239</v>
      </c>
      <c r="EE118" s="161">
        <v>45648.720594305603</v>
      </c>
      <c r="EF118" s="262">
        <v>45651.722901469897</v>
      </c>
      <c r="EG118" s="252">
        <v>45648</v>
      </c>
      <c r="EH118" s="129"/>
      <c r="EI118" s="129" t="s">
        <v>322</v>
      </c>
      <c r="EJ118" s="129"/>
      <c r="EK118" s="129" t="s">
        <v>322</v>
      </c>
      <c r="EL118" s="129"/>
      <c r="EM118" s="129" t="s">
        <v>323</v>
      </c>
      <c r="EN118" s="129"/>
      <c r="EO118" s="129" t="s">
        <v>727</v>
      </c>
      <c r="EP118" s="153" t="s">
        <v>808</v>
      </c>
      <c r="EQ118" s="153" t="s">
        <v>549</v>
      </c>
      <c r="ER118" s="129" t="s">
        <v>331</v>
      </c>
      <c r="ES118" s="129">
        <v>1</v>
      </c>
      <c r="ET118" s="129">
        <v>0</v>
      </c>
      <c r="EU118" s="129">
        <v>0</v>
      </c>
      <c r="EV118" s="129">
        <v>0</v>
      </c>
      <c r="EW118" s="129">
        <v>0</v>
      </c>
      <c r="EX118" s="129">
        <v>0</v>
      </c>
      <c r="EY118" s="129"/>
      <c r="EZ118" s="129" t="s">
        <v>329</v>
      </c>
      <c r="FA118" s="129">
        <v>0</v>
      </c>
      <c r="FB118" s="129">
        <v>1</v>
      </c>
      <c r="FC118" s="129">
        <v>0</v>
      </c>
      <c r="FD118" s="129">
        <v>0</v>
      </c>
      <c r="FE118" s="129">
        <v>0</v>
      </c>
      <c r="FF118" s="129">
        <v>0</v>
      </c>
      <c r="FG118" s="129">
        <v>0</v>
      </c>
      <c r="FH118" s="129">
        <v>0</v>
      </c>
      <c r="FI118" s="129">
        <v>0</v>
      </c>
      <c r="FJ118" s="129">
        <v>0</v>
      </c>
      <c r="FK118" s="129">
        <v>0</v>
      </c>
      <c r="FL118" s="129"/>
      <c r="FM118" s="129"/>
      <c r="FN118" s="129"/>
      <c r="FO118" s="129"/>
      <c r="FP118" s="129"/>
      <c r="FQ118" s="129"/>
      <c r="FR118" s="129"/>
      <c r="FS118" s="129"/>
      <c r="FT118" s="129"/>
      <c r="FU118" s="129"/>
      <c r="FV118" s="129"/>
      <c r="FW118" s="129"/>
      <c r="FX118" s="129"/>
      <c r="FY118" s="129"/>
      <c r="FZ118" s="129"/>
      <c r="GA118" s="129"/>
      <c r="GB118" s="129"/>
      <c r="GC118" s="129"/>
      <c r="GD118" s="129"/>
      <c r="GE118" s="129"/>
      <c r="GF118" s="129"/>
      <c r="GG118" s="129"/>
      <c r="GH118" s="129"/>
      <c r="GI118" s="129"/>
      <c r="GJ118" s="129"/>
      <c r="GK118" s="129"/>
      <c r="GL118" s="129"/>
      <c r="GM118" s="129"/>
      <c r="GN118" s="129"/>
      <c r="GO118" s="129"/>
      <c r="GP118" s="129"/>
      <c r="GQ118" s="129"/>
      <c r="GR118" s="129"/>
      <c r="GS118" s="129">
        <v>2</v>
      </c>
      <c r="GT118" s="129">
        <v>3</v>
      </c>
      <c r="GU118" s="129">
        <v>1</v>
      </c>
      <c r="GV118" s="129">
        <v>1</v>
      </c>
      <c r="GW118" s="129"/>
      <c r="GX118" s="129"/>
      <c r="GY118" s="129"/>
      <c r="GZ118" s="129"/>
      <c r="HA118" s="129"/>
      <c r="HB118" s="129"/>
      <c r="HC118" s="129"/>
      <c r="HD118" s="186"/>
      <c r="HE118" s="129"/>
      <c r="HF118" s="140"/>
      <c r="HG118" s="129"/>
      <c r="HH118" s="129"/>
      <c r="HI118" s="129"/>
      <c r="HJ118" s="129"/>
      <c r="HK118" s="129"/>
      <c r="HL118" s="129"/>
      <c r="HM118" s="129">
        <v>9.2899999999999991</v>
      </c>
      <c r="HN118" s="129" t="s">
        <v>2240</v>
      </c>
      <c r="HO118" s="140" t="s">
        <v>2241</v>
      </c>
      <c r="HP118" s="129">
        <v>0</v>
      </c>
      <c r="HQ118" s="129"/>
      <c r="HR118" s="129"/>
      <c r="HS118" s="129"/>
      <c r="HT118" s="129"/>
      <c r="HU118" s="129"/>
      <c r="HV118" s="129"/>
      <c r="HW118" s="129"/>
      <c r="HX118" s="129"/>
      <c r="HY118" s="129"/>
      <c r="HZ118" s="129"/>
      <c r="IA118" s="129"/>
      <c r="IB118" s="129"/>
      <c r="IC118" s="129"/>
      <c r="ID118" s="129"/>
      <c r="IE118" s="129"/>
      <c r="IF118" s="129"/>
      <c r="IG118" s="129"/>
      <c r="IH118" s="129"/>
      <c r="II118" s="129"/>
      <c r="IJ118" s="129"/>
      <c r="IK118" s="129"/>
      <c r="IL118" s="177" t="s">
        <v>756</v>
      </c>
      <c r="IM118" s="129"/>
      <c r="IN118" s="139"/>
      <c r="IO118" s="129"/>
      <c r="IP118" s="129"/>
      <c r="IQ118" s="129" t="s">
        <v>2242</v>
      </c>
      <c r="IR118" s="266">
        <v>45649.735045868103</v>
      </c>
      <c r="IS118" s="266">
        <v>45649.740299039302</v>
      </c>
      <c r="IT118" s="265">
        <v>45649</v>
      </c>
      <c r="IU118" s="142"/>
      <c r="IV118" s="142" t="s">
        <v>322</v>
      </c>
      <c r="IW118" s="142"/>
      <c r="IX118" s="142" t="s">
        <v>322</v>
      </c>
      <c r="IY118" s="142"/>
      <c r="IZ118" s="142" t="s">
        <v>323</v>
      </c>
      <c r="JA118" s="142"/>
      <c r="JB118" s="142" t="s">
        <v>727</v>
      </c>
      <c r="JC118" s="154" t="s">
        <v>756</v>
      </c>
      <c r="JD118" s="154" t="s">
        <v>549</v>
      </c>
      <c r="JE118" s="142" t="s">
        <v>331</v>
      </c>
      <c r="JF118" s="142">
        <v>1</v>
      </c>
      <c r="JG118" s="142">
        <v>0</v>
      </c>
      <c r="JH118" s="142">
        <v>0</v>
      </c>
      <c r="JI118" s="142">
        <v>0</v>
      </c>
      <c r="JJ118" s="142">
        <v>0</v>
      </c>
      <c r="JK118" s="142">
        <v>0</v>
      </c>
      <c r="JL118" s="142"/>
      <c r="JM118" s="142" t="s">
        <v>329</v>
      </c>
      <c r="JN118" s="142">
        <v>0</v>
      </c>
      <c r="JO118" s="142">
        <v>1</v>
      </c>
      <c r="JP118" s="142">
        <v>0</v>
      </c>
      <c r="JQ118" s="142">
        <v>0</v>
      </c>
      <c r="JR118" s="142">
        <v>0</v>
      </c>
      <c r="JS118" s="142">
        <v>0</v>
      </c>
      <c r="JT118" s="142">
        <v>0</v>
      </c>
      <c r="JU118" s="145">
        <v>0</v>
      </c>
      <c r="JV118" s="142">
        <v>0</v>
      </c>
      <c r="JW118" s="142">
        <v>0</v>
      </c>
      <c r="JX118" s="142">
        <v>0</v>
      </c>
      <c r="JY118" s="142"/>
      <c r="JZ118" s="142"/>
      <c r="KA118" s="142"/>
      <c r="KB118" s="142"/>
      <c r="KC118" s="142"/>
      <c r="KD118" s="142"/>
      <c r="KE118" s="142"/>
      <c r="KF118" s="142"/>
      <c r="KG118" s="142"/>
      <c r="KH118" s="142"/>
      <c r="KI118" s="142"/>
      <c r="KJ118" s="142"/>
      <c r="KK118" s="142"/>
      <c r="KL118" s="142"/>
      <c r="KM118" s="142"/>
      <c r="KN118" s="142"/>
      <c r="KO118" s="142"/>
      <c r="KP118" s="142"/>
      <c r="KQ118" s="142"/>
      <c r="KR118" s="142"/>
      <c r="KS118" s="142"/>
      <c r="KT118" s="142"/>
      <c r="KU118" s="142"/>
      <c r="KV118" s="142"/>
      <c r="KW118" s="142"/>
      <c r="KX118" s="142"/>
      <c r="KY118" s="142"/>
      <c r="KZ118" s="142"/>
      <c r="LA118" s="142"/>
      <c r="LB118" s="142"/>
      <c r="LC118" s="142"/>
      <c r="LD118" s="142"/>
      <c r="LE118" s="142"/>
      <c r="LF118" s="142">
        <v>5</v>
      </c>
      <c r="LG118" s="142">
        <v>0</v>
      </c>
      <c r="LH118" s="142">
        <v>1</v>
      </c>
      <c r="LI118" s="142">
        <v>0</v>
      </c>
      <c r="LJ118" s="142"/>
      <c r="LK118" s="142"/>
      <c r="LL118" s="142"/>
      <c r="LM118" s="142"/>
      <c r="LN118" s="142"/>
      <c r="LO118" s="142"/>
      <c r="LP118" s="142"/>
      <c r="LQ118" s="194"/>
      <c r="LR118" s="142"/>
      <c r="LS118" s="144"/>
      <c r="LT118" s="142"/>
      <c r="LU118" s="142"/>
      <c r="LV118" s="142"/>
      <c r="LW118" s="142"/>
      <c r="LX118" s="142"/>
      <c r="LY118" s="142"/>
      <c r="LZ118" s="142">
        <v>6.69</v>
      </c>
      <c r="MA118" s="142" t="s">
        <v>2243</v>
      </c>
      <c r="MB118" s="144" t="s">
        <v>2244</v>
      </c>
      <c r="MC118" s="142">
        <v>0</v>
      </c>
      <c r="MD118" s="142"/>
      <c r="ME118" s="142"/>
      <c r="MF118" s="142"/>
      <c r="MG118" s="142"/>
      <c r="MH118" s="142"/>
      <c r="MI118" s="142"/>
      <c r="MJ118" s="142"/>
      <c r="MK118" s="142"/>
      <c r="ML118" s="142"/>
      <c r="MM118" s="142"/>
      <c r="MN118" s="142"/>
      <c r="MO118" s="142"/>
      <c r="MP118" s="142"/>
      <c r="MQ118" s="142"/>
      <c r="MR118" s="142"/>
      <c r="MS118" s="142"/>
      <c r="MT118" s="142"/>
      <c r="MU118" s="142"/>
      <c r="MV118" s="142"/>
      <c r="MW118" s="142"/>
      <c r="MX118" s="142"/>
      <c r="MY118" s="150"/>
      <c r="MZ118" s="142"/>
      <c r="NA118" s="181" t="s">
        <v>759</v>
      </c>
      <c r="NB118" s="142"/>
      <c r="NC118" s="142"/>
      <c r="ND118" s="142" t="s">
        <v>2245</v>
      </c>
      <c r="NE118" s="271">
        <v>45650.736894988397</v>
      </c>
      <c r="NF118" s="271">
        <v>45650.741244398101</v>
      </c>
      <c r="NG118" s="270">
        <v>45650</v>
      </c>
      <c r="NH118" s="128"/>
      <c r="NI118" s="128" t="s">
        <v>322</v>
      </c>
      <c r="NJ118" s="128"/>
      <c r="NK118" s="128" t="s">
        <v>322</v>
      </c>
      <c r="NL118" s="128"/>
      <c r="NM118" s="128" t="s">
        <v>323</v>
      </c>
      <c r="NN118" s="128"/>
      <c r="NO118" s="128" t="s">
        <v>727</v>
      </c>
      <c r="NP118" s="136" t="s">
        <v>759</v>
      </c>
      <c r="NQ118" s="136" t="s">
        <v>549</v>
      </c>
      <c r="NR118" s="128" t="s">
        <v>331</v>
      </c>
      <c r="NS118" s="128">
        <v>1</v>
      </c>
      <c r="NT118" s="128">
        <v>0</v>
      </c>
      <c r="NU118" s="128">
        <v>0</v>
      </c>
      <c r="NV118" s="128">
        <v>0</v>
      </c>
      <c r="NW118" s="128">
        <v>0</v>
      </c>
      <c r="NX118" s="128">
        <v>0</v>
      </c>
      <c r="NY118" s="128"/>
      <c r="NZ118" s="128" t="s">
        <v>329</v>
      </c>
      <c r="OA118" s="128">
        <v>0</v>
      </c>
      <c r="OB118" s="128">
        <v>1</v>
      </c>
      <c r="OC118" s="128">
        <v>0</v>
      </c>
      <c r="OD118" s="128">
        <v>0</v>
      </c>
      <c r="OE118" s="128">
        <v>0</v>
      </c>
      <c r="OF118" s="128">
        <v>0</v>
      </c>
      <c r="OG118" s="128">
        <v>0</v>
      </c>
      <c r="OH118" s="128">
        <v>0</v>
      </c>
      <c r="OI118" s="128">
        <v>0</v>
      </c>
      <c r="OJ118" s="128">
        <v>0</v>
      </c>
      <c r="OK118" s="128">
        <v>0</v>
      </c>
      <c r="OL118" s="128"/>
      <c r="OM118" s="128"/>
      <c r="ON118" s="128"/>
      <c r="OO118" s="128"/>
      <c r="OP118" s="128"/>
      <c r="OQ118" s="128"/>
      <c r="OR118" s="128"/>
      <c r="OS118" s="128"/>
      <c r="OT118" s="128"/>
      <c r="OU118" s="128"/>
      <c r="OV118" s="128"/>
      <c r="OW118" s="128"/>
      <c r="OX118" s="128"/>
      <c r="OY118" s="128"/>
      <c r="OZ118" s="128"/>
      <c r="PA118" s="128"/>
      <c r="PB118" s="128"/>
      <c r="PC118" s="128"/>
      <c r="PD118" s="128"/>
      <c r="PE118" s="128"/>
      <c r="PF118" s="128"/>
      <c r="PG118" s="128"/>
      <c r="PH118" s="128"/>
      <c r="PI118" s="128"/>
      <c r="PJ118" s="128"/>
      <c r="PK118" s="128"/>
      <c r="PL118" s="128"/>
      <c r="PM118" s="128"/>
      <c r="PN118" s="128"/>
      <c r="PO118" s="128"/>
      <c r="PP118" s="128"/>
      <c r="PQ118" s="128"/>
      <c r="PR118" s="128"/>
      <c r="PS118" s="128">
        <v>5</v>
      </c>
      <c r="PT118" s="128">
        <v>0</v>
      </c>
      <c r="PU118" s="128">
        <v>1</v>
      </c>
      <c r="PV118" s="128">
        <v>0</v>
      </c>
      <c r="PW118" s="128"/>
      <c r="PX118" s="128"/>
      <c r="PY118" s="128"/>
      <c r="PZ118" s="128"/>
      <c r="QA118" s="128"/>
      <c r="QB118" s="128"/>
      <c r="QC118" s="128"/>
      <c r="QD118" s="198"/>
      <c r="QE118" s="128"/>
      <c r="QF118" s="163"/>
      <c r="QG118" s="128"/>
      <c r="QH118" s="128"/>
      <c r="QI118" s="128"/>
      <c r="QJ118" s="128"/>
      <c r="QK118" s="128"/>
      <c r="QL118" s="128"/>
      <c r="QM118" s="128">
        <v>4.04</v>
      </c>
      <c r="QN118" s="128" t="s">
        <v>2246</v>
      </c>
      <c r="QO118" s="163" t="s">
        <v>2247</v>
      </c>
      <c r="QP118" s="128">
        <v>0</v>
      </c>
      <c r="QQ118" s="128"/>
      <c r="QR118" s="128"/>
      <c r="QS118" s="128"/>
      <c r="QT118" s="128"/>
      <c r="QU118" s="128"/>
      <c r="QV118" s="128"/>
      <c r="QW118" s="128"/>
      <c r="QX118" s="128"/>
      <c r="QY118" s="128"/>
      <c r="QZ118" s="128"/>
      <c r="RA118" s="128"/>
      <c r="RB118" s="128"/>
      <c r="RC118" s="128"/>
      <c r="RD118" s="128"/>
      <c r="RE118" s="128"/>
      <c r="RF118" s="128"/>
      <c r="RG118" s="128"/>
      <c r="RH118" s="128"/>
      <c r="RI118" s="128"/>
      <c r="RJ118" s="128"/>
      <c r="RK118" s="128"/>
      <c r="RL118" s="128"/>
      <c r="RM118" s="130"/>
      <c r="RN118" s="128"/>
      <c r="RO118" s="130"/>
      <c r="RP118" s="128"/>
      <c r="RQ118" s="128" t="s">
        <v>2248</v>
      </c>
      <c r="RR118" s="105">
        <f t="shared" si="75"/>
        <v>2.8200000000000003</v>
      </c>
      <c r="RS118" s="113">
        <f t="shared" si="76"/>
        <v>2.5999999999999988</v>
      </c>
      <c r="RT118" s="105">
        <f t="shared" si="77"/>
        <v>2.6500000000000004</v>
      </c>
      <c r="RU118" s="105">
        <f t="shared" si="78"/>
        <v>0</v>
      </c>
      <c r="RV118" s="105">
        <f t="shared" si="79"/>
        <v>0</v>
      </c>
      <c r="RW118" s="105">
        <f t="shared" si="80"/>
        <v>0</v>
      </c>
      <c r="RX118" s="105">
        <f t="shared" si="81"/>
        <v>0</v>
      </c>
      <c r="RY118" s="105">
        <f t="shared" si="82"/>
        <v>0</v>
      </c>
      <c r="RZ118" s="105">
        <f t="shared" si="83"/>
        <v>0</v>
      </c>
      <c r="SA118" s="105">
        <f t="shared" si="84"/>
        <v>0</v>
      </c>
      <c r="SB118" s="105">
        <f t="shared" si="85"/>
        <v>0</v>
      </c>
      <c r="SC118" s="105">
        <f t="shared" si="86"/>
        <v>0</v>
      </c>
      <c r="SD118" s="106">
        <f t="shared" si="62"/>
        <v>2.69</v>
      </c>
      <c r="SE118" s="106">
        <f t="shared" si="63"/>
        <v>0</v>
      </c>
      <c r="SF118" s="106">
        <f t="shared" si="64"/>
        <v>0</v>
      </c>
      <c r="SG118" s="106">
        <f t="shared" si="59"/>
        <v>0</v>
      </c>
      <c r="SH118" s="107">
        <f>(SD118/1000)*Parameters!$H$2</f>
        <v>7.9355000000000002E-5</v>
      </c>
      <c r="SI118" s="107">
        <f>(SE118/1000)*Parameters!$H$4</f>
        <v>0</v>
      </c>
      <c r="SJ118" s="107">
        <f>(SF118/1000)*Parameters!$H$3</f>
        <v>0</v>
      </c>
      <c r="SK118" s="107">
        <f>(SG118/1000)*Parameters!$H$5</f>
        <v>0</v>
      </c>
      <c r="SL118" s="108">
        <f t="shared" si="65"/>
        <v>7.9355000000000002E-5</v>
      </c>
      <c r="SM118" s="109">
        <f t="shared" si="60"/>
        <v>1</v>
      </c>
      <c r="SN118" s="109">
        <f t="shared" si="72"/>
        <v>0</v>
      </c>
      <c r="SO118" s="109">
        <f t="shared" si="73"/>
        <v>0</v>
      </c>
      <c r="SP118" s="109">
        <f t="shared" si="74"/>
        <v>0</v>
      </c>
      <c r="SQ118" s="110">
        <f>SUM(GS118*Parameters!$L$2,GT118*Parameters!$L$3,GU118*Parameters!$L$4,GV118*Parameters!$L$5)</f>
        <v>5.2</v>
      </c>
      <c r="SR118" s="110">
        <f>SUM(LF118*Parameters!$L$2,LG118*Parameters!$L$3,LH118*Parameters!$L$4,LI118*Parameters!$L$5)</f>
        <v>3.5</v>
      </c>
      <c r="SS118" s="110">
        <f>SUM(PS118*Parameters!$L$2,PT118*Parameters!$L$3,PU118*Parameters!$L$4,PV118*Parameters!$L$5)</f>
        <v>3.5</v>
      </c>
      <c r="ST118" s="110">
        <f t="shared" si="66"/>
        <v>4.0666666666666664</v>
      </c>
      <c r="SU118" s="111">
        <f t="shared" si="67"/>
        <v>0.68076923076923068</v>
      </c>
      <c r="SV118" s="111">
        <f t="shared" si="68"/>
        <v>0</v>
      </c>
      <c r="SW118" s="111">
        <f t="shared" si="69"/>
        <v>0</v>
      </c>
      <c r="SX118" s="111">
        <f t="shared" si="70"/>
        <v>0</v>
      </c>
      <c r="SY118" s="162">
        <f t="shared" si="87"/>
        <v>45647</v>
      </c>
      <c r="SZ118" s="162">
        <f t="shared" si="71"/>
        <v>45648</v>
      </c>
    </row>
    <row r="119" spans="1:520">
      <c r="A119" s="250">
        <v>45647.443476898101</v>
      </c>
      <c r="B119" s="250">
        <v>45651.687004537001</v>
      </c>
      <c r="C119" s="250">
        <v>45647</v>
      </c>
      <c r="D119" s="115"/>
      <c r="E119" s="115" t="s">
        <v>322</v>
      </c>
      <c r="F119" s="115"/>
      <c r="G119" s="115" t="s">
        <v>322</v>
      </c>
      <c r="H119" s="115"/>
      <c r="I119" s="115" t="s">
        <v>323</v>
      </c>
      <c r="J119" s="115"/>
      <c r="K119" s="115" t="s">
        <v>727</v>
      </c>
      <c r="L119" s="152" t="s">
        <v>2176</v>
      </c>
      <c r="M119" s="245" t="s">
        <v>550</v>
      </c>
      <c r="N119" s="115" t="s">
        <v>331</v>
      </c>
      <c r="O119" s="115">
        <v>1</v>
      </c>
      <c r="P119" s="115">
        <v>0</v>
      </c>
      <c r="Q119" s="115">
        <v>0</v>
      </c>
      <c r="R119" s="115">
        <v>0</v>
      </c>
      <c r="S119" s="115">
        <v>0</v>
      </c>
      <c r="T119" s="115">
        <v>0</v>
      </c>
      <c r="U119" s="115"/>
      <c r="V119" s="115" t="s">
        <v>329</v>
      </c>
      <c r="W119" s="115">
        <v>0</v>
      </c>
      <c r="X119" s="115">
        <v>1</v>
      </c>
      <c r="Y119" s="115">
        <v>0</v>
      </c>
      <c r="Z119" s="117">
        <v>0</v>
      </c>
      <c r="AA119" s="115">
        <v>0</v>
      </c>
      <c r="AB119" s="115">
        <v>0</v>
      </c>
      <c r="AC119" s="115">
        <v>0</v>
      </c>
      <c r="AD119" s="115">
        <v>0</v>
      </c>
      <c r="AE119" s="115">
        <v>0</v>
      </c>
      <c r="AF119" s="115">
        <v>0</v>
      </c>
      <c r="AG119" s="115">
        <v>0</v>
      </c>
      <c r="AH119" s="115"/>
      <c r="AI119" s="115"/>
      <c r="AJ119" s="115"/>
      <c r="AK119" s="115"/>
      <c r="AL119" s="115"/>
      <c r="AM119" s="115"/>
      <c r="AN119" s="115"/>
      <c r="AO119" s="115"/>
      <c r="AP119" s="115"/>
      <c r="AQ119" s="115"/>
      <c r="AR119" s="115"/>
      <c r="AS119" s="115"/>
      <c r="AT119" s="115"/>
      <c r="AU119" s="115"/>
      <c r="AV119" s="115"/>
      <c r="AW119" s="115"/>
      <c r="AX119" s="115"/>
      <c r="AY119" s="115"/>
      <c r="AZ119" s="115"/>
      <c r="BA119" s="115"/>
      <c r="BB119" s="115"/>
      <c r="BC119" s="115"/>
      <c r="BD119" s="115"/>
      <c r="BE119" s="115"/>
      <c r="BF119" s="191"/>
      <c r="BG119" s="115"/>
      <c r="BH119" s="122"/>
      <c r="BI119" s="115"/>
      <c r="BJ119" s="115"/>
      <c r="BK119" s="115"/>
      <c r="BL119" s="115"/>
      <c r="BM119" s="115"/>
      <c r="BN119" s="115"/>
      <c r="BO119" s="115">
        <v>12.06</v>
      </c>
      <c r="BP119" s="115" t="s">
        <v>2249</v>
      </c>
      <c r="BQ119" s="122" t="s">
        <v>2250</v>
      </c>
      <c r="BR119" s="115"/>
      <c r="BS119" s="115"/>
      <c r="BT119" s="115"/>
      <c r="BU119" s="115"/>
      <c r="BV119" s="115"/>
      <c r="BW119" s="115"/>
      <c r="BX119" s="115"/>
      <c r="BY119" s="115"/>
      <c r="BZ119" s="115"/>
      <c r="CA119" s="115"/>
      <c r="CB119" s="115"/>
      <c r="CC119" s="115"/>
      <c r="CD119" s="115"/>
      <c r="CE119" s="115"/>
      <c r="CF119" s="115"/>
      <c r="CG119" s="115"/>
      <c r="CH119" s="115"/>
      <c r="CI119" s="115"/>
      <c r="CJ119" s="115"/>
      <c r="CK119" s="115"/>
      <c r="CL119" s="115"/>
      <c r="CM119" s="115"/>
      <c r="CN119" s="115"/>
      <c r="CO119" s="115"/>
      <c r="CP119" s="115"/>
      <c r="CQ119" s="115"/>
      <c r="CR119" s="115"/>
      <c r="CS119" s="115"/>
      <c r="CT119" s="115"/>
      <c r="CU119" s="115"/>
      <c r="CV119" s="115"/>
      <c r="CW119" s="115"/>
      <c r="CX119" s="115"/>
      <c r="CY119" s="115"/>
      <c r="CZ119" s="115"/>
      <c r="DA119" s="115"/>
      <c r="DB119" s="115"/>
      <c r="DC119" s="115"/>
      <c r="DD119" s="115"/>
      <c r="DE119" s="115"/>
      <c r="DF119" s="115"/>
      <c r="DG119" s="115"/>
      <c r="DH119" s="115"/>
      <c r="DI119" s="115"/>
      <c r="DJ119" s="115"/>
      <c r="DK119" s="115"/>
      <c r="DL119" s="115"/>
      <c r="DM119" s="115"/>
      <c r="DN119" s="172"/>
      <c r="DO119" s="115"/>
      <c r="DP119" s="124"/>
      <c r="DQ119" s="115"/>
      <c r="DR119" s="124"/>
      <c r="DS119" s="115"/>
      <c r="DT119" s="115"/>
      <c r="DU119" s="115"/>
      <c r="DV119" s="115"/>
      <c r="DW119" s="250" t="s">
        <v>808</v>
      </c>
      <c r="DX119" s="115"/>
      <c r="DY119" s="115"/>
      <c r="DZ119" s="115"/>
      <c r="EA119" s="115"/>
      <c r="EB119" s="115"/>
      <c r="EC119" s="115"/>
      <c r="ED119" s="115" t="s">
        <v>2251</v>
      </c>
      <c r="EE119" s="161">
        <v>45648.447533032398</v>
      </c>
      <c r="EF119" s="262">
        <v>45648.450810428199</v>
      </c>
      <c r="EG119" s="252">
        <v>45648</v>
      </c>
      <c r="EH119" s="129"/>
      <c r="EI119" s="129" t="s">
        <v>322</v>
      </c>
      <c r="EJ119" s="129"/>
      <c r="EK119" s="129" t="s">
        <v>322</v>
      </c>
      <c r="EL119" s="129"/>
      <c r="EM119" s="129" t="s">
        <v>323</v>
      </c>
      <c r="EN119" s="129"/>
      <c r="EO119" s="129" t="s">
        <v>727</v>
      </c>
      <c r="EP119" s="153" t="s">
        <v>808</v>
      </c>
      <c r="EQ119" s="153" t="s">
        <v>550</v>
      </c>
      <c r="ER119" s="129" t="s">
        <v>331</v>
      </c>
      <c r="ES119" s="129">
        <v>1</v>
      </c>
      <c r="ET119" s="129">
        <v>0</v>
      </c>
      <c r="EU119" s="129">
        <v>0</v>
      </c>
      <c r="EV119" s="129">
        <v>0</v>
      </c>
      <c r="EW119" s="129">
        <v>0</v>
      </c>
      <c r="EX119" s="129">
        <v>0</v>
      </c>
      <c r="EY119" s="129"/>
      <c r="EZ119" s="129" t="s">
        <v>329</v>
      </c>
      <c r="FA119" s="129">
        <v>0</v>
      </c>
      <c r="FB119" s="129">
        <v>1</v>
      </c>
      <c r="FC119" s="129">
        <v>0</v>
      </c>
      <c r="FD119" s="129">
        <v>0</v>
      </c>
      <c r="FE119" s="129">
        <v>0</v>
      </c>
      <c r="FF119" s="129">
        <v>0</v>
      </c>
      <c r="FG119" s="129">
        <v>0</v>
      </c>
      <c r="FH119" s="129">
        <v>0</v>
      </c>
      <c r="FI119" s="129">
        <v>0</v>
      </c>
      <c r="FJ119" s="129">
        <v>0</v>
      </c>
      <c r="FK119" s="129">
        <v>0</v>
      </c>
      <c r="FL119" s="129"/>
      <c r="FM119" s="129"/>
      <c r="FN119" s="129"/>
      <c r="FO119" s="129"/>
      <c r="FP119" s="129"/>
      <c r="FQ119" s="129"/>
      <c r="FR119" s="129"/>
      <c r="FS119" s="129"/>
      <c r="FT119" s="129"/>
      <c r="FU119" s="129"/>
      <c r="FV119" s="129"/>
      <c r="FW119" s="129"/>
      <c r="FX119" s="129"/>
      <c r="FY119" s="129"/>
      <c r="FZ119" s="129"/>
      <c r="GA119" s="129"/>
      <c r="GB119" s="129"/>
      <c r="GC119" s="129"/>
      <c r="GD119" s="129"/>
      <c r="GE119" s="129"/>
      <c r="GF119" s="129"/>
      <c r="GG119" s="129"/>
      <c r="GH119" s="129"/>
      <c r="GI119" s="129"/>
      <c r="GJ119" s="129"/>
      <c r="GK119" s="129"/>
      <c r="GL119" s="129"/>
      <c r="GM119" s="129"/>
      <c r="GN119" s="129"/>
      <c r="GO119" s="129"/>
      <c r="GP119" s="129"/>
      <c r="GQ119" s="129"/>
      <c r="GR119" s="129"/>
      <c r="GS119" s="129">
        <v>0</v>
      </c>
      <c r="GT119" s="129">
        <v>2</v>
      </c>
      <c r="GU119" s="129">
        <v>3</v>
      </c>
      <c r="GV119" s="129">
        <v>0</v>
      </c>
      <c r="GW119" s="129"/>
      <c r="GX119" s="129"/>
      <c r="GY119" s="129"/>
      <c r="GZ119" s="129"/>
      <c r="HA119" s="129"/>
      <c r="HB119" s="129"/>
      <c r="HC119" s="129"/>
      <c r="HD119" s="186"/>
      <c r="HE119" s="129"/>
      <c r="HF119" s="140"/>
      <c r="HG119" s="129"/>
      <c r="HH119" s="129"/>
      <c r="HI119" s="129"/>
      <c r="HJ119" s="129"/>
      <c r="HK119" s="129"/>
      <c r="HL119" s="129"/>
      <c r="HM119" s="129">
        <v>9.2850000000000001</v>
      </c>
      <c r="HN119" s="129" t="s">
        <v>2252</v>
      </c>
      <c r="HO119" s="140" t="s">
        <v>2253</v>
      </c>
      <c r="HP119" s="129">
        <v>0</v>
      </c>
      <c r="HQ119" s="129"/>
      <c r="HR119" s="129"/>
      <c r="HS119" s="129"/>
      <c r="HT119" s="129"/>
      <c r="HU119" s="129"/>
      <c r="HV119" s="129"/>
      <c r="HW119" s="129"/>
      <c r="HX119" s="129"/>
      <c r="HY119" s="129"/>
      <c r="HZ119" s="129"/>
      <c r="IA119" s="129"/>
      <c r="IB119" s="129"/>
      <c r="IC119" s="129"/>
      <c r="ID119" s="129"/>
      <c r="IE119" s="129"/>
      <c r="IF119" s="129"/>
      <c r="IG119" s="129"/>
      <c r="IH119" s="129"/>
      <c r="II119" s="129"/>
      <c r="IJ119" s="129"/>
      <c r="IK119" s="129"/>
      <c r="IL119" s="177" t="s">
        <v>756</v>
      </c>
      <c r="IM119" s="129"/>
      <c r="IN119" s="139"/>
      <c r="IO119" s="129"/>
      <c r="IP119" s="129"/>
      <c r="IQ119" s="129" t="s">
        <v>2254</v>
      </c>
      <c r="IR119" s="266">
        <v>45649.449034895799</v>
      </c>
      <c r="IS119" s="266">
        <v>45649.451104583299</v>
      </c>
      <c r="IT119" s="265">
        <v>45649</v>
      </c>
      <c r="IU119" s="142"/>
      <c r="IV119" s="142" t="s">
        <v>322</v>
      </c>
      <c r="IW119" s="142"/>
      <c r="IX119" s="142" t="s">
        <v>322</v>
      </c>
      <c r="IY119" s="142"/>
      <c r="IZ119" s="142" t="s">
        <v>323</v>
      </c>
      <c r="JA119" s="142"/>
      <c r="JB119" s="142" t="s">
        <v>727</v>
      </c>
      <c r="JC119" s="154" t="s">
        <v>756</v>
      </c>
      <c r="JD119" s="154" t="s">
        <v>550</v>
      </c>
      <c r="JE119" s="142" t="s">
        <v>331</v>
      </c>
      <c r="JF119" s="142">
        <v>1</v>
      </c>
      <c r="JG119" s="142">
        <v>0</v>
      </c>
      <c r="JH119" s="142">
        <v>0</v>
      </c>
      <c r="JI119" s="142">
        <v>0</v>
      </c>
      <c r="JJ119" s="142">
        <v>0</v>
      </c>
      <c r="JK119" s="142">
        <v>0</v>
      </c>
      <c r="JL119" s="142"/>
      <c r="JM119" s="142" t="s">
        <v>329</v>
      </c>
      <c r="JN119" s="142">
        <v>0</v>
      </c>
      <c r="JO119" s="142">
        <v>1</v>
      </c>
      <c r="JP119" s="142">
        <v>0</v>
      </c>
      <c r="JQ119" s="142">
        <v>0</v>
      </c>
      <c r="JR119" s="142">
        <v>0</v>
      </c>
      <c r="JS119" s="142">
        <v>0</v>
      </c>
      <c r="JT119" s="142">
        <v>0</v>
      </c>
      <c r="JU119" s="145">
        <v>0</v>
      </c>
      <c r="JV119" s="142">
        <v>0</v>
      </c>
      <c r="JW119" s="142">
        <v>0</v>
      </c>
      <c r="JX119" s="142">
        <v>0</v>
      </c>
      <c r="JY119" s="142"/>
      <c r="JZ119" s="142"/>
      <c r="KA119" s="142"/>
      <c r="KB119" s="142"/>
      <c r="KC119" s="142"/>
      <c r="KD119" s="142"/>
      <c r="KE119" s="142"/>
      <c r="KF119" s="142"/>
      <c r="KG119" s="142"/>
      <c r="KH119" s="142"/>
      <c r="KI119" s="142"/>
      <c r="KJ119" s="142"/>
      <c r="KK119" s="142"/>
      <c r="KL119" s="142"/>
      <c r="KM119" s="142"/>
      <c r="KN119" s="142"/>
      <c r="KO119" s="142"/>
      <c r="KP119" s="142"/>
      <c r="KQ119" s="142"/>
      <c r="KR119" s="142"/>
      <c r="KS119" s="142"/>
      <c r="KT119" s="142"/>
      <c r="KU119" s="142"/>
      <c r="KV119" s="142"/>
      <c r="KW119" s="142"/>
      <c r="KX119" s="142"/>
      <c r="KY119" s="142"/>
      <c r="KZ119" s="142"/>
      <c r="LA119" s="142"/>
      <c r="LB119" s="142"/>
      <c r="LC119" s="142"/>
      <c r="LD119" s="142"/>
      <c r="LE119" s="142"/>
      <c r="LF119" s="142">
        <v>0</v>
      </c>
      <c r="LG119" s="142">
        <v>2</v>
      </c>
      <c r="LH119" s="142">
        <v>3</v>
      </c>
      <c r="LI119" s="142">
        <v>0</v>
      </c>
      <c r="LJ119" s="142"/>
      <c r="LK119" s="142"/>
      <c r="LL119" s="142"/>
      <c r="LM119" s="142"/>
      <c r="LN119" s="142"/>
      <c r="LO119" s="142"/>
      <c r="LP119" s="142"/>
      <c r="LQ119" s="194"/>
      <c r="LR119" s="142"/>
      <c r="LS119" s="144"/>
      <c r="LT119" s="142"/>
      <c r="LU119" s="142"/>
      <c r="LV119" s="142"/>
      <c r="LW119" s="142"/>
      <c r="LX119" s="142"/>
      <c r="LY119" s="142"/>
      <c r="LZ119" s="142">
        <v>6.48</v>
      </c>
      <c r="MA119" s="142" t="s">
        <v>2255</v>
      </c>
      <c r="MB119" s="144" t="s">
        <v>2256</v>
      </c>
      <c r="MC119" s="142">
        <v>0</v>
      </c>
      <c r="MD119" s="142"/>
      <c r="ME119" s="142"/>
      <c r="MF119" s="142"/>
      <c r="MG119" s="142"/>
      <c r="MH119" s="142"/>
      <c r="MI119" s="142"/>
      <c r="MJ119" s="142"/>
      <c r="MK119" s="142"/>
      <c r="ML119" s="142"/>
      <c r="MM119" s="142"/>
      <c r="MN119" s="142"/>
      <c r="MO119" s="142"/>
      <c r="MP119" s="142"/>
      <c r="MQ119" s="142"/>
      <c r="MR119" s="142"/>
      <c r="MS119" s="142"/>
      <c r="MT119" s="142"/>
      <c r="MU119" s="142"/>
      <c r="MV119" s="142"/>
      <c r="MW119" s="142"/>
      <c r="MX119" s="142"/>
      <c r="MY119" s="150"/>
      <c r="MZ119" s="142"/>
      <c r="NA119" s="181" t="s">
        <v>759</v>
      </c>
      <c r="NB119" s="142"/>
      <c r="NC119" s="142"/>
      <c r="ND119" s="142" t="s">
        <v>2257</v>
      </c>
      <c r="NE119" s="271">
        <v>45650.449231516199</v>
      </c>
      <c r="NF119" s="271">
        <v>45650.4511779514</v>
      </c>
      <c r="NG119" s="270">
        <v>45650</v>
      </c>
      <c r="NH119" s="128"/>
      <c r="NI119" s="128" t="s">
        <v>322</v>
      </c>
      <c r="NJ119" s="128"/>
      <c r="NK119" s="128" t="s">
        <v>322</v>
      </c>
      <c r="NL119" s="128"/>
      <c r="NM119" s="128" t="s">
        <v>323</v>
      </c>
      <c r="NN119" s="128"/>
      <c r="NO119" s="128" t="s">
        <v>727</v>
      </c>
      <c r="NP119" s="136" t="s">
        <v>759</v>
      </c>
      <c r="NQ119" s="136" t="s">
        <v>550</v>
      </c>
      <c r="NR119" s="128" t="s">
        <v>331</v>
      </c>
      <c r="NS119" s="128">
        <v>1</v>
      </c>
      <c r="NT119" s="128">
        <v>0</v>
      </c>
      <c r="NU119" s="128">
        <v>0</v>
      </c>
      <c r="NV119" s="128">
        <v>0</v>
      </c>
      <c r="NW119" s="128">
        <v>0</v>
      </c>
      <c r="NX119" s="128">
        <v>0</v>
      </c>
      <c r="NY119" s="128"/>
      <c r="NZ119" s="128" t="s">
        <v>329</v>
      </c>
      <c r="OA119" s="128">
        <v>0</v>
      </c>
      <c r="OB119" s="128">
        <v>1</v>
      </c>
      <c r="OC119" s="128">
        <v>0</v>
      </c>
      <c r="OD119" s="128">
        <v>0</v>
      </c>
      <c r="OE119" s="128">
        <v>0</v>
      </c>
      <c r="OF119" s="128">
        <v>0</v>
      </c>
      <c r="OG119" s="128">
        <v>0</v>
      </c>
      <c r="OH119" s="128">
        <v>0</v>
      </c>
      <c r="OI119" s="128">
        <v>0</v>
      </c>
      <c r="OJ119" s="128">
        <v>0</v>
      </c>
      <c r="OK119" s="128">
        <v>0</v>
      </c>
      <c r="OL119" s="128"/>
      <c r="OM119" s="128"/>
      <c r="ON119" s="128"/>
      <c r="OO119" s="128"/>
      <c r="OP119" s="128"/>
      <c r="OQ119" s="128"/>
      <c r="OR119" s="128"/>
      <c r="OS119" s="128"/>
      <c r="OT119" s="128"/>
      <c r="OU119" s="128"/>
      <c r="OV119" s="128"/>
      <c r="OW119" s="128"/>
      <c r="OX119" s="128"/>
      <c r="OY119" s="128"/>
      <c r="OZ119" s="128"/>
      <c r="PA119" s="128"/>
      <c r="PB119" s="128"/>
      <c r="PC119" s="128"/>
      <c r="PD119" s="128"/>
      <c r="PE119" s="128"/>
      <c r="PF119" s="128"/>
      <c r="PG119" s="128"/>
      <c r="PH119" s="128"/>
      <c r="PI119" s="128"/>
      <c r="PJ119" s="128"/>
      <c r="PK119" s="128"/>
      <c r="PL119" s="128"/>
      <c r="PM119" s="128"/>
      <c r="PN119" s="128"/>
      <c r="PO119" s="128"/>
      <c r="PP119" s="128"/>
      <c r="PQ119" s="128"/>
      <c r="PR119" s="128"/>
      <c r="PS119" s="128">
        <v>0</v>
      </c>
      <c r="PT119" s="128">
        <v>2</v>
      </c>
      <c r="PU119" s="128">
        <v>3</v>
      </c>
      <c r="PV119" s="128">
        <v>0</v>
      </c>
      <c r="PW119" s="128"/>
      <c r="PX119" s="128"/>
      <c r="PY119" s="128"/>
      <c r="PZ119" s="128"/>
      <c r="QA119" s="128"/>
      <c r="QB119" s="128"/>
      <c r="QC119" s="128"/>
      <c r="QD119" s="198"/>
      <c r="QE119" s="128"/>
      <c r="QF119" s="163"/>
      <c r="QG119" s="128"/>
      <c r="QH119" s="128"/>
      <c r="QI119" s="128"/>
      <c r="QJ119" s="128"/>
      <c r="QK119" s="128"/>
      <c r="QL119" s="128"/>
      <c r="QM119" s="128">
        <v>3.66</v>
      </c>
      <c r="QN119" s="128" t="s">
        <v>2258</v>
      </c>
      <c r="QO119" s="163" t="s">
        <v>2259</v>
      </c>
      <c r="QP119" s="128">
        <v>0</v>
      </c>
      <c r="QQ119" s="128"/>
      <c r="QR119" s="128"/>
      <c r="QS119" s="128"/>
      <c r="QT119" s="128"/>
      <c r="QU119" s="128"/>
      <c r="QV119" s="128"/>
      <c r="QW119" s="128"/>
      <c r="QX119" s="128"/>
      <c r="QY119" s="128"/>
      <c r="QZ119" s="128"/>
      <c r="RA119" s="128"/>
      <c r="RB119" s="128"/>
      <c r="RC119" s="128"/>
      <c r="RD119" s="128"/>
      <c r="RE119" s="128"/>
      <c r="RF119" s="128"/>
      <c r="RG119" s="128"/>
      <c r="RH119" s="128"/>
      <c r="RI119" s="128"/>
      <c r="RJ119" s="128"/>
      <c r="RK119" s="128"/>
      <c r="RL119" s="128"/>
      <c r="RM119" s="130"/>
      <c r="RN119" s="128"/>
      <c r="RO119" s="130"/>
      <c r="RP119" s="128"/>
      <c r="RQ119" s="128" t="s">
        <v>2260</v>
      </c>
      <c r="RR119" s="105">
        <f t="shared" si="75"/>
        <v>2.7750000000000004</v>
      </c>
      <c r="RS119" s="113">
        <f t="shared" si="76"/>
        <v>2.8049999999999997</v>
      </c>
      <c r="RT119" s="105">
        <f t="shared" si="77"/>
        <v>2.8200000000000003</v>
      </c>
      <c r="RU119" s="105">
        <f t="shared" si="78"/>
        <v>0</v>
      </c>
      <c r="RV119" s="105">
        <f t="shared" si="79"/>
        <v>0</v>
      </c>
      <c r="RW119" s="105">
        <f t="shared" si="80"/>
        <v>0</v>
      </c>
      <c r="RX119" s="105">
        <f t="shared" si="81"/>
        <v>0</v>
      </c>
      <c r="RY119" s="105">
        <f t="shared" si="82"/>
        <v>0</v>
      </c>
      <c r="RZ119" s="105">
        <f t="shared" si="83"/>
        <v>0</v>
      </c>
      <c r="SA119" s="105">
        <f t="shared" si="84"/>
        <v>0</v>
      </c>
      <c r="SB119" s="105">
        <f t="shared" si="85"/>
        <v>0</v>
      </c>
      <c r="SC119" s="105">
        <f t="shared" si="86"/>
        <v>0</v>
      </c>
      <c r="SD119" s="106">
        <f t="shared" si="62"/>
        <v>2.8000000000000003</v>
      </c>
      <c r="SE119" s="106">
        <f t="shared" si="63"/>
        <v>0</v>
      </c>
      <c r="SF119" s="106">
        <f t="shared" si="64"/>
        <v>0</v>
      </c>
      <c r="SG119" s="106">
        <f t="shared" si="59"/>
        <v>0</v>
      </c>
      <c r="SH119" s="107">
        <f>(SD119/1000)*Parameters!$H$2</f>
        <v>8.2600000000000002E-5</v>
      </c>
      <c r="SI119" s="107">
        <f>(SE119/1000)*Parameters!$H$4</f>
        <v>0</v>
      </c>
      <c r="SJ119" s="107">
        <f>(SF119/1000)*Parameters!$H$3</f>
        <v>0</v>
      </c>
      <c r="SK119" s="107">
        <f>(SG119/1000)*Parameters!$H$5</f>
        <v>0</v>
      </c>
      <c r="SL119" s="108">
        <f t="shared" si="65"/>
        <v>8.2600000000000002E-5</v>
      </c>
      <c r="SM119" s="109">
        <f t="shared" si="60"/>
        <v>1</v>
      </c>
      <c r="SN119" s="109">
        <f t="shared" si="72"/>
        <v>0</v>
      </c>
      <c r="SO119" s="109">
        <f t="shared" si="73"/>
        <v>0</v>
      </c>
      <c r="SP119" s="109">
        <f t="shared" si="74"/>
        <v>0</v>
      </c>
      <c r="SQ119" s="110">
        <f>SUM(GS119*Parameters!$L$2,GT119*Parameters!$L$3,GU119*Parameters!$L$4,GV119*Parameters!$L$5)</f>
        <v>4.5999999999999996</v>
      </c>
      <c r="SR119" s="110">
        <f>SUM(LF119*Parameters!$L$2,LG119*Parameters!$L$3,LH119*Parameters!$L$4,LI119*Parameters!$L$5)</f>
        <v>4.5999999999999996</v>
      </c>
      <c r="SS119" s="110">
        <f>SUM(PS119*Parameters!$L$2,PT119*Parameters!$L$3,PU119*Parameters!$L$4,PV119*Parameters!$L$5)</f>
        <v>4.5999999999999996</v>
      </c>
      <c r="ST119" s="110">
        <f t="shared" si="66"/>
        <v>4.5999999999999996</v>
      </c>
      <c r="SU119" s="111">
        <f t="shared" si="67"/>
        <v>0.60869565217391308</v>
      </c>
      <c r="SV119" s="111">
        <f t="shared" si="68"/>
        <v>0</v>
      </c>
      <c r="SW119" s="111">
        <f t="shared" si="69"/>
        <v>0</v>
      </c>
      <c r="SX119" s="111">
        <f t="shared" si="70"/>
        <v>0</v>
      </c>
      <c r="SY119" s="162">
        <f t="shared" si="87"/>
        <v>45647</v>
      </c>
      <c r="SZ119" s="162">
        <f t="shared" si="71"/>
        <v>45648</v>
      </c>
    </row>
    <row r="120" spans="1:520">
      <c r="A120" s="250">
        <v>45647.391396041698</v>
      </c>
      <c r="B120" s="250">
        <v>45648.5163256019</v>
      </c>
      <c r="C120" s="250">
        <v>45647</v>
      </c>
      <c r="D120" s="115"/>
      <c r="E120" s="115" t="s">
        <v>322</v>
      </c>
      <c r="F120" s="115"/>
      <c r="G120" s="115" t="s">
        <v>322</v>
      </c>
      <c r="H120" s="115"/>
      <c r="I120" s="115" t="s">
        <v>323</v>
      </c>
      <c r="J120" s="115"/>
      <c r="K120" s="115" t="s">
        <v>727</v>
      </c>
      <c r="L120" s="152" t="s">
        <v>2176</v>
      </c>
      <c r="M120" s="245" t="s">
        <v>551</v>
      </c>
      <c r="N120" s="115" t="s">
        <v>331</v>
      </c>
      <c r="O120" s="115">
        <v>1</v>
      </c>
      <c r="P120" s="115">
        <v>0</v>
      </c>
      <c r="Q120" s="115">
        <v>0</v>
      </c>
      <c r="R120" s="115">
        <v>0</v>
      </c>
      <c r="S120" s="115">
        <v>0</v>
      </c>
      <c r="T120" s="115">
        <v>0</v>
      </c>
      <c r="U120" s="115"/>
      <c r="V120" s="115" t="s">
        <v>329</v>
      </c>
      <c r="W120" s="115">
        <v>0</v>
      </c>
      <c r="X120" s="115">
        <v>1</v>
      </c>
      <c r="Y120" s="115">
        <v>0</v>
      </c>
      <c r="Z120" s="117">
        <v>0</v>
      </c>
      <c r="AA120" s="115">
        <v>0</v>
      </c>
      <c r="AB120" s="115">
        <v>0</v>
      </c>
      <c r="AC120" s="115">
        <v>0</v>
      </c>
      <c r="AD120" s="115">
        <v>0</v>
      </c>
      <c r="AE120" s="115">
        <v>0</v>
      </c>
      <c r="AF120" s="115">
        <v>0</v>
      </c>
      <c r="AG120" s="115">
        <v>0</v>
      </c>
      <c r="AH120" s="115"/>
      <c r="AI120" s="115"/>
      <c r="AJ120" s="115"/>
      <c r="AK120" s="115"/>
      <c r="AL120" s="115"/>
      <c r="AM120" s="115"/>
      <c r="AN120" s="115"/>
      <c r="AO120" s="115"/>
      <c r="AP120" s="115"/>
      <c r="AQ120" s="115"/>
      <c r="AR120" s="115"/>
      <c r="AS120" s="115"/>
      <c r="AT120" s="115"/>
      <c r="AU120" s="115"/>
      <c r="AV120" s="115"/>
      <c r="AW120" s="115"/>
      <c r="AX120" s="115"/>
      <c r="AY120" s="115"/>
      <c r="AZ120" s="115"/>
      <c r="BA120" s="115"/>
      <c r="BB120" s="115"/>
      <c r="BC120" s="115"/>
      <c r="BD120" s="115"/>
      <c r="BE120" s="115"/>
      <c r="BF120" s="191"/>
      <c r="BG120" s="115"/>
      <c r="BH120" s="122"/>
      <c r="BI120" s="115"/>
      <c r="BJ120" s="115"/>
      <c r="BK120" s="115"/>
      <c r="BL120" s="115"/>
      <c r="BM120" s="115"/>
      <c r="BN120" s="115"/>
      <c r="BO120" s="115">
        <v>12.75</v>
      </c>
      <c r="BP120" s="115" t="s">
        <v>2261</v>
      </c>
      <c r="BQ120" s="122" t="s">
        <v>2262</v>
      </c>
      <c r="BR120" s="115"/>
      <c r="BS120" s="115"/>
      <c r="BT120" s="115"/>
      <c r="BU120" s="115"/>
      <c r="BV120" s="115"/>
      <c r="BW120" s="115"/>
      <c r="BX120" s="115"/>
      <c r="BY120" s="115"/>
      <c r="BZ120" s="115"/>
      <c r="CA120" s="115"/>
      <c r="CB120" s="115"/>
      <c r="CC120" s="115"/>
      <c r="CD120" s="115"/>
      <c r="CE120" s="115"/>
      <c r="CF120" s="115"/>
      <c r="CG120" s="115"/>
      <c r="CH120" s="115"/>
      <c r="CI120" s="115"/>
      <c r="CJ120" s="115"/>
      <c r="CK120" s="115"/>
      <c r="CL120" s="115"/>
      <c r="CM120" s="115"/>
      <c r="CN120" s="115"/>
      <c r="CO120" s="115"/>
      <c r="CP120" s="115"/>
      <c r="CQ120" s="115"/>
      <c r="CR120" s="115"/>
      <c r="CS120" s="115"/>
      <c r="CT120" s="115"/>
      <c r="CU120" s="115"/>
      <c r="CV120" s="115"/>
      <c r="CW120" s="115"/>
      <c r="CX120" s="115"/>
      <c r="CY120" s="115"/>
      <c r="CZ120" s="115"/>
      <c r="DA120" s="115"/>
      <c r="DB120" s="115"/>
      <c r="DC120" s="115"/>
      <c r="DD120" s="115"/>
      <c r="DE120" s="115"/>
      <c r="DF120" s="115"/>
      <c r="DG120" s="115"/>
      <c r="DH120" s="115"/>
      <c r="DI120" s="115"/>
      <c r="DJ120" s="115"/>
      <c r="DK120" s="115"/>
      <c r="DL120" s="115"/>
      <c r="DM120" s="115"/>
      <c r="DN120" s="172"/>
      <c r="DO120" s="115"/>
      <c r="DP120" s="124"/>
      <c r="DQ120" s="115"/>
      <c r="DR120" s="124"/>
      <c r="DS120" s="115"/>
      <c r="DT120" s="115"/>
      <c r="DU120" s="115"/>
      <c r="DV120" s="115"/>
      <c r="DW120" s="250" t="s">
        <v>756</v>
      </c>
      <c r="DX120" s="115"/>
      <c r="DY120" s="115"/>
      <c r="DZ120" s="115"/>
      <c r="EA120" s="115"/>
      <c r="EB120" s="115"/>
      <c r="EC120" s="115"/>
      <c r="ED120" s="115" t="s">
        <v>2263</v>
      </c>
      <c r="EE120" s="161">
        <v>45648.391084270799</v>
      </c>
      <c r="EF120" s="262">
        <v>45648.409377326403</v>
      </c>
      <c r="EG120" s="252">
        <v>45648</v>
      </c>
      <c r="EH120" s="129"/>
      <c r="EI120" s="129" t="s">
        <v>322</v>
      </c>
      <c r="EJ120" s="129"/>
      <c r="EK120" s="129" t="s">
        <v>322</v>
      </c>
      <c r="EL120" s="129"/>
      <c r="EM120" s="129" t="s">
        <v>323</v>
      </c>
      <c r="EN120" s="129"/>
      <c r="EO120" s="129" t="s">
        <v>727</v>
      </c>
      <c r="EP120" s="153" t="s">
        <v>808</v>
      </c>
      <c r="EQ120" s="153" t="s">
        <v>551</v>
      </c>
      <c r="ER120" s="129" t="s">
        <v>331</v>
      </c>
      <c r="ES120" s="129">
        <v>1</v>
      </c>
      <c r="ET120" s="129">
        <v>0</v>
      </c>
      <c r="EU120" s="129">
        <v>0</v>
      </c>
      <c r="EV120" s="129">
        <v>0</v>
      </c>
      <c r="EW120" s="129">
        <v>0</v>
      </c>
      <c r="EX120" s="129">
        <v>0</v>
      </c>
      <c r="EY120" s="129"/>
      <c r="EZ120" s="129" t="s">
        <v>329</v>
      </c>
      <c r="FA120" s="129">
        <v>0</v>
      </c>
      <c r="FB120" s="129">
        <v>1</v>
      </c>
      <c r="FC120" s="129">
        <v>0</v>
      </c>
      <c r="FD120" s="129">
        <v>0</v>
      </c>
      <c r="FE120" s="129">
        <v>0</v>
      </c>
      <c r="FF120" s="129">
        <v>0</v>
      </c>
      <c r="FG120" s="129">
        <v>0</v>
      </c>
      <c r="FH120" s="129">
        <v>0</v>
      </c>
      <c r="FI120" s="129">
        <v>0</v>
      </c>
      <c r="FJ120" s="129">
        <v>0</v>
      </c>
      <c r="FK120" s="129">
        <v>0</v>
      </c>
      <c r="FL120" s="129"/>
      <c r="FM120" s="129"/>
      <c r="FN120" s="129"/>
      <c r="FO120" s="129"/>
      <c r="FP120" s="129"/>
      <c r="FQ120" s="129"/>
      <c r="FR120" s="129"/>
      <c r="FS120" s="129"/>
      <c r="FT120" s="129"/>
      <c r="FU120" s="129"/>
      <c r="FV120" s="129"/>
      <c r="FW120" s="129"/>
      <c r="FX120" s="129"/>
      <c r="FY120" s="129"/>
      <c r="FZ120" s="129"/>
      <c r="GA120" s="129"/>
      <c r="GB120" s="129"/>
      <c r="GC120" s="129"/>
      <c r="GD120" s="129"/>
      <c r="GE120" s="129"/>
      <c r="GF120" s="129"/>
      <c r="GG120" s="129"/>
      <c r="GH120" s="129"/>
      <c r="GI120" s="129"/>
      <c r="GJ120" s="129"/>
      <c r="GK120" s="129"/>
      <c r="GL120" s="129"/>
      <c r="GM120" s="129"/>
      <c r="GN120" s="129"/>
      <c r="GO120" s="129"/>
      <c r="GP120" s="129"/>
      <c r="GQ120" s="129"/>
      <c r="GR120" s="129"/>
      <c r="GS120" s="129">
        <v>2</v>
      </c>
      <c r="GT120" s="129">
        <v>2</v>
      </c>
      <c r="GU120" s="129">
        <v>1</v>
      </c>
      <c r="GV120" s="129">
        <v>0</v>
      </c>
      <c r="GW120" s="129"/>
      <c r="GX120" s="129"/>
      <c r="GY120" s="129"/>
      <c r="GZ120" s="129"/>
      <c r="HA120" s="129"/>
      <c r="HB120" s="129"/>
      <c r="HC120" s="129"/>
      <c r="HD120" s="186"/>
      <c r="HE120" s="129"/>
      <c r="HF120" s="140"/>
      <c r="HG120" s="129"/>
      <c r="HH120" s="129"/>
      <c r="HI120" s="129"/>
      <c r="HJ120" s="129"/>
      <c r="HK120" s="129"/>
      <c r="HL120" s="129"/>
      <c r="HM120" s="129">
        <v>9.9600000000000009</v>
      </c>
      <c r="HN120" s="129" t="s">
        <v>2264</v>
      </c>
      <c r="HO120" s="140" t="s">
        <v>2265</v>
      </c>
      <c r="HP120" s="129">
        <v>0</v>
      </c>
      <c r="HQ120" s="129"/>
      <c r="HR120" s="129"/>
      <c r="HS120" s="129"/>
      <c r="HT120" s="129"/>
      <c r="HU120" s="129"/>
      <c r="HV120" s="129"/>
      <c r="HW120" s="129"/>
      <c r="HX120" s="129"/>
      <c r="HY120" s="129"/>
      <c r="HZ120" s="129"/>
      <c r="IA120" s="129"/>
      <c r="IB120" s="129"/>
      <c r="IC120" s="129"/>
      <c r="ID120" s="129"/>
      <c r="IE120" s="129"/>
      <c r="IF120" s="129"/>
      <c r="IG120" s="129"/>
      <c r="IH120" s="129"/>
      <c r="II120" s="129"/>
      <c r="IJ120" s="129"/>
      <c r="IK120" s="129"/>
      <c r="IL120" s="177" t="s">
        <v>756</v>
      </c>
      <c r="IM120" s="129"/>
      <c r="IN120" s="139"/>
      <c r="IO120" s="129"/>
      <c r="IP120" s="129"/>
      <c r="IQ120" s="129" t="s">
        <v>2266</v>
      </c>
      <c r="IR120" s="266">
        <v>45649.376671099497</v>
      </c>
      <c r="IS120" s="266">
        <v>45649.405775243104</v>
      </c>
      <c r="IT120" s="265">
        <v>45649</v>
      </c>
      <c r="IU120" s="142"/>
      <c r="IV120" s="142" t="s">
        <v>322</v>
      </c>
      <c r="IW120" s="142"/>
      <c r="IX120" s="142" t="s">
        <v>322</v>
      </c>
      <c r="IY120" s="142"/>
      <c r="IZ120" s="142" t="s">
        <v>323</v>
      </c>
      <c r="JA120" s="142"/>
      <c r="JB120" s="142" t="s">
        <v>727</v>
      </c>
      <c r="JC120" s="154" t="s">
        <v>756</v>
      </c>
      <c r="JD120" s="154" t="s">
        <v>551</v>
      </c>
      <c r="JE120" s="142" t="s">
        <v>331</v>
      </c>
      <c r="JF120" s="142">
        <v>1</v>
      </c>
      <c r="JG120" s="142">
        <v>0</v>
      </c>
      <c r="JH120" s="142">
        <v>0</v>
      </c>
      <c r="JI120" s="142">
        <v>0</v>
      </c>
      <c r="JJ120" s="142">
        <v>0</v>
      </c>
      <c r="JK120" s="142">
        <v>0</v>
      </c>
      <c r="JL120" s="142"/>
      <c r="JM120" s="142" t="s">
        <v>329</v>
      </c>
      <c r="JN120" s="142">
        <v>0</v>
      </c>
      <c r="JO120" s="142">
        <v>1</v>
      </c>
      <c r="JP120" s="142">
        <v>0</v>
      </c>
      <c r="JQ120" s="142">
        <v>0</v>
      </c>
      <c r="JR120" s="142">
        <v>0</v>
      </c>
      <c r="JS120" s="142">
        <v>0</v>
      </c>
      <c r="JT120" s="142">
        <v>0</v>
      </c>
      <c r="JU120" s="145">
        <v>0</v>
      </c>
      <c r="JV120" s="142">
        <v>0</v>
      </c>
      <c r="JW120" s="142">
        <v>0</v>
      </c>
      <c r="JX120" s="142">
        <v>0</v>
      </c>
      <c r="JY120" s="142"/>
      <c r="JZ120" s="142"/>
      <c r="KA120" s="142"/>
      <c r="KB120" s="142"/>
      <c r="KC120" s="142"/>
      <c r="KD120" s="142"/>
      <c r="KE120" s="142"/>
      <c r="KF120" s="142"/>
      <c r="KG120" s="142"/>
      <c r="KH120" s="142"/>
      <c r="KI120" s="142"/>
      <c r="KJ120" s="142"/>
      <c r="KK120" s="142"/>
      <c r="KL120" s="142"/>
      <c r="KM120" s="142"/>
      <c r="KN120" s="142"/>
      <c r="KO120" s="142"/>
      <c r="KP120" s="142"/>
      <c r="KQ120" s="142"/>
      <c r="KR120" s="142"/>
      <c r="KS120" s="142"/>
      <c r="KT120" s="142"/>
      <c r="KU120" s="142"/>
      <c r="KV120" s="142"/>
      <c r="KW120" s="142"/>
      <c r="KX120" s="142"/>
      <c r="KY120" s="142"/>
      <c r="KZ120" s="142"/>
      <c r="LA120" s="142"/>
      <c r="LB120" s="142"/>
      <c r="LC120" s="142"/>
      <c r="LD120" s="142"/>
      <c r="LE120" s="142"/>
      <c r="LF120" s="142">
        <v>2</v>
      </c>
      <c r="LG120" s="142">
        <v>2</v>
      </c>
      <c r="LH120" s="142">
        <v>1</v>
      </c>
      <c r="LI120" s="142">
        <v>0</v>
      </c>
      <c r="LJ120" s="142"/>
      <c r="LK120" s="142"/>
      <c r="LL120" s="142"/>
      <c r="LM120" s="142"/>
      <c r="LN120" s="142"/>
      <c r="LO120" s="142"/>
      <c r="LP120" s="142"/>
      <c r="LQ120" s="194"/>
      <c r="LR120" s="142"/>
      <c r="LS120" s="144"/>
      <c r="LT120" s="142"/>
      <c r="LU120" s="142"/>
      <c r="LV120" s="142"/>
      <c r="LW120" s="142"/>
      <c r="LX120" s="142"/>
      <c r="LY120" s="142"/>
      <c r="LZ120" s="142">
        <v>7.16</v>
      </c>
      <c r="MA120" s="142" t="s">
        <v>2267</v>
      </c>
      <c r="MB120" s="144" t="s">
        <v>2268</v>
      </c>
      <c r="MC120" s="142">
        <v>0</v>
      </c>
      <c r="MD120" s="142"/>
      <c r="ME120" s="142"/>
      <c r="MF120" s="142"/>
      <c r="MG120" s="142"/>
      <c r="MH120" s="142"/>
      <c r="MI120" s="142"/>
      <c r="MJ120" s="142"/>
      <c r="MK120" s="142"/>
      <c r="ML120" s="142"/>
      <c r="MM120" s="142"/>
      <c r="MN120" s="142"/>
      <c r="MO120" s="142"/>
      <c r="MP120" s="142"/>
      <c r="MQ120" s="142"/>
      <c r="MR120" s="142"/>
      <c r="MS120" s="142"/>
      <c r="MT120" s="142"/>
      <c r="MU120" s="142"/>
      <c r="MV120" s="142"/>
      <c r="MW120" s="142"/>
      <c r="MX120" s="142"/>
      <c r="MY120" s="150"/>
      <c r="MZ120" s="142"/>
      <c r="NA120" s="181" t="s">
        <v>759</v>
      </c>
      <c r="NB120" s="142"/>
      <c r="NC120" s="142"/>
      <c r="ND120" s="142" t="s">
        <v>2269</v>
      </c>
      <c r="NE120" s="271">
        <v>45650.370503148202</v>
      </c>
      <c r="NF120" s="271">
        <v>45650.401151898099</v>
      </c>
      <c r="NG120" s="270">
        <v>45650</v>
      </c>
      <c r="NH120" s="128"/>
      <c r="NI120" s="128" t="s">
        <v>322</v>
      </c>
      <c r="NJ120" s="128"/>
      <c r="NK120" s="128" t="s">
        <v>322</v>
      </c>
      <c r="NL120" s="128"/>
      <c r="NM120" s="128" t="s">
        <v>323</v>
      </c>
      <c r="NN120" s="128"/>
      <c r="NO120" s="128" t="s">
        <v>727</v>
      </c>
      <c r="NP120" s="136" t="s">
        <v>759</v>
      </c>
      <c r="NQ120" s="136" t="s">
        <v>551</v>
      </c>
      <c r="NR120" s="128" t="s">
        <v>331</v>
      </c>
      <c r="NS120" s="128">
        <v>1</v>
      </c>
      <c r="NT120" s="128">
        <v>0</v>
      </c>
      <c r="NU120" s="128">
        <v>0</v>
      </c>
      <c r="NV120" s="128">
        <v>0</v>
      </c>
      <c r="NW120" s="128">
        <v>0</v>
      </c>
      <c r="NX120" s="128">
        <v>0</v>
      </c>
      <c r="NY120" s="128"/>
      <c r="NZ120" s="128" t="s">
        <v>329</v>
      </c>
      <c r="OA120" s="128">
        <v>0</v>
      </c>
      <c r="OB120" s="128">
        <v>1</v>
      </c>
      <c r="OC120" s="128">
        <v>0</v>
      </c>
      <c r="OD120" s="128">
        <v>0</v>
      </c>
      <c r="OE120" s="128">
        <v>0</v>
      </c>
      <c r="OF120" s="128">
        <v>0</v>
      </c>
      <c r="OG120" s="128">
        <v>0</v>
      </c>
      <c r="OH120" s="128">
        <v>0</v>
      </c>
      <c r="OI120" s="128">
        <v>0</v>
      </c>
      <c r="OJ120" s="128">
        <v>0</v>
      </c>
      <c r="OK120" s="128">
        <v>0</v>
      </c>
      <c r="OL120" s="128"/>
      <c r="OM120" s="128"/>
      <c r="ON120" s="128"/>
      <c r="OO120" s="128"/>
      <c r="OP120" s="128"/>
      <c r="OQ120" s="128"/>
      <c r="OR120" s="128"/>
      <c r="OS120" s="128"/>
      <c r="OT120" s="128"/>
      <c r="OU120" s="128"/>
      <c r="OV120" s="128"/>
      <c r="OW120" s="128"/>
      <c r="OX120" s="128"/>
      <c r="OY120" s="128"/>
      <c r="OZ120" s="128"/>
      <c r="PA120" s="128"/>
      <c r="PB120" s="128"/>
      <c r="PC120" s="128"/>
      <c r="PD120" s="128"/>
      <c r="PE120" s="128"/>
      <c r="PF120" s="128"/>
      <c r="PG120" s="128"/>
      <c r="PH120" s="128"/>
      <c r="PI120" s="128"/>
      <c r="PJ120" s="128"/>
      <c r="PK120" s="128"/>
      <c r="PL120" s="128"/>
      <c r="PM120" s="128"/>
      <c r="PN120" s="128"/>
      <c r="PO120" s="128"/>
      <c r="PP120" s="128"/>
      <c r="PQ120" s="128"/>
      <c r="PR120" s="128"/>
      <c r="PS120" s="128">
        <v>2</v>
      </c>
      <c r="PT120" s="128">
        <v>2</v>
      </c>
      <c r="PU120" s="128">
        <v>1</v>
      </c>
      <c r="PV120" s="128">
        <v>0</v>
      </c>
      <c r="PW120" s="128"/>
      <c r="PX120" s="128"/>
      <c r="PY120" s="128"/>
      <c r="PZ120" s="128"/>
      <c r="QA120" s="128"/>
      <c r="QB120" s="128"/>
      <c r="QC120" s="128"/>
      <c r="QD120" s="198"/>
      <c r="QE120" s="128"/>
      <c r="QF120" s="163"/>
      <c r="QG120" s="128"/>
      <c r="QH120" s="128"/>
      <c r="QI120" s="128"/>
      <c r="QJ120" s="128"/>
      <c r="QK120" s="128"/>
      <c r="QL120" s="128"/>
      <c r="QM120" s="128">
        <v>4.3600000000000003</v>
      </c>
      <c r="QN120" s="128" t="s">
        <v>2270</v>
      </c>
      <c r="QO120" s="163" t="s">
        <v>2271</v>
      </c>
      <c r="QP120" s="128">
        <v>0</v>
      </c>
      <c r="QQ120" s="128"/>
      <c r="QR120" s="128"/>
      <c r="QS120" s="128"/>
      <c r="QT120" s="128"/>
      <c r="QU120" s="128"/>
      <c r="QV120" s="128"/>
      <c r="QW120" s="128"/>
      <c r="QX120" s="128"/>
      <c r="QY120" s="128"/>
      <c r="QZ120" s="128"/>
      <c r="RA120" s="128"/>
      <c r="RB120" s="128"/>
      <c r="RC120" s="128"/>
      <c r="RD120" s="128"/>
      <c r="RE120" s="128"/>
      <c r="RF120" s="128"/>
      <c r="RG120" s="128"/>
      <c r="RH120" s="128"/>
      <c r="RI120" s="128"/>
      <c r="RJ120" s="128"/>
      <c r="RK120" s="128"/>
      <c r="RL120" s="128"/>
      <c r="RM120" s="130"/>
      <c r="RN120" s="128"/>
      <c r="RO120" s="130"/>
      <c r="RP120" s="128"/>
      <c r="RQ120" s="128" t="s">
        <v>2272</v>
      </c>
      <c r="RR120" s="105">
        <f t="shared" si="75"/>
        <v>2.7899999999999991</v>
      </c>
      <c r="RS120" s="113">
        <f t="shared" si="76"/>
        <v>2.8000000000000007</v>
      </c>
      <c r="RT120" s="105">
        <f t="shared" si="77"/>
        <v>2.8</v>
      </c>
      <c r="RU120" s="105">
        <f t="shared" si="78"/>
        <v>0</v>
      </c>
      <c r="RV120" s="105">
        <f t="shared" si="79"/>
        <v>0</v>
      </c>
      <c r="RW120" s="105">
        <f t="shared" si="80"/>
        <v>0</v>
      </c>
      <c r="RX120" s="105">
        <f t="shared" si="81"/>
        <v>0</v>
      </c>
      <c r="RY120" s="105">
        <f t="shared" si="82"/>
        <v>0</v>
      </c>
      <c r="RZ120" s="105">
        <f t="shared" si="83"/>
        <v>0</v>
      </c>
      <c r="SA120" s="105">
        <f t="shared" si="84"/>
        <v>0</v>
      </c>
      <c r="SB120" s="105">
        <f t="shared" si="85"/>
        <v>0</v>
      </c>
      <c r="SC120" s="105">
        <f t="shared" si="86"/>
        <v>0</v>
      </c>
      <c r="SD120" s="106">
        <f t="shared" si="62"/>
        <v>2.7966666666666669</v>
      </c>
      <c r="SE120" s="106">
        <f t="shared" si="63"/>
        <v>0</v>
      </c>
      <c r="SF120" s="106">
        <f t="shared" si="64"/>
        <v>0</v>
      </c>
      <c r="SG120" s="106">
        <f t="shared" si="59"/>
        <v>0</v>
      </c>
      <c r="SH120" s="107">
        <f>(SD120/1000)*Parameters!$H$2</f>
        <v>8.250166666666667E-5</v>
      </c>
      <c r="SI120" s="107">
        <f>(SE120/1000)*Parameters!$H$4</f>
        <v>0</v>
      </c>
      <c r="SJ120" s="107">
        <f>(SF120/1000)*Parameters!$H$3</f>
        <v>0</v>
      </c>
      <c r="SK120" s="107">
        <f>(SG120/1000)*Parameters!$H$5</f>
        <v>0</v>
      </c>
      <c r="SL120" s="108">
        <f t="shared" si="65"/>
        <v>8.250166666666667E-5</v>
      </c>
      <c r="SM120" s="109">
        <f t="shared" si="60"/>
        <v>1</v>
      </c>
      <c r="SN120" s="109">
        <f t="shared" si="72"/>
        <v>0</v>
      </c>
      <c r="SO120" s="109">
        <f t="shared" si="73"/>
        <v>0</v>
      </c>
      <c r="SP120" s="109">
        <f t="shared" si="74"/>
        <v>0</v>
      </c>
      <c r="SQ120" s="110">
        <f>SUM(GS120*Parameters!$L$2,GT120*Parameters!$L$3,GU120*Parameters!$L$4,GV120*Parameters!$L$5)</f>
        <v>3.6</v>
      </c>
      <c r="SR120" s="110">
        <f>SUM(LF120*Parameters!$L$2,LG120*Parameters!$L$3,LH120*Parameters!$L$4,LI120*Parameters!$L$5)</f>
        <v>3.6</v>
      </c>
      <c r="SS120" s="110">
        <f>SUM(PS120*Parameters!$L$2,PT120*Parameters!$L$3,PU120*Parameters!$L$4,PV120*Parameters!$L$5)</f>
        <v>3.6</v>
      </c>
      <c r="ST120" s="110">
        <f t="shared" si="66"/>
        <v>3.6</v>
      </c>
      <c r="SU120" s="111">
        <f t="shared" si="67"/>
        <v>0.77685185185185179</v>
      </c>
      <c r="SV120" s="111">
        <f t="shared" si="68"/>
        <v>0</v>
      </c>
      <c r="SW120" s="111">
        <f t="shared" si="69"/>
        <v>0</v>
      </c>
      <c r="SX120" s="111">
        <f t="shared" si="70"/>
        <v>0</v>
      </c>
      <c r="SY120" s="162">
        <f t="shared" si="87"/>
        <v>45647</v>
      </c>
      <c r="SZ120" s="162">
        <f t="shared" si="71"/>
        <v>45648</v>
      </c>
    </row>
    <row r="121" spans="1:520">
      <c r="A121" s="250">
        <v>45647.4277667477</v>
      </c>
      <c r="B121" s="250">
        <v>45647.43028375</v>
      </c>
      <c r="C121" s="250">
        <v>45647</v>
      </c>
      <c r="D121" s="115"/>
      <c r="E121" s="115" t="s">
        <v>322</v>
      </c>
      <c r="F121" s="115"/>
      <c r="G121" s="115" t="s">
        <v>322</v>
      </c>
      <c r="H121" s="115"/>
      <c r="I121" s="115" t="s">
        <v>323</v>
      </c>
      <c r="J121" s="115"/>
      <c r="K121" s="115" t="s">
        <v>727</v>
      </c>
      <c r="L121" s="152" t="s">
        <v>2176</v>
      </c>
      <c r="M121" s="245" t="s">
        <v>552</v>
      </c>
      <c r="N121" s="115" t="s">
        <v>331</v>
      </c>
      <c r="O121" s="115">
        <v>1</v>
      </c>
      <c r="P121" s="115">
        <v>0</v>
      </c>
      <c r="Q121" s="115">
        <v>0</v>
      </c>
      <c r="R121" s="115">
        <v>0</v>
      </c>
      <c r="S121" s="115">
        <v>0</v>
      </c>
      <c r="T121" s="115">
        <v>0</v>
      </c>
      <c r="U121" s="115"/>
      <c r="V121" s="115" t="s">
        <v>329</v>
      </c>
      <c r="W121" s="115">
        <v>0</v>
      </c>
      <c r="X121" s="115">
        <v>1</v>
      </c>
      <c r="Y121" s="115">
        <v>0</v>
      </c>
      <c r="Z121" s="117">
        <v>0</v>
      </c>
      <c r="AA121" s="115">
        <v>0</v>
      </c>
      <c r="AB121" s="115">
        <v>0</v>
      </c>
      <c r="AC121" s="115">
        <v>0</v>
      </c>
      <c r="AD121" s="115">
        <v>0</v>
      </c>
      <c r="AE121" s="115">
        <v>0</v>
      </c>
      <c r="AF121" s="115">
        <v>0</v>
      </c>
      <c r="AG121" s="115">
        <v>0</v>
      </c>
      <c r="AH121" s="115"/>
      <c r="AI121" s="115"/>
      <c r="AJ121" s="115"/>
      <c r="AK121" s="115"/>
      <c r="AL121" s="115"/>
      <c r="AM121" s="115"/>
      <c r="AN121" s="115"/>
      <c r="AO121" s="115"/>
      <c r="AP121" s="115"/>
      <c r="AQ121" s="115"/>
      <c r="AR121" s="115"/>
      <c r="AS121" s="115"/>
      <c r="AT121" s="115"/>
      <c r="AU121" s="115"/>
      <c r="AV121" s="115"/>
      <c r="AW121" s="115"/>
      <c r="AX121" s="115"/>
      <c r="AY121" s="115"/>
      <c r="AZ121" s="115"/>
      <c r="BA121" s="115"/>
      <c r="BB121" s="115"/>
      <c r="BC121" s="115"/>
      <c r="BD121" s="115"/>
      <c r="BE121" s="115"/>
      <c r="BF121" s="191"/>
      <c r="BG121" s="115"/>
      <c r="BH121" s="122"/>
      <c r="BI121" s="115"/>
      <c r="BJ121" s="115"/>
      <c r="BK121" s="115"/>
      <c r="BL121" s="115"/>
      <c r="BM121" s="115"/>
      <c r="BN121" s="115"/>
      <c r="BO121" s="115">
        <v>12.26</v>
      </c>
      <c r="BP121" s="115" t="s">
        <v>2273</v>
      </c>
      <c r="BQ121" s="122" t="s">
        <v>2274</v>
      </c>
      <c r="BR121" s="115"/>
      <c r="BS121" s="115"/>
      <c r="BT121" s="115"/>
      <c r="BU121" s="115"/>
      <c r="BV121" s="115"/>
      <c r="BW121" s="115"/>
      <c r="BX121" s="115"/>
      <c r="BY121" s="115"/>
      <c r="BZ121" s="115"/>
      <c r="CA121" s="115"/>
      <c r="CB121" s="115"/>
      <c r="CC121" s="115"/>
      <c r="CD121" s="115"/>
      <c r="CE121" s="115"/>
      <c r="CF121" s="115"/>
      <c r="CG121" s="115"/>
      <c r="CH121" s="115"/>
      <c r="CI121" s="115"/>
      <c r="CJ121" s="115"/>
      <c r="CK121" s="115"/>
      <c r="CL121" s="115"/>
      <c r="CM121" s="115"/>
      <c r="CN121" s="115"/>
      <c r="CO121" s="115"/>
      <c r="CP121" s="115"/>
      <c r="CQ121" s="115"/>
      <c r="CR121" s="115"/>
      <c r="CS121" s="115"/>
      <c r="CT121" s="115"/>
      <c r="CU121" s="115"/>
      <c r="CV121" s="115"/>
      <c r="CW121" s="115"/>
      <c r="CX121" s="115"/>
      <c r="CY121" s="115"/>
      <c r="CZ121" s="115"/>
      <c r="DA121" s="115"/>
      <c r="DB121" s="115"/>
      <c r="DC121" s="115"/>
      <c r="DD121" s="115"/>
      <c r="DE121" s="115"/>
      <c r="DF121" s="115"/>
      <c r="DG121" s="115"/>
      <c r="DH121" s="115"/>
      <c r="DI121" s="115"/>
      <c r="DJ121" s="115"/>
      <c r="DK121" s="115"/>
      <c r="DL121" s="115"/>
      <c r="DM121" s="115"/>
      <c r="DN121" s="172"/>
      <c r="DO121" s="115"/>
      <c r="DP121" s="124"/>
      <c r="DQ121" s="115"/>
      <c r="DR121" s="124"/>
      <c r="DS121" s="115"/>
      <c r="DT121" s="115"/>
      <c r="DU121" s="115"/>
      <c r="DV121" s="115"/>
      <c r="DW121" s="250" t="s">
        <v>808</v>
      </c>
      <c r="DX121" s="115"/>
      <c r="DY121" s="115"/>
      <c r="DZ121" s="115"/>
      <c r="EA121" s="115"/>
      <c r="EB121" s="115"/>
      <c r="EC121" s="115"/>
      <c r="ED121" s="115" t="s">
        <v>2275</v>
      </c>
      <c r="EE121" s="161">
        <v>45648.414949583297</v>
      </c>
      <c r="EF121" s="262">
        <v>45648.429293043999</v>
      </c>
      <c r="EG121" s="252">
        <v>45648</v>
      </c>
      <c r="EH121" s="129"/>
      <c r="EI121" s="129" t="s">
        <v>322</v>
      </c>
      <c r="EJ121" s="129"/>
      <c r="EK121" s="129" t="s">
        <v>322</v>
      </c>
      <c r="EL121" s="129"/>
      <c r="EM121" s="129" t="s">
        <v>323</v>
      </c>
      <c r="EN121" s="129"/>
      <c r="EO121" s="129" t="s">
        <v>727</v>
      </c>
      <c r="EP121" s="153" t="s">
        <v>808</v>
      </c>
      <c r="EQ121" s="153" t="s">
        <v>552</v>
      </c>
      <c r="ER121" s="129" t="s">
        <v>331</v>
      </c>
      <c r="ES121" s="129">
        <v>1</v>
      </c>
      <c r="ET121" s="129">
        <v>0</v>
      </c>
      <c r="EU121" s="129">
        <v>0</v>
      </c>
      <c r="EV121" s="129">
        <v>0</v>
      </c>
      <c r="EW121" s="129">
        <v>0</v>
      </c>
      <c r="EX121" s="129">
        <v>0</v>
      </c>
      <c r="EY121" s="129"/>
      <c r="EZ121" s="129" t="s">
        <v>329</v>
      </c>
      <c r="FA121" s="129">
        <v>0</v>
      </c>
      <c r="FB121" s="129">
        <v>1</v>
      </c>
      <c r="FC121" s="129">
        <v>0</v>
      </c>
      <c r="FD121" s="129">
        <v>0</v>
      </c>
      <c r="FE121" s="129">
        <v>0</v>
      </c>
      <c r="FF121" s="129">
        <v>0</v>
      </c>
      <c r="FG121" s="129">
        <v>0</v>
      </c>
      <c r="FH121" s="129">
        <v>0</v>
      </c>
      <c r="FI121" s="129">
        <v>0</v>
      </c>
      <c r="FJ121" s="129">
        <v>0</v>
      </c>
      <c r="FK121" s="129">
        <v>0</v>
      </c>
      <c r="FL121" s="129"/>
      <c r="FM121" s="129"/>
      <c r="FN121" s="129"/>
      <c r="FO121" s="129"/>
      <c r="FP121" s="129"/>
      <c r="FQ121" s="129"/>
      <c r="FR121" s="129"/>
      <c r="FS121" s="129"/>
      <c r="FT121" s="129"/>
      <c r="FU121" s="129"/>
      <c r="FV121" s="129"/>
      <c r="FW121" s="129"/>
      <c r="FX121" s="129"/>
      <c r="FY121" s="129"/>
      <c r="FZ121" s="129"/>
      <c r="GA121" s="129"/>
      <c r="GB121" s="129"/>
      <c r="GC121" s="129"/>
      <c r="GD121" s="129"/>
      <c r="GE121" s="129"/>
      <c r="GF121" s="129"/>
      <c r="GG121" s="129"/>
      <c r="GH121" s="129"/>
      <c r="GI121" s="129"/>
      <c r="GJ121" s="129"/>
      <c r="GK121" s="129"/>
      <c r="GL121" s="129"/>
      <c r="GM121" s="129"/>
      <c r="GN121" s="129"/>
      <c r="GO121" s="129"/>
      <c r="GP121" s="129"/>
      <c r="GQ121" s="129"/>
      <c r="GR121" s="129"/>
      <c r="GS121" s="129">
        <v>3</v>
      </c>
      <c r="GT121" s="129">
        <v>3</v>
      </c>
      <c r="GU121" s="129">
        <v>1</v>
      </c>
      <c r="GV121" s="129">
        <v>0</v>
      </c>
      <c r="GW121" s="129"/>
      <c r="GX121" s="129"/>
      <c r="GY121" s="129"/>
      <c r="GZ121" s="129"/>
      <c r="HA121" s="129"/>
      <c r="HB121" s="129"/>
      <c r="HC121" s="129"/>
      <c r="HD121" s="186"/>
      <c r="HE121" s="129"/>
      <c r="HF121" s="140"/>
      <c r="HG121" s="129"/>
      <c r="HH121" s="129"/>
      <c r="HI121" s="129"/>
      <c r="HJ121" s="129"/>
      <c r="HK121" s="129"/>
      <c r="HL121" s="129"/>
      <c r="HM121" s="129">
        <v>9.39</v>
      </c>
      <c r="HN121" s="129" t="s">
        <v>2276</v>
      </c>
      <c r="HO121" s="140" t="s">
        <v>2277</v>
      </c>
      <c r="HP121" s="129">
        <v>0</v>
      </c>
      <c r="HQ121" s="129"/>
      <c r="HR121" s="129"/>
      <c r="HS121" s="129"/>
      <c r="HT121" s="129"/>
      <c r="HU121" s="129"/>
      <c r="HV121" s="129"/>
      <c r="HW121" s="129"/>
      <c r="HX121" s="129"/>
      <c r="HY121" s="129"/>
      <c r="HZ121" s="129"/>
      <c r="IA121" s="129"/>
      <c r="IB121" s="129"/>
      <c r="IC121" s="129"/>
      <c r="ID121" s="129"/>
      <c r="IE121" s="129"/>
      <c r="IF121" s="129"/>
      <c r="IG121" s="129"/>
      <c r="IH121" s="129"/>
      <c r="II121" s="129"/>
      <c r="IJ121" s="129"/>
      <c r="IK121" s="129"/>
      <c r="IL121" s="177" t="s">
        <v>756</v>
      </c>
      <c r="IM121" s="129"/>
      <c r="IN121" s="139"/>
      <c r="IO121" s="129"/>
      <c r="IP121" s="129"/>
      <c r="IQ121" s="129" t="s">
        <v>2278</v>
      </c>
      <c r="IR121" s="266">
        <v>45649.404923634298</v>
      </c>
      <c r="IS121" s="266">
        <v>45670.615738240696</v>
      </c>
      <c r="IT121" s="265">
        <v>45649</v>
      </c>
      <c r="IU121" s="142"/>
      <c r="IV121" s="142" t="s">
        <v>322</v>
      </c>
      <c r="IW121" s="142"/>
      <c r="IX121" s="142" t="s">
        <v>322</v>
      </c>
      <c r="IY121" s="142"/>
      <c r="IZ121" s="142" t="s">
        <v>323</v>
      </c>
      <c r="JA121" s="142"/>
      <c r="JB121" s="142" t="s">
        <v>727</v>
      </c>
      <c r="JC121" s="154" t="s">
        <v>756</v>
      </c>
      <c r="JD121" s="154" t="s">
        <v>552</v>
      </c>
      <c r="JE121" s="142" t="s">
        <v>331</v>
      </c>
      <c r="JF121" s="142">
        <v>1</v>
      </c>
      <c r="JG121" s="142">
        <v>0</v>
      </c>
      <c r="JH121" s="142">
        <v>0</v>
      </c>
      <c r="JI121" s="142">
        <v>0</v>
      </c>
      <c r="JJ121" s="142">
        <v>0</v>
      </c>
      <c r="JK121" s="142">
        <v>0</v>
      </c>
      <c r="JL121" s="142"/>
      <c r="JM121" s="142" t="s">
        <v>329</v>
      </c>
      <c r="JN121" s="142">
        <v>0</v>
      </c>
      <c r="JO121" s="142">
        <v>1</v>
      </c>
      <c r="JP121" s="142">
        <v>0</v>
      </c>
      <c r="JQ121" s="142">
        <v>0</v>
      </c>
      <c r="JR121" s="142">
        <v>0</v>
      </c>
      <c r="JS121" s="142">
        <v>0</v>
      </c>
      <c r="JT121" s="142">
        <v>0</v>
      </c>
      <c r="JU121" s="145">
        <v>0</v>
      </c>
      <c r="JV121" s="142">
        <v>0</v>
      </c>
      <c r="JW121" s="142">
        <v>0</v>
      </c>
      <c r="JX121" s="142">
        <v>0</v>
      </c>
      <c r="JY121" s="142"/>
      <c r="JZ121" s="142"/>
      <c r="KA121" s="142"/>
      <c r="KB121" s="142"/>
      <c r="KC121" s="142"/>
      <c r="KD121" s="142"/>
      <c r="KE121" s="142"/>
      <c r="KF121" s="142"/>
      <c r="KG121" s="142"/>
      <c r="KH121" s="142"/>
      <c r="KI121" s="142"/>
      <c r="KJ121" s="142"/>
      <c r="KK121" s="142"/>
      <c r="KL121" s="142"/>
      <c r="KM121" s="142"/>
      <c r="KN121" s="142"/>
      <c r="KO121" s="142"/>
      <c r="KP121" s="142"/>
      <c r="KQ121" s="142"/>
      <c r="KR121" s="142"/>
      <c r="KS121" s="142"/>
      <c r="KT121" s="142"/>
      <c r="KU121" s="142"/>
      <c r="KV121" s="142"/>
      <c r="KW121" s="142"/>
      <c r="KX121" s="142"/>
      <c r="KY121" s="142"/>
      <c r="KZ121" s="142"/>
      <c r="LA121" s="142"/>
      <c r="LB121" s="142"/>
      <c r="LC121" s="142"/>
      <c r="LD121" s="142"/>
      <c r="LE121" s="142"/>
      <c r="LF121" s="142">
        <v>2</v>
      </c>
      <c r="LG121" s="142">
        <v>3</v>
      </c>
      <c r="LH121" s="142">
        <v>2</v>
      </c>
      <c r="LI121" s="142">
        <v>0</v>
      </c>
      <c r="LJ121" s="142"/>
      <c r="LK121" s="142"/>
      <c r="LL121" s="142"/>
      <c r="LM121" s="142"/>
      <c r="LN121" s="142"/>
      <c r="LO121" s="142"/>
      <c r="LP121" s="142"/>
      <c r="LQ121" s="194"/>
      <c r="LR121" s="142"/>
      <c r="LS121" s="144"/>
      <c r="LT121" s="142"/>
      <c r="LU121" s="142"/>
      <c r="LV121" s="142"/>
      <c r="LW121" s="142"/>
      <c r="LX121" s="142"/>
      <c r="LY121" s="142"/>
      <c r="LZ121" s="142">
        <v>6.9</v>
      </c>
      <c r="MA121" s="142" t="s">
        <v>2279</v>
      </c>
      <c r="MB121" s="144" t="s">
        <v>2280</v>
      </c>
      <c r="MC121" s="142">
        <v>0</v>
      </c>
      <c r="MD121" s="142"/>
      <c r="ME121" s="142"/>
      <c r="MF121" s="142"/>
      <c r="MG121" s="142"/>
      <c r="MH121" s="142"/>
      <c r="MI121" s="142"/>
      <c r="MJ121" s="142"/>
      <c r="MK121" s="142"/>
      <c r="ML121" s="142"/>
      <c r="MM121" s="142"/>
      <c r="MN121" s="142"/>
      <c r="MO121" s="142"/>
      <c r="MP121" s="142"/>
      <c r="MQ121" s="142"/>
      <c r="MR121" s="142"/>
      <c r="MS121" s="142"/>
      <c r="MT121" s="142"/>
      <c r="MU121" s="142"/>
      <c r="MV121" s="142"/>
      <c r="MW121" s="142"/>
      <c r="MX121" s="142"/>
      <c r="MY121" s="150"/>
      <c r="MZ121" s="142"/>
      <c r="NA121" s="181" t="s">
        <v>759</v>
      </c>
      <c r="NB121" s="142"/>
      <c r="NC121" s="142"/>
      <c r="ND121" s="142" t="s">
        <v>2281</v>
      </c>
      <c r="NE121" s="271">
        <v>45650.418668437502</v>
      </c>
      <c r="NF121" s="271">
        <v>45650.426900509301</v>
      </c>
      <c r="NG121" s="270">
        <v>45650</v>
      </c>
      <c r="NH121" s="128"/>
      <c r="NI121" s="128" t="s">
        <v>322</v>
      </c>
      <c r="NJ121" s="128"/>
      <c r="NK121" s="128" t="s">
        <v>322</v>
      </c>
      <c r="NL121" s="128"/>
      <c r="NM121" s="128" t="s">
        <v>323</v>
      </c>
      <c r="NN121" s="128"/>
      <c r="NO121" s="128" t="s">
        <v>727</v>
      </c>
      <c r="NP121" s="136" t="s">
        <v>759</v>
      </c>
      <c r="NQ121" s="136" t="s">
        <v>552</v>
      </c>
      <c r="NR121" s="128" t="s">
        <v>331</v>
      </c>
      <c r="NS121" s="128">
        <v>1</v>
      </c>
      <c r="NT121" s="128">
        <v>0</v>
      </c>
      <c r="NU121" s="128">
        <v>0</v>
      </c>
      <c r="NV121" s="128">
        <v>0</v>
      </c>
      <c r="NW121" s="128">
        <v>0</v>
      </c>
      <c r="NX121" s="128">
        <v>0</v>
      </c>
      <c r="NY121" s="128"/>
      <c r="NZ121" s="128" t="s">
        <v>329</v>
      </c>
      <c r="OA121" s="128">
        <v>0</v>
      </c>
      <c r="OB121" s="128">
        <v>1</v>
      </c>
      <c r="OC121" s="128">
        <v>0</v>
      </c>
      <c r="OD121" s="128">
        <v>0</v>
      </c>
      <c r="OE121" s="128">
        <v>0</v>
      </c>
      <c r="OF121" s="128">
        <v>0</v>
      </c>
      <c r="OG121" s="128">
        <v>0</v>
      </c>
      <c r="OH121" s="128">
        <v>0</v>
      </c>
      <c r="OI121" s="128">
        <v>0</v>
      </c>
      <c r="OJ121" s="128">
        <v>0</v>
      </c>
      <c r="OK121" s="128">
        <v>0</v>
      </c>
      <c r="OL121" s="128"/>
      <c r="OM121" s="128"/>
      <c r="ON121" s="128"/>
      <c r="OO121" s="128"/>
      <c r="OP121" s="128"/>
      <c r="OQ121" s="128"/>
      <c r="OR121" s="128"/>
      <c r="OS121" s="128"/>
      <c r="OT121" s="128"/>
      <c r="OU121" s="128"/>
      <c r="OV121" s="128"/>
      <c r="OW121" s="128"/>
      <c r="OX121" s="128"/>
      <c r="OY121" s="128"/>
      <c r="OZ121" s="128"/>
      <c r="PA121" s="128"/>
      <c r="PB121" s="128"/>
      <c r="PC121" s="128"/>
      <c r="PD121" s="128"/>
      <c r="PE121" s="128"/>
      <c r="PF121" s="128"/>
      <c r="PG121" s="128"/>
      <c r="PH121" s="128"/>
      <c r="PI121" s="128"/>
      <c r="PJ121" s="128"/>
      <c r="PK121" s="128"/>
      <c r="PL121" s="128"/>
      <c r="PM121" s="128"/>
      <c r="PN121" s="128"/>
      <c r="PO121" s="128"/>
      <c r="PP121" s="128"/>
      <c r="PQ121" s="128"/>
      <c r="PR121" s="128"/>
      <c r="PS121" s="128">
        <v>1</v>
      </c>
      <c r="PT121" s="128">
        <v>3</v>
      </c>
      <c r="PU121" s="128">
        <v>1</v>
      </c>
      <c r="PV121" s="128">
        <v>0</v>
      </c>
      <c r="PW121" s="128"/>
      <c r="PX121" s="128"/>
      <c r="PY121" s="128"/>
      <c r="PZ121" s="128"/>
      <c r="QA121" s="128"/>
      <c r="QB121" s="128"/>
      <c r="QC121" s="128"/>
      <c r="QD121" s="198"/>
      <c r="QE121" s="128"/>
      <c r="QF121" s="163"/>
      <c r="QG121" s="128"/>
      <c r="QH121" s="128"/>
      <c r="QI121" s="128"/>
      <c r="QJ121" s="128"/>
      <c r="QK121" s="128"/>
      <c r="QL121" s="128"/>
      <c r="QM121" s="128">
        <v>5.33</v>
      </c>
      <c r="QN121" s="128" t="s">
        <v>2282</v>
      </c>
      <c r="QO121" s="163" t="s">
        <v>2283</v>
      </c>
      <c r="QP121" s="128">
        <v>0</v>
      </c>
      <c r="QQ121" s="128"/>
      <c r="QR121" s="128"/>
      <c r="QS121" s="128"/>
      <c r="QT121" s="128"/>
      <c r="QU121" s="128"/>
      <c r="QV121" s="128"/>
      <c r="QW121" s="128"/>
      <c r="QX121" s="128"/>
      <c r="QY121" s="128"/>
      <c r="QZ121" s="128"/>
      <c r="RA121" s="128"/>
      <c r="RB121" s="128"/>
      <c r="RC121" s="128"/>
      <c r="RD121" s="128"/>
      <c r="RE121" s="128"/>
      <c r="RF121" s="128"/>
      <c r="RG121" s="128"/>
      <c r="RH121" s="128"/>
      <c r="RI121" s="128"/>
      <c r="RJ121" s="128"/>
      <c r="RK121" s="128"/>
      <c r="RL121" s="128"/>
      <c r="RM121" s="130"/>
      <c r="RN121" s="128"/>
      <c r="RO121" s="130"/>
      <c r="RP121" s="128"/>
      <c r="RQ121" s="128" t="s">
        <v>2284</v>
      </c>
      <c r="RR121" s="105">
        <f t="shared" si="75"/>
        <v>2.8699999999999992</v>
      </c>
      <c r="RS121" s="113">
        <f t="shared" si="76"/>
        <v>2.4900000000000002</v>
      </c>
      <c r="RT121" s="105">
        <f t="shared" si="77"/>
        <v>1.5700000000000003</v>
      </c>
      <c r="RU121" s="105">
        <f t="shared" si="78"/>
        <v>0</v>
      </c>
      <c r="RV121" s="105">
        <f t="shared" si="79"/>
        <v>0</v>
      </c>
      <c r="RW121" s="105">
        <f t="shared" si="80"/>
        <v>0</v>
      </c>
      <c r="RX121" s="105">
        <f t="shared" si="81"/>
        <v>0</v>
      </c>
      <c r="RY121" s="105">
        <f t="shared" si="82"/>
        <v>0</v>
      </c>
      <c r="RZ121" s="105">
        <f t="shared" si="83"/>
        <v>0</v>
      </c>
      <c r="SA121" s="105">
        <f t="shared" si="84"/>
        <v>0</v>
      </c>
      <c r="SB121" s="105">
        <f t="shared" si="85"/>
        <v>0</v>
      </c>
      <c r="SC121" s="105">
        <f t="shared" si="86"/>
        <v>0</v>
      </c>
      <c r="SD121" s="106">
        <f t="shared" si="62"/>
        <v>2.31</v>
      </c>
      <c r="SE121" s="106">
        <f t="shared" si="63"/>
        <v>0</v>
      </c>
      <c r="SF121" s="106">
        <f t="shared" si="64"/>
        <v>0</v>
      </c>
      <c r="SG121" s="106">
        <f t="shared" si="59"/>
        <v>0</v>
      </c>
      <c r="SH121" s="107">
        <f>(SD121/1000)*Parameters!$H$2</f>
        <v>6.8144999999999992E-5</v>
      </c>
      <c r="SI121" s="107">
        <f>(SE121/1000)*Parameters!$H$4</f>
        <v>0</v>
      </c>
      <c r="SJ121" s="107">
        <f>(SF121/1000)*Parameters!$H$3</f>
        <v>0</v>
      </c>
      <c r="SK121" s="107">
        <f>(SG121/1000)*Parameters!$H$5</f>
        <v>0</v>
      </c>
      <c r="SL121" s="108">
        <f t="shared" si="65"/>
        <v>6.8144999999999992E-5</v>
      </c>
      <c r="SM121" s="109">
        <f t="shared" si="60"/>
        <v>1</v>
      </c>
      <c r="SN121" s="109">
        <f t="shared" si="72"/>
        <v>0</v>
      </c>
      <c r="SO121" s="109">
        <f t="shared" si="73"/>
        <v>0</v>
      </c>
      <c r="SP121" s="109">
        <f t="shared" si="74"/>
        <v>0</v>
      </c>
      <c r="SQ121" s="110">
        <f>SUM(GS121*Parameters!$L$2,GT121*Parameters!$L$3,GU121*Parameters!$L$4,GV121*Parameters!$L$5)</f>
        <v>4.9000000000000004</v>
      </c>
      <c r="SR121" s="110">
        <f>SUM(LF121*Parameters!$L$2,LG121*Parameters!$L$3,LH121*Parameters!$L$4,LI121*Parameters!$L$5)</f>
        <v>5.4</v>
      </c>
      <c r="SS121" s="110">
        <f>SUM(PS121*Parameters!$L$2,PT121*Parameters!$L$3,PU121*Parameters!$L$4,PV121*Parameters!$L$5)</f>
        <v>3.9000000000000004</v>
      </c>
      <c r="ST121" s="110">
        <f t="shared" si="66"/>
        <v>4.7333333333333334</v>
      </c>
      <c r="SU121" s="111">
        <f t="shared" si="67"/>
        <v>0.48312983312983304</v>
      </c>
      <c r="SV121" s="111">
        <f t="shared" si="68"/>
        <v>0</v>
      </c>
      <c r="SW121" s="111">
        <f t="shared" si="69"/>
        <v>0</v>
      </c>
      <c r="SX121" s="111">
        <f t="shared" si="70"/>
        <v>0</v>
      </c>
      <c r="SY121" s="162">
        <f t="shared" si="87"/>
        <v>45647</v>
      </c>
      <c r="SZ121" s="162">
        <f t="shared" si="71"/>
        <v>45648</v>
      </c>
    </row>
    <row r="122" spans="1:520">
      <c r="A122" s="250">
        <v>45647.3719119792</v>
      </c>
      <c r="B122" s="250">
        <v>45651.681261921301</v>
      </c>
      <c r="C122" s="250">
        <v>45647</v>
      </c>
      <c r="D122" s="115"/>
      <c r="E122" s="115" t="s">
        <v>322</v>
      </c>
      <c r="F122" s="115"/>
      <c r="G122" s="115" t="s">
        <v>322</v>
      </c>
      <c r="H122" s="115"/>
      <c r="I122" s="115" t="s">
        <v>323</v>
      </c>
      <c r="J122" s="115"/>
      <c r="K122" s="115" t="s">
        <v>727</v>
      </c>
      <c r="L122" s="152" t="s">
        <v>2176</v>
      </c>
      <c r="M122" s="245" t="s">
        <v>553</v>
      </c>
      <c r="N122" s="115" t="s">
        <v>331</v>
      </c>
      <c r="O122" s="115">
        <v>1</v>
      </c>
      <c r="P122" s="115">
        <v>0</v>
      </c>
      <c r="Q122" s="115">
        <v>0</v>
      </c>
      <c r="R122" s="115">
        <v>0</v>
      </c>
      <c r="S122" s="115">
        <v>0</v>
      </c>
      <c r="T122" s="115">
        <v>0</v>
      </c>
      <c r="U122" s="115"/>
      <c r="V122" s="115" t="s">
        <v>329</v>
      </c>
      <c r="W122" s="115">
        <v>0</v>
      </c>
      <c r="X122" s="115">
        <v>1</v>
      </c>
      <c r="Y122" s="115">
        <v>0</v>
      </c>
      <c r="Z122" s="117">
        <v>0</v>
      </c>
      <c r="AA122" s="115">
        <v>0</v>
      </c>
      <c r="AB122" s="115">
        <v>0</v>
      </c>
      <c r="AC122" s="115">
        <v>0</v>
      </c>
      <c r="AD122" s="115">
        <v>0</v>
      </c>
      <c r="AE122" s="115">
        <v>0</v>
      </c>
      <c r="AF122" s="115">
        <v>0</v>
      </c>
      <c r="AG122" s="115">
        <v>0</v>
      </c>
      <c r="AH122" s="115"/>
      <c r="AI122" s="115"/>
      <c r="AJ122" s="115"/>
      <c r="AK122" s="115"/>
      <c r="AL122" s="115"/>
      <c r="AM122" s="115"/>
      <c r="AN122" s="115"/>
      <c r="AO122" s="115"/>
      <c r="AP122" s="115"/>
      <c r="AQ122" s="115"/>
      <c r="AR122" s="115"/>
      <c r="AS122" s="115"/>
      <c r="AT122" s="115"/>
      <c r="AU122" s="115"/>
      <c r="AV122" s="115"/>
      <c r="AW122" s="115"/>
      <c r="AX122" s="115"/>
      <c r="AY122" s="115"/>
      <c r="AZ122" s="115"/>
      <c r="BA122" s="115"/>
      <c r="BB122" s="115"/>
      <c r="BC122" s="115"/>
      <c r="BD122" s="115"/>
      <c r="BE122" s="115"/>
      <c r="BF122" s="191"/>
      <c r="BG122" s="115"/>
      <c r="BH122" s="122"/>
      <c r="BI122" s="115"/>
      <c r="BJ122" s="115"/>
      <c r="BK122" s="115"/>
      <c r="BL122" s="115"/>
      <c r="BM122" s="115"/>
      <c r="BN122" s="115"/>
      <c r="BO122" s="115">
        <v>12.2</v>
      </c>
      <c r="BP122" s="115" t="s">
        <v>2285</v>
      </c>
      <c r="BQ122" s="122" t="s">
        <v>2286</v>
      </c>
      <c r="BR122" s="115"/>
      <c r="BS122" s="115"/>
      <c r="BT122" s="115"/>
      <c r="BU122" s="115"/>
      <c r="BV122" s="115"/>
      <c r="BW122" s="115"/>
      <c r="BX122" s="115"/>
      <c r="BY122" s="115"/>
      <c r="BZ122" s="115"/>
      <c r="CA122" s="115"/>
      <c r="CB122" s="115"/>
      <c r="CC122" s="115"/>
      <c r="CD122" s="115"/>
      <c r="CE122" s="115"/>
      <c r="CF122" s="115"/>
      <c r="CG122" s="115"/>
      <c r="CH122" s="115"/>
      <c r="CI122" s="115"/>
      <c r="CJ122" s="115"/>
      <c r="CK122" s="115"/>
      <c r="CL122" s="115"/>
      <c r="CM122" s="115"/>
      <c r="CN122" s="115"/>
      <c r="CO122" s="115"/>
      <c r="CP122" s="115"/>
      <c r="CQ122" s="115"/>
      <c r="CR122" s="115"/>
      <c r="CS122" s="115"/>
      <c r="CT122" s="115"/>
      <c r="CU122" s="115"/>
      <c r="CV122" s="115"/>
      <c r="CW122" s="115"/>
      <c r="CX122" s="115"/>
      <c r="CY122" s="115"/>
      <c r="CZ122" s="115"/>
      <c r="DA122" s="115"/>
      <c r="DB122" s="115"/>
      <c r="DC122" s="115"/>
      <c r="DD122" s="115"/>
      <c r="DE122" s="115"/>
      <c r="DF122" s="115"/>
      <c r="DG122" s="115"/>
      <c r="DH122" s="115"/>
      <c r="DI122" s="115"/>
      <c r="DJ122" s="115"/>
      <c r="DK122" s="115"/>
      <c r="DL122" s="115"/>
      <c r="DM122" s="115"/>
      <c r="DN122" s="172"/>
      <c r="DO122" s="115"/>
      <c r="DP122" s="124"/>
      <c r="DQ122" s="115"/>
      <c r="DR122" s="124"/>
      <c r="DS122" s="115"/>
      <c r="DT122" s="115"/>
      <c r="DU122" s="115"/>
      <c r="DV122" s="115"/>
      <c r="DW122" s="250" t="s">
        <v>808</v>
      </c>
      <c r="DX122" s="115"/>
      <c r="DY122" s="115"/>
      <c r="DZ122" s="115"/>
      <c r="EA122" s="115"/>
      <c r="EB122" s="115"/>
      <c r="EC122" s="115"/>
      <c r="ED122" s="115" t="s">
        <v>2287</v>
      </c>
      <c r="EE122" s="161">
        <v>45648.3701834491</v>
      </c>
      <c r="EF122" s="262">
        <v>45648.3750843171</v>
      </c>
      <c r="EG122" s="252">
        <v>45648</v>
      </c>
      <c r="EH122" s="129"/>
      <c r="EI122" s="129" t="s">
        <v>322</v>
      </c>
      <c r="EJ122" s="129"/>
      <c r="EK122" s="129" t="s">
        <v>322</v>
      </c>
      <c r="EL122" s="129"/>
      <c r="EM122" s="129" t="s">
        <v>323</v>
      </c>
      <c r="EN122" s="129"/>
      <c r="EO122" s="129" t="s">
        <v>727</v>
      </c>
      <c r="EP122" s="153" t="s">
        <v>808</v>
      </c>
      <c r="EQ122" s="153" t="s">
        <v>553</v>
      </c>
      <c r="ER122" s="129" t="s">
        <v>331</v>
      </c>
      <c r="ES122" s="129">
        <v>1</v>
      </c>
      <c r="ET122" s="129">
        <v>0</v>
      </c>
      <c r="EU122" s="129">
        <v>0</v>
      </c>
      <c r="EV122" s="129">
        <v>0</v>
      </c>
      <c r="EW122" s="129">
        <v>0</v>
      </c>
      <c r="EX122" s="129">
        <v>0</v>
      </c>
      <c r="EY122" s="129"/>
      <c r="EZ122" s="129" t="s">
        <v>329</v>
      </c>
      <c r="FA122" s="129">
        <v>0</v>
      </c>
      <c r="FB122" s="129">
        <v>1</v>
      </c>
      <c r="FC122" s="129">
        <v>0</v>
      </c>
      <c r="FD122" s="129">
        <v>0</v>
      </c>
      <c r="FE122" s="129">
        <v>0</v>
      </c>
      <c r="FF122" s="129">
        <v>0</v>
      </c>
      <c r="FG122" s="129">
        <v>0</v>
      </c>
      <c r="FH122" s="129">
        <v>0</v>
      </c>
      <c r="FI122" s="129">
        <v>0</v>
      </c>
      <c r="FJ122" s="129">
        <v>0</v>
      </c>
      <c r="FK122" s="129">
        <v>0</v>
      </c>
      <c r="FL122" s="129"/>
      <c r="FM122" s="129"/>
      <c r="FN122" s="129"/>
      <c r="FO122" s="129"/>
      <c r="FP122" s="129"/>
      <c r="FQ122" s="129"/>
      <c r="FR122" s="129"/>
      <c r="FS122" s="129"/>
      <c r="FT122" s="129"/>
      <c r="FU122" s="129"/>
      <c r="FV122" s="129"/>
      <c r="FW122" s="129"/>
      <c r="FX122" s="129"/>
      <c r="FY122" s="129"/>
      <c r="FZ122" s="129"/>
      <c r="GA122" s="129"/>
      <c r="GB122" s="129"/>
      <c r="GC122" s="129"/>
      <c r="GD122" s="129"/>
      <c r="GE122" s="129"/>
      <c r="GF122" s="129"/>
      <c r="GG122" s="129"/>
      <c r="GH122" s="129"/>
      <c r="GI122" s="129"/>
      <c r="GJ122" s="129"/>
      <c r="GK122" s="129"/>
      <c r="GL122" s="129"/>
      <c r="GM122" s="129"/>
      <c r="GN122" s="129"/>
      <c r="GO122" s="129"/>
      <c r="GP122" s="129"/>
      <c r="GQ122" s="129"/>
      <c r="GR122" s="129"/>
      <c r="GS122" s="129">
        <v>5</v>
      </c>
      <c r="GT122" s="129">
        <v>1</v>
      </c>
      <c r="GU122" s="129">
        <v>1</v>
      </c>
      <c r="GV122" s="129">
        <v>0</v>
      </c>
      <c r="GW122" s="129"/>
      <c r="GX122" s="129"/>
      <c r="GY122" s="129"/>
      <c r="GZ122" s="129"/>
      <c r="HA122" s="129"/>
      <c r="HB122" s="129"/>
      <c r="HC122" s="129"/>
      <c r="HD122" s="186"/>
      <c r="HE122" s="129"/>
      <c r="HF122" s="140"/>
      <c r="HG122" s="129"/>
      <c r="HH122" s="129"/>
      <c r="HI122" s="129"/>
      <c r="HJ122" s="129"/>
      <c r="HK122" s="129"/>
      <c r="HL122" s="129"/>
      <c r="HM122" s="129">
        <v>9.41</v>
      </c>
      <c r="HN122" s="129" t="s">
        <v>2288</v>
      </c>
      <c r="HO122" s="140" t="s">
        <v>2289</v>
      </c>
      <c r="HP122" s="129">
        <v>0</v>
      </c>
      <c r="HQ122" s="129"/>
      <c r="HR122" s="129"/>
      <c r="HS122" s="129"/>
      <c r="HT122" s="129"/>
      <c r="HU122" s="129"/>
      <c r="HV122" s="129"/>
      <c r="HW122" s="129"/>
      <c r="HX122" s="129"/>
      <c r="HY122" s="129"/>
      <c r="HZ122" s="129"/>
      <c r="IA122" s="129"/>
      <c r="IB122" s="129"/>
      <c r="IC122" s="129"/>
      <c r="ID122" s="129"/>
      <c r="IE122" s="129"/>
      <c r="IF122" s="129"/>
      <c r="IG122" s="129"/>
      <c r="IH122" s="129"/>
      <c r="II122" s="129"/>
      <c r="IJ122" s="129"/>
      <c r="IK122" s="129"/>
      <c r="IL122" s="177" t="s">
        <v>756</v>
      </c>
      <c r="IM122" s="129"/>
      <c r="IN122" s="139"/>
      <c r="IO122" s="129"/>
      <c r="IP122" s="129"/>
      <c r="IQ122" s="129" t="s">
        <v>2290</v>
      </c>
      <c r="IR122" s="266">
        <v>45649.368539872703</v>
      </c>
      <c r="IS122" s="266">
        <v>45649.371340532402</v>
      </c>
      <c r="IT122" s="265">
        <v>45649</v>
      </c>
      <c r="IU122" s="142"/>
      <c r="IV122" s="142" t="s">
        <v>322</v>
      </c>
      <c r="IW122" s="142"/>
      <c r="IX122" s="142" t="s">
        <v>322</v>
      </c>
      <c r="IY122" s="142"/>
      <c r="IZ122" s="142" t="s">
        <v>323</v>
      </c>
      <c r="JA122" s="142"/>
      <c r="JB122" s="142" t="s">
        <v>727</v>
      </c>
      <c r="JC122" s="154" t="s">
        <v>756</v>
      </c>
      <c r="JD122" s="154" t="s">
        <v>553</v>
      </c>
      <c r="JE122" s="142" t="s">
        <v>331</v>
      </c>
      <c r="JF122" s="142">
        <v>1</v>
      </c>
      <c r="JG122" s="142">
        <v>0</v>
      </c>
      <c r="JH122" s="142">
        <v>0</v>
      </c>
      <c r="JI122" s="142">
        <v>0</v>
      </c>
      <c r="JJ122" s="142">
        <v>0</v>
      </c>
      <c r="JK122" s="142">
        <v>0</v>
      </c>
      <c r="JL122" s="142"/>
      <c r="JM122" s="142" t="s">
        <v>329</v>
      </c>
      <c r="JN122" s="142">
        <v>0</v>
      </c>
      <c r="JO122" s="142">
        <v>1</v>
      </c>
      <c r="JP122" s="142">
        <v>0</v>
      </c>
      <c r="JQ122" s="142">
        <v>0</v>
      </c>
      <c r="JR122" s="142">
        <v>0</v>
      </c>
      <c r="JS122" s="142">
        <v>0</v>
      </c>
      <c r="JT122" s="142">
        <v>0</v>
      </c>
      <c r="JU122" s="145">
        <v>0</v>
      </c>
      <c r="JV122" s="142">
        <v>0</v>
      </c>
      <c r="JW122" s="142">
        <v>0</v>
      </c>
      <c r="JX122" s="142">
        <v>0</v>
      </c>
      <c r="JY122" s="142"/>
      <c r="JZ122" s="142"/>
      <c r="KA122" s="142"/>
      <c r="KB122" s="142"/>
      <c r="KC122" s="142"/>
      <c r="KD122" s="142"/>
      <c r="KE122" s="142"/>
      <c r="KF122" s="142"/>
      <c r="KG122" s="142"/>
      <c r="KH122" s="142"/>
      <c r="KI122" s="142"/>
      <c r="KJ122" s="142"/>
      <c r="KK122" s="142"/>
      <c r="KL122" s="142"/>
      <c r="KM122" s="142"/>
      <c r="KN122" s="142"/>
      <c r="KO122" s="142"/>
      <c r="KP122" s="142"/>
      <c r="KQ122" s="142"/>
      <c r="KR122" s="142"/>
      <c r="KS122" s="142"/>
      <c r="KT122" s="142"/>
      <c r="KU122" s="142"/>
      <c r="KV122" s="142"/>
      <c r="KW122" s="142"/>
      <c r="KX122" s="142"/>
      <c r="KY122" s="142"/>
      <c r="KZ122" s="142"/>
      <c r="LA122" s="142"/>
      <c r="LB122" s="142"/>
      <c r="LC122" s="142"/>
      <c r="LD122" s="142"/>
      <c r="LE122" s="142"/>
      <c r="LF122" s="142">
        <v>5</v>
      </c>
      <c r="LG122" s="142">
        <v>1</v>
      </c>
      <c r="LH122" s="142">
        <v>1</v>
      </c>
      <c r="LI122" s="142">
        <v>0</v>
      </c>
      <c r="LJ122" s="142"/>
      <c r="LK122" s="142"/>
      <c r="LL122" s="142"/>
      <c r="LM122" s="142"/>
      <c r="LN122" s="142"/>
      <c r="LO122" s="142"/>
      <c r="LP122" s="142"/>
      <c r="LQ122" s="194"/>
      <c r="LR122" s="142"/>
      <c r="LS122" s="144"/>
      <c r="LT122" s="142"/>
      <c r="LU122" s="142"/>
      <c r="LV122" s="142"/>
      <c r="LW122" s="142"/>
      <c r="LX122" s="142"/>
      <c r="LY122" s="142"/>
      <c r="LZ122" s="142">
        <v>6.7</v>
      </c>
      <c r="MA122" s="142" t="s">
        <v>2291</v>
      </c>
      <c r="MB122" s="144" t="s">
        <v>2292</v>
      </c>
      <c r="MC122" s="142">
        <v>0</v>
      </c>
      <c r="MD122" s="142"/>
      <c r="ME122" s="142"/>
      <c r="MF122" s="142"/>
      <c r="MG122" s="142"/>
      <c r="MH122" s="142"/>
      <c r="MI122" s="142"/>
      <c r="MJ122" s="142"/>
      <c r="MK122" s="142"/>
      <c r="ML122" s="142"/>
      <c r="MM122" s="142"/>
      <c r="MN122" s="142"/>
      <c r="MO122" s="142"/>
      <c r="MP122" s="142"/>
      <c r="MQ122" s="142"/>
      <c r="MR122" s="142"/>
      <c r="MS122" s="142"/>
      <c r="MT122" s="142"/>
      <c r="MU122" s="142"/>
      <c r="MV122" s="142"/>
      <c r="MW122" s="142"/>
      <c r="MX122" s="142"/>
      <c r="MY122" s="150"/>
      <c r="MZ122" s="142"/>
      <c r="NA122" s="181" t="s">
        <v>759</v>
      </c>
      <c r="NB122" s="142"/>
      <c r="NC122" s="142"/>
      <c r="ND122" s="142" t="s">
        <v>2293</v>
      </c>
      <c r="NE122" s="271">
        <v>45650.408237847201</v>
      </c>
      <c r="NF122" s="271">
        <v>45663.433321770797</v>
      </c>
      <c r="NG122" s="270">
        <v>45650</v>
      </c>
      <c r="NH122" s="128"/>
      <c r="NI122" s="128" t="s">
        <v>322</v>
      </c>
      <c r="NJ122" s="128"/>
      <c r="NK122" s="128" t="s">
        <v>322</v>
      </c>
      <c r="NL122" s="128"/>
      <c r="NM122" s="128" t="s">
        <v>323</v>
      </c>
      <c r="NN122" s="128"/>
      <c r="NO122" s="128" t="s">
        <v>727</v>
      </c>
      <c r="NP122" s="136" t="s">
        <v>759</v>
      </c>
      <c r="NQ122" s="136" t="s">
        <v>553</v>
      </c>
      <c r="NR122" s="128" t="s">
        <v>331</v>
      </c>
      <c r="NS122" s="128">
        <v>1</v>
      </c>
      <c r="NT122" s="128">
        <v>0</v>
      </c>
      <c r="NU122" s="128">
        <v>0</v>
      </c>
      <c r="NV122" s="128">
        <v>0</v>
      </c>
      <c r="NW122" s="128">
        <v>0</v>
      </c>
      <c r="NX122" s="128">
        <v>0</v>
      </c>
      <c r="NY122" s="128"/>
      <c r="NZ122" s="128" t="s">
        <v>329</v>
      </c>
      <c r="OA122" s="128">
        <v>0</v>
      </c>
      <c r="OB122" s="128">
        <v>1</v>
      </c>
      <c r="OC122" s="128">
        <v>0</v>
      </c>
      <c r="OD122" s="128">
        <v>0</v>
      </c>
      <c r="OE122" s="128">
        <v>0</v>
      </c>
      <c r="OF122" s="128">
        <v>0</v>
      </c>
      <c r="OG122" s="128">
        <v>0</v>
      </c>
      <c r="OH122" s="128">
        <v>0</v>
      </c>
      <c r="OI122" s="128">
        <v>0</v>
      </c>
      <c r="OJ122" s="128">
        <v>0</v>
      </c>
      <c r="OK122" s="128">
        <v>0</v>
      </c>
      <c r="OL122" s="128"/>
      <c r="OM122" s="128"/>
      <c r="ON122" s="128"/>
      <c r="OO122" s="128"/>
      <c r="OP122" s="128"/>
      <c r="OQ122" s="128"/>
      <c r="OR122" s="128"/>
      <c r="OS122" s="128"/>
      <c r="OT122" s="128"/>
      <c r="OU122" s="128"/>
      <c r="OV122" s="128"/>
      <c r="OW122" s="128"/>
      <c r="OX122" s="128"/>
      <c r="OY122" s="128"/>
      <c r="OZ122" s="128"/>
      <c r="PA122" s="128"/>
      <c r="PB122" s="128"/>
      <c r="PC122" s="128"/>
      <c r="PD122" s="128"/>
      <c r="PE122" s="128"/>
      <c r="PF122" s="128"/>
      <c r="PG122" s="128"/>
      <c r="PH122" s="128"/>
      <c r="PI122" s="128"/>
      <c r="PJ122" s="128"/>
      <c r="PK122" s="128"/>
      <c r="PL122" s="128"/>
      <c r="PM122" s="128"/>
      <c r="PN122" s="128"/>
      <c r="PO122" s="128"/>
      <c r="PP122" s="128"/>
      <c r="PQ122" s="128"/>
      <c r="PR122" s="128"/>
      <c r="PS122" s="128">
        <v>5</v>
      </c>
      <c r="PT122" s="128">
        <v>1</v>
      </c>
      <c r="PU122" s="128">
        <v>1</v>
      </c>
      <c r="PV122" s="128">
        <v>0</v>
      </c>
      <c r="PW122" s="128"/>
      <c r="PX122" s="128"/>
      <c r="PY122" s="128"/>
      <c r="PZ122" s="128"/>
      <c r="QA122" s="128"/>
      <c r="QB122" s="128"/>
      <c r="QC122" s="128"/>
      <c r="QD122" s="198"/>
      <c r="QE122" s="128"/>
      <c r="QF122" s="163"/>
      <c r="QG122" s="128"/>
      <c r="QH122" s="128"/>
      <c r="QI122" s="128"/>
      <c r="QJ122" s="128"/>
      <c r="QK122" s="128"/>
      <c r="QL122" s="128"/>
      <c r="QM122" s="128">
        <v>4.01</v>
      </c>
      <c r="QN122" s="128" t="s">
        <v>2294</v>
      </c>
      <c r="QO122" s="163" t="s">
        <v>2295</v>
      </c>
      <c r="QP122" s="128">
        <v>0</v>
      </c>
      <c r="QQ122" s="128"/>
      <c r="QR122" s="128"/>
      <c r="QS122" s="128"/>
      <c r="QT122" s="128"/>
      <c r="QU122" s="128"/>
      <c r="QV122" s="128"/>
      <c r="QW122" s="128"/>
      <c r="QX122" s="128"/>
      <c r="QY122" s="128"/>
      <c r="QZ122" s="128"/>
      <c r="RA122" s="128"/>
      <c r="RB122" s="128"/>
      <c r="RC122" s="128"/>
      <c r="RD122" s="128"/>
      <c r="RE122" s="128"/>
      <c r="RF122" s="128"/>
      <c r="RG122" s="128"/>
      <c r="RH122" s="128"/>
      <c r="RI122" s="128"/>
      <c r="RJ122" s="128"/>
      <c r="RK122" s="128"/>
      <c r="RL122" s="128"/>
      <c r="RM122" s="130"/>
      <c r="RN122" s="128"/>
      <c r="RO122" s="130"/>
      <c r="RP122" s="128"/>
      <c r="RQ122" s="128" t="s">
        <v>2296</v>
      </c>
      <c r="RR122" s="105">
        <f t="shared" si="75"/>
        <v>2.7899999999999991</v>
      </c>
      <c r="RS122" s="113">
        <f t="shared" si="76"/>
        <v>2.71</v>
      </c>
      <c r="RT122" s="105">
        <f t="shared" si="77"/>
        <v>2.6900000000000004</v>
      </c>
      <c r="RU122" s="105">
        <f t="shared" si="78"/>
        <v>0</v>
      </c>
      <c r="RV122" s="105">
        <f t="shared" si="79"/>
        <v>0</v>
      </c>
      <c r="RW122" s="105">
        <f t="shared" si="80"/>
        <v>0</v>
      </c>
      <c r="RX122" s="105">
        <f t="shared" si="81"/>
        <v>0</v>
      </c>
      <c r="RY122" s="105">
        <f t="shared" si="82"/>
        <v>0</v>
      </c>
      <c r="RZ122" s="105">
        <f t="shared" si="83"/>
        <v>0</v>
      </c>
      <c r="SA122" s="105">
        <f t="shared" si="84"/>
        <v>0</v>
      </c>
      <c r="SB122" s="105">
        <f t="shared" si="85"/>
        <v>0</v>
      </c>
      <c r="SC122" s="105">
        <f t="shared" si="86"/>
        <v>0</v>
      </c>
      <c r="SD122" s="106">
        <f t="shared" si="62"/>
        <v>2.73</v>
      </c>
      <c r="SE122" s="106">
        <f t="shared" si="63"/>
        <v>0</v>
      </c>
      <c r="SF122" s="106">
        <f t="shared" si="64"/>
        <v>0</v>
      </c>
      <c r="SG122" s="106">
        <f t="shared" si="59"/>
        <v>0</v>
      </c>
      <c r="SH122" s="107">
        <f>(SD122/1000)*Parameters!$H$2</f>
        <v>8.0534999999999987E-5</v>
      </c>
      <c r="SI122" s="107">
        <f>(SE122/1000)*Parameters!$H$4</f>
        <v>0</v>
      </c>
      <c r="SJ122" s="107">
        <f>(SF122/1000)*Parameters!$H$3</f>
        <v>0</v>
      </c>
      <c r="SK122" s="107">
        <f>(SG122/1000)*Parameters!$H$5</f>
        <v>0</v>
      </c>
      <c r="SL122" s="108">
        <f t="shared" si="65"/>
        <v>8.0534999999999987E-5</v>
      </c>
      <c r="SM122" s="109">
        <f t="shared" si="60"/>
        <v>1</v>
      </c>
      <c r="SN122" s="109">
        <f t="shared" si="72"/>
        <v>0</v>
      </c>
      <c r="SO122" s="109">
        <f t="shared" si="73"/>
        <v>0</v>
      </c>
      <c r="SP122" s="109">
        <f t="shared" si="74"/>
        <v>0</v>
      </c>
      <c r="SQ122" s="110">
        <f>SUM(GS122*Parameters!$L$2,GT122*Parameters!$L$3,GU122*Parameters!$L$4,GV122*Parameters!$L$5)</f>
        <v>4.3</v>
      </c>
      <c r="SR122" s="110">
        <f>SUM(LF122*Parameters!$L$2,LG122*Parameters!$L$3,LH122*Parameters!$L$4,LI122*Parameters!$L$5)</f>
        <v>4.3</v>
      </c>
      <c r="SS122" s="110">
        <f>SUM(PS122*Parameters!$L$2,PT122*Parameters!$L$3,PU122*Parameters!$L$4,PV122*Parameters!$L$5)</f>
        <v>4.3</v>
      </c>
      <c r="ST122" s="110">
        <f t="shared" si="66"/>
        <v>4.3</v>
      </c>
      <c r="SU122" s="111">
        <f t="shared" si="67"/>
        <v>0.6348837209302326</v>
      </c>
      <c r="SV122" s="111">
        <f t="shared" si="68"/>
        <v>0</v>
      </c>
      <c r="SW122" s="111">
        <f t="shared" si="69"/>
        <v>0</v>
      </c>
      <c r="SX122" s="111">
        <f t="shared" si="70"/>
        <v>0</v>
      </c>
      <c r="SY122" s="162">
        <f t="shared" si="87"/>
        <v>45647</v>
      </c>
      <c r="SZ122" s="162">
        <f t="shared" si="71"/>
        <v>45648</v>
      </c>
    </row>
    <row r="123" spans="1:520">
      <c r="A123" s="250">
        <v>45647.709427870403</v>
      </c>
      <c r="B123" s="250">
        <v>45651.713949328703</v>
      </c>
      <c r="C123" s="250">
        <v>45647</v>
      </c>
      <c r="D123" s="115"/>
      <c r="E123" s="115" t="s">
        <v>322</v>
      </c>
      <c r="F123" s="115"/>
      <c r="G123" s="115" t="s">
        <v>322</v>
      </c>
      <c r="H123" s="115"/>
      <c r="I123" s="115" t="s">
        <v>323</v>
      </c>
      <c r="J123" s="115"/>
      <c r="K123" s="115" t="s">
        <v>727</v>
      </c>
      <c r="L123" s="152" t="s">
        <v>2176</v>
      </c>
      <c r="M123" s="245" t="s">
        <v>554</v>
      </c>
      <c r="N123" s="115" t="s">
        <v>331</v>
      </c>
      <c r="O123" s="115">
        <v>1</v>
      </c>
      <c r="P123" s="115">
        <v>0</v>
      </c>
      <c r="Q123" s="115">
        <v>0</v>
      </c>
      <c r="R123" s="115">
        <v>0</v>
      </c>
      <c r="S123" s="115">
        <v>0</v>
      </c>
      <c r="T123" s="115">
        <v>0</v>
      </c>
      <c r="U123" s="115"/>
      <c r="V123" s="115" t="s">
        <v>329</v>
      </c>
      <c r="W123" s="115">
        <v>0</v>
      </c>
      <c r="X123" s="115">
        <v>1</v>
      </c>
      <c r="Y123" s="115">
        <v>0</v>
      </c>
      <c r="Z123" s="117">
        <v>0</v>
      </c>
      <c r="AA123" s="115">
        <v>0</v>
      </c>
      <c r="AB123" s="115">
        <v>0</v>
      </c>
      <c r="AC123" s="115">
        <v>0</v>
      </c>
      <c r="AD123" s="115">
        <v>0</v>
      </c>
      <c r="AE123" s="115">
        <v>0</v>
      </c>
      <c r="AF123" s="115">
        <v>0</v>
      </c>
      <c r="AG123" s="115">
        <v>0</v>
      </c>
      <c r="AH123" s="115"/>
      <c r="AI123" s="115"/>
      <c r="AJ123" s="115"/>
      <c r="AK123" s="115"/>
      <c r="AL123" s="115"/>
      <c r="AM123" s="115"/>
      <c r="AN123" s="115"/>
      <c r="AO123" s="115"/>
      <c r="AP123" s="115"/>
      <c r="AQ123" s="115"/>
      <c r="AR123" s="115"/>
      <c r="AS123" s="115"/>
      <c r="AT123" s="115"/>
      <c r="AU123" s="115"/>
      <c r="AV123" s="115"/>
      <c r="AW123" s="115"/>
      <c r="AX123" s="115"/>
      <c r="AY123" s="115"/>
      <c r="AZ123" s="115"/>
      <c r="BA123" s="115"/>
      <c r="BB123" s="115"/>
      <c r="BC123" s="115"/>
      <c r="BD123" s="115"/>
      <c r="BE123" s="115"/>
      <c r="BF123" s="191"/>
      <c r="BG123" s="115"/>
      <c r="BH123" s="122"/>
      <c r="BI123" s="115"/>
      <c r="BJ123" s="115"/>
      <c r="BK123" s="115"/>
      <c r="BL123" s="115"/>
      <c r="BM123" s="115"/>
      <c r="BN123" s="115"/>
      <c r="BO123" s="115">
        <v>11.98</v>
      </c>
      <c r="BP123" s="115" t="s">
        <v>2297</v>
      </c>
      <c r="BQ123" s="122" t="s">
        <v>2298</v>
      </c>
      <c r="BR123" s="115"/>
      <c r="BS123" s="115"/>
      <c r="BT123" s="115"/>
      <c r="BU123" s="115"/>
      <c r="BV123" s="115"/>
      <c r="BW123" s="115"/>
      <c r="BX123" s="115"/>
      <c r="BY123" s="115"/>
      <c r="BZ123" s="115"/>
      <c r="CA123" s="115"/>
      <c r="CB123" s="115"/>
      <c r="CC123" s="115"/>
      <c r="CD123" s="115"/>
      <c r="CE123" s="115"/>
      <c r="CF123" s="115"/>
      <c r="CG123" s="115"/>
      <c r="CH123" s="115"/>
      <c r="CI123" s="115"/>
      <c r="CJ123" s="115"/>
      <c r="CK123" s="115"/>
      <c r="CL123" s="115"/>
      <c r="CM123" s="115"/>
      <c r="CN123" s="115"/>
      <c r="CO123" s="115"/>
      <c r="CP123" s="115"/>
      <c r="CQ123" s="115"/>
      <c r="CR123" s="115"/>
      <c r="CS123" s="115"/>
      <c r="CT123" s="115"/>
      <c r="CU123" s="115"/>
      <c r="CV123" s="115"/>
      <c r="CW123" s="115"/>
      <c r="CX123" s="115"/>
      <c r="CY123" s="115"/>
      <c r="CZ123" s="115"/>
      <c r="DA123" s="115"/>
      <c r="DB123" s="115"/>
      <c r="DC123" s="115"/>
      <c r="DD123" s="115"/>
      <c r="DE123" s="115"/>
      <c r="DF123" s="115"/>
      <c r="DG123" s="115"/>
      <c r="DH123" s="115"/>
      <c r="DI123" s="115"/>
      <c r="DJ123" s="115"/>
      <c r="DK123" s="115"/>
      <c r="DL123" s="115"/>
      <c r="DM123" s="115"/>
      <c r="DN123" s="172"/>
      <c r="DO123" s="115"/>
      <c r="DP123" s="124"/>
      <c r="DQ123" s="115"/>
      <c r="DR123" s="124"/>
      <c r="DS123" s="115"/>
      <c r="DT123" s="115"/>
      <c r="DU123" s="115"/>
      <c r="DV123" s="115"/>
      <c r="DW123" s="250" t="s">
        <v>808</v>
      </c>
      <c r="DX123" s="115"/>
      <c r="DY123" s="115"/>
      <c r="DZ123" s="115"/>
      <c r="EA123" s="115"/>
      <c r="EB123" s="115"/>
      <c r="EC123" s="115"/>
      <c r="ED123" s="115" t="s">
        <v>2299</v>
      </c>
      <c r="EE123" s="161">
        <v>45648.692651238402</v>
      </c>
      <c r="EF123" s="262">
        <v>45648.700667245401</v>
      </c>
      <c r="EG123" s="252">
        <v>45648</v>
      </c>
      <c r="EH123" s="129"/>
      <c r="EI123" s="129" t="s">
        <v>322</v>
      </c>
      <c r="EJ123" s="129"/>
      <c r="EK123" s="129" t="s">
        <v>322</v>
      </c>
      <c r="EL123" s="129"/>
      <c r="EM123" s="129" t="s">
        <v>323</v>
      </c>
      <c r="EN123" s="129"/>
      <c r="EO123" s="129" t="s">
        <v>727</v>
      </c>
      <c r="EP123" s="153" t="s">
        <v>808</v>
      </c>
      <c r="EQ123" s="153" t="s">
        <v>554</v>
      </c>
      <c r="ER123" s="129" t="s">
        <v>331</v>
      </c>
      <c r="ES123" s="129">
        <v>1</v>
      </c>
      <c r="ET123" s="129">
        <v>0</v>
      </c>
      <c r="EU123" s="129">
        <v>0</v>
      </c>
      <c r="EV123" s="129">
        <v>0</v>
      </c>
      <c r="EW123" s="129">
        <v>0</v>
      </c>
      <c r="EX123" s="129">
        <v>0</v>
      </c>
      <c r="EY123" s="129"/>
      <c r="EZ123" s="129" t="s">
        <v>329</v>
      </c>
      <c r="FA123" s="129">
        <v>0</v>
      </c>
      <c r="FB123" s="129">
        <v>1</v>
      </c>
      <c r="FC123" s="129">
        <v>0</v>
      </c>
      <c r="FD123" s="129">
        <v>0</v>
      </c>
      <c r="FE123" s="129">
        <v>0</v>
      </c>
      <c r="FF123" s="129">
        <v>0</v>
      </c>
      <c r="FG123" s="129">
        <v>0</v>
      </c>
      <c r="FH123" s="129">
        <v>0</v>
      </c>
      <c r="FI123" s="129">
        <v>0</v>
      </c>
      <c r="FJ123" s="129">
        <v>0</v>
      </c>
      <c r="FK123" s="129">
        <v>0</v>
      </c>
      <c r="FL123" s="129"/>
      <c r="FM123" s="129"/>
      <c r="FN123" s="129"/>
      <c r="FO123" s="129"/>
      <c r="FP123" s="129"/>
      <c r="FQ123" s="129"/>
      <c r="FR123" s="129"/>
      <c r="FS123" s="129"/>
      <c r="FT123" s="129"/>
      <c r="FU123" s="129"/>
      <c r="FV123" s="129"/>
      <c r="FW123" s="129"/>
      <c r="FX123" s="129"/>
      <c r="FY123" s="129"/>
      <c r="FZ123" s="129"/>
      <c r="GA123" s="129"/>
      <c r="GB123" s="129"/>
      <c r="GC123" s="129"/>
      <c r="GD123" s="129"/>
      <c r="GE123" s="129"/>
      <c r="GF123" s="129"/>
      <c r="GG123" s="129"/>
      <c r="GH123" s="129"/>
      <c r="GI123" s="129"/>
      <c r="GJ123" s="129"/>
      <c r="GK123" s="129"/>
      <c r="GL123" s="129"/>
      <c r="GM123" s="129"/>
      <c r="GN123" s="129"/>
      <c r="GO123" s="129"/>
      <c r="GP123" s="129"/>
      <c r="GQ123" s="129"/>
      <c r="GR123" s="129"/>
      <c r="GS123" s="129">
        <v>2</v>
      </c>
      <c r="GT123" s="129">
        <v>2</v>
      </c>
      <c r="GU123" s="129">
        <v>2</v>
      </c>
      <c r="GV123" s="129">
        <v>1</v>
      </c>
      <c r="GW123" s="129"/>
      <c r="GX123" s="129"/>
      <c r="GY123" s="129"/>
      <c r="GZ123" s="129"/>
      <c r="HA123" s="129"/>
      <c r="HB123" s="129"/>
      <c r="HC123" s="129"/>
      <c r="HD123" s="186"/>
      <c r="HE123" s="129"/>
      <c r="HF123" s="140"/>
      <c r="HG123" s="129"/>
      <c r="HH123" s="129"/>
      <c r="HI123" s="129"/>
      <c r="HJ123" s="129"/>
      <c r="HK123" s="129"/>
      <c r="HL123" s="129"/>
      <c r="HM123" s="129">
        <v>9.4</v>
      </c>
      <c r="HN123" s="129" t="s">
        <v>2300</v>
      </c>
      <c r="HO123" s="140" t="s">
        <v>2301</v>
      </c>
      <c r="HP123" s="129">
        <v>0</v>
      </c>
      <c r="HQ123" s="129"/>
      <c r="HR123" s="129"/>
      <c r="HS123" s="129"/>
      <c r="HT123" s="129"/>
      <c r="HU123" s="129"/>
      <c r="HV123" s="129"/>
      <c r="HW123" s="129"/>
      <c r="HX123" s="129"/>
      <c r="HY123" s="129"/>
      <c r="HZ123" s="129"/>
      <c r="IA123" s="129"/>
      <c r="IB123" s="129"/>
      <c r="IC123" s="129"/>
      <c r="ID123" s="129"/>
      <c r="IE123" s="129"/>
      <c r="IF123" s="129"/>
      <c r="IG123" s="129"/>
      <c r="IH123" s="129"/>
      <c r="II123" s="129"/>
      <c r="IJ123" s="129"/>
      <c r="IK123" s="129"/>
      <c r="IL123" s="177" t="s">
        <v>756</v>
      </c>
      <c r="IM123" s="129"/>
      <c r="IN123" s="139"/>
      <c r="IO123" s="129"/>
      <c r="IP123" s="129"/>
      <c r="IQ123" s="129" t="s">
        <v>2302</v>
      </c>
      <c r="IR123" s="266">
        <v>45649.704767094903</v>
      </c>
      <c r="IS123" s="266">
        <v>45651.7136822338</v>
      </c>
      <c r="IT123" s="265">
        <v>45649</v>
      </c>
      <c r="IU123" s="142"/>
      <c r="IV123" s="142" t="s">
        <v>322</v>
      </c>
      <c r="IW123" s="142"/>
      <c r="IX123" s="142" t="s">
        <v>322</v>
      </c>
      <c r="IY123" s="142"/>
      <c r="IZ123" s="142" t="s">
        <v>323</v>
      </c>
      <c r="JA123" s="142"/>
      <c r="JB123" s="142" t="s">
        <v>727</v>
      </c>
      <c r="JC123" s="154" t="s">
        <v>756</v>
      </c>
      <c r="JD123" s="154" t="s">
        <v>554</v>
      </c>
      <c r="JE123" s="142" t="s">
        <v>331</v>
      </c>
      <c r="JF123" s="142">
        <v>1</v>
      </c>
      <c r="JG123" s="142">
        <v>0</v>
      </c>
      <c r="JH123" s="142">
        <v>0</v>
      </c>
      <c r="JI123" s="142">
        <v>0</v>
      </c>
      <c r="JJ123" s="142">
        <v>0</v>
      </c>
      <c r="JK123" s="142">
        <v>0</v>
      </c>
      <c r="JL123" s="142"/>
      <c r="JM123" s="142" t="s">
        <v>329</v>
      </c>
      <c r="JN123" s="142">
        <v>0</v>
      </c>
      <c r="JO123" s="142">
        <v>1</v>
      </c>
      <c r="JP123" s="142">
        <v>0</v>
      </c>
      <c r="JQ123" s="142">
        <v>0</v>
      </c>
      <c r="JR123" s="142">
        <v>0</v>
      </c>
      <c r="JS123" s="142">
        <v>0</v>
      </c>
      <c r="JT123" s="142">
        <v>0</v>
      </c>
      <c r="JU123" s="145">
        <v>0</v>
      </c>
      <c r="JV123" s="142">
        <v>0</v>
      </c>
      <c r="JW123" s="142">
        <v>0</v>
      </c>
      <c r="JX123" s="142">
        <v>0</v>
      </c>
      <c r="JY123" s="142"/>
      <c r="JZ123" s="142"/>
      <c r="KA123" s="142"/>
      <c r="KB123" s="142"/>
      <c r="KC123" s="142"/>
      <c r="KD123" s="142"/>
      <c r="KE123" s="142"/>
      <c r="KF123" s="142"/>
      <c r="KG123" s="142"/>
      <c r="KH123" s="142"/>
      <c r="KI123" s="142"/>
      <c r="KJ123" s="142"/>
      <c r="KK123" s="142"/>
      <c r="KL123" s="142"/>
      <c r="KM123" s="142"/>
      <c r="KN123" s="142"/>
      <c r="KO123" s="142"/>
      <c r="KP123" s="142"/>
      <c r="KQ123" s="142"/>
      <c r="KR123" s="142"/>
      <c r="KS123" s="142"/>
      <c r="KT123" s="142"/>
      <c r="KU123" s="142"/>
      <c r="KV123" s="142"/>
      <c r="KW123" s="142"/>
      <c r="KX123" s="142"/>
      <c r="KY123" s="142"/>
      <c r="KZ123" s="142"/>
      <c r="LA123" s="142"/>
      <c r="LB123" s="142"/>
      <c r="LC123" s="142"/>
      <c r="LD123" s="142"/>
      <c r="LE123" s="142"/>
      <c r="LF123" s="142">
        <v>2</v>
      </c>
      <c r="LG123" s="142">
        <v>2</v>
      </c>
      <c r="LH123" s="142">
        <v>2</v>
      </c>
      <c r="LI123" s="142">
        <v>1</v>
      </c>
      <c r="LJ123" s="142"/>
      <c r="LK123" s="142"/>
      <c r="LL123" s="142"/>
      <c r="LM123" s="142"/>
      <c r="LN123" s="142"/>
      <c r="LO123" s="142"/>
      <c r="LP123" s="142"/>
      <c r="LQ123" s="194"/>
      <c r="LR123" s="142"/>
      <c r="LS123" s="144"/>
      <c r="LT123" s="142"/>
      <c r="LU123" s="142"/>
      <c r="LV123" s="142"/>
      <c r="LW123" s="142"/>
      <c r="LX123" s="142"/>
      <c r="LY123" s="142"/>
      <c r="LZ123" s="142">
        <v>6.7649999999999997</v>
      </c>
      <c r="MA123" s="142" t="s">
        <v>2303</v>
      </c>
      <c r="MB123" s="144" t="s">
        <v>2304</v>
      </c>
      <c r="MC123" s="142">
        <v>0</v>
      </c>
      <c r="MD123" s="142"/>
      <c r="ME123" s="142"/>
      <c r="MF123" s="142"/>
      <c r="MG123" s="142"/>
      <c r="MH123" s="142"/>
      <c r="MI123" s="142"/>
      <c r="MJ123" s="142"/>
      <c r="MK123" s="142"/>
      <c r="ML123" s="142"/>
      <c r="MM123" s="142"/>
      <c r="MN123" s="142"/>
      <c r="MO123" s="142"/>
      <c r="MP123" s="142"/>
      <c r="MQ123" s="142"/>
      <c r="MR123" s="142"/>
      <c r="MS123" s="142"/>
      <c r="MT123" s="142"/>
      <c r="MU123" s="142"/>
      <c r="MV123" s="142"/>
      <c r="MW123" s="142"/>
      <c r="MX123" s="142"/>
      <c r="MY123" s="150"/>
      <c r="MZ123" s="142"/>
      <c r="NA123" s="181" t="s">
        <v>759</v>
      </c>
      <c r="NB123" s="142"/>
      <c r="NC123" s="142"/>
      <c r="ND123" s="142" t="s">
        <v>2305</v>
      </c>
      <c r="NE123" s="271">
        <v>45650.705895798601</v>
      </c>
      <c r="NF123" s="271">
        <v>45650.724784166698</v>
      </c>
      <c r="NG123" s="270">
        <v>45650</v>
      </c>
      <c r="NH123" s="128"/>
      <c r="NI123" s="128" t="s">
        <v>322</v>
      </c>
      <c r="NJ123" s="128"/>
      <c r="NK123" s="128" t="s">
        <v>322</v>
      </c>
      <c r="NL123" s="128"/>
      <c r="NM123" s="128" t="s">
        <v>323</v>
      </c>
      <c r="NN123" s="128"/>
      <c r="NO123" s="128" t="s">
        <v>727</v>
      </c>
      <c r="NP123" s="136" t="s">
        <v>759</v>
      </c>
      <c r="NQ123" s="136" t="s">
        <v>554</v>
      </c>
      <c r="NR123" s="128" t="s">
        <v>331</v>
      </c>
      <c r="NS123" s="128">
        <v>1</v>
      </c>
      <c r="NT123" s="128">
        <v>0</v>
      </c>
      <c r="NU123" s="128">
        <v>0</v>
      </c>
      <c r="NV123" s="128">
        <v>0</v>
      </c>
      <c r="NW123" s="128">
        <v>0</v>
      </c>
      <c r="NX123" s="128">
        <v>0</v>
      </c>
      <c r="NY123" s="128"/>
      <c r="NZ123" s="128" t="s">
        <v>329</v>
      </c>
      <c r="OA123" s="128">
        <v>0</v>
      </c>
      <c r="OB123" s="128">
        <v>1</v>
      </c>
      <c r="OC123" s="128">
        <v>0</v>
      </c>
      <c r="OD123" s="128">
        <v>0</v>
      </c>
      <c r="OE123" s="128">
        <v>0</v>
      </c>
      <c r="OF123" s="128">
        <v>0</v>
      </c>
      <c r="OG123" s="128">
        <v>0</v>
      </c>
      <c r="OH123" s="128">
        <v>0</v>
      </c>
      <c r="OI123" s="128">
        <v>0</v>
      </c>
      <c r="OJ123" s="128">
        <v>0</v>
      </c>
      <c r="OK123" s="128">
        <v>0</v>
      </c>
      <c r="OL123" s="128"/>
      <c r="OM123" s="128"/>
      <c r="ON123" s="128"/>
      <c r="OO123" s="128"/>
      <c r="OP123" s="128"/>
      <c r="OQ123" s="128"/>
      <c r="OR123" s="128"/>
      <c r="OS123" s="128"/>
      <c r="OT123" s="128"/>
      <c r="OU123" s="128"/>
      <c r="OV123" s="128"/>
      <c r="OW123" s="128"/>
      <c r="OX123" s="128"/>
      <c r="OY123" s="128"/>
      <c r="OZ123" s="128"/>
      <c r="PA123" s="128"/>
      <c r="PB123" s="128"/>
      <c r="PC123" s="128"/>
      <c r="PD123" s="128"/>
      <c r="PE123" s="128"/>
      <c r="PF123" s="128"/>
      <c r="PG123" s="128"/>
      <c r="PH123" s="128"/>
      <c r="PI123" s="128"/>
      <c r="PJ123" s="128"/>
      <c r="PK123" s="128"/>
      <c r="PL123" s="128"/>
      <c r="PM123" s="128"/>
      <c r="PN123" s="128"/>
      <c r="PO123" s="128"/>
      <c r="PP123" s="128"/>
      <c r="PQ123" s="128"/>
      <c r="PR123" s="128"/>
      <c r="PS123" s="128">
        <v>4</v>
      </c>
      <c r="PT123" s="128">
        <v>0</v>
      </c>
      <c r="PU123" s="128">
        <v>2</v>
      </c>
      <c r="PV123" s="128">
        <v>1</v>
      </c>
      <c r="PW123" s="128"/>
      <c r="PX123" s="128"/>
      <c r="PY123" s="128"/>
      <c r="PZ123" s="128"/>
      <c r="QA123" s="128"/>
      <c r="QB123" s="128"/>
      <c r="QC123" s="128"/>
      <c r="QD123" s="198"/>
      <c r="QE123" s="128"/>
      <c r="QF123" s="163"/>
      <c r="QG123" s="128"/>
      <c r="QH123" s="128"/>
      <c r="QI123" s="128"/>
      <c r="QJ123" s="128"/>
      <c r="QK123" s="128"/>
      <c r="QL123" s="128"/>
      <c r="QM123" s="128">
        <v>4.24</v>
      </c>
      <c r="QN123" s="128" t="s">
        <v>2306</v>
      </c>
      <c r="QO123" s="163" t="s">
        <v>2307</v>
      </c>
      <c r="QP123" s="128">
        <v>0</v>
      </c>
      <c r="QQ123" s="128"/>
      <c r="QR123" s="128"/>
      <c r="QS123" s="128"/>
      <c r="QT123" s="128"/>
      <c r="QU123" s="128"/>
      <c r="QV123" s="128"/>
      <c r="QW123" s="128"/>
      <c r="QX123" s="128"/>
      <c r="QY123" s="128"/>
      <c r="QZ123" s="128"/>
      <c r="RA123" s="128"/>
      <c r="RB123" s="128"/>
      <c r="RC123" s="128"/>
      <c r="RD123" s="128"/>
      <c r="RE123" s="128"/>
      <c r="RF123" s="128"/>
      <c r="RG123" s="128"/>
      <c r="RH123" s="128"/>
      <c r="RI123" s="128"/>
      <c r="RJ123" s="128"/>
      <c r="RK123" s="128"/>
      <c r="RL123" s="128"/>
      <c r="RM123" s="130"/>
      <c r="RN123" s="128"/>
      <c r="RO123" s="130"/>
      <c r="RP123" s="128"/>
      <c r="RQ123" s="128" t="s">
        <v>2308</v>
      </c>
      <c r="RR123" s="105">
        <f t="shared" si="75"/>
        <v>2.58</v>
      </c>
      <c r="RS123" s="113">
        <f t="shared" si="76"/>
        <v>2.6350000000000007</v>
      </c>
      <c r="RT123" s="105">
        <f t="shared" si="77"/>
        <v>2.5249999999999995</v>
      </c>
      <c r="RU123" s="105">
        <f t="shared" si="78"/>
        <v>0</v>
      </c>
      <c r="RV123" s="105">
        <f t="shared" si="79"/>
        <v>0</v>
      </c>
      <c r="RW123" s="105">
        <f t="shared" si="80"/>
        <v>0</v>
      </c>
      <c r="RX123" s="105">
        <f t="shared" si="81"/>
        <v>0</v>
      </c>
      <c r="RY123" s="105">
        <f t="shared" si="82"/>
        <v>0</v>
      </c>
      <c r="RZ123" s="105">
        <f t="shared" si="83"/>
        <v>0</v>
      </c>
      <c r="SA123" s="105">
        <f t="shared" si="84"/>
        <v>0</v>
      </c>
      <c r="SB123" s="105">
        <f t="shared" si="85"/>
        <v>0</v>
      </c>
      <c r="SC123" s="105">
        <f t="shared" si="86"/>
        <v>0</v>
      </c>
      <c r="SD123" s="106">
        <f t="shared" si="62"/>
        <v>2.58</v>
      </c>
      <c r="SE123" s="106">
        <f t="shared" si="63"/>
        <v>0</v>
      </c>
      <c r="SF123" s="106">
        <f t="shared" si="64"/>
        <v>0</v>
      </c>
      <c r="SG123" s="106">
        <f t="shared" si="59"/>
        <v>0</v>
      </c>
      <c r="SH123" s="107">
        <f>(SD123/1000)*Parameters!$H$2</f>
        <v>7.6110000000000001E-5</v>
      </c>
      <c r="SI123" s="107">
        <f>(SE123/1000)*Parameters!$H$4</f>
        <v>0</v>
      </c>
      <c r="SJ123" s="107">
        <f>(SF123/1000)*Parameters!$H$3</f>
        <v>0</v>
      </c>
      <c r="SK123" s="107">
        <f>(SG123/1000)*Parameters!$H$5</f>
        <v>0</v>
      </c>
      <c r="SL123" s="108">
        <f t="shared" si="65"/>
        <v>7.6110000000000001E-5</v>
      </c>
      <c r="SM123" s="109">
        <f t="shared" si="60"/>
        <v>1</v>
      </c>
      <c r="SN123" s="109">
        <f t="shared" ref="SN123:SN130" si="88">SI123/SL123</f>
        <v>0</v>
      </c>
      <c r="SO123" s="109">
        <f t="shared" ref="SO123:SO130" si="89">SJ123/SL123</f>
        <v>0</v>
      </c>
      <c r="SP123" s="109">
        <f t="shared" ref="SP123:SP130" si="90">SK123/SL123</f>
        <v>0</v>
      </c>
      <c r="SQ123" s="110">
        <f>SUM(GS123*Parameters!$L$2,GT123*Parameters!$L$3,GU123*Parameters!$L$4,GV123*Parameters!$L$5)</f>
        <v>5.3999999999999995</v>
      </c>
      <c r="SR123" s="110">
        <f>SUM(LF123*Parameters!$L$2,LG123*Parameters!$L$3,LH123*Parameters!$L$4,LI123*Parameters!$L$5)</f>
        <v>5.3999999999999995</v>
      </c>
      <c r="SS123" s="110">
        <f>SUM(PS123*Parameters!$L$2,PT123*Parameters!$L$3,PU123*Parameters!$L$4,PV123*Parameters!$L$5)</f>
        <v>4.8</v>
      </c>
      <c r="ST123" s="110">
        <f t="shared" si="66"/>
        <v>5.1999999999999993</v>
      </c>
      <c r="SU123" s="111">
        <f t="shared" si="67"/>
        <v>0.49726080246913584</v>
      </c>
      <c r="SV123" s="111">
        <f t="shared" si="68"/>
        <v>0</v>
      </c>
      <c r="SW123" s="111">
        <f t="shared" si="69"/>
        <v>0</v>
      </c>
      <c r="SX123" s="111">
        <f t="shared" si="70"/>
        <v>0</v>
      </c>
      <c r="SY123" s="162">
        <f t="shared" si="87"/>
        <v>45647</v>
      </c>
      <c r="SZ123" s="162">
        <f t="shared" ref="SZ123:SZ130" si="91">SY123+(7-WEEKDAY(SY123,2))</f>
        <v>45648</v>
      </c>
    </row>
    <row r="124" spans="1:520">
      <c r="A124" s="250">
        <v>45647.550317974499</v>
      </c>
      <c r="B124" s="250">
        <v>45648.516148553201</v>
      </c>
      <c r="C124" s="250">
        <v>45647</v>
      </c>
      <c r="D124" s="115"/>
      <c r="E124" s="115" t="s">
        <v>322</v>
      </c>
      <c r="F124" s="115"/>
      <c r="G124" s="115" t="s">
        <v>322</v>
      </c>
      <c r="H124" s="115"/>
      <c r="I124" s="115" t="s">
        <v>323</v>
      </c>
      <c r="J124" s="115"/>
      <c r="K124" s="115" t="s">
        <v>727</v>
      </c>
      <c r="L124" s="152" t="s">
        <v>2176</v>
      </c>
      <c r="M124" s="245" t="s">
        <v>556</v>
      </c>
      <c r="N124" s="115" t="s">
        <v>331</v>
      </c>
      <c r="O124" s="115">
        <v>1</v>
      </c>
      <c r="P124" s="115">
        <v>0</v>
      </c>
      <c r="Q124" s="115">
        <v>0</v>
      </c>
      <c r="R124" s="115">
        <v>0</v>
      </c>
      <c r="S124" s="115">
        <v>0</v>
      </c>
      <c r="T124" s="115">
        <v>0</v>
      </c>
      <c r="U124" s="115"/>
      <c r="V124" s="115" t="s">
        <v>329</v>
      </c>
      <c r="W124" s="115">
        <v>0</v>
      </c>
      <c r="X124" s="115">
        <v>1</v>
      </c>
      <c r="Y124" s="115">
        <v>0</v>
      </c>
      <c r="Z124" s="117">
        <v>0</v>
      </c>
      <c r="AA124" s="115">
        <v>0</v>
      </c>
      <c r="AB124" s="115">
        <v>0</v>
      </c>
      <c r="AC124" s="115">
        <v>0</v>
      </c>
      <c r="AD124" s="115">
        <v>0</v>
      </c>
      <c r="AE124" s="115">
        <v>0</v>
      </c>
      <c r="AF124" s="115">
        <v>0</v>
      </c>
      <c r="AG124" s="115">
        <v>0</v>
      </c>
      <c r="AH124" s="115"/>
      <c r="AI124" s="115"/>
      <c r="AJ124" s="115"/>
      <c r="AK124" s="115"/>
      <c r="AL124" s="115"/>
      <c r="AM124" s="115"/>
      <c r="AN124" s="115"/>
      <c r="AO124" s="115"/>
      <c r="AP124" s="115"/>
      <c r="AQ124" s="115"/>
      <c r="AR124" s="115"/>
      <c r="AS124" s="115"/>
      <c r="AT124" s="115"/>
      <c r="AU124" s="115"/>
      <c r="AV124" s="115"/>
      <c r="AW124" s="115"/>
      <c r="AX124" s="115"/>
      <c r="AY124" s="115"/>
      <c r="AZ124" s="115"/>
      <c r="BA124" s="115"/>
      <c r="BB124" s="115"/>
      <c r="BC124" s="115"/>
      <c r="BD124" s="115"/>
      <c r="BE124" s="115"/>
      <c r="BF124" s="191"/>
      <c r="BG124" s="115"/>
      <c r="BH124" s="122"/>
      <c r="BI124" s="115"/>
      <c r="BJ124" s="115"/>
      <c r="BK124" s="115"/>
      <c r="BL124" s="115"/>
      <c r="BM124" s="115"/>
      <c r="BN124" s="115"/>
      <c r="BO124" s="115">
        <v>12.44</v>
      </c>
      <c r="BP124" s="115" t="s">
        <v>2309</v>
      </c>
      <c r="BQ124" s="122" t="s">
        <v>2310</v>
      </c>
      <c r="BR124" s="115"/>
      <c r="BS124" s="115"/>
      <c r="BT124" s="115"/>
      <c r="BU124" s="115"/>
      <c r="BV124" s="115"/>
      <c r="BW124" s="115"/>
      <c r="BX124" s="115"/>
      <c r="BY124" s="115"/>
      <c r="BZ124" s="115"/>
      <c r="CA124" s="115"/>
      <c r="CB124" s="115"/>
      <c r="CC124" s="115"/>
      <c r="CD124" s="115"/>
      <c r="CE124" s="115"/>
      <c r="CF124" s="115"/>
      <c r="CG124" s="115"/>
      <c r="CH124" s="115"/>
      <c r="CI124" s="115"/>
      <c r="CJ124" s="115"/>
      <c r="CK124" s="115"/>
      <c r="CL124" s="115"/>
      <c r="CM124" s="115"/>
      <c r="CN124" s="115"/>
      <c r="CO124" s="115"/>
      <c r="CP124" s="115"/>
      <c r="CQ124" s="115"/>
      <c r="CR124" s="115"/>
      <c r="CS124" s="115"/>
      <c r="CT124" s="115"/>
      <c r="CU124" s="115"/>
      <c r="CV124" s="115"/>
      <c r="CW124" s="115"/>
      <c r="CX124" s="115"/>
      <c r="CY124" s="115"/>
      <c r="CZ124" s="115"/>
      <c r="DA124" s="115"/>
      <c r="DB124" s="115"/>
      <c r="DC124" s="115"/>
      <c r="DD124" s="115"/>
      <c r="DE124" s="115"/>
      <c r="DF124" s="115"/>
      <c r="DG124" s="115"/>
      <c r="DH124" s="115"/>
      <c r="DI124" s="115"/>
      <c r="DJ124" s="115"/>
      <c r="DK124" s="115"/>
      <c r="DL124" s="115"/>
      <c r="DM124" s="115"/>
      <c r="DN124" s="172"/>
      <c r="DO124" s="115"/>
      <c r="DP124" s="124"/>
      <c r="DQ124" s="115"/>
      <c r="DR124" s="124"/>
      <c r="DS124" s="115"/>
      <c r="DT124" s="115"/>
      <c r="DU124" s="115"/>
      <c r="DV124" s="115"/>
      <c r="DW124" s="250" t="s">
        <v>756</v>
      </c>
      <c r="DX124" s="115"/>
      <c r="DY124" s="115"/>
      <c r="DZ124" s="115"/>
      <c r="EA124" s="115"/>
      <c r="EB124" s="115"/>
      <c r="EC124" s="115"/>
      <c r="ED124" s="115" t="s">
        <v>2311</v>
      </c>
      <c r="EE124" s="161">
        <v>45648.524978796297</v>
      </c>
      <c r="EF124" s="262">
        <v>45648.537732500001</v>
      </c>
      <c r="EG124" s="252">
        <v>45648</v>
      </c>
      <c r="EH124" s="129"/>
      <c r="EI124" s="129" t="s">
        <v>322</v>
      </c>
      <c r="EJ124" s="129"/>
      <c r="EK124" s="129" t="s">
        <v>322</v>
      </c>
      <c r="EL124" s="129"/>
      <c r="EM124" s="129" t="s">
        <v>323</v>
      </c>
      <c r="EN124" s="129"/>
      <c r="EO124" s="129" t="s">
        <v>727</v>
      </c>
      <c r="EP124" s="153" t="s">
        <v>808</v>
      </c>
      <c r="EQ124" s="153" t="s">
        <v>556</v>
      </c>
      <c r="ER124" s="129" t="s">
        <v>331</v>
      </c>
      <c r="ES124" s="129">
        <v>1</v>
      </c>
      <c r="ET124" s="129">
        <v>0</v>
      </c>
      <c r="EU124" s="129">
        <v>0</v>
      </c>
      <c r="EV124" s="129">
        <v>0</v>
      </c>
      <c r="EW124" s="129">
        <v>0</v>
      </c>
      <c r="EX124" s="129">
        <v>0</v>
      </c>
      <c r="EY124" s="129"/>
      <c r="EZ124" s="129" t="s">
        <v>329</v>
      </c>
      <c r="FA124" s="129">
        <v>0</v>
      </c>
      <c r="FB124" s="129">
        <v>1</v>
      </c>
      <c r="FC124" s="129">
        <v>0</v>
      </c>
      <c r="FD124" s="129">
        <v>0</v>
      </c>
      <c r="FE124" s="129">
        <v>0</v>
      </c>
      <c r="FF124" s="129">
        <v>0</v>
      </c>
      <c r="FG124" s="129">
        <v>0</v>
      </c>
      <c r="FH124" s="129">
        <v>0</v>
      </c>
      <c r="FI124" s="129">
        <v>0</v>
      </c>
      <c r="FJ124" s="129">
        <v>0</v>
      </c>
      <c r="FK124" s="129">
        <v>0</v>
      </c>
      <c r="FL124" s="129"/>
      <c r="FM124" s="129"/>
      <c r="FN124" s="129"/>
      <c r="FO124" s="129"/>
      <c r="FP124" s="129"/>
      <c r="FQ124" s="129"/>
      <c r="FR124" s="129"/>
      <c r="FS124" s="129"/>
      <c r="FT124" s="129"/>
      <c r="FU124" s="129"/>
      <c r="FV124" s="129"/>
      <c r="FW124" s="129"/>
      <c r="FX124" s="129"/>
      <c r="FY124" s="129"/>
      <c r="FZ124" s="129"/>
      <c r="GA124" s="129"/>
      <c r="GB124" s="129"/>
      <c r="GC124" s="129"/>
      <c r="GD124" s="129"/>
      <c r="GE124" s="129"/>
      <c r="GF124" s="129"/>
      <c r="GG124" s="129"/>
      <c r="GH124" s="129"/>
      <c r="GI124" s="129"/>
      <c r="GJ124" s="129"/>
      <c r="GK124" s="129"/>
      <c r="GL124" s="129"/>
      <c r="GM124" s="129"/>
      <c r="GN124" s="129"/>
      <c r="GO124" s="129"/>
      <c r="GP124" s="129"/>
      <c r="GQ124" s="129"/>
      <c r="GR124" s="129"/>
      <c r="GS124" s="129">
        <v>3</v>
      </c>
      <c r="GT124" s="129">
        <v>1</v>
      </c>
      <c r="GU124" s="129">
        <v>6</v>
      </c>
      <c r="GV124" s="129">
        <v>0</v>
      </c>
      <c r="GW124" s="129"/>
      <c r="GX124" s="129"/>
      <c r="GY124" s="129"/>
      <c r="GZ124" s="129"/>
      <c r="HA124" s="129"/>
      <c r="HB124" s="129"/>
      <c r="HC124" s="129"/>
      <c r="HD124" s="186"/>
      <c r="HE124" s="129"/>
      <c r="HF124" s="140"/>
      <c r="HG124" s="129"/>
      <c r="HH124" s="129"/>
      <c r="HI124" s="129"/>
      <c r="HJ124" s="129"/>
      <c r="HK124" s="129"/>
      <c r="HL124" s="129"/>
      <c r="HM124" s="129">
        <v>9.6449999999999996</v>
      </c>
      <c r="HN124" s="129" t="s">
        <v>2312</v>
      </c>
      <c r="HO124" s="140" t="s">
        <v>2313</v>
      </c>
      <c r="HP124" s="129">
        <v>0</v>
      </c>
      <c r="HQ124" s="129"/>
      <c r="HR124" s="129"/>
      <c r="HS124" s="129"/>
      <c r="HT124" s="129"/>
      <c r="HU124" s="129"/>
      <c r="HV124" s="129"/>
      <c r="HW124" s="129"/>
      <c r="HX124" s="129"/>
      <c r="HY124" s="129"/>
      <c r="HZ124" s="129"/>
      <c r="IA124" s="129"/>
      <c r="IB124" s="129"/>
      <c r="IC124" s="129"/>
      <c r="ID124" s="129"/>
      <c r="IE124" s="129"/>
      <c r="IF124" s="129"/>
      <c r="IG124" s="129"/>
      <c r="IH124" s="129"/>
      <c r="II124" s="129"/>
      <c r="IJ124" s="129"/>
      <c r="IK124" s="129"/>
      <c r="IL124" s="177" t="s">
        <v>756</v>
      </c>
      <c r="IM124" s="129"/>
      <c r="IN124" s="139"/>
      <c r="IO124" s="129"/>
      <c r="IP124" s="129"/>
      <c r="IQ124" s="129" t="s">
        <v>2314</v>
      </c>
      <c r="IR124" s="266">
        <v>45649.477165069402</v>
      </c>
      <c r="IS124" s="266">
        <v>45649.495597743102</v>
      </c>
      <c r="IT124" s="265">
        <v>45649</v>
      </c>
      <c r="IU124" s="142"/>
      <c r="IV124" s="142" t="s">
        <v>322</v>
      </c>
      <c r="IW124" s="142"/>
      <c r="IX124" s="142" t="s">
        <v>322</v>
      </c>
      <c r="IY124" s="142"/>
      <c r="IZ124" s="142" t="s">
        <v>323</v>
      </c>
      <c r="JA124" s="142"/>
      <c r="JB124" s="142" t="s">
        <v>727</v>
      </c>
      <c r="JC124" s="154" t="s">
        <v>756</v>
      </c>
      <c r="JD124" s="154" t="s">
        <v>556</v>
      </c>
      <c r="JE124" s="142" t="s">
        <v>331</v>
      </c>
      <c r="JF124" s="142">
        <v>1</v>
      </c>
      <c r="JG124" s="142">
        <v>0</v>
      </c>
      <c r="JH124" s="142">
        <v>0</v>
      </c>
      <c r="JI124" s="142">
        <v>0</v>
      </c>
      <c r="JJ124" s="142">
        <v>0</v>
      </c>
      <c r="JK124" s="142">
        <v>0</v>
      </c>
      <c r="JL124" s="142"/>
      <c r="JM124" s="142" t="s">
        <v>329</v>
      </c>
      <c r="JN124" s="142">
        <v>0</v>
      </c>
      <c r="JO124" s="142">
        <v>1</v>
      </c>
      <c r="JP124" s="142">
        <v>0</v>
      </c>
      <c r="JQ124" s="142">
        <v>0</v>
      </c>
      <c r="JR124" s="142">
        <v>0</v>
      </c>
      <c r="JS124" s="142">
        <v>0</v>
      </c>
      <c r="JT124" s="142">
        <v>0</v>
      </c>
      <c r="JU124" s="145">
        <v>0</v>
      </c>
      <c r="JV124" s="142">
        <v>0</v>
      </c>
      <c r="JW124" s="142">
        <v>0</v>
      </c>
      <c r="JX124" s="142">
        <v>0</v>
      </c>
      <c r="JY124" s="142"/>
      <c r="JZ124" s="142"/>
      <c r="KA124" s="142"/>
      <c r="KB124" s="142"/>
      <c r="KC124" s="142"/>
      <c r="KD124" s="142"/>
      <c r="KE124" s="142"/>
      <c r="KF124" s="142"/>
      <c r="KG124" s="142"/>
      <c r="KH124" s="142"/>
      <c r="KI124" s="142"/>
      <c r="KJ124" s="142"/>
      <c r="KK124" s="142"/>
      <c r="KL124" s="142"/>
      <c r="KM124" s="142"/>
      <c r="KN124" s="142"/>
      <c r="KO124" s="142"/>
      <c r="KP124" s="142"/>
      <c r="KQ124" s="142"/>
      <c r="KR124" s="142"/>
      <c r="KS124" s="142"/>
      <c r="KT124" s="142"/>
      <c r="KU124" s="142"/>
      <c r="KV124" s="142"/>
      <c r="KW124" s="142"/>
      <c r="KX124" s="142"/>
      <c r="KY124" s="142"/>
      <c r="KZ124" s="142"/>
      <c r="LA124" s="142"/>
      <c r="LB124" s="142"/>
      <c r="LC124" s="142"/>
      <c r="LD124" s="142"/>
      <c r="LE124" s="142"/>
      <c r="LF124" s="142">
        <v>3</v>
      </c>
      <c r="LG124" s="142">
        <v>1</v>
      </c>
      <c r="LH124" s="142">
        <v>6</v>
      </c>
      <c r="LI124" s="142">
        <v>0</v>
      </c>
      <c r="LJ124" s="142"/>
      <c r="LK124" s="142"/>
      <c r="LL124" s="142"/>
      <c r="LM124" s="142"/>
      <c r="LN124" s="142"/>
      <c r="LO124" s="142"/>
      <c r="LP124" s="142"/>
      <c r="LQ124" s="194"/>
      <c r="LR124" s="142"/>
      <c r="LS124" s="144"/>
      <c r="LT124" s="142"/>
      <c r="LU124" s="142"/>
      <c r="LV124" s="142"/>
      <c r="LW124" s="142"/>
      <c r="LX124" s="142"/>
      <c r="LY124" s="142"/>
      <c r="LZ124" s="142">
        <v>6.84</v>
      </c>
      <c r="MA124" s="142" t="s">
        <v>2315</v>
      </c>
      <c r="MB124" s="144" t="s">
        <v>2316</v>
      </c>
      <c r="MC124" s="142">
        <v>0</v>
      </c>
      <c r="MD124" s="142"/>
      <c r="ME124" s="142"/>
      <c r="MF124" s="142"/>
      <c r="MG124" s="142"/>
      <c r="MH124" s="142"/>
      <c r="MI124" s="142"/>
      <c r="MJ124" s="142"/>
      <c r="MK124" s="142"/>
      <c r="ML124" s="142"/>
      <c r="MM124" s="142"/>
      <c r="MN124" s="142"/>
      <c r="MO124" s="142"/>
      <c r="MP124" s="142"/>
      <c r="MQ124" s="142"/>
      <c r="MR124" s="142"/>
      <c r="MS124" s="142"/>
      <c r="MT124" s="142"/>
      <c r="MU124" s="142"/>
      <c r="MV124" s="142"/>
      <c r="MW124" s="142"/>
      <c r="MX124" s="142"/>
      <c r="MY124" s="150"/>
      <c r="MZ124" s="142"/>
      <c r="NA124" s="181" t="s">
        <v>759</v>
      </c>
      <c r="NB124" s="142"/>
      <c r="NC124" s="142"/>
      <c r="ND124" s="142" t="s">
        <v>2317</v>
      </c>
      <c r="NE124" s="271">
        <v>45650.482190405099</v>
      </c>
      <c r="NF124" s="271">
        <v>45650.499578263902</v>
      </c>
      <c r="NG124" s="270">
        <v>45650</v>
      </c>
      <c r="NH124" s="128"/>
      <c r="NI124" s="128" t="s">
        <v>322</v>
      </c>
      <c r="NJ124" s="128"/>
      <c r="NK124" s="128" t="s">
        <v>322</v>
      </c>
      <c r="NL124" s="128"/>
      <c r="NM124" s="128" t="s">
        <v>323</v>
      </c>
      <c r="NN124" s="128"/>
      <c r="NO124" s="128" t="s">
        <v>727</v>
      </c>
      <c r="NP124" s="136" t="s">
        <v>759</v>
      </c>
      <c r="NQ124" s="136" t="s">
        <v>556</v>
      </c>
      <c r="NR124" s="128" t="s">
        <v>331</v>
      </c>
      <c r="NS124" s="128">
        <v>1</v>
      </c>
      <c r="NT124" s="128">
        <v>0</v>
      </c>
      <c r="NU124" s="128">
        <v>0</v>
      </c>
      <c r="NV124" s="128">
        <v>0</v>
      </c>
      <c r="NW124" s="128">
        <v>0</v>
      </c>
      <c r="NX124" s="128">
        <v>0</v>
      </c>
      <c r="NY124" s="128"/>
      <c r="NZ124" s="128" t="s">
        <v>329</v>
      </c>
      <c r="OA124" s="128">
        <v>0</v>
      </c>
      <c r="OB124" s="128">
        <v>1</v>
      </c>
      <c r="OC124" s="128">
        <v>0</v>
      </c>
      <c r="OD124" s="128">
        <v>0</v>
      </c>
      <c r="OE124" s="128">
        <v>0</v>
      </c>
      <c r="OF124" s="128">
        <v>0</v>
      </c>
      <c r="OG124" s="128">
        <v>0</v>
      </c>
      <c r="OH124" s="128">
        <v>0</v>
      </c>
      <c r="OI124" s="128">
        <v>0</v>
      </c>
      <c r="OJ124" s="128">
        <v>0</v>
      </c>
      <c r="OK124" s="128">
        <v>0</v>
      </c>
      <c r="OL124" s="128"/>
      <c r="OM124" s="128"/>
      <c r="ON124" s="128"/>
      <c r="OO124" s="128"/>
      <c r="OP124" s="128"/>
      <c r="OQ124" s="128"/>
      <c r="OR124" s="128"/>
      <c r="OS124" s="128"/>
      <c r="OT124" s="128"/>
      <c r="OU124" s="128"/>
      <c r="OV124" s="128"/>
      <c r="OW124" s="128"/>
      <c r="OX124" s="128"/>
      <c r="OY124" s="128"/>
      <c r="OZ124" s="128"/>
      <c r="PA124" s="128"/>
      <c r="PB124" s="128"/>
      <c r="PC124" s="128"/>
      <c r="PD124" s="128"/>
      <c r="PE124" s="128"/>
      <c r="PF124" s="128"/>
      <c r="PG124" s="128"/>
      <c r="PH124" s="128"/>
      <c r="PI124" s="128"/>
      <c r="PJ124" s="128"/>
      <c r="PK124" s="128"/>
      <c r="PL124" s="128"/>
      <c r="PM124" s="128"/>
      <c r="PN124" s="128"/>
      <c r="PO124" s="128"/>
      <c r="PP124" s="128"/>
      <c r="PQ124" s="128"/>
      <c r="PR124" s="128"/>
      <c r="PS124" s="128">
        <v>3</v>
      </c>
      <c r="PT124" s="128">
        <v>1</v>
      </c>
      <c r="PU124" s="128">
        <v>6</v>
      </c>
      <c r="PV124" s="128">
        <v>0</v>
      </c>
      <c r="PW124" s="128"/>
      <c r="PX124" s="128"/>
      <c r="PY124" s="128"/>
      <c r="PZ124" s="128"/>
      <c r="QA124" s="128"/>
      <c r="QB124" s="128"/>
      <c r="QC124" s="128"/>
      <c r="QD124" s="198"/>
      <c r="QE124" s="128"/>
      <c r="QF124" s="163"/>
      <c r="QG124" s="128"/>
      <c r="QH124" s="128"/>
      <c r="QI124" s="128"/>
      <c r="QJ124" s="128"/>
      <c r="QK124" s="128"/>
      <c r="QL124" s="128"/>
      <c r="QM124" s="128">
        <v>4.04</v>
      </c>
      <c r="QN124" s="128" t="s">
        <v>2318</v>
      </c>
      <c r="QO124" s="163" t="s">
        <v>2319</v>
      </c>
      <c r="QP124" s="128">
        <v>0</v>
      </c>
      <c r="QQ124" s="128"/>
      <c r="QR124" s="128"/>
      <c r="QS124" s="128"/>
      <c r="QT124" s="128"/>
      <c r="QU124" s="128"/>
      <c r="QV124" s="128"/>
      <c r="QW124" s="128"/>
      <c r="QX124" s="128"/>
      <c r="QY124" s="128"/>
      <c r="QZ124" s="128"/>
      <c r="RA124" s="128"/>
      <c r="RB124" s="128"/>
      <c r="RC124" s="128"/>
      <c r="RD124" s="128"/>
      <c r="RE124" s="128"/>
      <c r="RF124" s="128"/>
      <c r="RG124" s="128"/>
      <c r="RH124" s="128"/>
      <c r="RI124" s="128"/>
      <c r="RJ124" s="128"/>
      <c r="RK124" s="128"/>
      <c r="RL124" s="128"/>
      <c r="RM124" s="130"/>
      <c r="RN124" s="128"/>
      <c r="RO124" s="130"/>
      <c r="RP124" s="128"/>
      <c r="RQ124" s="128" t="s">
        <v>2320</v>
      </c>
      <c r="RR124" s="105">
        <f t="shared" si="75"/>
        <v>2.7949999999999999</v>
      </c>
      <c r="RS124" s="113">
        <f t="shared" si="76"/>
        <v>2.8049999999999997</v>
      </c>
      <c r="RT124" s="105">
        <f t="shared" si="77"/>
        <v>2.8</v>
      </c>
      <c r="RU124" s="105">
        <f t="shared" si="78"/>
        <v>0</v>
      </c>
      <c r="RV124" s="105">
        <f t="shared" si="79"/>
        <v>0</v>
      </c>
      <c r="RW124" s="105">
        <f t="shared" si="80"/>
        <v>0</v>
      </c>
      <c r="RX124" s="105">
        <f t="shared" si="81"/>
        <v>0</v>
      </c>
      <c r="RY124" s="105">
        <f t="shared" si="82"/>
        <v>0</v>
      </c>
      <c r="RZ124" s="105">
        <f t="shared" si="83"/>
        <v>0</v>
      </c>
      <c r="SA124" s="105">
        <f t="shared" si="84"/>
        <v>0</v>
      </c>
      <c r="SB124" s="105">
        <f t="shared" si="85"/>
        <v>0</v>
      </c>
      <c r="SC124" s="105">
        <f t="shared" si="86"/>
        <v>0</v>
      </c>
      <c r="SD124" s="106">
        <f t="shared" si="62"/>
        <v>2.7999999999999994</v>
      </c>
      <c r="SE124" s="106">
        <f t="shared" si="63"/>
        <v>0</v>
      </c>
      <c r="SF124" s="106">
        <f t="shared" si="64"/>
        <v>0</v>
      </c>
      <c r="SG124" s="106">
        <f t="shared" si="59"/>
        <v>0</v>
      </c>
      <c r="SH124" s="107">
        <f>(SD124/1000)*Parameters!$H$2</f>
        <v>8.2599999999999988E-5</v>
      </c>
      <c r="SI124" s="107">
        <f>(SE124/1000)*Parameters!$H$4</f>
        <v>0</v>
      </c>
      <c r="SJ124" s="107">
        <f>(SF124/1000)*Parameters!$H$3</f>
        <v>0</v>
      </c>
      <c r="SK124" s="107">
        <f>(SG124/1000)*Parameters!$H$5</f>
        <v>0</v>
      </c>
      <c r="SL124" s="108">
        <f t="shared" si="65"/>
        <v>8.2599999999999988E-5</v>
      </c>
      <c r="SM124" s="109">
        <f t="shared" si="60"/>
        <v>1</v>
      </c>
      <c r="SN124" s="109">
        <f t="shared" si="88"/>
        <v>0</v>
      </c>
      <c r="SO124" s="109">
        <f t="shared" si="89"/>
        <v>0</v>
      </c>
      <c r="SP124" s="109">
        <f t="shared" si="90"/>
        <v>0</v>
      </c>
      <c r="SQ124" s="110">
        <f>SUM(GS124*Parameters!$L$2,GT124*Parameters!$L$3,GU124*Parameters!$L$4,GV124*Parameters!$L$5)</f>
        <v>8.3000000000000007</v>
      </c>
      <c r="SR124" s="110">
        <f>SUM(LF124*Parameters!$L$2,LG124*Parameters!$L$3,LH124*Parameters!$L$4,LI124*Parameters!$L$5)</f>
        <v>8.3000000000000007</v>
      </c>
      <c r="SS124" s="110">
        <f>SUM(PS124*Parameters!$L$2,PT124*Parameters!$L$3,PU124*Parameters!$L$4,PV124*Parameters!$L$5)</f>
        <v>8.3000000000000007</v>
      </c>
      <c r="ST124" s="110">
        <f t="shared" si="66"/>
        <v>8.3000000000000007</v>
      </c>
      <c r="SU124" s="111">
        <f t="shared" si="67"/>
        <v>0.33734939759036142</v>
      </c>
      <c r="SV124" s="111">
        <f t="shared" si="68"/>
        <v>0</v>
      </c>
      <c r="SW124" s="111">
        <f t="shared" si="69"/>
        <v>0</v>
      </c>
      <c r="SX124" s="111">
        <f t="shared" si="70"/>
        <v>0</v>
      </c>
      <c r="SY124" s="162">
        <f t="shared" si="87"/>
        <v>45647</v>
      </c>
      <c r="SZ124" s="162">
        <f t="shared" si="91"/>
        <v>45648</v>
      </c>
    </row>
    <row r="125" spans="1:520">
      <c r="A125" s="250">
        <v>45647.4678185995</v>
      </c>
      <c r="B125" s="250">
        <v>45647.471717592598</v>
      </c>
      <c r="C125" s="250">
        <v>45647</v>
      </c>
      <c r="D125" s="115"/>
      <c r="E125" s="115" t="s">
        <v>322</v>
      </c>
      <c r="F125" s="115"/>
      <c r="G125" s="115" t="s">
        <v>322</v>
      </c>
      <c r="H125" s="115"/>
      <c r="I125" s="115" t="s">
        <v>323</v>
      </c>
      <c r="J125" s="115"/>
      <c r="K125" s="115" t="s">
        <v>727</v>
      </c>
      <c r="L125" s="152" t="s">
        <v>2176</v>
      </c>
      <c r="M125" s="245" t="s">
        <v>557</v>
      </c>
      <c r="N125" s="115" t="s">
        <v>411</v>
      </c>
      <c r="O125" s="115">
        <v>1</v>
      </c>
      <c r="P125" s="115">
        <v>0</v>
      </c>
      <c r="Q125" s="115">
        <v>1</v>
      </c>
      <c r="R125" s="115">
        <v>0</v>
      </c>
      <c r="S125" s="115">
        <v>0</v>
      </c>
      <c r="T125" s="115">
        <v>0</v>
      </c>
      <c r="U125" s="115"/>
      <c r="V125" s="115" t="s">
        <v>409</v>
      </c>
      <c r="W125" s="115">
        <v>0</v>
      </c>
      <c r="X125" s="115">
        <v>1</v>
      </c>
      <c r="Y125" s="115">
        <v>0</v>
      </c>
      <c r="Z125" s="117">
        <v>0</v>
      </c>
      <c r="AA125" s="115">
        <v>0</v>
      </c>
      <c r="AB125" s="115">
        <v>1</v>
      </c>
      <c r="AC125" s="115">
        <v>0</v>
      </c>
      <c r="AD125" s="115">
        <v>0</v>
      </c>
      <c r="AE125" s="115">
        <v>0</v>
      </c>
      <c r="AF125" s="115">
        <v>0</v>
      </c>
      <c r="AG125" s="115">
        <v>0</v>
      </c>
      <c r="AH125" s="115"/>
      <c r="AI125" s="115"/>
      <c r="AJ125" s="115"/>
      <c r="AK125" s="115"/>
      <c r="AL125" s="115"/>
      <c r="AM125" s="115"/>
      <c r="AN125" s="115"/>
      <c r="AO125" s="115"/>
      <c r="AP125" s="115"/>
      <c r="AQ125" s="115"/>
      <c r="AR125" s="115"/>
      <c r="AS125" s="115"/>
      <c r="AT125" s="115"/>
      <c r="AU125" s="115"/>
      <c r="AV125" s="115"/>
      <c r="AW125" s="115"/>
      <c r="AX125" s="115"/>
      <c r="AY125" s="115"/>
      <c r="AZ125" s="115"/>
      <c r="BA125" s="115"/>
      <c r="BB125" s="115"/>
      <c r="BC125" s="115"/>
      <c r="BD125" s="115"/>
      <c r="BE125" s="115"/>
      <c r="BF125" s="191"/>
      <c r="BG125" s="115"/>
      <c r="BH125" s="122"/>
      <c r="BI125" s="115"/>
      <c r="BJ125" s="115"/>
      <c r="BK125" s="115"/>
      <c r="BL125" s="115"/>
      <c r="BM125" s="115"/>
      <c r="BN125" s="115"/>
      <c r="BO125" s="115">
        <v>12.71</v>
      </c>
      <c r="BP125" s="115" t="s">
        <v>2321</v>
      </c>
      <c r="BQ125" s="122" t="s">
        <v>2322</v>
      </c>
      <c r="BR125" s="115">
        <v>31.2</v>
      </c>
      <c r="BS125" s="115" t="s">
        <v>2323</v>
      </c>
      <c r="BT125" s="122" t="s">
        <v>2324</v>
      </c>
      <c r="BU125" s="115"/>
      <c r="BV125" s="115"/>
      <c r="BW125" s="115"/>
      <c r="BX125" s="115"/>
      <c r="BY125" s="115"/>
      <c r="BZ125" s="115"/>
      <c r="CA125" s="115"/>
      <c r="CB125" s="115"/>
      <c r="CC125" s="115"/>
      <c r="CD125" s="115"/>
      <c r="CE125" s="115"/>
      <c r="CF125" s="115"/>
      <c r="CG125" s="115"/>
      <c r="CH125" s="115"/>
      <c r="CI125" s="115"/>
      <c r="CJ125" s="115"/>
      <c r="CK125" s="115"/>
      <c r="CL125" s="115"/>
      <c r="CM125" s="115"/>
      <c r="CN125" s="115"/>
      <c r="CO125" s="115"/>
      <c r="CP125" s="115"/>
      <c r="CQ125" s="115"/>
      <c r="CR125" s="115"/>
      <c r="CS125" s="115"/>
      <c r="CT125" s="115"/>
      <c r="CU125" s="115"/>
      <c r="CV125" s="115"/>
      <c r="CW125" s="115"/>
      <c r="CX125" s="115"/>
      <c r="CY125" s="115"/>
      <c r="CZ125" s="115"/>
      <c r="DA125" s="115"/>
      <c r="DB125" s="115"/>
      <c r="DC125" s="115"/>
      <c r="DD125" s="115"/>
      <c r="DE125" s="115"/>
      <c r="DF125" s="115"/>
      <c r="DG125" s="115"/>
      <c r="DH125" s="115"/>
      <c r="DI125" s="115"/>
      <c r="DJ125" s="115"/>
      <c r="DK125" s="115"/>
      <c r="DL125" s="115"/>
      <c r="DM125" s="115"/>
      <c r="DN125" s="172"/>
      <c r="DO125" s="115"/>
      <c r="DP125" s="124"/>
      <c r="DQ125" s="115"/>
      <c r="DR125" s="124"/>
      <c r="DS125" s="115"/>
      <c r="DT125" s="115"/>
      <c r="DU125" s="115"/>
      <c r="DV125" s="115"/>
      <c r="DW125" s="250" t="s">
        <v>808</v>
      </c>
      <c r="DX125" s="115"/>
      <c r="DY125" s="115"/>
      <c r="DZ125" s="115"/>
      <c r="EA125" s="115"/>
      <c r="EB125" s="115"/>
      <c r="EC125" s="115"/>
      <c r="ED125" s="115" t="s">
        <v>2325</v>
      </c>
      <c r="EE125" s="161">
        <v>45648.454800891202</v>
      </c>
      <c r="EF125" s="262">
        <v>45663.527941759297</v>
      </c>
      <c r="EG125" s="252">
        <v>45648</v>
      </c>
      <c r="EH125" s="129"/>
      <c r="EI125" s="129" t="s">
        <v>322</v>
      </c>
      <c r="EJ125" s="129"/>
      <c r="EK125" s="129" t="s">
        <v>322</v>
      </c>
      <c r="EL125" s="129"/>
      <c r="EM125" s="129" t="s">
        <v>323</v>
      </c>
      <c r="EN125" s="129"/>
      <c r="EO125" s="129" t="s">
        <v>727</v>
      </c>
      <c r="EP125" s="153" t="s">
        <v>808</v>
      </c>
      <c r="EQ125" s="153" t="s">
        <v>557</v>
      </c>
      <c r="ER125" s="129" t="s">
        <v>411</v>
      </c>
      <c r="ES125" s="129">
        <v>1</v>
      </c>
      <c r="ET125" s="129">
        <v>0</v>
      </c>
      <c r="EU125" s="129">
        <v>1</v>
      </c>
      <c r="EV125" s="129">
        <v>0</v>
      </c>
      <c r="EW125" s="129">
        <v>0</v>
      </c>
      <c r="EX125" s="129">
        <v>0</v>
      </c>
      <c r="EY125" s="129"/>
      <c r="EZ125" s="129" t="s">
        <v>409</v>
      </c>
      <c r="FA125" s="129">
        <v>0</v>
      </c>
      <c r="FB125" s="129">
        <v>1</v>
      </c>
      <c r="FC125" s="129">
        <v>0</v>
      </c>
      <c r="FD125" s="129">
        <v>0</v>
      </c>
      <c r="FE125" s="129">
        <v>0</v>
      </c>
      <c r="FF125" s="129">
        <v>1</v>
      </c>
      <c r="FG125" s="129">
        <v>0</v>
      </c>
      <c r="FH125" s="129">
        <v>0</v>
      </c>
      <c r="FI125" s="129">
        <v>0</v>
      </c>
      <c r="FJ125" s="129">
        <v>0</v>
      </c>
      <c r="FK125" s="129">
        <v>0</v>
      </c>
      <c r="FL125" s="129"/>
      <c r="FM125" s="129"/>
      <c r="FN125" s="129"/>
      <c r="FO125" s="129"/>
      <c r="FP125" s="129"/>
      <c r="FQ125" s="129"/>
      <c r="FR125" s="129"/>
      <c r="FS125" s="129"/>
      <c r="FT125" s="129"/>
      <c r="FU125" s="129"/>
      <c r="FV125" s="129"/>
      <c r="FW125" s="129"/>
      <c r="FX125" s="129"/>
      <c r="FY125" s="129"/>
      <c r="FZ125" s="129"/>
      <c r="GA125" s="129"/>
      <c r="GB125" s="129"/>
      <c r="GC125" s="129"/>
      <c r="GD125" s="129"/>
      <c r="GE125" s="129"/>
      <c r="GF125" s="129"/>
      <c r="GG125" s="129"/>
      <c r="GH125" s="129"/>
      <c r="GI125" s="129"/>
      <c r="GJ125" s="129"/>
      <c r="GK125" s="129"/>
      <c r="GL125" s="129"/>
      <c r="GM125" s="129"/>
      <c r="GN125" s="129"/>
      <c r="GO125" s="129"/>
      <c r="GP125" s="129"/>
      <c r="GQ125" s="129"/>
      <c r="GR125" s="129"/>
      <c r="GS125" s="129">
        <v>10</v>
      </c>
      <c r="GT125" s="129">
        <v>6</v>
      </c>
      <c r="GU125" s="129">
        <v>4</v>
      </c>
      <c r="GV125" s="129">
        <v>0</v>
      </c>
      <c r="GW125" s="129"/>
      <c r="GX125" s="129"/>
      <c r="GY125" s="129"/>
      <c r="GZ125" s="129"/>
      <c r="HA125" s="129"/>
      <c r="HB125" s="129"/>
      <c r="HC125" s="129"/>
      <c r="HD125" s="186"/>
      <c r="HE125" s="129"/>
      <c r="HF125" s="140"/>
      <c r="HG125" s="129"/>
      <c r="HH125" s="129"/>
      <c r="HI125" s="129"/>
      <c r="HJ125" s="129"/>
      <c r="HK125" s="129"/>
      <c r="HL125" s="129"/>
      <c r="HM125" s="129">
        <v>9.2850000000000001</v>
      </c>
      <c r="HN125" s="129" t="s">
        <v>2326</v>
      </c>
      <c r="HO125" s="140" t="s">
        <v>2327</v>
      </c>
      <c r="HP125" s="129">
        <v>0</v>
      </c>
      <c r="HQ125" s="129"/>
      <c r="HR125" s="129"/>
      <c r="HS125" s="129">
        <v>28.3</v>
      </c>
      <c r="HT125" s="129" t="s">
        <v>2328</v>
      </c>
      <c r="HU125" s="140" t="s">
        <v>2329</v>
      </c>
      <c r="HV125" s="129">
        <v>0</v>
      </c>
      <c r="HW125" s="129"/>
      <c r="HX125" s="129"/>
      <c r="HY125" s="129"/>
      <c r="HZ125" s="129"/>
      <c r="IA125" s="129"/>
      <c r="IB125" s="129"/>
      <c r="IC125" s="129"/>
      <c r="ID125" s="129"/>
      <c r="IE125" s="129"/>
      <c r="IF125" s="129"/>
      <c r="IG125" s="129"/>
      <c r="IH125" s="129"/>
      <c r="II125" s="129"/>
      <c r="IJ125" s="129"/>
      <c r="IK125" s="129"/>
      <c r="IL125" s="177" t="s">
        <v>756</v>
      </c>
      <c r="IM125" s="129"/>
      <c r="IN125" s="139"/>
      <c r="IO125" s="129"/>
      <c r="IP125" s="129"/>
      <c r="IQ125" s="129" t="s">
        <v>2330</v>
      </c>
      <c r="IR125" s="266">
        <v>45649.452993969899</v>
      </c>
      <c r="IS125" s="266">
        <v>45649.472238090297</v>
      </c>
      <c r="IT125" s="265">
        <v>45649</v>
      </c>
      <c r="IU125" s="142"/>
      <c r="IV125" s="142" t="s">
        <v>322</v>
      </c>
      <c r="IW125" s="142"/>
      <c r="IX125" s="142" t="s">
        <v>322</v>
      </c>
      <c r="IY125" s="142"/>
      <c r="IZ125" s="142" t="s">
        <v>323</v>
      </c>
      <c r="JA125" s="142"/>
      <c r="JB125" s="142" t="s">
        <v>727</v>
      </c>
      <c r="JC125" s="154" t="s">
        <v>756</v>
      </c>
      <c r="JD125" s="154" t="s">
        <v>557</v>
      </c>
      <c r="JE125" s="142" t="s">
        <v>411</v>
      </c>
      <c r="JF125" s="142">
        <v>1</v>
      </c>
      <c r="JG125" s="142">
        <v>0</v>
      </c>
      <c r="JH125" s="142">
        <v>1</v>
      </c>
      <c r="JI125" s="142">
        <v>0</v>
      </c>
      <c r="JJ125" s="142">
        <v>0</v>
      </c>
      <c r="JK125" s="142">
        <v>0</v>
      </c>
      <c r="JL125" s="142"/>
      <c r="JM125" s="142" t="s">
        <v>409</v>
      </c>
      <c r="JN125" s="142">
        <v>0</v>
      </c>
      <c r="JO125" s="142">
        <v>1</v>
      </c>
      <c r="JP125" s="142">
        <v>0</v>
      </c>
      <c r="JQ125" s="142">
        <v>0</v>
      </c>
      <c r="JR125" s="142">
        <v>0</v>
      </c>
      <c r="JS125" s="142">
        <v>1</v>
      </c>
      <c r="JT125" s="142">
        <v>0</v>
      </c>
      <c r="JU125" s="145">
        <v>0</v>
      </c>
      <c r="JV125" s="142">
        <v>0</v>
      </c>
      <c r="JW125" s="142">
        <v>0</v>
      </c>
      <c r="JX125" s="142">
        <v>0</v>
      </c>
      <c r="JY125" s="142"/>
      <c r="JZ125" s="142"/>
      <c r="KA125" s="142"/>
      <c r="KB125" s="142"/>
      <c r="KC125" s="142"/>
      <c r="KD125" s="142"/>
      <c r="KE125" s="142"/>
      <c r="KF125" s="142"/>
      <c r="KG125" s="142"/>
      <c r="KH125" s="142"/>
      <c r="KI125" s="142"/>
      <c r="KJ125" s="142"/>
      <c r="KK125" s="142"/>
      <c r="KL125" s="142"/>
      <c r="KM125" s="142"/>
      <c r="KN125" s="142"/>
      <c r="KO125" s="142"/>
      <c r="KP125" s="142"/>
      <c r="KQ125" s="142"/>
      <c r="KR125" s="142"/>
      <c r="KS125" s="142"/>
      <c r="KT125" s="142"/>
      <c r="KU125" s="142"/>
      <c r="KV125" s="142"/>
      <c r="KW125" s="142"/>
      <c r="KX125" s="142"/>
      <c r="KY125" s="142"/>
      <c r="KZ125" s="142"/>
      <c r="LA125" s="142"/>
      <c r="LB125" s="142"/>
      <c r="LC125" s="142"/>
      <c r="LD125" s="142"/>
      <c r="LE125" s="142"/>
      <c r="LF125" s="142">
        <v>10</v>
      </c>
      <c r="LG125" s="142">
        <v>6</v>
      </c>
      <c r="LH125" s="142">
        <v>4</v>
      </c>
      <c r="LI125" s="142">
        <v>0</v>
      </c>
      <c r="LJ125" s="142"/>
      <c r="LK125" s="142"/>
      <c r="LL125" s="142"/>
      <c r="LM125" s="142"/>
      <c r="LN125" s="142"/>
      <c r="LO125" s="142"/>
      <c r="LP125" s="142"/>
      <c r="LQ125" s="194"/>
      <c r="LR125" s="142"/>
      <c r="LS125" s="144"/>
      <c r="LT125" s="142"/>
      <c r="LU125" s="142"/>
      <c r="LV125" s="142"/>
      <c r="LW125" s="142"/>
      <c r="LX125" s="142"/>
      <c r="LY125" s="142"/>
      <c r="LZ125" s="142">
        <v>6.4450000000000003</v>
      </c>
      <c r="MA125" s="142" t="s">
        <v>2331</v>
      </c>
      <c r="MB125" s="144" t="s">
        <v>2332</v>
      </c>
      <c r="MC125" s="142">
        <v>0</v>
      </c>
      <c r="MD125" s="142"/>
      <c r="ME125" s="142"/>
      <c r="MF125" s="142">
        <v>27</v>
      </c>
      <c r="MG125" s="142" t="s">
        <v>2333</v>
      </c>
      <c r="MH125" s="144" t="s">
        <v>2334</v>
      </c>
      <c r="MI125" s="142">
        <v>0</v>
      </c>
      <c r="MJ125" s="142"/>
      <c r="MK125" s="142"/>
      <c r="ML125" s="142"/>
      <c r="MM125" s="142"/>
      <c r="MN125" s="142"/>
      <c r="MO125" s="142"/>
      <c r="MP125" s="142"/>
      <c r="MQ125" s="142"/>
      <c r="MR125" s="142"/>
      <c r="MS125" s="142"/>
      <c r="MT125" s="142"/>
      <c r="MU125" s="142"/>
      <c r="MV125" s="142"/>
      <c r="MW125" s="142"/>
      <c r="MX125" s="142"/>
      <c r="MY125" s="150"/>
      <c r="MZ125" s="142"/>
      <c r="NA125" s="181" t="s">
        <v>759</v>
      </c>
      <c r="NB125" s="142"/>
      <c r="NC125" s="142"/>
      <c r="ND125" s="142" t="s">
        <v>2335</v>
      </c>
      <c r="NE125" s="271">
        <v>45650.4521219792</v>
      </c>
      <c r="NF125" s="271">
        <v>45650.460624108797</v>
      </c>
      <c r="NG125" s="270">
        <v>45650</v>
      </c>
      <c r="NH125" s="128"/>
      <c r="NI125" s="128" t="s">
        <v>322</v>
      </c>
      <c r="NJ125" s="128"/>
      <c r="NK125" s="128" t="s">
        <v>322</v>
      </c>
      <c r="NL125" s="128"/>
      <c r="NM125" s="128" t="s">
        <v>323</v>
      </c>
      <c r="NN125" s="128"/>
      <c r="NO125" s="128" t="s">
        <v>727</v>
      </c>
      <c r="NP125" s="136" t="s">
        <v>759</v>
      </c>
      <c r="NQ125" s="136" t="s">
        <v>557</v>
      </c>
      <c r="NR125" s="128" t="s">
        <v>411</v>
      </c>
      <c r="NS125" s="128">
        <v>1</v>
      </c>
      <c r="NT125" s="128">
        <v>0</v>
      </c>
      <c r="NU125" s="128">
        <v>1</v>
      </c>
      <c r="NV125" s="128">
        <v>0</v>
      </c>
      <c r="NW125" s="128">
        <v>0</v>
      </c>
      <c r="NX125" s="128">
        <v>0</v>
      </c>
      <c r="NY125" s="128"/>
      <c r="NZ125" s="128" t="s">
        <v>409</v>
      </c>
      <c r="OA125" s="128">
        <v>0</v>
      </c>
      <c r="OB125" s="128">
        <v>1</v>
      </c>
      <c r="OC125" s="128">
        <v>0</v>
      </c>
      <c r="OD125" s="128">
        <v>0</v>
      </c>
      <c r="OE125" s="128">
        <v>0</v>
      </c>
      <c r="OF125" s="128">
        <v>1</v>
      </c>
      <c r="OG125" s="128">
        <v>0</v>
      </c>
      <c r="OH125" s="128">
        <v>0</v>
      </c>
      <c r="OI125" s="128">
        <v>0</v>
      </c>
      <c r="OJ125" s="128">
        <v>0</v>
      </c>
      <c r="OK125" s="128">
        <v>0</v>
      </c>
      <c r="OL125" s="128"/>
      <c r="OM125" s="128"/>
      <c r="ON125" s="128"/>
      <c r="OO125" s="128"/>
      <c r="OP125" s="128"/>
      <c r="OQ125" s="128"/>
      <c r="OR125" s="128"/>
      <c r="OS125" s="128"/>
      <c r="OT125" s="128"/>
      <c r="OU125" s="128"/>
      <c r="OV125" s="128"/>
      <c r="OW125" s="128"/>
      <c r="OX125" s="128"/>
      <c r="OY125" s="128"/>
      <c r="OZ125" s="128"/>
      <c r="PA125" s="128"/>
      <c r="PB125" s="128"/>
      <c r="PC125" s="128"/>
      <c r="PD125" s="128"/>
      <c r="PE125" s="128"/>
      <c r="PF125" s="128"/>
      <c r="PG125" s="128"/>
      <c r="PH125" s="128"/>
      <c r="PI125" s="128"/>
      <c r="PJ125" s="128"/>
      <c r="PK125" s="128"/>
      <c r="PL125" s="128"/>
      <c r="PM125" s="128"/>
      <c r="PN125" s="128"/>
      <c r="PO125" s="128"/>
      <c r="PP125" s="128"/>
      <c r="PQ125" s="128"/>
      <c r="PR125" s="128"/>
      <c r="PS125" s="128">
        <v>10</v>
      </c>
      <c r="PT125" s="128">
        <v>6</v>
      </c>
      <c r="PU125" s="128">
        <v>4</v>
      </c>
      <c r="PV125" s="128">
        <v>0</v>
      </c>
      <c r="PW125" s="128"/>
      <c r="PX125" s="128"/>
      <c r="PY125" s="128"/>
      <c r="PZ125" s="128"/>
      <c r="QA125" s="128"/>
      <c r="QB125" s="128"/>
      <c r="QC125" s="128"/>
      <c r="QD125" s="198"/>
      <c r="QE125" s="128"/>
      <c r="QF125" s="163"/>
      <c r="QG125" s="128"/>
      <c r="QH125" s="128"/>
      <c r="QI125" s="128"/>
      <c r="QJ125" s="128"/>
      <c r="QK125" s="128"/>
      <c r="QL125" s="128"/>
      <c r="QM125" s="128">
        <v>4.4450000000000003</v>
      </c>
      <c r="QN125" s="128" t="s">
        <v>2336</v>
      </c>
      <c r="QO125" s="163" t="s">
        <v>2337</v>
      </c>
      <c r="QP125" s="128">
        <v>0</v>
      </c>
      <c r="QQ125" s="128"/>
      <c r="QR125" s="128"/>
      <c r="QS125" s="128">
        <v>26.3</v>
      </c>
      <c r="QT125" s="128" t="s">
        <v>2338</v>
      </c>
      <c r="QU125" s="163" t="s">
        <v>2339</v>
      </c>
      <c r="QV125" s="128">
        <v>0</v>
      </c>
      <c r="QW125" s="128"/>
      <c r="QX125" s="128"/>
      <c r="QY125" s="128"/>
      <c r="QZ125" s="128"/>
      <c r="RA125" s="128"/>
      <c r="RB125" s="128"/>
      <c r="RC125" s="128"/>
      <c r="RD125" s="128"/>
      <c r="RE125" s="128"/>
      <c r="RF125" s="128"/>
      <c r="RG125" s="128"/>
      <c r="RH125" s="128"/>
      <c r="RI125" s="128"/>
      <c r="RJ125" s="128"/>
      <c r="RK125" s="128"/>
      <c r="RL125" s="128"/>
      <c r="RM125" s="130"/>
      <c r="RN125" s="128"/>
      <c r="RO125" s="130"/>
      <c r="RP125" s="128"/>
      <c r="RQ125" s="128" t="s">
        <v>2340</v>
      </c>
      <c r="RR125" s="105">
        <f t="shared" si="75"/>
        <v>3.4250000000000007</v>
      </c>
      <c r="RS125" s="113">
        <f t="shared" si="76"/>
        <v>2.84</v>
      </c>
      <c r="RT125" s="105">
        <f t="shared" si="77"/>
        <v>2</v>
      </c>
      <c r="RU125" s="105">
        <f t="shared" si="78"/>
        <v>0</v>
      </c>
      <c r="RV125" s="105">
        <f t="shared" si="79"/>
        <v>0</v>
      </c>
      <c r="RW125" s="105">
        <f t="shared" si="80"/>
        <v>0</v>
      </c>
      <c r="RX125" s="105">
        <f t="shared" si="81"/>
        <v>2.8999999999999986</v>
      </c>
      <c r="RY125" s="105">
        <f t="shared" si="82"/>
        <v>1.3000000000000007</v>
      </c>
      <c r="RZ125" s="105">
        <f t="shared" si="83"/>
        <v>0.69999999999999929</v>
      </c>
      <c r="SA125" s="105">
        <f t="shared" si="84"/>
        <v>0</v>
      </c>
      <c r="SB125" s="105">
        <f t="shared" si="85"/>
        <v>0</v>
      </c>
      <c r="SC125" s="105">
        <f t="shared" si="86"/>
        <v>0</v>
      </c>
      <c r="SD125" s="106">
        <f t="shared" si="62"/>
        <v>2.7550000000000003</v>
      </c>
      <c r="SE125" s="106">
        <f t="shared" si="63"/>
        <v>0</v>
      </c>
      <c r="SF125" s="106">
        <f t="shared" si="64"/>
        <v>1.6333333333333329</v>
      </c>
      <c r="SG125" s="106">
        <f t="shared" si="59"/>
        <v>0</v>
      </c>
      <c r="SH125" s="107">
        <f>(SD125/1000)*Parameters!$H$2</f>
        <v>8.1272500000000012E-5</v>
      </c>
      <c r="SI125" s="107">
        <f>(SE125/1000)*Parameters!$H$4</f>
        <v>0</v>
      </c>
      <c r="SJ125" s="107">
        <f>(SF125/1000)*Parameters!$H$3</f>
        <v>7.7256666666666648E-5</v>
      </c>
      <c r="SK125" s="107">
        <f>(SG125/1000)*Parameters!$H$5</f>
        <v>0</v>
      </c>
      <c r="SL125" s="108">
        <f t="shared" si="65"/>
        <v>1.5852916666666666E-4</v>
      </c>
      <c r="SM125" s="109">
        <f t="shared" si="60"/>
        <v>0.51266591321260557</v>
      </c>
      <c r="SN125" s="109">
        <f t="shared" si="88"/>
        <v>0</v>
      </c>
      <c r="SO125" s="109">
        <f t="shared" si="89"/>
        <v>0.48733408678739443</v>
      </c>
      <c r="SP125" s="109">
        <f t="shared" si="90"/>
        <v>0</v>
      </c>
      <c r="SQ125" s="110">
        <f>SUM(GS125*Parameters!$L$2,GT125*Parameters!$L$3,GU125*Parameters!$L$4,GV125*Parameters!$L$5)</f>
        <v>13.8</v>
      </c>
      <c r="SR125" s="110">
        <f>SUM(LF125*Parameters!$L$2,LG125*Parameters!$L$3,LH125*Parameters!$L$4,LI125*Parameters!$L$5)</f>
        <v>13.8</v>
      </c>
      <c r="SS125" s="110">
        <f>SUM(PS125*Parameters!$L$2,PT125*Parameters!$L$3,PU125*Parameters!$L$4,PV125*Parameters!$L$5)</f>
        <v>13.8</v>
      </c>
      <c r="ST125" s="110">
        <f t="shared" si="66"/>
        <v>13.800000000000002</v>
      </c>
      <c r="SU125" s="111">
        <f t="shared" si="67"/>
        <v>0.19963768115942029</v>
      </c>
      <c r="SV125" s="111">
        <f t="shared" si="68"/>
        <v>0</v>
      </c>
      <c r="SW125" s="111">
        <f t="shared" si="69"/>
        <v>0.11835748792270527</v>
      </c>
      <c r="SX125" s="111">
        <f t="shared" si="70"/>
        <v>0</v>
      </c>
      <c r="SY125" s="162">
        <f t="shared" si="87"/>
        <v>45647</v>
      </c>
      <c r="SZ125" s="162">
        <f t="shared" si="91"/>
        <v>45648</v>
      </c>
    </row>
    <row r="126" spans="1:520">
      <c r="A126" s="250">
        <v>45647.418348749998</v>
      </c>
      <c r="B126" s="250">
        <v>45651.683021296303</v>
      </c>
      <c r="C126" s="250">
        <v>45647</v>
      </c>
      <c r="D126" s="115"/>
      <c r="E126" s="115" t="s">
        <v>322</v>
      </c>
      <c r="F126" s="115"/>
      <c r="G126" s="115" t="s">
        <v>322</v>
      </c>
      <c r="H126" s="115"/>
      <c r="I126" s="115" t="s">
        <v>323</v>
      </c>
      <c r="J126" s="115"/>
      <c r="K126" s="115" t="s">
        <v>727</v>
      </c>
      <c r="L126" s="152" t="s">
        <v>2176</v>
      </c>
      <c r="M126" s="245" t="s">
        <v>558</v>
      </c>
      <c r="N126" s="115" t="s">
        <v>331</v>
      </c>
      <c r="O126" s="115">
        <v>1</v>
      </c>
      <c r="P126" s="115">
        <v>0</v>
      </c>
      <c r="Q126" s="115">
        <v>0</v>
      </c>
      <c r="R126" s="115">
        <v>0</v>
      </c>
      <c r="S126" s="115">
        <v>0</v>
      </c>
      <c r="T126" s="115">
        <v>0</v>
      </c>
      <c r="U126" s="115"/>
      <c r="V126" s="115" t="s">
        <v>329</v>
      </c>
      <c r="W126" s="115">
        <v>0</v>
      </c>
      <c r="X126" s="115">
        <v>1</v>
      </c>
      <c r="Y126" s="115">
        <v>0</v>
      </c>
      <c r="Z126" s="117">
        <v>0</v>
      </c>
      <c r="AA126" s="115">
        <v>0</v>
      </c>
      <c r="AB126" s="115">
        <v>0</v>
      </c>
      <c r="AC126" s="115">
        <v>0</v>
      </c>
      <c r="AD126" s="115">
        <v>0</v>
      </c>
      <c r="AE126" s="115">
        <v>0</v>
      </c>
      <c r="AF126" s="115">
        <v>0</v>
      </c>
      <c r="AG126" s="115">
        <v>0</v>
      </c>
      <c r="AH126" s="115"/>
      <c r="AI126" s="115"/>
      <c r="AJ126" s="115"/>
      <c r="AK126" s="115"/>
      <c r="AL126" s="115"/>
      <c r="AM126" s="115"/>
      <c r="AN126" s="115"/>
      <c r="AO126" s="115"/>
      <c r="AP126" s="115"/>
      <c r="AQ126" s="115"/>
      <c r="AR126" s="115"/>
      <c r="AS126" s="115"/>
      <c r="AT126" s="115"/>
      <c r="AU126" s="115"/>
      <c r="AV126" s="115"/>
      <c r="AW126" s="115"/>
      <c r="AX126" s="115"/>
      <c r="AY126" s="115"/>
      <c r="AZ126" s="115"/>
      <c r="BA126" s="115"/>
      <c r="BB126" s="115"/>
      <c r="BC126" s="115"/>
      <c r="BD126" s="115"/>
      <c r="BE126" s="115"/>
      <c r="BF126" s="191"/>
      <c r="BG126" s="115"/>
      <c r="BH126" s="122"/>
      <c r="BI126" s="115"/>
      <c r="BJ126" s="115"/>
      <c r="BK126" s="115"/>
      <c r="BL126" s="115"/>
      <c r="BM126" s="115"/>
      <c r="BN126" s="115"/>
      <c r="BO126" s="115">
        <v>12.05</v>
      </c>
      <c r="BP126" s="115" t="s">
        <v>2341</v>
      </c>
      <c r="BQ126" s="122" t="s">
        <v>2342</v>
      </c>
      <c r="BR126" s="115"/>
      <c r="BS126" s="115"/>
      <c r="BT126" s="115"/>
      <c r="BU126" s="115"/>
      <c r="BV126" s="115"/>
      <c r="BW126" s="115"/>
      <c r="BX126" s="115"/>
      <c r="BY126" s="115"/>
      <c r="BZ126" s="115"/>
      <c r="CA126" s="115"/>
      <c r="CB126" s="115"/>
      <c r="CC126" s="115"/>
      <c r="CD126" s="115"/>
      <c r="CE126" s="115"/>
      <c r="CF126" s="115"/>
      <c r="CG126" s="115"/>
      <c r="CH126" s="115"/>
      <c r="CI126" s="115"/>
      <c r="CJ126" s="115"/>
      <c r="CK126" s="115"/>
      <c r="CL126" s="115"/>
      <c r="CM126" s="115"/>
      <c r="CN126" s="115"/>
      <c r="CO126" s="115"/>
      <c r="CP126" s="115"/>
      <c r="CQ126" s="115"/>
      <c r="CR126" s="115"/>
      <c r="CS126" s="115"/>
      <c r="CT126" s="115"/>
      <c r="CU126" s="115"/>
      <c r="CV126" s="115"/>
      <c r="CW126" s="115"/>
      <c r="CX126" s="115"/>
      <c r="CY126" s="115"/>
      <c r="CZ126" s="115"/>
      <c r="DA126" s="115"/>
      <c r="DB126" s="115"/>
      <c r="DC126" s="115"/>
      <c r="DD126" s="115"/>
      <c r="DE126" s="115"/>
      <c r="DF126" s="115"/>
      <c r="DG126" s="115"/>
      <c r="DH126" s="115"/>
      <c r="DI126" s="115"/>
      <c r="DJ126" s="115"/>
      <c r="DK126" s="115"/>
      <c r="DL126" s="115"/>
      <c r="DM126" s="115"/>
      <c r="DN126" s="172"/>
      <c r="DO126" s="115"/>
      <c r="DP126" s="124"/>
      <c r="DQ126" s="115"/>
      <c r="DR126" s="124"/>
      <c r="DS126" s="115"/>
      <c r="DT126" s="115"/>
      <c r="DU126" s="115"/>
      <c r="DV126" s="115"/>
      <c r="DW126" s="250" t="s">
        <v>808</v>
      </c>
      <c r="DX126" s="115"/>
      <c r="DY126" s="115"/>
      <c r="DZ126" s="115"/>
      <c r="EA126" s="115"/>
      <c r="EB126" s="115"/>
      <c r="EC126" s="115"/>
      <c r="ED126" s="115" t="s">
        <v>2343</v>
      </c>
      <c r="EE126" s="161">
        <v>45648.412310590298</v>
      </c>
      <c r="EF126" s="262">
        <v>45648.416040300901</v>
      </c>
      <c r="EG126" s="252">
        <v>45648</v>
      </c>
      <c r="EH126" s="129"/>
      <c r="EI126" s="129" t="s">
        <v>322</v>
      </c>
      <c r="EJ126" s="129"/>
      <c r="EK126" s="129" t="s">
        <v>322</v>
      </c>
      <c r="EL126" s="129"/>
      <c r="EM126" s="129" t="s">
        <v>323</v>
      </c>
      <c r="EN126" s="129"/>
      <c r="EO126" s="129" t="s">
        <v>727</v>
      </c>
      <c r="EP126" s="153" t="s">
        <v>808</v>
      </c>
      <c r="EQ126" s="153" t="s">
        <v>558</v>
      </c>
      <c r="ER126" s="129" t="s">
        <v>331</v>
      </c>
      <c r="ES126" s="129">
        <v>1</v>
      </c>
      <c r="ET126" s="129">
        <v>0</v>
      </c>
      <c r="EU126" s="129">
        <v>0</v>
      </c>
      <c r="EV126" s="129">
        <v>0</v>
      </c>
      <c r="EW126" s="129">
        <v>0</v>
      </c>
      <c r="EX126" s="129">
        <v>0</v>
      </c>
      <c r="EY126" s="129"/>
      <c r="EZ126" s="129" t="s">
        <v>329</v>
      </c>
      <c r="FA126" s="129">
        <v>0</v>
      </c>
      <c r="FB126" s="129">
        <v>1</v>
      </c>
      <c r="FC126" s="129">
        <v>0</v>
      </c>
      <c r="FD126" s="129">
        <v>0</v>
      </c>
      <c r="FE126" s="129">
        <v>0</v>
      </c>
      <c r="FF126" s="129">
        <v>0</v>
      </c>
      <c r="FG126" s="129">
        <v>0</v>
      </c>
      <c r="FH126" s="129">
        <v>0</v>
      </c>
      <c r="FI126" s="129">
        <v>0</v>
      </c>
      <c r="FJ126" s="129">
        <v>0</v>
      </c>
      <c r="FK126" s="129">
        <v>0</v>
      </c>
      <c r="FL126" s="129"/>
      <c r="FM126" s="129"/>
      <c r="FN126" s="129"/>
      <c r="FO126" s="129"/>
      <c r="FP126" s="129"/>
      <c r="FQ126" s="129"/>
      <c r="FR126" s="129"/>
      <c r="FS126" s="129"/>
      <c r="FT126" s="129"/>
      <c r="FU126" s="129"/>
      <c r="FV126" s="129"/>
      <c r="FW126" s="129"/>
      <c r="FX126" s="129"/>
      <c r="FY126" s="129"/>
      <c r="FZ126" s="129"/>
      <c r="GA126" s="129"/>
      <c r="GB126" s="129"/>
      <c r="GC126" s="129"/>
      <c r="GD126" s="129"/>
      <c r="GE126" s="129"/>
      <c r="GF126" s="129"/>
      <c r="GG126" s="129"/>
      <c r="GH126" s="129"/>
      <c r="GI126" s="129"/>
      <c r="GJ126" s="129"/>
      <c r="GK126" s="129"/>
      <c r="GL126" s="129"/>
      <c r="GM126" s="129"/>
      <c r="GN126" s="129"/>
      <c r="GO126" s="129"/>
      <c r="GP126" s="129"/>
      <c r="GQ126" s="129"/>
      <c r="GR126" s="129"/>
      <c r="GS126" s="129">
        <v>2</v>
      </c>
      <c r="GT126" s="129">
        <v>2</v>
      </c>
      <c r="GU126" s="129">
        <v>1</v>
      </c>
      <c r="GV126" s="129">
        <v>0</v>
      </c>
      <c r="GW126" s="129"/>
      <c r="GX126" s="129"/>
      <c r="GY126" s="129"/>
      <c r="GZ126" s="129"/>
      <c r="HA126" s="129"/>
      <c r="HB126" s="129"/>
      <c r="HC126" s="129"/>
      <c r="HD126" s="186"/>
      <c r="HE126" s="129"/>
      <c r="HF126" s="140"/>
      <c r="HG126" s="129"/>
      <c r="HH126" s="129"/>
      <c r="HI126" s="129"/>
      <c r="HJ126" s="129"/>
      <c r="HK126" s="129"/>
      <c r="HL126" s="129"/>
      <c r="HM126" s="129">
        <v>9.2799999999999994</v>
      </c>
      <c r="HN126" s="129" t="s">
        <v>2344</v>
      </c>
      <c r="HO126" s="140" t="s">
        <v>2345</v>
      </c>
      <c r="HP126" s="129">
        <v>0</v>
      </c>
      <c r="HQ126" s="129"/>
      <c r="HR126" s="129"/>
      <c r="HS126" s="129"/>
      <c r="HT126" s="129"/>
      <c r="HU126" s="129"/>
      <c r="HV126" s="129"/>
      <c r="HW126" s="129"/>
      <c r="HX126" s="129"/>
      <c r="HY126" s="129"/>
      <c r="HZ126" s="129"/>
      <c r="IA126" s="129"/>
      <c r="IB126" s="129"/>
      <c r="IC126" s="129"/>
      <c r="ID126" s="129"/>
      <c r="IE126" s="129"/>
      <c r="IF126" s="129"/>
      <c r="IG126" s="129"/>
      <c r="IH126" s="129"/>
      <c r="II126" s="129"/>
      <c r="IJ126" s="129"/>
      <c r="IK126" s="129"/>
      <c r="IL126" s="177" t="s">
        <v>756</v>
      </c>
      <c r="IM126" s="129"/>
      <c r="IN126" s="139"/>
      <c r="IO126" s="129"/>
      <c r="IP126" s="129"/>
      <c r="IQ126" s="129" t="s">
        <v>2346</v>
      </c>
      <c r="IR126" s="266">
        <v>45649.415195578702</v>
      </c>
      <c r="IS126" s="266">
        <v>45649.417725497697</v>
      </c>
      <c r="IT126" s="265">
        <v>45649</v>
      </c>
      <c r="IU126" s="142"/>
      <c r="IV126" s="142" t="s">
        <v>322</v>
      </c>
      <c r="IW126" s="142"/>
      <c r="IX126" s="142" t="s">
        <v>322</v>
      </c>
      <c r="IY126" s="142"/>
      <c r="IZ126" s="142" t="s">
        <v>323</v>
      </c>
      <c r="JA126" s="142"/>
      <c r="JB126" s="142" t="s">
        <v>727</v>
      </c>
      <c r="JC126" s="154" t="s">
        <v>756</v>
      </c>
      <c r="JD126" s="154" t="s">
        <v>558</v>
      </c>
      <c r="JE126" s="142" t="s">
        <v>331</v>
      </c>
      <c r="JF126" s="142">
        <v>1</v>
      </c>
      <c r="JG126" s="142">
        <v>0</v>
      </c>
      <c r="JH126" s="142">
        <v>0</v>
      </c>
      <c r="JI126" s="142">
        <v>0</v>
      </c>
      <c r="JJ126" s="142">
        <v>0</v>
      </c>
      <c r="JK126" s="142">
        <v>0</v>
      </c>
      <c r="JL126" s="142"/>
      <c r="JM126" s="142" t="s">
        <v>329</v>
      </c>
      <c r="JN126" s="142">
        <v>0</v>
      </c>
      <c r="JO126" s="142">
        <v>1</v>
      </c>
      <c r="JP126" s="142">
        <v>0</v>
      </c>
      <c r="JQ126" s="142">
        <v>0</v>
      </c>
      <c r="JR126" s="142">
        <v>0</v>
      </c>
      <c r="JS126" s="142">
        <v>0</v>
      </c>
      <c r="JT126" s="142">
        <v>0</v>
      </c>
      <c r="JU126" s="145">
        <v>0</v>
      </c>
      <c r="JV126" s="142">
        <v>0</v>
      </c>
      <c r="JW126" s="142">
        <v>0</v>
      </c>
      <c r="JX126" s="142">
        <v>0</v>
      </c>
      <c r="JY126" s="142"/>
      <c r="JZ126" s="142"/>
      <c r="KA126" s="142"/>
      <c r="KB126" s="142"/>
      <c r="KC126" s="142"/>
      <c r="KD126" s="142"/>
      <c r="KE126" s="142"/>
      <c r="KF126" s="142"/>
      <c r="KG126" s="142"/>
      <c r="KH126" s="142"/>
      <c r="KI126" s="142"/>
      <c r="KJ126" s="142"/>
      <c r="KK126" s="142"/>
      <c r="KL126" s="142"/>
      <c r="KM126" s="142"/>
      <c r="KN126" s="142"/>
      <c r="KO126" s="142"/>
      <c r="KP126" s="142"/>
      <c r="KQ126" s="142"/>
      <c r="KR126" s="142"/>
      <c r="KS126" s="142"/>
      <c r="KT126" s="142"/>
      <c r="KU126" s="142"/>
      <c r="KV126" s="142"/>
      <c r="KW126" s="142"/>
      <c r="KX126" s="142"/>
      <c r="KY126" s="142"/>
      <c r="KZ126" s="142"/>
      <c r="LA126" s="142"/>
      <c r="LB126" s="142"/>
      <c r="LC126" s="142"/>
      <c r="LD126" s="142"/>
      <c r="LE126" s="142"/>
      <c r="LF126" s="142">
        <v>2</v>
      </c>
      <c r="LG126" s="142">
        <v>2</v>
      </c>
      <c r="LH126" s="142">
        <v>1</v>
      </c>
      <c r="LI126" s="142">
        <v>0</v>
      </c>
      <c r="LJ126" s="142"/>
      <c r="LK126" s="142"/>
      <c r="LL126" s="142"/>
      <c r="LM126" s="142"/>
      <c r="LN126" s="142"/>
      <c r="LO126" s="142"/>
      <c r="LP126" s="142"/>
      <c r="LQ126" s="194"/>
      <c r="LR126" s="142"/>
      <c r="LS126" s="144"/>
      <c r="LT126" s="142"/>
      <c r="LU126" s="142"/>
      <c r="LV126" s="142"/>
      <c r="LW126" s="142"/>
      <c r="LX126" s="142"/>
      <c r="LY126" s="142"/>
      <c r="LZ126" s="142">
        <v>6.5</v>
      </c>
      <c r="MA126" s="142" t="s">
        <v>2347</v>
      </c>
      <c r="MB126" s="144" t="s">
        <v>2348</v>
      </c>
      <c r="MC126" s="142">
        <v>0</v>
      </c>
      <c r="MD126" s="142"/>
      <c r="ME126" s="142"/>
      <c r="MF126" s="142"/>
      <c r="MG126" s="142"/>
      <c r="MH126" s="142"/>
      <c r="MI126" s="142"/>
      <c r="MJ126" s="142"/>
      <c r="MK126" s="142"/>
      <c r="ML126" s="142"/>
      <c r="MM126" s="142"/>
      <c r="MN126" s="142"/>
      <c r="MO126" s="142"/>
      <c r="MP126" s="142"/>
      <c r="MQ126" s="142"/>
      <c r="MR126" s="142"/>
      <c r="MS126" s="142"/>
      <c r="MT126" s="142"/>
      <c r="MU126" s="142"/>
      <c r="MV126" s="142"/>
      <c r="MW126" s="142"/>
      <c r="MX126" s="142"/>
      <c r="MY126" s="150"/>
      <c r="MZ126" s="142"/>
      <c r="NA126" s="181" t="s">
        <v>759</v>
      </c>
      <c r="NB126" s="142"/>
      <c r="NC126" s="142"/>
      <c r="ND126" s="142" t="s">
        <v>2349</v>
      </c>
      <c r="NE126" s="271">
        <v>45650.419431435199</v>
      </c>
      <c r="NF126" s="271">
        <v>45657.612926539397</v>
      </c>
      <c r="NG126" s="270">
        <v>45650</v>
      </c>
      <c r="NH126" s="128"/>
      <c r="NI126" s="128" t="s">
        <v>322</v>
      </c>
      <c r="NJ126" s="128"/>
      <c r="NK126" s="128" t="s">
        <v>322</v>
      </c>
      <c r="NL126" s="128"/>
      <c r="NM126" s="128" t="s">
        <v>323</v>
      </c>
      <c r="NN126" s="128"/>
      <c r="NO126" s="128" t="s">
        <v>727</v>
      </c>
      <c r="NP126" s="136" t="s">
        <v>759</v>
      </c>
      <c r="NQ126" s="136" t="s">
        <v>558</v>
      </c>
      <c r="NR126" s="128" t="s">
        <v>331</v>
      </c>
      <c r="NS126" s="128">
        <v>1</v>
      </c>
      <c r="NT126" s="128">
        <v>0</v>
      </c>
      <c r="NU126" s="128">
        <v>0</v>
      </c>
      <c r="NV126" s="128">
        <v>0</v>
      </c>
      <c r="NW126" s="128">
        <v>0</v>
      </c>
      <c r="NX126" s="128">
        <v>0</v>
      </c>
      <c r="NY126" s="128"/>
      <c r="NZ126" s="128" t="s">
        <v>329</v>
      </c>
      <c r="OA126" s="128">
        <v>0</v>
      </c>
      <c r="OB126" s="128">
        <v>1</v>
      </c>
      <c r="OC126" s="128">
        <v>0</v>
      </c>
      <c r="OD126" s="128">
        <v>0</v>
      </c>
      <c r="OE126" s="128">
        <v>0</v>
      </c>
      <c r="OF126" s="128">
        <v>0</v>
      </c>
      <c r="OG126" s="128">
        <v>0</v>
      </c>
      <c r="OH126" s="128">
        <v>0</v>
      </c>
      <c r="OI126" s="128">
        <v>0</v>
      </c>
      <c r="OJ126" s="128">
        <v>0</v>
      </c>
      <c r="OK126" s="128">
        <v>0</v>
      </c>
      <c r="OL126" s="128"/>
      <c r="OM126" s="128"/>
      <c r="ON126" s="128"/>
      <c r="OO126" s="128"/>
      <c r="OP126" s="128"/>
      <c r="OQ126" s="128"/>
      <c r="OR126" s="128"/>
      <c r="OS126" s="128"/>
      <c r="OT126" s="128"/>
      <c r="OU126" s="128"/>
      <c r="OV126" s="128"/>
      <c r="OW126" s="128"/>
      <c r="OX126" s="128"/>
      <c r="OY126" s="128"/>
      <c r="OZ126" s="128"/>
      <c r="PA126" s="128"/>
      <c r="PB126" s="128"/>
      <c r="PC126" s="128"/>
      <c r="PD126" s="128"/>
      <c r="PE126" s="128"/>
      <c r="PF126" s="128"/>
      <c r="PG126" s="128"/>
      <c r="PH126" s="128"/>
      <c r="PI126" s="128"/>
      <c r="PJ126" s="128"/>
      <c r="PK126" s="128"/>
      <c r="PL126" s="128"/>
      <c r="PM126" s="128"/>
      <c r="PN126" s="128"/>
      <c r="PO126" s="128"/>
      <c r="PP126" s="128"/>
      <c r="PQ126" s="128"/>
      <c r="PR126" s="128"/>
      <c r="PS126" s="128">
        <v>2</v>
      </c>
      <c r="PT126" s="128">
        <v>2</v>
      </c>
      <c r="PU126" s="128">
        <v>1</v>
      </c>
      <c r="PV126" s="128">
        <v>0</v>
      </c>
      <c r="PW126" s="128"/>
      <c r="PX126" s="128"/>
      <c r="PY126" s="128"/>
      <c r="PZ126" s="128"/>
      <c r="QA126" s="128"/>
      <c r="QB126" s="128"/>
      <c r="QC126" s="128"/>
      <c r="QD126" s="198"/>
      <c r="QE126" s="128"/>
      <c r="QF126" s="163"/>
      <c r="QG126" s="128"/>
      <c r="QH126" s="128"/>
      <c r="QI126" s="128"/>
      <c r="QJ126" s="128"/>
      <c r="QK126" s="128"/>
      <c r="QL126" s="128"/>
      <c r="QM126" s="128">
        <v>3.7549999999999999</v>
      </c>
      <c r="QN126" s="128" t="s">
        <v>2350</v>
      </c>
      <c r="QO126" s="163" t="s">
        <v>2351</v>
      </c>
      <c r="QP126" s="128">
        <v>0</v>
      </c>
      <c r="QQ126" s="128"/>
      <c r="QR126" s="128"/>
      <c r="QS126" s="128"/>
      <c r="QT126" s="128"/>
      <c r="QU126" s="128"/>
      <c r="QV126" s="128"/>
      <c r="QW126" s="128"/>
      <c r="QX126" s="128"/>
      <c r="QY126" s="128"/>
      <c r="QZ126" s="128"/>
      <c r="RA126" s="128"/>
      <c r="RB126" s="128"/>
      <c r="RC126" s="128"/>
      <c r="RD126" s="128"/>
      <c r="RE126" s="128"/>
      <c r="RF126" s="128"/>
      <c r="RG126" s="128"/>
      <c r="RH126" s="128"/>
      <c r="RI126" s="128"/>
      <c r="RJ126" s="128"/>
      <c r="RK126" s="128"/>
      <c r="RL126" s="128"/>
      <c r="RM126" s="130"/>
      <c r="RN126" s="128"/>
      <c r="RO126" s="130"/>
      <c r="RP126" s="128"/>
      <c r="RQ126" s="128" t="s">
        <v>2352</v>
      </c>
      <c r="RR126" s="105">
        <f t="shared" si="75"/>
        <v>2.7700000000000014</v>
      </c>
      <c r="RS126" s="113">
        <f t="shared" si="76"/>
        <v>2.7799999999999994</v>
      </c>
      <c r="RT126" s="105">
        <f t="shared" si="77"/>
        <v>2.7450000000000001</v>
      </c>
      <c r="RU126" s="105">
        <f t="shared" si="78"/>
        <v>0</v>
      </c>
      <c r="RV126" s="105">
        <f t="shared" si="79"/>
        <v>0</v>
      </c>
      <c r="RW126" s="105">
        <f t="shared" si="80"/>
        <v>0</v>
      </c>
      <c r="RX126" s="105">
        <f t="shared" si="81"/>
        <v>0</v>
      </c>
      <c r="RY126" s="105">
        <f t="shared" si="82"/>
        <v>0</v>
      </c>
      <c r="RZ126" s="105">
        <f t="shared" si="83"/>
        <v>0</v>
      </c>
      <c r="SA126" s="105">
        <f t="shared" si="84"/>
        <v>0</v>
      </c>
      <c r="SB126" s="105">
        <f t="shared" si="85"/>
        <v>0</v>
      </c>
      <c r="SC126" s="105">
        <f t="shared" si="86"/>
        <v>0</v>
      </c>
      <c r="SD126" s="106">
        <f t="shared" si="62"/>
        <v>2.7650000000000006</v>
      </c>
      <c r="SE126" s="106">
        <f t="shared" si="63"/>
        <v>0</v>
      </c>
      <c r="SF126" s="106">
        <f t="shared" si="64"/>
        <v>0</v>
      </c>
      <c r="SG126" s="106">
        <f t="shared" si="59"/>
        <v>0</v>
      </c>
      <c r="SH126" s="107">
        <f>(SD126/1000)*Parameters!$H$2</f>
        <v>8.1567500000000008E-5</v>
      </c>
      <c r="SI126" s="107">
        <f>(SE126/1000)*Parameters!$H$4</f>
        <v>0</v>
      </c>
      <c r="SJ126" s="107">
        <f>(SF126/1000)*Parameters!$H$3</f>
        <v>0</v>
      </c>
      <c r="SK126" s="107">
        <f>(SG126/1000)*Parameters!$H$5</f>
        <v>0</v>
      </c>
      <c r="SL126" s="108">
        <f t="shared" si="65"/>
        <v>8.1567500000000008E-5</v>
      </c>
      <c r="SM126" s="109">
        <f t="shared" si="60"/>
        <v>1</v>
      </c>
      <c r="SN126" s="109">
        <f t="shared" si="88"/>
        <v>0</v>
      </c>
      <c r="SO126" s="109">
        <f t="shared" si="89"/>
        <v>0</v>
      </c>
      <c r="SP126" s="109">
        <f t="shared" si="90"/>
        <v>0</v>
      </c>
      <c r="SQ126" s="110">
        <f>SUM(GS126*Parameters!$L$2,GT126*Parameters!$L$3,GU126*Parameters!$L$4,GV126*Parameters!$L$5)</f>
        <v>3.6</v>
      </c>
      <c r="SR126" s="110">
        <f>SUM(LF126*Parameters!$L$2,LG126*Parameters!$L$3,LH126*Parameters!$L$4,LI126*Parameters!$L$5)</f>
        <v>3.6</v>
      </c>
      <c r="SS126" s="110">
        <f>SUM(PS126*Parameters!$L$2,PT126*Parameters!$L$3,PU126*Parameters!$L$4,PV126*Parameters!$L$5)</f>
        <v>3.6</v>
      </c>
      <c r="ST126" s="110">
        <f t="shared" si="66"/>
        <v>3.6</v>
      </c>
      <c r="SU126" s="111">
        <f t="shared" si="67"/>
        <v>0.76805555555555571</v>
      </c>
      <c r="SV126" s="111">
        <f t="shared" si="68"/>
        <v>0</v>
      </c>
      <c r="SW126" s="111">
        <f t="shared" si="69"/>
        <v>0</v>
      </c>
      <c r="SX126" s="111">
        <f t="shared" si="70"/>
        <v>0</v>
      </c>
      <c r="SY126" s="162">
        <f t="shared" si="87"/>
        <v>45647</v>
      </c>
      <c r="SZ126" s="162">
        <f t="shared" si="91"/>
        <v>45648</v>
      </c>
    </row>
    <row r="127" spans="1:520">
      <c r="A127" s="250">
        <v>45647.691770208301</v>
      </c>
      <c r="B127" s="250">
        <v>45647.700717071799</v>
      </c>
      <c r="C127" s="250">
        <v>45647</v>
      </c>
      <c r="D127" s="115"/>
      <c r="E127" s="115" t="s">
        <v>322</v>
      </c>
      <c r="F127" s="115"/>
      <c r="G127" s="115" t="s">
        <v>322</v>
      </c>
      <c r="H127" s="115"/>
      <c r="I127" s="115" t="s">
        <v>323</v>
      </c>
      <c r="J127" s="115"/>
      <c r="K127" s="115" t="s">
        <v>727</v>
      </c>
      <c r="L127" s="152" t="s">
        <v>2176</v>
      </c>
      <c r="M127" s="245" t="s">
        <v>559</v>
      </c>
      <c r="N127" s="115" t="s">
        <v>331</v>
      </c>
      <c r="O127" s="115">
        <v>1</v>
      </c>
      <c r="P127" s="115">
        <v>0</v>
      </c>
      <c r="Q127" s="115">
        <v>0</v>
      </c>
      <c r="R127" s="115">
        <v>0</v>
      </c>
      <c r="S127" s="115">
        <v>0</v>
      </c>
      <c r="T127" s="115">
        <v>0</v>
      </c>
      <c r="U127" s="115"/>
      <c r="V127" s="115" t="s">
        <v>329</v>
      </c>
      <c r="W127" s="115">
        <v>0</v>
      </c>
      <c r="X127" s="115">
        <v>1</v>
      </c>
      <c r="Y127" s="115">
        <v>0</v>
      </c>
      <c r="Z127" s="117">
        <v>0</v>
      </c>
      <c r="AA127" s="115">
        <v>0</v>
      </c>
      <c r="AB127" s="115">
        <v>0</v>
      </c>
      <c r="AC127" s="115">
        <v>0</v>
      </c>
      <c r="AD127" s="115">
        <v>0</v>
      </c>
      <c r="AE127" s="115">
        <v>0</v>
      </c>
      <c r="AF127" s="115">
        <v>0</v>
      </c>
      <c r="AG127" s="115">
        <v>0</v>
      </c>
      <c r="AH127" s="115"/>
      <c r="AI127" s="115"/>
      <c r="AJ127" s="115"/>
      <c r="AK127" s="115"/>
      <c r="AL127" s="115"/>
      <c r="AM127" s="115"/>
      <c r="AN127" s="115"/>
      <c r="AO127" s="115"/>
      <c r="AP127" s="115"/>
      <c r="AQ127" s="115"/>
      <c r="AR127" s="115"/>
      <c r="AS127" s="115"/>
      <c r="AT127" s="115"/>
      <c r="AU127" s="115"/>
      <c r="AV127" s="115"/>
      <c r="AW127" s="115"/>
      <c r="AX127" s="115"/>
      <c r="AY127" s="115"/>
      <c r="AZ127" s="115"/>
      <c r="BA127" s="115"/>
      <c r="BB127" s="115"/>
      <c r="BC127" s="115"/>
      <c r="BD127" s="115"/>
      <c r="BE127" s="115"/>
      <c r="BF127" s="191"/>
      <c r="BG127" s="115"/>
      <c r="BH127" s="122"/>
      <c r="BI127" s="115"/>
      <c r="BJ127" s="115"/>
      <c r="BK127" s="115"/>
      <c r="BL127" s="115"/>
      <c r="BM127" s="115"/>
      <c r="BN127" s="115"/>
      <c r="BO127" s="115">
        <v>12.02</v>
      </c>
      <c r="BP127" s="115" t="s">
        <v>2353</v>
      </c>
      <c r="BQ127" s="122" t="s">
        <v>2354</v>
      </c>
      <c r="BR127" s="115"/>
      <c r="BS127" s="115"/>
      <c r="BT127" s="115"/>
      <c r="BU127" s="115"/>
      <c r="BV127" s="115"/>
      <c r="BW127" s="115"/>
      <c r="BX127" s="115"/>
      <c r="BY127" s="115"/>
      <c r="BZ127" s="115"/>
      <c r="CA127" s="115"/>
      <c r="CB127" s="115"/>
      <c r="CC127" s="115"/>
      <c r="CD127" s="115"/>
      <c r="CE127" s="115"/>
      <c r="CF127" s="115"/>
      <c r="CG127" s="115"/>
      <c r="CH127" s="115"/>
      <c r="CI127" s="115"/>
      <c r="CJ127" s="115"/>
      <c r="CK127" s="115"/>
      <c r="CL127" s="115"/>
      <c r="CM127" s="115"/>
      <c r="CN127" s="115"/>
      <c r="CO127" s="115"/>
      <c r="CP127" s="115"/>
      <c r="CQ127" s="115"/>
      <c r="CR127" s="115"/>
      <c r="CS127" s="115"/>
      <c r="CT127" s="115"/>
      <c r="CU127" s="115"/>
      <c r="CV127" s="115"/>
      <c r="CW127" s="115"/>
      <c r="CX127" s="115"/>
      <c r="CY127" s="115"/>
      <c r="CZ127" s="115"/>
      <c r="DA127" s="115"/>
      <c r="DB127" s="115"/>
      <c r="DC127" s="115"/>
      <c r="DD127" s="115"/>
      <c r="DE127" s="115"/>
      <c r="DF127" s="115"/>
      <c r="DG127" s="115"/>
      <c r="DH127" s="115"/>
      <c r="DI127" s="115"/>
      <c r="DJ127" s="115"/>
      <c r="DK127" s="115"/>
      <c r="DL127" s="115"/>
      <c r="DM127" s="115"/>
      <c r="DN127" s="172"/>
      <c r="DO127" s="115"/>
      <c r="DP127" s="124"/>
      <c r="DQ127" s="115"/>
      <c r="DR127" s="124"/>
      <c r="DS127" s="115"/>
      <c r="DT127" s="115"/>
      <c r="DU127" s="115"/>
      <c r="DV127" s="115"/>
      <c r="DW127" s="250" t="s">
        <v>808</v>
      </c>
      <c r="DX127" s="115"/>
      <c r="DY127" s="115"/>
      <c r="DZ127" s="115"/>
      <c r="EA127" s="115"/>
      <c r="EB127" s="115"/>
      <c r="EC127" s="115"/>
      <c r="ED127" s="115" t="s">
        <v>2355</v>
      </c>
      <c r="EE127" s="161">
        <v>45648.696202175903</v>
      </c>
      <c r="EF127" s="262">
        <v>45651.709282025498</v>
      </c>
      <c r="EG127" s="252">
        <v>45648</v>
      </c>
      <c r="EH127" s="129"/>
      <c r="EI127" s="129" t="s">
        <v>322</v>
      </c>
      <c r="EJ127" s="129"/>
      <c r="EK127" s="129" t="s">
        <v>322</v>
      </c>
      <c r="EL127" s="129"/>
      <c r="EM127" s="129" t="s">
        <v>323</v>
      </c>
      <c r="EN127" s="129"/>
      <c r="EO127" s="129" t="s">
        <v>727</v>
      </c>
      <c r="EP127" s="153" t="s">
        <v>808</v>
      </c>
      <c r="EQ127" s="153" t="s">
        <v>559</v>
      </c>
      <c r="ER127" s="129" t="s">
        <v>331</v>
      </c>
      <c r="ES127" s="129">
        <v>1</v>
      </c>
      <c r="ET127" s="129">
        <v>0</v>
      </c>
      <c r="EU127" s="129">
        <v>0</v>
      </c>
      <c r="EV127" s="129">
        <v>0</v>
      </c>
      <c r="EW127" s="129">
        <v>0</v>
      </c>
      <c r="EX127" s="129">
        <v>0</v>
      </c>
      <c r="EY127" s="129"/>
      <c r="EZ127" s="129" t="s">
        <v>329</v>
      </c>
      <c r="FA127" s="129">
        <v>0</v>
      </c>
      <c r="FB127" s="129">
        <v>1</v>
      </c>
      <c r="FC127" s="129">
        <v>0</v>
      </c>
      <c r="FD127" s="129">
        <v>0</v>
      </c>
      <c r="FE127" s="129">
        <v>0</v>
      </c>
      <c r="FF127" s="129">
        <v>0</v>
      </c>
      <c r="FG127" s="129">
        <v>0</v>
      </c>
      <c r="FH127" s="129">
        <v>0</v>
      </c>
      <c r="FI127" s="129">
        <v>0</v>
      </c>
      <c r="FJ127" s="129">
        <v>0</v>
      </c>
      <c r="FK127" s="129">
        <v>0</v>
      </c>
      <c r="FL127" s="129"/>
      <c r="FM127" s="129"/>
      <c r="FN127" s="129"/>
      <c r="FO127" s="129"/>
      <c r="FP127" s="129"/>
      <c r="FQ127" s="129"/>
      <c r="FR127" s="129"/>
      <c r="FS127" s="129"/>
      <c r="FT127" s="129"/>
      <c r="FU127" s="129"/>
      <c r="FV127" s="129"/>
      <c r="FW127" s="129"/>
      <c r="FX127" s="129"/>
      <c r="FY127" s="129"/>
      <c r="FZ127" s="129"/>
      <c r="GA127" s="129"/>
      <c r="GB127" s="129"/>
      <c r="GC127" s="129"/>
      <c r="GD127" s="129"/>
      <c r="GE127" s="129"/>
      <c r="GF127" s="129"/>
      <c r="GG127" s="129"/>
      <c r="GH127" s="129"/>
      <c r="GI127" s="129"/>
      <c r="GJ127" s="129"/>
      <c r="GK127" s="129"/>
      <c r="GL127" s="129"/>
      <c r="GM127" s="129"/>
      <c r="GN127" s="129"/>
      <c r="GO127" s="129"/>
      <c r="GP127" s="129"/>
      <c r="GQ127" s="129"/>
      <c r="GR127" s="129"/>
      <c r="GS127" s="129">
        <v>3</v>
      </c>
      <c r="GT127" s="129">
        <v>1</v>
      </c>
      <c r="GU127" s="129">
        <v>2</v>
      </c>
      <c r="GV127" s="129">
        <v>0</v>
      </c>
      <c r="GW127" s="129"/>
      <c r="GX127" s="129"/>
      <c r="GY127" s="129"/>
      <c r="GZ127" s="129"/>
      <c r="HA127" s="129"/>
      <c r="HB127" s="129"/>
      <c r="HC127" s="129"/>
      <c r="HD127" s="186"/>
      <c r="HE127" s="129"/>
      <c r="HF127" s="140"/>
      <c r="HG127" s="129"/>
      <c r="HH127" s="129"/>
      <c r="HI127" s="129"/>
      <c r="HJ127" s="129"/>
      <c r="HK127" s="129"/>
      <c r="HL127" s="129"/>
      <c r="HM127" s="129">
        <v>9.3249999999999993</v>
      </c>
      <c r="HN127" s="129" t="s">
        <v>2356</v>
      </c>
      <c r="HO127" s="140" t="s">
        <v>2357</v>
      </c>
      <c r="HP127" s="129">
        <v>0</v>
      </c>
      <c r="HQ127" s="129"/>
      <c r="HR127" s="129"/>
      <c r="HS127" s="129"/>
      <c r="HT127" s="129"/>
      <c r="HU127" s="129"/>
      <c r="HV127" s="129"/>
      <c r="HW127" s="129"/>
      <c r="HX127" s="129"/>
      <c r="HY127" s="129"/>
      <c r="HZ127" s="129"/>
      <c r="IA127" s="129"/>
      <c r="IB127" s="129"/>
      <c r="IC127" s="129"/>
      <c r="ID127" s="129"/>
      <c r="IE127" s="129"/>
      <c r="IF127" s="129"/>
      <c r="IG127" s="129"/>
      <c r="IH127" s="129"/>
      <c r="II127" s="129"/>
      <c r="IJ127" s="129"/>
      <c r="IK127" s="129"/>
      <c r="IL127" s="177" t="s">
        <v>756</v>
      </c>
      <c r="IM127" s="129"/>
      <c r="IN127" s="139"/>
      <c r="IO127" s="129"/>
      <c r="IP127" s="129"/>
      <c r="IQ127" s="129" t="s">
        <v>2358</v>
      </c>
      <c r="IR127" s="266">
        <v>45649.694704386602</v>
      </c>
      <c r="IS127" s="266">
        <v>45649.700901932898</v>
      </c>
      <c r="IT127" s="265">
        <v>45649</v>
      </c>
      <c r="IU127" s="142"/>
      <c r="IV127" s="142" t="s">
        <v>322</v>
      </c>
      <c r="IW127" s="142"/>
      <c r="IX127" s="142" t="s">
        <v>322</v>
      </c>
      <c r="IY127" s="142"/>
      <c r="IZ127" s="142" t="s">
        <v>323</v>
      </c>
      <c r="JA127" s="142"/>
      <c r="JB127" s="142" t="s">
        <v>727</v>
      </c>
      <c r="JC127" s="154" t="s">
        <v>756</v>
      </c>
      <c r="JD127" s="154" t="s">
        <v>559</v>
      </c>
      <c r="JE127" s="142" t="s">
        <v>331</v>
      </c>
      <c r="JF127" s="142">
        <v>1</v>
      </c>
      <c r="JG127" s="142">
        <v>0</v>
      </c>
      <c r="JH127" s="142">
        <v>0</v>
      </c>
      <c r="JI127" s="142">
        <v>0</v>
      </c>
      <c r="JJ127" s="142">
        <v>0</v>
      </c>
      <c r="JK127" s="142">
        <v>0</v>
      </c>
      <c r="JL127" s="142"/>
      <c r="JM127" s="142" t="s">
        <v>329</v>
      </c>
      <c r="JN127" s="142">
        <v>0</v>
      </c>
      <c r="JO127" s="142">
        <v>1</v>
      </c>
      <c r="JP127" s="142">
        <v>0</v>
      </c>
      <c r="JQ127" s="142">
        <v>0</v>
      </c>
      <c r="JR127" s="142">
        <v>0</v>
      </c>
      <c r="JS127" s="142">
        <v>0</v>
      </c>
      <c r="JT127" s="142">
        <v>0</v>
      </c>
      <c r="JU127" s="145">
        <v>0</v>
      </c>
      <c r="JV127" s="142">
        <v>0</v>
      </c>
      <c r="JW127" s="142">
        <v>0</v>
      </c>
      <c r="JX127" s="142">
        <v>0</v>
      </c>
      <c r="JY127" s="142"/>
      <c r="JZ127" s="142"/>
      <c r="KA127" s="142"/>
      <c r="KB127" s="142"/>
      <c r="KC127" s="142"/>
      <c r="KD127" s="142"/>
      <c r="KE127" s="142"/>
      <c r="KF127" s="142"/>
      <c r="KG127" s="142"/>
      <c r="KH127" s="142"/>
      <c r="KI127" s="142"/>
      <c r="KJ127" s="142"/>
      <c r="KK127" s="142"/>
      <c r="KL127" s="142"/>
      <c r="KM127" s="142"/>
      <c r="KN127" s="142"/>
      <c r="KO127" s="142"/>
      <c r="KP127" s="142"/>
      <c r="KQ127" s="142"/>
      <c r="KR127" s="142"/>
      <c r="KS127" s="142"/>
      <c r="KT127" s="142"/>
      <c r="KU127" s="142"/>
      <c r="KV127" s="142"/>
      <c r="KW127" s="142"/>
      <c r="KX127" s="142"/>
      <c r="KY127" s="142"/>
      <c r="KZ127" s="142"/>
      <c r="LA127" s="142"/>
      <c r="LB127" s="142"/>
      <c r="LC127" s="142"/>
      <c r="LD127" s="142"/>
      <c r="LE127" s="142"/>
      <c r="LF127" s="142">
        <v>3</v>
      </c>
      <c r="LG127" s="142">
        <v>1</v>
      </c>
      <c r="LH127" s="142">
        <v>2</v>
      </c>
      <c r="LI127" s="142">
        <v>0</v>
      </c>
      <c r="LJ127" s="142"/>
      <c r="LK127" s="142"/>
      <c r="LL127" s="142"/>
      <c r="LM127" s="142"/>
      <c r="LN127" s="142"/>
      <c r="LO127" s="142"/>
      <c r="LP127" s="142"/>
      <c r="LQ127" s="194"/>
      <c r="LR127" s="142"/>
      <c r="LS127" s="144"/>
      <c r="LT127" s="142"/>
      <c r="LU127" s="142"/>
      <c r="LV127" s="142"/>
      <c r="LW127" s="142"/>
      <c r="LX127" s="142"/>
      <c r="LY127" s="142"/>
      <c r="LZ127" s="142">
        <v>6.57</v>
      </c>
      <c r="MA127" s="142" t="s">
        <v>2359</v>
      </c>
      <c r="MB127" s="144" t="s">
        <v>2360</v>
      </c>
      <c r="MC127" s="142">
        <v>0</v>
      </c>
      <c r="MD127" s="142"/>
      <c r="ME127" s="142"/>
      <c r="MF127" s="142"/>
      <c r="MG127" s="142"/>
      <c r="MH127" s="142"/>
      <c r="MI127" s="142"/>
      <c r="MJ127" s="142"/>
      <c r="MK127" s="142"/>
      <c r="ML127" s="142"/>
      <c r="MM127" s="142"/>
      <c r="MN127" s="142"/>
      <c r="MO127" s="142"/>
      <c r="MP127" s="142"/>
      <c r="MQ127" s="142"/>
      <c r="MR127" s="142"/>
      <c r="MS127" s="142"/>
      <c r="MT127" s="142"/>
      <c r="MU127" s="142"/>
      <c r="MV127" s="142"/>
      <c r="MW127" s="142"/>
      <c r="MX127" s="142"/>
      <c r="MY127" s="150"/>
      <c r="MZ127" s="142"/>
      <c r="NA127" s="181" t="s">
        <v>759</v>
      </c>
      <c r="NB127" s="142"/>
      <c r="NC127" s="142"/>
      <c r="ND127" s="142" t="s">
        <v>2361</v>
      </c>
      <c r="NE127" s="271">
        <v>45650.689475231498</v>
      </c>
      <c r="NF127" s="271">
        <v>45650.700833715302</v>
      </c>
      <c r="NG127" s="270">
        <v>45650</v>
      </c>
      <c r="NH127" s="128"/>
      <c r="NI127" s="128" t="s">
        <v>322</v>
      </c>
      <c r="NJ127" s="128"/>
      <c r="NK127" s="128" t="s">
        <v>322</v>
      </c>
      <c r="NL127" s="128"/>
      <c r="NM127" s="128" t="s">
        <v>323</v>
      </c>
      <c r="NN127" s="128"/>
      <c r="NO127" s="128" t="s">
        <v>727</v>
      </c>
      <c r="NP127" s="136" t="s">
        <v>759</v>
      </c>
      <c r="NQ127" s="136" t="s">
        <v>559</v>
      </c>
      <c r="NR127" s="128" t="s">
        <v>331</v>
      </c>
      <c r="NS127" s="128">
        <v>1</v>
      </c>
      <c r="NT127" s="128">
        <v>0</v>
      </c>
      <c r="NU127" s="128">
        <v>0</v>
      </c>
      <c r="NV127" s="128">
        <v>0</v>
      </c>
      <c r="NW127" s="128">
        <v>0</v>
      </c>
      <c r="NX127" s="128">
        <v>0</v>
      </c>
      <c r="NY127" s="128"/>
      <c r="NZ127" s="128" t="s">
        <v>329</v>
      </c>
      <c r="OA127" s="128">
        <v>0</v>
      </c>
      <c r="OB127" s="128">
        <v>1</v>
      </c>
      <c r="OC127" s="128">
        <v>0</v>
      </c>
      <c r="OD127" s="128">
        <v>0</v>
      </c>
      <c r="OE127" s="128">
        <v>0</v>
      </c>
      <c r="OF127" s="128">
        <v>0</v>
      </c>
      <c r="OG127" s="128">
        <v>0</v>
      </c>
      <c r="OH127" s="128">
        <v>0</v>
      </c>
      <c r="OI127" s="128">
        <v>0</v>
      </c>
      <c r="OJ127" s="128">
        <v>0</v>
      </c>
      <c r="OK127" s="128">
        <v>0</v>
      </c>
      <c r="OL127" s="128"/>
      <c r="OM127" s="128"/>
      <c r="ON127" s="128"/>
      <c r="OO127" s="128"/>
      <c r="OP127" s="128"/>
      <c r="OQ127" s="128"/>
      <c r="OR127" s="128"/>
      <c r="OS127" s="128"/>
      <c r="OT127" s="128"/>
      <c r="OU127" s="128"/>
      <c r="OV127" s="128"/>
      <c r="OW127" s="128"/>
      <c r="OX127" s="128"/>
      <c r="OY127" s="128"/>
      <c r="OZ127" s="128"/>
      <c r="PA127" s="128"/>
      <c r="PB127" s="128"/>
      <c r="PC127" s="128"/>
      <c r="PD127" s="128"/>
      <c r="PE127" s="128"/>
      <c r="PF127" s="128"/>
      <c r="PG127" s="128"/>
      <c r="PH127" s="128"/>
      <c r="PI127" s="128"/>
      <c r="PJ127" s="128"/>
      <c r="PK127" s="128"/>
      <c r="PL127" s="128"/>
      <c r="PM127" s="128"/>
      <c r="PN127" s="128"/>
      <c r="PO127" s="128"/>
      <c r="PP127" s="128"/>
      <c r="PQ127" s="128"/>
      <c r="PR127" s="128"/>
      <c r="PS127" s="128">
        <v>3</v>
      </c>
      <c r="PT127" s="128">
        <v>1</v>
      </c>
      <c r="PU127" s="128">
        <v>2</v>
      </c>
      <c r="PV127" s="128">
        <v>0</v>
      </c>
      <c r="PW127" s="128"/>
      <c r="PX127" s="128"/>
      <c r="PY127" s="128"/>
      <c r="PZ127" s="128"/>
      <c r="QA127" s="128"/>
      <c r="QB127" s="128"/>
      <c r="QC127" s="128"/>
      <c r="QD127" s="198"/>
      <c r="QE127" s="128"/>
      <c r="QF127" s="163"/>
      <c r="QG127" s="128"/>
      <c r="QH127" s="128"/>
      <c r="QI127" s="128"/>
      <c r="QJ127" s="128"/>
      <c r="QK127" s="128"/>
      <c r="QL127" s="128"/>
      <c r="QM127" s="128">
        <v>3.7349999999999999</v>
      </c>
      <c r="QN127" s="128" t="s">
        <v>2362</v>
      </c>
      <c r="QO127" s="163" t="s">
        <v>2363</v>
      </c>
      <c r="QP127" s="128">
        <v>0</v>
      </c>
      <c r="QQ127" s="128"/>
      <c r="QR127" s="128"/>
      <c r="QS127" s="128"/>
      <c r="QT127" s="128"/>
      <c r="QU127" s="128"/>
      <c r="QV127" s="128"/>
      <c r="QW127" s="128"/>
      <c r="QX127" s="128"/>
      <c r="QY127" s="128"/>
      <c r="QZ127" s="128"/>
      <c r="RA127" s="128"/>
      <c r="RB127" s="128"/>
      <c r="RC127" s="128"/>
      <c r="RD127" s="128"/>
      <c r="RE127" s="128"/>
      <c r="RF127" s="128"/>
      <c r="RG127" s="128"/>
      <c r="RH127" s="128"/>
      <c r="RI127" s="128"/>
      <c r="RJ127" s="128"/>
      <c r="RK127" s="128"/>
      <c r="RL127" s="128"/>
      <c r="RM127" s="130"/>
      <c r="RN127" s="128"/>
      <c r="RO127" s="130"/>
      <c r="RP127" s="128"/>
      <c r="RQ127" s="128" t="s">
        <v>2364</v>
      </c>
      <c r="RR127" s="105">
        <f t="shared" si="75"/>
        <v>2.6950000000000003</v>
      </c>
      <c r="RS127" s="113">
        <f t="shared" si="76"/>
        <v>2.754999999999999</v>
      </c>
      <c r="RT127" s="105">
        <f t="shared" si="77"/>
        <v>2.8350000000000004</v>
      </c>
      <c r="RU127" s="105">
        <f t="shared" si="78"/>
        <v>0</v>
      </c>
      <c r="RV127" s="105">
        <f t="shared" si="79"/>
        <v>0</v>
      </c>
      <c r="RW127" s="105">
        <f t="shared" si="80"/>
        <v>0</v>
      </c>
      <c r="RX127" s="105">
        <f t="shared" si="81"/>
        <v>0</v>
      </c>
      <c r="RY127" s="105">
        <f t="shared" si="82"/>
        <v>0</v>
      </c>
      <c r="RZ127" s="105">
        <f t="shared" si="83"/>
        <v>0</v>
      </c>
      <c r="SA127" s="105">
        <f t="shared" si="84"/>
        <v>0</v>
      </c>
      <c r="SB127" s="105">
        <f t="shared" si="85"/>
        <v>0</v>
      </c>
      <c r="SC127" s="105">
        <f t="shared" si="86"/>
        <v>0</v>
      </c>
      <c r="SD127" s="106">
        <f t="shared" si="62"/>
        <v>2.7616666666666667</v>
      </c>
      <c r="SE127" s="106">
        <f t="shared" si="63"/>
        <v>0</v>
      </c>
      <c r="SF127" s="106">
        <f t="shared" si="64"/>
        <v>0</v>
      </c>
      <c r="SG127" s="106">
        <f t="shared" si="59"/>
        <v>0</v>
      </c>
      <c r="SH127" s="107">
        <f>(SD127/1000)*Parameters!$H$2</f>
        <v>8.1469166666666662E-5</v>
      </c>
      <c r="SI127" s="107">
        <f>(SE127/1000)*Parameters!$H$4</f>
        <v>0</v>
      </c>
      <c r="SJ127" s="107">
        <f>(SF127/1000)*Parameters!$H$3</f>
        <v>0</v>
      </c>
      <c r="SK127" s="107">
        <f>(SG127/1000)*Parameters!$H$5</f>
        <v>0</v>
      </c>
      <c r="SL127" s="108">
        <f t="shared" si="65"/>
        <v>8.1469166666666662E-5</v>
      </c>
      <c r="SM127" s="109">
        <f t="shared" si="60"/>
        <v>1</v>
      </c>
      <c r="SN127" s="109">
        <f t="shared" si="88"/>
        <v>0</v>
      </c>
      <c r="SO127" s="109">
        <f t="shared" si="89"/>
        <v>0</v>
      </c>
      <c r="SP127" s="109">
        <f t="shared" si="90"/>
        <v>0</v>
      </c>
      <c r="SQ127" s="110">
        <f>SUM(GS127*Parameters!$L$2,GT127*Parameters!$L$3,GU127*Parameters!$L$4,GV127*Parameters!$L$5)</f>
        <v>4.3</v>
      </c>
      <c r="SR127" s="110">
        <f>SUM(LF127*Parameters!$L$2,LG127*Parameters!$L$3,LH127*Parameters!$L$4,LI127*Parameters!$L$5)</f>
        <v>4.3</v>
      </c>
      <c r="SS127" s="110">
        <f>SUM(PS127*Parameters!$L$2,PT127*Parameters!$L$3,PU127*Parameters!$L$4,PV127*Parameters!$L$5)</f>
        <v>4.3</v>
      </c>
      <c r="ST127" s="110">
        <f t="shared" si="66"/>
        <v>4.3</v>
      </c>
      <c r="SU127" s="111">
        <f t="shared" si="67"/>
        <v>0.64224806201550388</v>
      </c>
      <c r="SV127" s="111">
        <f t="shared" si="68"/>
        <v>0</v>
      </c>
      <c r="SW127" s="111">
        <f t="shared" si="69"/>
        <v>0</v>
      </c>
      <c r="SX127" s="111">
        <f t="shared" si="70"/>
        <v>0</v>
      </c>
      <c r="SY127" s="162">
        <f t="shared" si="87"/>
        <v>45647</v>
      </c>
      <c r="SZ127" s="162">
        <f t="shared" si="91"/>
        <v>45648</v>
      </c>
    </row>
    <row r="128" spans="1:520">
      <c r="A128" s="250">
        <v>45647.445866805603</v>
      </c>
      <c r="B128" s="250">
        <v>45648.486632060201</v>
      </c>
      <c r="C128" s="250">
        <v>45647</v>
      </c>
      <c r="D128" s="115"/>
      <c r="E128" s="115" t="s">
        <v>322</v>
      </c>
      <c r="F128" s="115"/>
      <c r="G128" s="115" t="s">
        <v>322</v>
      </c>
      <c r="H128" s="115"/>
      <c r="I128" s="115" t="s">
        <v>323</v>
      </c>
      <c r="J128" s="115"/>
      <c r="K128" s="115" t="s">
        <v>727</v>
      </c>
      <c r="L128" s="152" t="s">
        <v>2176</v>
      </c>
      <c r="M128" s="245" t="s">
        <v>561</v>
      </c>
      <c r="N128" s="115" t="s">
        <v>411</v>
      </c>
      <c r="O128" s="115">
        <v>1</v>
      </c>
      <c r="P128" s="115">
        <v>0</v>
      </c>
      <c r="Q128" s="115">
        <v>1</v>
      </c>
      <c r="R128" s="115">
        <v>0</v>
      </c>
      <c r="S128" s="115">
        <v>0</v>
      </c>
      <c r="T128" s="115">
        <v>0</v>
      </c>
      <c r="U128" s="115"/>
      <c r="V128" s="115" t="s">
        <v>409</v>
      </c>
      <c r="W128" s="115">
        <v>0</v>
      </c>
      <c r="X128" s="115">
        <v>1</v>
      </c>
      <c r="Y128" s="115">
        <v>0</v>
      </c>
      <c r="Z128" s="117">
        <v>0</v>
      </c>
      <c r="AA128" s="115">
        <v>0</v>
      </c>
      <c r="AB128" s="115">
        <v>1</v>
      </c>
      <c r="AC128" s="115">
        <v>0</v>
      </c>
      <c r="AD128" s="115">
        <v>0</v>
      </c>
      <c r="AE128" s="115">
        <v>0</v>
      </c>
      <c r="AF128" s="115">
        <v>0</v>
      </c>
      <c r="AG128" s="115">
        <v>0</v>
      </c>
      <c r="AH128" s="115"/>
      <c r="AI128" s="115"/>
      <c r="AJ128" s="115"/>
      <c r="AK128" s="115"/>
      <c r="AL128" s="115"/>
      <c r="AM128" s="115"/>
      <c r="AN128" s="115"/>
      <c r="AO128" s="115"/>
      <c r="AP128" s="115"/>
      <c r="AQ128" s="115"/>
      <c r="AR128" s="115"/>
      <c r="AS128" s="115"/>
      <c r="AT128" s="115"/>
      <c r="AU128" s="115"/>
      <c r="AV128" s="115"/>
      <c r="AW128" s="115"/>
      <c r="AX128" s="115"/>
      <c r="AY128" s="115"/>
      <c r="AZ128" s="115"/>
      <c r="BA128" s="115"/>
      <c r="BB128" s="115"/>
      <c r="BC128" s="115"/>
      <c r="BD128" s="115"/>
      <c r="BE128" s="115"/>
      <c r="BF128" s="191"/>
      <c r="BG128" s="115"/>
      <c r="BH128" s="122"/>
      <c r="BI128" s="115"/>
      <c r="BJ128" s="115"/>
      <c r="BK128" s="115"/>
      <c r="BL128" s="115"/>
      <c r="BM128" s="115"/>
      <c r="BN128" s="115"/>
      <c r="BO128" s="115">
        <v>12</v>
      </c>
      <c r="BP128" s="115" t="s">
        <v>2365</v>
      </c>
      <c r="BQ128" s="122" t="s">
        <v>2366</v>
      </c>
      <c r="BR128" s="115">
        <v>36.299999999999997</v>
      </c>
      <c r="BS128" s="115" t="s">
        <v>2367</v>
      </c>
      <c r="BT128" s="122" t="s">
        <v>2368</v>
      </c>
      <c r="BU128" s="115"/>
      <c r="BV128" s="115"/>
      <c r="BW128" s="115"/>
      <c r="BX128" s="115"/>
      <c r="BY128" s="115"/>
      <c r="BZ128" s="115"/>
      <c r="CA128" s="115"/>
      <c r="CB128" s="115"/>
      <c r="CC128" s="115"/>
      <c r="CD128" s="115"/>
      <c r="CE128" s="115"/>
      <c r="CF128" s="115"/>
      <c r="CG128" s="115"/>
      <c r="CH128" s="115"/>
      <c r="CI128" s="115"/>
      <c r="CJ128" s="115"/>
      <c r="CK128" s="115"/>
      <c r="CL128" s="115"/>
      <c r="CM128" s="115"/>
      <c r="CN128" s="115"/>
      <c r="CO128" s="115"/>
      <c r="CP128" s="115"/>
      <c r="CQ128" s="115"/>
      <c r="CR128" s="115"/>
      <c r="CS128" s="115"/>
      <c r="CT128" s="115"/>
      <c r="CU128" s="115"/>
      <c r="CV128" s="115"/>
      <c r="CW128" s="115"/>
      <c r="CX128" s="115"/>
      <c r="CY128" s="115"/>
      <c r="CZ128" s="115"/>
      <c r="DA128" s="115"/>
      <c r="DB128" s="115"/>
      <c r="DC128" s="115"/>
      <c r="DD128" s="115"/>
      <c r="DE128" s="115"/>
      <c r="DF128" s="115"/>
      <c r="DG128" s="115"/>
      <c r="DH128" s="115"/>
      <c r="DI128" s="115"/>
      <c r="DJ128" s="115"/>
      <c r="DK128" s="115"/>
      <c r="DL128" s="115"/>
      <c r="DM128" s="115"/>
      <c r="DN128" s="172"/>
      <c r="DO128" s="115"/>
      <c r="DP128" s="124"/>
      <c r="DQ128" s="115"/>
      <c r="DR128" s="124"/>
      <c r="DS128" s="115"/>
      <c r="DT128" s="115"/>
      <c r="DU128" s="115"/>
      <c r="DV128" s="115"/>
      <c r="DW128" s="250" t="s">
        <v>808</v>
      </c>
      <c r="DX128" s="115"/>
      <c r="DY128" s="115"/>
      <c r="DZ128" s="115"/>
      <c r="EA128" s="115"/>
      <c r="EB128" s="115"/>
      <c r="EC128" s="115"/>
      <c r="ED128" s="115" t="s">
        <v>2369</v>
      </c>
      <c r="EE128" s="161">
        <v>45648.444657858803</v>
      </c>
      <c r="EF128" s="262">
        <v>45654.555801388902</v>
      </c>
      <c r="EG128" s="252">
        <v>45648</v>
      </c>
      <c r="EH128" s="129"/>
      <c r="EI128" s="129" t="s">
        <v>322</v>
      </c>
      <c r="EJ128" s="129"/>
      <c r="EK128" s="129" t="s">
        <v>322</v>
      </c>
      <c r="EL128" s="129"/>
      <c r="EM128" s="129" t="s">
        <v>323</v>
      </c>
      <c r="EN128" s="129"/>
      <c r="EO128" s="129" t="s">
        <v>727</v>
      </c>
      <c r="EP128" s="153" t="s">
        <v>808</v>
      </c>
      <c r="EQ128" s="153" t="s">
        <v>561</v>
      </c>
      <c r="ER128" s="129" t="s">
        <v>411</v>
      </c>
      <c r="ES128" s="129">
        <v>1</v>
      </c>
      <c r="ET128" s="129">
        <v>0</v>
      </c>
      <c r="EU128" s="129">
        <v>1</v>
      </c>
      <c r="EV128" s="129">
        <v>0</v>
      </c>
      <c r="EW128" s="129">
        <v>0</v>
      </c>
      <c r="EX128" s="129">
        <v>0</v>
      </c>
      <c r="EY128" s="129"/>
      <c r="EZ128" s="129" t="s">
        <v>409</v>
      </c>
      <c r="FA128" s="129">
        <v>0</v>
      </c>
      <c r="FB128" s="129">
        <v>1</v>
      </c>
      <c r="FC128" s="129">
        <v>0</v>
      </c>
      <c r="FD128" s="129">
        <v>0</v>
      </c>
      <c r="FE128" s="129">
        <v>0</v>
      </c>
      <c r="FF128" s="129">
        <v>1</v>
      </c>
      <c r="FG128" s="129">
        <v>0</v>
      </c>
      <c r="FH128" s="129">
        <v>0</v>
      </c>
      <c r="FI128" s="129">
        <v>0</v>
      </c>
      <c r="FJ128" s="129">
        <v>0</v>
      </c>
      <c r="FK128" s="129">
        <v>0</v>
      </c>
      <c r="FL128" s="129"/>
      <c r="FM128" s="129"/>
      <c r="FN128" s="129"/>
      <c r="FO128" s="129"/>
      <c r="FP128" s="129"/>
      <c r="FQ128" s="129"/>
      <c r="FR128" s="129"/>
      <c r="FS128" s="129"/>
      <c r="FT128" s="129"/>
      <c r="FU128" s="129"/>
      <c r="FV128" s="129"/>
      <c r="FW128" s="129"/>
      <c r="FX128" s="129"/>
      <c r="FY128" s="129"/>
      <c r="FZ128" s="129"/>
      <c r="GA128" s="129"/>
      <c r="GB128" s="129"/>
      <c r="GC128" s="129"/>
      <c r="GD128" s="129"/>
      <c r="GE128" s="129"/>
      <c r="GF128" s="129"/>
      <c r="GG128" s="129"/>
      <c r="GH128" s="129"/>
      <c r="GI128" s="129"/>
      <c r="GJ128" s="129"/>
      <c r="GK128" s="129"/>
      <c r="GL128" s="129"/>
      <c r="GM128" s="129"/>
      <c r="GN128" s="129"/>
      <c r="GO128" s="129"/>
      <c r="GP128" s="129"/>
      <c r="GQ128" s="129"/>
      <c r="GR128" s="129"/>
      <c r="GS128" s="129">
        <v>0</v>
      </c>
      <c r="GT128" s="129">
        <v>4</v>
      </c>
      <c r="GU128" s="129">
        <v>2</v>
      </c>
      <c r="GV128" s="129">
        <v>2</v>
      </c>
      <c r="GW128" s="129"/>
      <c r="GX128" s="129"/>
      <c r="GY128" s="129"/>
      <c r="GZ128" s="129"/>
      <c r="HA128" s="129"/>
      <c r="HB128" s="129"/>
      <c r="HC128" s="129"/>
      <c r="HD128" s="186"/>
      <c r="HE128" s="129"/>
      <c r="HF128" s="140"/>
      <c r="HG128" s="129"/>
      <c r="HH128" s="129"/>
      <c r="HI128" s="129"/>
      <c r="HJ128" s="129"/>
      <c r="HK128" s="129"/>
      <c r="HL128" s="129"/>
      <c r="HM128" s="129">
        <v>9.26</v>
      </c>
      <c r="HN128" s="129" t="s">
        <v>2370</v>
      </c>
      <c r="HO128" s="140" t="s">
        <v>2371</v>
      </c>
      <c r="HP128" s="129">
        <v>0</v>
      </c>
      <c r="HQ128" s="129"/>
      <c r="HR128" s="129"/>
      <c r="HS128" s="129">
        <v>33.4</v>
      </c>
      <c r="HT128" s="129" t="s">
        <v>2372</v>
      </c>
      <c r="HU128" s="140" t="s">
        <v>2373</v>
      </c>
      <c r="HV128" s="129">
        <v>0</v>
      </c>
      <c r="HW128" s="129"/>
      <c r="HX128" s="129"/>
      <c r="HY128" s="129"/>
      <c r="HZ128" s="129"/>
      <c r="IA128" s="129"/>
      <c r="IB128" s="129"/>
      <c r="IC128" s="129"/>
      <c r="ID128" s="129"/>
      <c r="IE128" s="129"/>
      <c r="IF128" s="129"/>
      <c r="IG128" s="129"/>
      <c r="IH128" s="129"/>
      <c r="II128" s="129"/>
      <c r="IJ128" s="129"/>
      <c r="IK128" s="129"/>
      <c r="IL128" s="177" t="s">
        <v>756</v>
      </c>
      <c r="IM128" s="129"/>
      <c r="IN128" s="139"/>
      <c r="IO128" s="129"/>
      <c r="IP128" s="129"/>
      <c r="IQ128" s="129" t="s">
        <v>2374</v>
      </c>
      <c r="IR128" s="266">
        <v>45649.441896365701</v>
      </c>
      <c r="IS128" s="266">
        <v>45649.452269768502</v>
      </c>
      <c r="IT128" s="265">
        <v>45649</v>
      </c>
      <c r="IU128" s="142"/>
      <c r="IV128" s="142" t="s">
        <v>322</v>
      </c>
      <c r="IW128" s="142"/>
      <c r="IX128" s="142" t="s">
        <v>322</v>
      </c>
      <c r="IY128" s="142"/>
      <c r="IZ128" s="142" t="s">
        <v>323</v>
      </c>
      <c r="JA128" s="142"/>
      <c r="JB128" s="142" t="s">
        <v>727</v>
      </c>
      <c r="JC128" s="154" t="s">
        <v>756</v>
      </c>
      <c r="JD128" s="154" t="s">
        <v>561</v>
      </c>
      <c r="JE128" s="142" t="s">
        <v>411</v>
      </c>
      <c r="JF128" s="142">
        <v>1</v>
      </c>
      <c r="JG128" s="142">
        <v>0</v>
      </c>
      <c r="JH128" s="142">
        <v>1</v>
      </c>
      <c r="JI128" s="142">
        <v>0</v>
      </c>
      <c r="JJ128" s="142">
        <v>0</v>
      </c>
      <c r="JK128" s="142">
        <v>0</v>
      </c>
      <c r="JL128" s="142"/>
      <c r="JM128" s="142" t="s">
        <v>409</v>
      </c>
      <c r="JN128" s="142">
        <v>0</v>
      </c>
      <c r="JO128" s="142">
        <v>1</v>
      </c>
      <c r="JP128" s="142">
        <v>0</v>
      </c>
      <c r="JQ128" s="142">
        <v>0</v>
      </c>
      <c r="JR128" s="142">
        <v>0</v>
      </c>
      <c r="JS128" s="142">
        <v>1</v>
      </c>
      <c r="JT128" s="142">
        <v>0</v>
      </c>
      <c r="JU128" s="145">
        <v>0</v>
      </c>
      <c r="JV128" s="142">
        <v>0</v>
      </c>
      <c r="JW128" s="142">
        <v>0</v>
      </c>
      <c r="JX128" s="142">
        <v>0</v>
      </c>
      <c r="JY128" s="142"/>
      <c r="JZ128" s="142"/>
      <c r="KA128" s="142"/>
      <c r="KB128" s="142"/>
      <c r="KC128" s="142"/>
      <c r="KD128" s="142"/>
      <c r="KE128" s="142"/>
      <c r="KF128" s="142"/>
      <c r="KG128" s="142"/>
      <c r="KH128" s="142"/>
      <c r="KI128" s="142"/>
      <c r="KJ128" s="142"/>
      <c r="KK128" s="142"/>
      <c r="KL128" s="142"/>
      <c r="KM128" s="142"/>
      <c r="KN128" s="142"/>
      <c r="KO128" s="142"/>
      <c r="KP128" s="142"/>
      <c r="KQ128" s="142"/>
      <c r="KR128" s="142"/>
      <c r="KS128" s="142"/>
      <c r="KT128" s="142"/>
      <c r="KU128" s="142"/>
      <c r="KV128" s="142"/>
      <c r="KW128" s="142"/>
      <c r="KX128" s="142"/>
      <c r="KY128" s="142"/>
      <c r="KZ128" s="142"/>
      <c r="LA128" s="142"/>
      <c r="LB128" s="142"/>
      <c r="LC128" s="142"/>
      <c r="LD128" s="142"/>
      <c r="LE128" s="142"/>
      <c r="LF128" s="142">
        <v>0</v>
      </c>
      <c r="LG128" s="142">
        <v>4</v>
      </c>
      <c r="LH128" s="142">
        <v>2</v>
      </c>
      <c r="LI128" s="142">
        <v>0</v>
      </c>
      <c r="LJ128" s="142"/>
      <c r="LK128" s="142"/>
      <c r="LL128" s="142"/>
      <c r="LM128" s="142"/>
      <c r="LN128" s="142"/>
      <c r="LO128" s="142"/>
      <c r="LP128" s="142"/>
      <c r="LQ128" s="194"/>
      <c r="LR128" s="142"/>
      <c r="LS128" s="144"/>
      <c r="LT128" s="142"/>
      <c r="LU128" s="142"/>
      <c r="LV128" s="142"/>
      <c r="LW128" s="142"/>
      <c r="LX128" s="142"/>
      <c r="LY128" s="142"/>
      <c r="LZ128" s="142">
        <v>6.6550000000000002</v>
      </c>
      <c r="MA128" s="142" t="s">
        <v>2375</v>
      </c>
      <c r="MB128" s="144" t="s">
        <v>2376</v>
      </c>
      <c r="MC128" s="142">
        <v>0</v>
      </c>
      <c r="MD128" s="142"/>
      <c r="ME128" s="142"/>
      <c r="MF128" s="142">
        <v>32.700000000000003</v>
      </c>
      <c r="MG128" s="142" t="s">
        <v>2377</v>
      </c>
      <c r="MH128" s="144" t="s">
        <v>2378</v>
      </c>
      <c r="MI128" s="142">
        <v>0</v>
      </c>
      <c r="MJ128" s="142"/>
      <c r="MK128" s="142"/>
      <c r="ML128" s="142"/>
      <c r="MM128" s="142"/>
      <c r="MN128" s="142"/>
      <c r="MO128" s="142"/>
      <c r="MP128" s="142"/>
      <c r="MQ128" s="142"/>
      <c r="MR128" s="142"/>
      <c r="MS128" s="142"/>
      <c r="MT128" s="142"/>
      <c r="MU128" s="142"/>
      <c r="MV128" s="142"/>
      <c r="MW128" s="142"/>
      <c r="MX128" s="142"/>
      <c r="MY128" s="150"/>
      <c r="MZ128" s="142"/>
      <c r="NA128" s="181" t="s">
        <v>759</v>
      </c>
      <c r="NB128" s="142"/>
      <c r="NC128" s="142"/>
      <c r="ND128" s="142" t="s">
        <v>2379</v>
      </c>
      <c r="NE128" s="271">
        <v>45650.438797338</v>
      </c>
      <c r="NF128" s="271">
        <v>45670.5642933333</v>
      </c>
      <c r="NG128" s="270">
        <v>45650</v>
      </c>
      <c r="NH128" s="128"/>
      <c r="NI128" s="128" t="s">
        <v>322</v>
      </c>
      <c r="NJ128" s="128"/>
      <c r="NK128" s="128" t="s">
        <v>322</v>
      </c>
      <c r="NL128" s="128"/>
      <c r="NM128" s="128" t="s">
        <v>323</v>
      </c>
      <c r="NN128" s="128"/>
      <c r="NO128" s="128" t="s">
        <v>727</v>
      </c>
      <c r="NP128" s="136" t="s">
        <v>759</v>
      </c>
      <c r="NQ128" s="136" t="s">
        <v>561</v>
      </c>
      <c r="NR128" s="128" t="s">
        <v>411</v>
      </c>
      <c r="NS128" s="128">
        <v>1</v>
      </c>
      <c r="NT128" s="128">
        <v>0</v>
      </c>
      <c r="NU128" s="128">
        <v>1</v>
      </c>
      <c r="NV128" s="128">
        <v>0</v>
      </c>
      <c r="NW128" s="128">
        <v>0</v>
      </c>
      <c r="NX128" s="128">
        <v>0</v>
      </c>
      <c r="NY128" s="128"/>
      <c r="NZ128" s="128" t="s">
        <v>409</v>
      </c>
      <c r="OA128" s="128">
        <v>0</v>
      </c>
      <c r="OB128" s="128">
        <v>1</v>
      </c>
      <c r="OC128" s="128">
        <v>0</v>
      </c>
      <c r="OD128" s="128">
        <v>0</v>
      </c>
      <c r="OE128" s="128">
        <v>0</v>
      </c>
      <c r="OF128" s="128">
        <v>1</v>
      </c>
      <c r="OG128" s="128">
        <v>0</v>
      </c>
      <c r="OH128" s="128">
        <v>0</v>
      </c>
      <c r="OI128" s="128">
        <v>0</v>
      </c>
      <c r="OJ128" s="128">
        <v>0</v>
      </c>
      <c r="OK128" s="128">
        <v>0</v>
      </c>
      <c r="OL128" s="128"/>
      <c r="OM128" s="128"/>
      <c r="ON128" s="128"/>
      <c r="OO128" s="128"/>
      <c r="OP128" s="128"/>
      <c r="OQ128" s="128"/>
      <c r="OR128" s="128"/>
      <c r="OS128" s="128"/>
      <c r="OT128" s="128"/>
      <c r="OU128" s="128"/>
      <c r="OV128" s="128"/>
      <c r="OW128" s="128"/>
      <c r="OX128" s="128"/>
      <c r="OY128" s="128"/>
      <c r="OZ128" s="128"/>
      <c r="PA128" s="128"/>
      <c r="PB128" s="128"/>
      <c r="PC128" s="128"/>
      <c r="PD128" s="128"/>
      <c r="PE128" s="128"/>
      <c r="PF128" s="128"/>
      <c r="PG128" s="128"/>
      <c r="PH128" s="128"/>
      <c r="PI128" s="128"/>
      <c r="PJ128" s="128"/>
      <c r="PK128" s="128"/>
      <c r="PL128" s="128"/>
      <c r="PM128" s="128"/>
      <c r="PN128" s="128"/>
      <c r="PO128" s="128"/>
      <c r="PP128" s="128"/>
      <c r="PQ128" s="128"/>
      <c r="PR128" s="128"/>
      <c r="PS128" s="128">
        <v>0</v>
      </c>
      <c r="PT128" s="128">
        <v>1</v>
      </c>
      <c r="PU128" s="128">
        <v>1</v>
      </c>
      <c r="PV128" s="128">
        <v>0</v>
      </c>
      <c r="PW128" s="128"/>
      <c r="PX128" s="128"/>
      <c r="PY128" s="128"/>
      <c r="PZ128" s="128"/>
      <c r="QA128" s="128"/>
      <c r="QB128" s="128"/>
      <c r="QC128" s="128"/>
      <c r="QD128" s="198"/>
      <c r="QE128" s="128"/>
      <c r="QF128" s="163"/>
      <c r="QG128" s="128"/>
      <c r="QH128" s="128"/>
      <c r="QI128" s="128"/>
      <c r="QJ128" s="128"/>
      <c r="QK128" s="128"/>
      <c r="QL128" s="128"/>
      <c r="QM128" s="128">
        <v>4.8650000000000002</v>
      </c>
      <c r="QN128" s="128" t="s">
        <v>2380</v>
      </c>
      <c r="QO128" s="163" t="s">
        <v>2381</v>
      </c>
      <c r="QP128" s="128">
        <v>0</v>
      </c>
      <c r="QQ128" s="128"/>
      <c r="QR128" s="128"/>
      <c r="QS128" s="128">
        <v>31.9</v>
      </c>
      <c r="QT128" s="128" t="s">
        <v>2382</v>
      </c>
      <c r="QU128" s="163" t="s">
        <v>2383</v>
      </c>
      <c r="QV128" s="128">
        <v>0</v>
      </c>
      <c r="QW128" s="128"/>
      <c r="QX128" s="128"/>
      <c r="QY128" s="128"/>
      <c r="QZ128" s="128"/>
      <c r="RA128" s="128"/>
      <c r="RB128" s="128"/>
      <c r="RC128" s="128"/>
      <c r="RD128" s="128"/>
      <c r="RE128" s="128"/>
      <c r="RF128" s="128"/>
      <c r="RG128" s="128"/>
      <c r="RH128" s="128"/>
      <c r="RI128" s="128"/>
      <c r="RJ128" s="128"/>
      <c r="RK128" s="128"/>
      <c r="RL128" s="128"/>
      <c r="RM128" s="130"/>
      <c r="RN128" s="128"/>
      <c r="RO128" s="130"/>
      <c r="RP128" s="128"/>
      <c r="RQ128" s="128" t="s">
        <v>2384</v>
      </c>
      <c r="RR128" s="105">
        <f t="shared" si="75"/>
        <v>2.74</v>
      </c>
      <c r="RS128" s="113">
        <f t="shared" si="76"/>
        <v>2.6049999999999995</v>
      </c>
      <c r="RT128" s="105">
        <f t="shared" si="77"/>
        <v>1.79</v>
      </c>
      <c r="RU128" s="105">
        <f t="shared" si="78"/>
        <v>0</v>
      </c>
      <c r="RV128" s="105">
        <f t="shared" si="79"/>
        <v>0</v>
      </c>
      <c r="RW128" s="105">
        <f t="shared" si="80"/>
        <v>0</v>
      </c>
      <c r="RX128" s="105">
        <f t="shared" si="81"/>
        <v>2.8999999999999986</v>
      </c>
      <c r="RY128" s="105">
        <f t="shared" si="82"/>
        <v>0.69999999999999574</v>
      </c>
      <c r="RZ128" s="105">
        <f t="shared" si="83"/>
        <v>0.80000000000000426</v>
      </c>
      <c r="SA128" s="105">
        <f t="shared" si="84"/>
        <v>0</v>
      </c>
      <c r="SB128" s="105">
        <f t="shared" si="85"/>
        <v>0</v>
      </c>
      <c r="SC128" s="105">
        <f t="shared" si="86"/>
        <v>0</v>
      </c>
      <c r="SD128" s="106">
        <f t="shared" si="62"/>
        <v>2.3783333333333334</v>
      </c>
      <c r="SE128" s="106">
        <f t="shared" si="63"/>
        <v>0</v>
      </c>
      <c r="SF128" s="106">
        <f t="shared" si="64"/>
        <v>1.4666666666666661</v>
      </c>
      <c r="SG128" s="106">
        <f t="shared" si="59"/>
        <v>0</v>
      </c>
      <c r="SH128" s="107">
        <f>(SD128/1000)*Parameters!$H$2</f>
        <v>7.0160833333333334E-5</v>
      </c>
      <c r="SI128" s="107">
        <f>(SE128/1000)*Parameters!$H$4</f>
        <v>0</v>
      </c>
      <c r="SJ128" s="107">
        <f>(SF128/1000)*Parameters!$H$3</f>
        <v>6.9373333333333308E-5</v>
      </c>
      <c r="SK128" s="107">
        <f>(SG128/1000)*Parameters!$H$5</f>
        <v>0</v>
      </c>
      <c r="SL128" s="108">
        <f t="shared" si="65"/>
        <v>1.3953416666666666E-4</v>
      </c>
      <c r="SM128" s="109">
        <f t="shared" si="60"/>
        <v>0.50282188950137663</v>
      </c>
      <c r="SN128" s="109">
        <f t="shared" si="88"/>
        <v>0</v>
      </c>
      <c r="SO128" s="109">
        <f t="shared" si="89"/>
        <v>0.49717811049862326</v>
      </c>
      <c r="SP128" s="109">
        <f t="shared" si="90"/>
        <v>0</v>
      </c>
      <c r="SQ128" s="110">
        <f>SUM(GS128*Parameters!$L$2,GT128*Parameters!$L$3,GU128*Parameters!$L$4,GV128*Parameters!$L$5)</f>
        <v>6.8000000000000007</v>
      </c>
      <c r="SR128" s="110">
        <f>SUM(LF128*Parameters!$L$2,LG128*Parameters!$L$3,LH128*Parameters!$L$4,LI128*Parameters!$L$5)</f>
        <v>5.2</v>
      </c>
      <c r="SS128" s="110">
        <f>SUM(PS128*Parameters!$L$2,PT128*Parameters!$L$3,PU128*Parameters!$L$4,PV128*Parameters!$L$5)</f>
        <v>1.8</v>
      </c>
      <c r="ST128" s="110">
        <f t="shared" si="66"/>
        <v>4.6000000000000005</v>
      </c>
      <c r="SU128" s="111">
        <f t="shared" si="67"/>
        <v>0.63278238645885698</v>
      </c>
      <c r="SV128" s="111">
        <f t="shared" si="68"/>
        <v>0</v>
      </c>
      <c r="SW128" s="111">
        <f t="shared" si="69"/>
        <v>0.3351768057650415</v>
      </c>
      <c r="SX128" s="111">
        <f t="shared" si="70"/>
        <v>0</v>
      </c>
      <c r="SY128" s="162">
        <f t="shared" si="87"/>
        <v>45647</v>
      </c>
      <c r="SZ128" s="162">
        <f t="shared" si="91"/>
        <v>45648</v>
      </c>
    </row>
    <row r="129" spans="1:520">
      <c r="A129" s="250">
        <v>45647.454275821801</v>
      </c>
      <c r="B129" s="250">
        <v>45648.515770277801</v>
      </c>
      <c r="C129" s="250">
        <v>45647</v>
      </c>
      <c r="D129" s="115"/>
      <c r="E129" s="115" t="s">
        <v>322</v>
      </c>
      <c r="F129" s="115"/>
      <c r="G129" s="115" t="s">
        <v>322</v>
      </c>
      <c r="H129" s="115"/>
      <c r="I129" s="115" t="s">
        <v>323</v>
      </c>
      <c r="J129" s="115"/>
      <c r="K129" s="115" t="s">
        <v>727</v>
      </c>
      <c r="L129" s="152" t="s">
        <v>2176</v>
      </c>
      <c r="M129" s="245" t="s">
        <v>562</v>
      </c>
      <c r="N129" s="115" t="s">
        <v>331</v>
      </c>
      <c r="O129" s="115">
        <v>1</v>
      </c>
      <c r="P129" s="115">
        <v>0</v>
      </c>
      <c r="Q129" s="115">
        <v>0</v>
      </c>
      <c r="R129" s="115">
        <v>0</v>
      </c>
      <c r="S129" s="115">
        <v>0</v>
      </c>
      <c r="T129" s="115">
        <v>0</v>
      </c>
      <c r="U129" s="115"/>
      <c r="V129" s="115" t="s">
        <v>329</v>
      </c>
      <c r="W129" s="115">
        <v>0</v>
      </c>
      <c r="X129" s="115">
        <v>1</v>
      </c>
      <c r="Y129" s="115">
        <v>0</v>
      </c>
      <c r="Z129" s="117">
        <v>0</v>
      </c>
      <c r="AA129" s="115">
        <v>0</v>
      </c>
      <c r="AB129" s="115">
        <v>0</v>
      </c>
      <c r="AC129" s="115">
        <v>0</v>
      </c>
      <c r="AD129" s="115">
        <v>0</v>
      </c>
      <c r="AE129" s="115">
        <v>0</v>
      </c>
      <c r="AF129" s="115">
        <v>0</v>
      </c>
      <c r="AG129" s="115">
        <v>0</v>
      </c>
      <c r="AH129" s="115"/>
      <c r="AI129" s="115"/>
      <c r="AJ129" s="115"/>
      <c r="AK129" s="115"/>
      <c r="AL129" s="115"/>
      <c r="AM129" s="115"/>
      <c r="AN129" s="115"/>
      <c r="AO129" s="115"/>
      <c r="AP129" s="115"/>
      <c r="AQ129" s="115"/>
      <c r="AR129" s="115"/>
      <c r="AS129" s="115"/>
      <c r="AT129" s="115"/>
      <c r="AU129" s="115"/>
      <c r="AV129" s="115"/>
      <c r="AW129" s="115"/>
      <c r="AX129" s="115"/>
      <c r="AY129" s="115"/>
      <c r="AZ129" s="115"/>
      <c r="BA129" s="115"/>
      <c r="BB129" s="115"/>
      <c r="BC129" s="115"/>
      <c r="BD129" s="115"/>
      <c r="BE129" s="115"/>
      <c r="BF129" s="191"/>
      <c r="BG129" s="115"/>
      <c r="BH129" s="122"/>
      <c r="BI129" s="115"/>
      <c r="BJ129" s="115"/>
      <c r="BK129" s="115"/>
      <c r="BL129" s="115"/>
      <c r="BM129" s="115"/>
      <c r="BN129" s="115"/>
      <c r="BO129" s="115">
        <v>12.53</v>
      </c>
      <c r="BP129" s="115" t="s">
        <v>2385</v>
      </c>
      <c r="BQ129" s="122" t="s">
        <v>2386</v>
      </c>
      <c r="BR129" s="115"/>
      <c r="BS129" s="115"/>
      <c r="BT129" s="115"/>
      <c r="BU129" s="115"/>
      <c r="BV129" s="115"/>
      <c r="BW129" s="115"/>
      <c r="BX129" s="115"/>
      <c r="BY129" s="115"/>
      <c r="BZ129" s="115"/>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72"/>
      <c r="DO129" s="115"/>
      <c r="DP129" s="124"/>
      <c r="DQ129" s="115"/>
      <c r="DR129" s="124"/>
      <c r="DS129" s="115"/>
      <c r="DT129" s="115"/>
      <c r="DU129" s="115"/>
      <c r="DV129" s="115"/>
      <c r="DW129" s="250" t="s">
        <v>756</v>
      </c>
      <c r="DX129" s="115"/>
      <c r="DY129" s="115"/>
      <c r="DZ129" s="115"/>
      <c r="EA129" s="115"/>
      <c r="EB129" s="115"/>
      <c r="EC129" s="115"/>
      <c r="ED129" s="115" t="s">
        <v>2387</v>
      </c>
      <c r="EE129" s="161">
        <v>45648.431309502303</v>
      </c>
      <c r="EF129" s="262">
        <v>45648.450857129603</v>
      </c>
      <c r="EG129" s="252">
        <v>45648</v>
      </c>
      <c r="EH129" s="129"/>
      <c r="EI129" s="129" t="s">
        <v>322</v>
      </c>
      <c r="EJ129" s="129"/>
      <c r="EK129" s="129" t="s">
        <v>322</v>
      </c>
      <c r="EL129" s="129"/>
      <c r="EM129" s="129" t="s">
        <v>323</v>
      </c>
      <c r="EN129" s="129"/>
      <c r="EO129" s="129" t="s">
        <v>727</v>
      </c>
      <c r="EP129" s="153" t="s">
        <v>808</v>
      </c>
      <c r="EQ129" s="153" t="s">
        <v>562</v>
      </c>
      <c r="ER129" s="129" t="s">
        <v>331</v>
      </c>
      <c r="ES129" s="129">
        <v>1</v>
      </c>
      <c r="ET129" s="129">
        <v>0</v>
      </c>
      <c r="EU129" s="129">
        <v>0</v>
      </c>
      <c r="EV129" s="129">
        <v>0</v>
      </c>
      <c r="EW129" s="129">
        <v>0</v>
      </c>
      <c r="EX129" s="129">
        <v>0</v>
      </c>
      <c r="EY129" s="129"/>
      <c r="EZ129" s="129" t="s">
        <v>329</v>
      </c>
      <c r="FA129" s="129">
        <v>0</v>
      </c>
      <c r="FB129" s="129">
        <v>1</v>
      </c>
      <c r="FC129" s="129">
        <v>0</v>
      </c>
      <c r="FD129" s="129">
        <v>0</v>
      </c>
      <c r="FE129" s="129">
        <v>0</v>
      </c>
      <c r="FF129" s="129">
        <v>0</v>
      </c>
      <c r="FG129" s="129">
        <v>0</v>
      </c>
      <c r="FH129" s="129">
        <v>0</v>
      </c>
      <c r="FI129" s="129">
        <v>0</v>
      </c>
      <c r="FJ129" s="129">
        <v>0</v>
      </c>
      <c r="FK129" s="129">
        <v>0</v>
      </c>
      <c r="FL129" s="129"/>
      <c r="FM129" s="129"/>
      <c r="FN129" s="129"/>
      <c r="FO129" s="129"/>
      <c r="FP129" s="129"/>
      <c r="FQ129" s="129"/>
      <c r="FR129" s="129"/>
      <c r="FS129" s="129"/>
      <c r="FT129" s="129"/>
      <c r="FU129" s="129"/>
      <c r="FV129" s="129"/>
      <c r="FW129" s="129"/>
      <c r="FX129" s="129"/>
      <c r="FY129" s="129"/>
      <c r="FZ129" s="129"/>
      <c r="GA129" s="129"/>
      <c r="GB129" s="129"/>
      <c r="GC129" s="129"/>
      <c r="GD129" s="129"/>
      <c r="GE129" s="129"/>
      <c r="GF129" s="129"/>
      <c r="GG129" s="129"/>
      <c r="GH129" s="129"/>
      <c r="GI129" s="129"/>
      <c r="GJ129" s="129"/>
      <c r="GK129" s="129"/>
      <c r="GL129" s="129"/>
      <c r="GM129" s="129"/>
      <c r="GN129" s="129"/>
      <c r="GO129" s="129"/>
      <c r="GP129" s="129"/>
      <c r="GQ129" s="129"/>
      <c r="GR129" s="129"/>
      <c r="GS129" s="129">
        <v>5</v>
      </c>
      <c r="GT129" s="129">
        <v>2</v>
      </c>
      <c r="GU129" s="129">
        <v>0</v>
      </c>
      <c r="GV129" s="129">
        <v>0</v>
      </c>
      <c r="GW129" s="129"/>
      <c r="GX129" s="129"/>
      <c r="GY129" s="129"/>
      <c r="GZ129" s="129"/>
      <c r="HA129" s="129"/>
      <c r="HB129" s="129"/>
      <c r="HC129" s="129"/>
      <c r="HD129" s="186"/>
      <c r="HE129" s="129"/>
      <c r="HF129" s="140"/>
      <c r="HG129" s="129"/>
      <c r="HH129" s="129"/>
      <c r="HI129" s="129"/>
      <c r="HJ129" s="129"/>
      <c r="HK129" s="129"/>
      <c r="HL129" s="129"/>
      <c r="HM129" s="129">
        <v>9.73</v>
      </c>
      <c r="HN129" s="129" t="s">
        <v>2388</v>
      </c>
      <c r="HO129" s="140" t="s">
        <v>2389</v>
      </c>
      <c r="HP129" s="129">
        <v>0</v>
      </c>
      <c r="HQ129" s="129"/>
      <c r="HR129" s="129"/>
      <c r="HS129" s="129"/>
      <c r="HT129" s="129"/>
      <c r="HU129" s="129"/>
      <c r="HV129" s="129"/>
      <c r="HW129" s="129"/>
      <c r="HX129" s="129"/>
      <c r="HY129" s="129"/>
      <c r="HZ129" s="129"/>
      <c r="IA129" s="129"/>
      <c r="IB129" s="129"/>
      <c r="IC129" s="129"/>
      <c r="ID129" s="129"/>
      <c r="IE129" s="129"/>
      <c r="IF129" s="129"/>
      <c r="IG129" s="129"/>
      <c r="IH129" s="129"/>
      <c r="II129" s="129"/>
      <c r="IJ129" s="129"/>
      <c r="IK129" s="129"/>
      <c r="IL129" s="177" t="s">
        <v>756</v>
      </c>
      <c r="IM129" s="129"/>
      <c r="IN129" s="139"/>
      <c r="IO129" s="129"/>
      <c r="IP129" s="129"/>
      <c r="IQ129" s="129" t="s">
        <v>2390</v>
      </c>
      <c r="IR129" s="266">
        <v>45649.423926828698</v>
      </c>
      <c r="IS129" s="266">
        <v>45654.478871203697</v>
      </c>
      <c r="IT129" s="265">
        <v>45649</v>
      </c>
      <c r="IU129" s="142"/>
      <c r="IV129" s="142" t="s">
        <v>322</v>
      </c>
      <c r="IW129" s="142"/>
      <c r="IX129" s="142" t="s">
        <v>322</v>
      </c>
      <c r="IY129" s="142"/>
      <c r="IZ129" s="142" t="s">
        <v>323</v>
      </c>
      <c r="JA129" s="142"/>
      <c r="JB129" s="142" t="s">
        <v>727</v>
      </c>
      <c r="JC129" s="154" t="s">
        <v>756</v>
      </c>
      <c r="JD129" s="154" t="s">
        <v>562</v>
      </c>
      <c r="JE129" s="142" t="s">
        <v>331</v>
      </c>
      <c r="JF129" s="142">
        <v>1</v>
      </c>
      <c r="JG129" s="142">
        <v>0</v>
      </c>
      <c r="JH129" s="142">
        <v>0</v>
      </c>
      <c r="JI129" s="142">
        <v>0</v>
      </c>
      <c r="JJ129" s="142">
        <v>0</v>
      </c>
      <c r="JK129" s="142">
        <v>0</v>
      </c>
      <c r="JL129" s="142"/>
      <c r="JM129" s="142" t="s">
        <v>329</v>
      </c>
      <c r="JN129" s="142">
        <v>0</v>
      </c>
      <c r="JO129" s="142">
        <v>1</v>
      </c>
      <c r="JP129" s="142">
        <v>0</v>
      </c>
      <c r="JQ129" s="142">
        <v>0</v>
      </c>
      <c r="JR129" s="142">
        <v>0</v>
      </c>
      <c r="JS129" s="142">
        <v>0</v>
      </c>
      <c r="JT129" s="142">
        <v>0</v>
      </c>
      <c r="JU129" s="145">
        <v>0</v>
      </c>
      <c r="JV129" s="142">
        <v>0</v>
      </c>
      <c r="JW129" s="142">
        <v>0</v>
      </c>
      <c r="JX129" s="142">
        <v>0</v>
      </c>
      <c r="JY129" s="142"/>
      <c r="JZ129" s="142"/>
      <c r="KA129" s="142"/>
      <c r="KB129" s="142"/>
      <c r="KC129" s="142"/>
      <c r="KD129" s="142"/>
      <c r="KE129" s="142"/>
      <c r="KF129" s="142"/>
      <c r="KG129" s="142"/>
      <c r="KH129" s="142"/>
      <c r="KI129" s="142"/>
      <c r="KJ129" s="142"/>
      <c r="KK129" s="142"/>
      <c r="KL129" s="142"/>
      <c r="KM129" s="142"/>
      <c r="KN129" s="142"/>
      <c r="KO129" s="142"/>
      <c r="KP129" s="142"/>
      <c r="KQ129" s="142"/>
      <c r="KR129" s="142"/>
      <c r="KS129" s="142"/>
      <c r="KT129" s="142"/>
      <c r="KU129" s="142"/>
      <c r="KV129" s="142"/>
      <c r="KW129" s="142"/>
      <c r="KX129" s="142"/>
      <c r="KY129" s="142"/>
      <c r="KZ129" s="142"/>
      <c r="LA129" s="142"/>
      <c r="LB129" s="142"/>
      <c r="LC129" s="142"/>
      <c r="LD129" s="142"/>
      <c r="LE129" s="142"/>
      <c r="LF129" s="142">
        <v>5</v>
      </c>
      <c r="LG129" s="142">
        <v>2</v>
      </c>
      <c r="LH129" s="142">
        <v>0</v>
      </c>
      <c r="LI129" s="142">
        <v>0</v>
      </c>
      <c r="LJ129" s="142"/>
      <c r="LK129" s="142"/>
      <c r="LL129" s="142"/>
      <c r="LM129" s="142"/>
      <c r="LN129" s="142"/>
      <c r="LO129" s="142"/>
      <c r="LP129" s="142"/>
      <c r="LQ129" s="194"/>
      <c r="LR129" s="142"/>
      <c r="LS129" s="144"/>
      <c r="LT129" s="142"/>
      <c r="LU129" s="142"/>
      <c r="LV129" s="142"/>
      <c r="LW129" s="142"/>
      <c r="LX129" s="142"/>
      <c r="LY129" s="142"/>
      <c r="LZ129" s="142">
        <v>6.93</v>
      </c>
      <c r="MA129" s="142" t="s">
        <v>2391</v>
      </c>
      <c r="MB129" s="144" t="s">
        <v>2392</v>
      </c>
      <c r="MC129" s="142">
        <v>0</v>
      </c>
      <c r="MD129" s="142"/>
      <c r="ME129" s="142"/>
      <c r="MF129" s="142"/>
      <c r="MG129" s="142"/>
      <c r="MH129" s="142"/>
      <c r="MI129" s="142"/>
      <c r="MJ129" s="142"/>
      <c r="MK129" s="142"/>
      <c r="ML129" s="142"/>
      <c r="MM129" s="142"/>
      <c r="MN129" s="142"/>
      <c r="MO129" s="142"/>
      <c r="MP129" s="142"/>
      <c r="MQ129" s="142"/>
      <c r="MR129" s="142"/>
      <c r="MS129" s="142"/>
      <c r="MT129" s="142"/>
      <c r="MU129" s="142"/>
      <c r="MV129" s="142"/>
      <c r="MW129" s="142"/>
      <c r="MX129" s="142"/>
      <c r="MY129" s="150"/>
      <c r="MZ129" s="142"/>
      <c r="NA129" s="181" t="s">
        <v>759</v>
      </c>
      <c r="NB129" s="142"/>
      <c r="NC129" s="142"/>
      <c r="ND129" s="142" t="s">
        <v>2393</v>
      </c>
      <c r="NE129" s="271">
        <v>45650.432163969897</v>
      </c>
      <c r="NF129" s="271">
        <v>45650.448470451403</v>
      </c>
      <c r="NG129" s="270">
        <v>45650</v>
      </c>
      <c r="NH129" s="128"/>
      <c r="NI129" s="128" t="s">
        <v>322</v>
      </c>
      <c r="NJ129" s="128"/>
      <c r="NK129" s="128" t="s">
        <v>322</v>
      </c>
      <c r="NL129" s="128"/>
      <c r="NM129" s="128" t="s">
        <v>323</v>
      </c>
      <c r="NN129" s="128"/>
      <c r="NO129" s="128" t="s">
        <v>727</v>
      </c>
      <c r="NP129" s="136" t="s">
        <v>759</v>
      </c>
      <c r="NQ129" s="136" t="s">
        <v>562</v>
      </c>
      <c r="NR129" s="128" t="s">
        <v>331</v>
      </c>
      <c r="NS129" s="128">
        <v>1</v>
      </c>
      <c r="NT129" s="128">
        <v>0</v>
      </c>
      <c r="NU129" s="128">
        <v>0</v>
      </c>
      <c r="NV129" s="128">
        <v>0</v>
      </c>
      <c r="NW129" s="128">
        <v>0</v>
      </c>
      <c r="NX129" s="128">
        <v>0</v>
      </c>
      <c r="NY129" s="128"/>
      <c r="NZ129" s="128" t="s">
        <v>329</v>
      </c>
      <c r="OA129" s="128">
        <v>0</v>
      </c>
      <c r="OB129" s="128">
        <v>1</v>
      </c>
      <c r="OC129" s="128">
        <v>0</v>
      </c>
      <c r="OD129" s="128">
        <v>0</v>
      </c>
      <c r="OE129" s="128">
        <v>0</v>
      </c>
      <c r="OF129" s="128">
        <v>0</v>
      </c>
      <c r="OG129" s="128">
        <v>0</v>
      </c>
      <c r="OH129" s="128">
        <v>0</v>
      </c>
      <c r="OI129" s="128">
        <v>0</v>
      </c>
      <c r="OJ129" s="128">
        <v>0</v>
      </c>
      <c r="OK129" s="128">
        <v>0</v>
      </c>
      <c r="OL129" s="128"/>
      <c r="OM129" s="128"/>
      <c r="ON129" s="128"/>
      <c r="OO129" s="128"/>
      <c r="OP129" s="128"/>
      <c r="OQ129" s="128"/>
      <c r="OR129" s="128"/>
      <c r="OS129" s="128"/>
      <c r="OT129" s="128"/>
      <c r="OU129" s="128"/>
      <c r="OV129" s="128"/>
      <c r="OW129" s="128"/>
      <c r="OX129" s="128"/>
      <c r="OY129" s="128"/>
      <c r="OZ129" s="128"/>
      <c r="PA129" s="128"/>
      <c r="PB129" s="128"/>
      <c r="PC129" s="128"/>
      <c r="PD129" s="128"/>
      <c r="PE129" s="128"/>
      <c r="PF129" s="128"/>
      <c r="PG129" s="128"/>
      <c r="PH129" s="128"/>
      <c r="PI129" s="128"/>
      <c r="PJ129" s="128"/>
      <c r="PK129" s="128"/>
      <c r="PL129" s="128"/>
      <c r="PM129" s="128"/>
      <c r="PN129" s="128"/>
      <c r="PO129" s="128"/>
      <c r="PP129" s="128"/>
      <c r="PQ129" s="128"/>
      <c r="PR129" s="128"/>
      <c r="PS129" s="128">
        <v>5</v>
      </c>
      <c r="PT129" s="128">
        <v>2</v>
      </c>
      <c r="PU129" s="128">
        <v>0</v>
      </c>
      <c r="PV129" s="128">
        <v>0</v>
      </c>
      <c r="PW129" s="128"/>
      <c r="PX129" s="128"/>
      <c r="PY129" s="128"/>
      <c r="PZ129" s="128"/>
      <c r="QA129" s="128"/>
      <c r="QB129" s="128"/>
      <c r="QC129" s="128"/>
      <c r="QD129" s="198"/>
      <c r="QE129" s="128"/>
      <c r="QF129" s="163"/>
      <c r="QG129" s="128"/>
      <c r="QH129" s="128"/>
      <c r="QI129" s="128"/>
      <c r="QJ129" s="128"/>
      <c r="QK129" s="128"/>
      <c r="QL129" s="128"/>
      <c r="QM129" s="128">
        <v>4.13</v>
      </c>
      <c r="QN129" s="128" t="s">
        <v>2394</v>
      </c>
      <c r="QO129" s="163" t="s">
        <v>2395</v>
      </c>
      <c r="QP129" s="128">
        <v>0</v>
      </c>
      <c r="QQ129" s="128"/>
      <c r="QR129" s="128"/>
      <c r="QS129" s="128"/>
      <c r="QT129" s="128"/>
      <c r="QU129" s="128"/>
      <c r="QV129" s="128"/>
      <c r="QW129" s="128"/>
      <c r="QX129" s="128"/>
      <c r="QY129" s="128"/>
      <c r="QZ129" s="128"/>
      <c r="RA129" s="128"/>
      <c r="RB129" s="128"/>
      <c r="RC129" s="128"/>
      <c r="RD129" s="128"/>
      <c r="RE129" s="128"/>
      <c r="RF129" s="128"/>
      <c r="RG129" s="128"/>
      <c r="RH129" s="128"/>
      <c r="RI129" s="128"/>
      <c r="RJ129" s="128"/>
      <c r="RK129" s="128"/>
      <c r="RL129" s="128"/>
      <c r="RM129" s="130"/>
      <c r="RN129" s="128"/>
      <c r="RO129" s="130"/>
      <c r="RP129" s="128"/>
      <c r="RQ129" s="128" t="s">
        <v>2396</v>
      </c>
      <c r="RR129" s="105">
        <f t="shared" si="75"/>
        <v>2.7999999999999989</v>
      </c>
      <c r="RS129" s="113">
        <f t="shared" si="76"/>
        <v>2.8000000000000007</v>
      </c>
      <c r="RT129" s="105">
        <f t="shared" si="77"/>
        <v>2.8</v>
      </c>
      <c r="RU129" s="105">
        <f t="shared" si="78"/>
        <v>0</v>
      </c>
      <c r="RV129" s="105">
        <f t="shared" si="79"/>
        <v>0</v>
      </c>
      <c r="RW129" s="105">
        <f t="shared" si="80"/>
        <v>0</v>
      </c>
      <c r="RX129" s="105">
        <f t="shared" si="81"/>
        <v>0</v>
      </c>
      <c r="RY129" s="105">
        <f t="shared" si="82"/>
        <v>0</v>
      </c>
      <c r="RZ129" s="105">
        <f t="shared" si="83"/>
        <v>0</v>
      </c>
      <c r="SA129" s="105">
        <f t="shared" si="84"/>
        <v>0</v>
      </c>
      <c r="SB129" s="105">
        <f t="shared" si="85"/>
        <v>0</v>
      </c>
      <c r="SC129" s="105">
        <f t="shared" si="86"/>
        <v>0</v>
      </c>
      <c r="SD129" s="106">
        <f t="shared" si="62"/>
        <v>2.7999999999999994</v>
      </c>
      <c r="SE129" s="106">
        <f t="shared" si="63"/>
        <v>0</v>
      </c>
      <c r="SF129" s="106">
        <f t="shared" si="64"/>
        <v>0</v>
      </c>
      <c r="SG129" s="106">
        <f t="shared" si="59"/>
        <v>0</v>
      </c>
      <c r="SH129" s="107">
        <f>(SD129/1000)*Parameters!$H$2</f>
        <v>8.2599999999999988E-5</v>
      </c>
      <c r="SI129" s="107">
        <f>(SE129/1000)*Parameters!$H$4</f>
        <v>0</v>
      </c>
      <c r="SJ129" s="107">
        <f>(SF129/1000)*Parameters!$H$3</f>
        <v>0</v>
      </c>
      <c r="SK129" s="107">
        <f>(SG129/1000)*Parameters!$H$5</f>
        <v>0</v>
      </c>
      <c r="SL129" s="108">
        <f t="shared" si="65"/>
        <v>8.2599999999999988E-5</v>
      </c>
      <c r="SM129" s="109">
        <f t="shared" si="60"/>
        <v>1</v>
      </c>
      <c r="SN129" s="109">
        <f t="shared" si="88"/>
        <v>0</v>
      </c>
      <c r="SO129" s="109">
        <f t="shared" si="89"/>
        <v>0</v>
      </c>
      <c r="SP129" s="109">
        <f t="shared" si="90"/>
        <v>0</v>
      </c>
      <c r="SQ129" s="110">
        <f>SUM(GS129*Parameters!$L$2,GT129*Parameters!$L$3,GU129*Parameters!$L$4,GV129*Parameters!$L$5)</f>
        <v>4.0999999999999996</v>
      </c>
      <c r="SR129" s="110">
        <f>SUM(LF129*Parameters!$L$2,LG129*Parameters!$L$3,LH129*Parameters!$L$4,LI129*Parameters!$L$5)</f>
        <v>4.0999999999999996</v>
      </c>
      <c r="SS129" s="110">
        <f>SUM(PS129*Parameters!$L$2,PT129*Parameters!$L$3,PU129*Parameters!$L$4,PV129*Parameters!$L$5)</f>
        <v>4.0999999999999996</v>
      </c>
      <c r="ST129" s="110">
        <f t="shared" si="66"/>
        <v>4.0999999999999996</v>
      </c>
      <c r="SU129" s="111">
        <f t="shared" si="67"/>
        <v>0.68292682926829273</v>
      </c>
      <c r="SV129" s="111">
        <f t="shared" si="68"/>
        <v>0</v>
      </c>
      <c r="SW129" s="111">
        <f t="shared" si="69"/>
        <v>0</v>
      </c>
      <c r="SX129" s="111">
        <f t="shared" si="70"/>
        <v>0</v>
      </c>
      <c r="SY129" s="162">
        <f t="shared" si="87"/>
        <v>45647</v>
      </c>
      <c r="SZ129" s="162">
        <f t="shared" si="91"/>
        <v>45648</v>
      </c>
    </row>
    <row r="130" spans="1:520">
      <c r="A130" s="250">
        <v>45647.675270555599</v>
      </c>
      <c r="B130" s="250">
        <v>45647.681524236097</v>
      </c>
      <c r="C130" s="250">
        <v>45647</v>
      </c>
      <c r="D130" s="115"/>
      <c r="E130" s="115" t="s">
        <v>322</v>
      </c>
      <c r="F130" s="115"/>
      <c r="G130" s="115" t="s">
        <v>322</v>
      </c>
      <c r="H130" s="115"/>
      <c r="I130" s="115" t="s">
        <v>323</v>
      </c>
      <c r="J130" s="115"/>
      <c r="K130" s="115" t="s">
        <v>727</v>
      </c>
      <c r="L130" s="152" t="s">
        <v>2176</v>
      </c>
      <c r="M130" s="245" t="s">
        <v>564</v>
      </c>
      <c r="N130" s="115" t="s">
        <v>331</v>
      </c>
      <c r="O130" s="115">
        <v>1</v>
      </c>
      <c r="P130" s="115">
        <v>0</v>
      </c>
      <c r="Q130" s="115">
        <v>0</v>
      </c>
      <c r="R130" s="115">
        <v>0</v>
      </c>
      <c r="S130" s="115">
        <v>0</v>
      </c>
      <c r="T130" s="115">
        <v>0</v>
      </c>
      <c r="U130" s="115"/>
      <c r="V130" s="115" t="s">
        <v>329</v>
      </c>
      <c r="W130" s="115">
        <v>0</v>
      </c>
      <c r="X130" s="115">
        <v>1</v>
      </c>
      <c r="Y130" s="115">
        <v>0</v>
      </c>
      <c r="Z130" s="117">
        <v>0</v>
      </c>
      <c r="AA130" s="115">
        <v>0</v>
      </c>
      <c r="AB130" s="115">
        <v>0</v>
      </c>
      <c r="AC130" s="115">
        <v>0</v>
      </c>
      <c r="AD130" s="115">
        <v>0</v>
      </c>
      <c r="AE130" s="115">
        <v>0</v>
      </c>
      <c r="AF130" s="115">
        <v>0</v>
      </c>
      <c r="AG130" s="115">
        <v>0</v>
      </c>
      <c r="AH130" s="115"/>
      <c r="AI130" s="115"/>
      <c r="AJ130" s="115"/>
      <c r="AK130" s="115"/>
      <c r="AL130" s="115"/>
      <c r="AM130" s="115"/>
      <c r="AN130" s="115"/>
      <c r="AO130" s="115"/>
      <c r="AP130" s="115"/>
      <c r="AQ130" s="115"/>
      <c r="AR130" s="115"/>
      <c r="AS130" s="115"/>
      <c r="AT130" s="115"/>
      <c r="AU130" s="115"/>
      <c r="AV130" s="115"/>
      <c r="AW130" s="115"/>
      <c r="AX130" s="115"/>
      <c r="AY130" s="115"/>
      <c r="AZ130" s="115"/>
      <c r="BA130" s="115"/>
      <c r="BB130" s="115"/>
      <c r="BC130" s="115"/>
      <c r="BD130" s="115"/>
      <c r="BE130" s="115"/>
      <c r="BF130" s="191"/>
      <c r="BG130" s="115"/>
      <c r="BH130" s="122"/>
      <c r="BI130" s="115"/>
      <c r="BJ130" s="115"/>
      <c r="BK130" s="115"/>
      <c r="BL130" s="115"/>
      <c r="BM130" s="115"/>
      <c r="BN130" s="115"/>
      <c r="BO130" s="115">
        <v>12.08</v>
      </c>
      <c r="BP130" s="115" t="s">
        <v>2397</v>
      </c>
      <c r="BQ130" s="122" t="s">
        <v>2398</v>
      </c>
      <c r="BR130" s="115"/>
      <c r="BS130" s="115"/>
      <c r="BT130" s="115"/>
      <c r="BU130" s="115"/>
      <c r="BV130" s="115"/>
      <c r="BW130" s="115"/>
      <c r="BX130" s="115"/>
      <c r="BY130" s="115"/>
      <c r="BZ130" s="115"/>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72"/>
      <c r="DO130" s="115"/>
      <c r="DP130" s="124"/>
      <c r="DQ130" s="115"/>
      <c r="DR130" s="124"/>
      <c r="DS130" s="115"/>
      <c r="DT130" s="115"/>
      <c r="DU130" s="115"/>
      <c r="DV130" s="115"/>
      <c r="DW130" s="250" t="s">
        <v>808</v>
      </c>
      <c r="DX130" s="115"/>
      <c r="DY130" s="115"/>
      <c r="DZ130" s="115"/>
      <c r="EA130" s="115"/>
      <c r="EB130" s="115"/>
      <c r="EC130" s="115"/>
      <c r="ED130" s="115" t="s">
        <v>2399</v>
      </c>
      <c r="EE130" s="161">
        <v>45648.658762488398</v>
      </c>
      <c r="EF130" s="262">
        <v>45648.664802789397</v>
      </c>
      <c r="EG130" s="252">
        <v>45648</v>
      </c>
      <c r="EH130" s="129"/>
      <c r="EI130" s="129" t="s">
        <v>322</v>
      </c>
      <c r="EJ130" s="129"/>
      <c r="EK130" s="129" t="s">
        <v>322</v>
      </c>
      <c r="EL130" s="129"/>
      <c r="EM130" s="129" t="s">
        <v>323</v>
      </c>
      <c r="EN130" s="129"/>
      <c r="EO130" s="129" t="s">
        <v>727</v>
      </c>
      <c r="EP130" s="153" t="s">
        <v>808</v>
      </c>
      <c r="EQ130" s="153" t="s">
        <v>564</v>
      </c>
      <c r="ER130" s="129" t="s">
        <v>331</v>
      </c>
      <c r="ES130" s="129">
        <v>1</v>
      </c>
      <c r="ET130" s="129">
        <v>0</v>
      </c>
      <c r="EU130" s="129">
        <v>0</v>
      </c>
      <c r="EV130" s="129">
        <v>0</v>
      </c>
      <c r="EW130" s="129">
        <v>0</v>
      </c>
      <c r="EX130" s="129">
        <v>0</v>
      </c>
      <c r="EY130" s="129"/>
      <c r="EZ130" s="129" t="s">
        <v>329</v>
      </c>
      <c r="FA130" s="129">
        <v>0</v>
      </c>
      <c r="FB130" s="129">
        <v>1</v>
      </c>
      <c r="FC130" s="129">
        <v>0</v>
      </c>
      <c r="FD130" s="129">
        <v>0</v>
      </c>
      <c r="FE130" s="129">
        <v>0</v>
      </c>
      <c r="FF130" s="129">
        <v>0</v>
      </c>
      <c r="FG130" s="129">
        <v>0</v>
      </c>
      <c r="FH130" s="129">
        <v>0</v>
      </c>
      <c r="FI130" s="129">
        <v>0</v>
      </c>
      <c r="FJ130" s="129">
        <v>0</v>
      </c>
      <c r="FK130" s="129">
        <v>0</v>
      </c>
      <c r="FL130" s="129"/>
      <c r="FM130" s="129"/>
      <c r="FN130" s="129"/>
      <c r="FO130" s="129"/>
      <c r="FP130" s="129"/>
      <c r="FQ130" s="129"/>
      <c r="FR130" s="129"/>
      <c r="FS130" s="129"/>
      <c r="FT130" s="129"/>
      <c r="FU130" s="129"/>
      <c r="FV130" s="129"/>
      <c r="FW130" s="129"/>
      <c r="FX130" s="129"/>
      <c r="FY130" s="129"/>
      <c r="FZ130" s="129"/>
      <c r="GA130" s="129"/>
      <c r="GB130" s="129"/>
      <c r="GC130" s="129"/>
      <c r="GD130" s="129"/>
      <c r="GE130" s="129"/>
      <c r="GF130" s="129"/>
      <c r="GG130" s="129"/>
      <c r="GH130" s="129"/>
      <c r="GI130" s="129"/>
      <c r="GJ130" s="129"/>
      <c r="GK130" s="129"/>
      <c r="GL130" s="129"/>
      <c r="GM130" s="129"/>
      <c r="GN130" s="129"/>
      <c r="GO130" s="129"/>
      <c r="GP130" s="129"/>
      <c r="GQ130" s="129"/>
      <c r="GR130" s="129"/>
      <c r="GS130" s="129">
        <v>1</v>
      </c>
      <c r="GT130" s="129">
        <v>5</v>
      </c>
      <c r="GU130" s="129">
        <v>0</v>
      </c>
      <c r="GV130" s="129">
        <v>0</v>
      </c>
      <c r="GW130" s="129"/>
      <c r="GX130" s="129"/>
      <c r="GY130" s="129"/>
      <c r="GZ130" s="129"/>
      <c r="HA130" s="129"/>
      <c r="HB130" s="129"/>
      <c r="HC130" s="129"/>
      <c r="HD130" s="186"/>
      <c r="HE130" s="129"/>
      <c r="HF130" s="140"/>
      <c r="HG130" s="129"/>
      <c r="HH130" s="129"/>
      <c r="HI130" s="129"/>
      <c r="HJ130" s="129"/>
      <c r="HK130" s="129"/>
      <c r="HL130" s="129"/>
      <c r="HM130" s="129">
        <v>9.3650000000000002</v>
      </c>
      <c r="HN130" s="129" t="s">
        <v>2400</v>
      </c>
      <c r="HO130" s="140" t="s">
        <v>2401</v>
      </c>
      <c r="HP130" s="129">
        <v>0</v>
      </c>
      <c r="HQ130" s="129"/>
      <c r="HR130" s="129"/>
      <c r="HS130" s="129"/>
      <c r="HT130" s="129"/>
      <c r="HU130" s="129"/>
      <c r="HV130" s="129"/>
      <c r="HW130" s="129"/>
      <c r="HX130" s="129"/>
      <c r="HY130" s="129"/>
      <c r="HZ130" s="129"/>
      <c r="IA130" s="129"/>
      <c r="IB130" s="129"/>
      <c r="IC130" s="129"/>
      <c r="ID130" s="129"/>
      <c r="IE130" s="129"/>
      <c r="IF130" s="129"/>
      <c r="IG130" s="129"/>
      <c r="IH130" s="129"/>
      <c r="II130" s="129"/>
      <c r="IJ130" s="129"/>
      <c r="IK130" s="129"/>
      <c r="IL130" s="177" t="s">
        <v>756</v>
      </c>
      <c r="IM130" s="129"/>
      <c r="IN130" s="139"/>
      <c r="IO130" s="129"/>
      <c r="IP130" s="129"/>
      <c r="IQ130" s="129" t="s">
        <v>2402</v>
      </c>
      <c r="IR130" s="266">
        <v>45649.680004421301</v>
      </c>
      <c r="IS130" s="266">
        <v>45649.684082256899</v>
      </c>
      <c r="IT130" s="265">
        <v>45649</v>
      </c>
      <c r="IU130" s="142"/>
      <c r="IV130" s="142" t="s">
        <v>322</v>
      </c>
      <c r="IW130" s="142"/>
      <c r="IX130" s="142" t="s">
        <v>322</v>
      </c>
      <c r="IY130" s="142"/>
      <c r="IZ130" s="142" t="s">
        <v>323</v>
      </c>
      <c r="JA130" s="142"/>
      <c r="JB130" s="142" t="s">
        <v>727</v>
      </c>
      <c r="JC130" s="154" t="s">
        <v>756</v>
      </c>
      <c r="JD130" s="154" t="s">
        <v>564</v>
      </c>
      <c r="JE130" s="142" t="s">
        <v>331</v>
      </c>
      <c r="JF130" s="142">
        <v>1</v>
      </c>
      <c r="JG130" s="142">
        <v>0</v>
      </c>
      <c r="JH130" s="142">
        <v>0</v>
      </c>
      <c r="JI130" s="142">
        <v>0</v>
      </c>
      <c r="JJ130" s="142">
        <v>0</v>
      </c>
      <c r="JK130" s="142">
        <v>0</v>
      </c>
      <c r="JL130" s="142"/>
      <c r="JM130" s="142" t="s">
        <v>329</v>
      </c>
      <c r="JN130" s="142">
        <v>0</v>
      </c>
      <c r="JO130" s="142">
        <v>1</v>
      </c>
      <c r="JP130" s="142">
        <v>0</v>
      </c>
      <c r="JQ130" s="142">
        <v>0</v>
      </c>
      <c r="JR130" s="142">
        <v>0</v>
      </c>
      <c r="JS130" s="142">
        <v>0</v>
      </c>
      <c r="JT130" s="142">
        <v>0</v>
      </c>
      <c r="JU130" s="145">
        <v>0</v>
      </c>
      <c r="JV130" s="142">
        <v>0</v>
      </c>
      <c r="JW130" s="142">
        <v>0</v>
      </c>
      <c r="JX130" s="142">
        <v>0</v>
      </c>
      <c r="JY130" s="142"/>
      <c r="JZ130" s="142"/>
      <c r="KA130" s="142"/>
      <c r="KB130" s="142"/>
      <c r="KC130" s="142"/>
      <c r="KD130" s="142"/>
      <c r="KE130" s="142"/>
      <c r="KF130" s="142"/>
      <c r="KG130" s="142"/>
      <c r="KH130" s="142"/>
      <c r="KI130" s="142"/>
      <c r="KJ130" s="142"/>
      <c r="KK130" s="142"/>
      <c r="KL130" s="142"/>
      <c r="KM130" s="142"/>
      <c r="KN130" s="142"/>
      <c r="KO130" s="142"/>
      <c r="KP130" s="142"/>
      <c r="KQ130" s="142"/>
      <c r="KR130" s="142"/>
      <c r="KS130" s="142"/>
      <c r="KT130" s="142"/>
      <c r="KU130" s="142"/>
      <c r="KV130" s="142"/>
      <c r="KW130" s="142"/>
      <c r="KX130" s="142"/>
      <c r="KY130" s="142"/>
      <c r="KZ130" s="142"/>
      <c r="LA130" s="142"/>
      <c r="LB130" s="142"/>
      <c r="LC130" s="142"/>
      <c r="LD130" s="142"/>
      <c r="LE130" s="142"/>
      <c r="LF130" s="142">
        <v>1</v>
      </c>
      <c r="LG130" s="142">
        <v>5</v>
      </c>
      <c r="LH130" s="142">
        <v>0</v>
      </c>
      <c r="LI130" s="142">
        <v>0</v>
      </c>
      <c r="LJ130" s="142"/>
      <c r="LK130" s="142"/>
      <c r="LL130" s="142"/>
      <c r="LM130" s="142"/>
      <c r="LN130" s="142"/>
      <c r="LO130" s="142"/>
      <c r="LP130" s="142"/>
      <c r="LQ130" s="194"/>
      <c r="LR130" s="142"/>
      <c r="LS130" s="144"/>
      <c r="LT130" s="142"/>
      <c r="LU130" s="142"/>
      <c r="LV130" s="142"/>
      <c r="LW130" s="142"/>
      <c r="LX130" s="142"/>
      <c r="LY130" s="142"/>
      <c r="LZ130" s="142">
        <v>6.57</v>
      </c>
      <c r="MA130" s="142" t="s">
        <v>2403</v>
      </c>
      <c r="MB130" s="144" t="s">
        <v>2404</v>
      </c>
      <c r="MC130" s="142">
        <v>0</v>
      </c>
      <c r="MD130" s="142"/>
      <c r="ME130" s="142"/>
      <c r="MF130" s="142"/>
      <c r="MG130" s="142"/>
      <c r="MH130" s="142"/>
      <c r="MI130" s="142"/>
      <c r="MJ130" s="142"/>
      <c r="MK130" s="142"/>
      <c r="ML130" s="142"/>
      <c r="MM130" s="142"/>
      <c r="MN130" s="142"/>
      <c r="MO130" s="142"/>
      <c r="MP130" s="142"/>
      <c r="MQ130" s="142"/>
      <c r="MR130" s="142"/>
      <c r="MS130" s="142"/>
      <c r="MT130" s="142"/>
      <c r="MU130" s="142"/>
      <c r="MV130" s="142"/>
      <c r="MW130" s="142"/>
      <c r="MX130" s="142"/>
      <c r="MY130" s="150"/>
      <c r="MZ130" s="142"/>
      <c r="NA130" s="181" t="s">
        <v>759</v>
      </c>
      <c r="NB130" s="142"/>
      <c r="NC130" s="142"/>
      <c r="ND130" s="142" t="s">
        <v>2405</v>
      </c>
      <c r="NE130" s="271">
        <v>45650.677157627302</v>
      </c>
      <c r="NF130" s="271">
        <v>45657.626173206001</v>
      </c>
      <c r="NG130" s="270">
        <v>45650</v>
      </c>
      <c r="NH130" s="128"/>
      <c r="NI130" s="128" t="s">
        <v>322</v>
      </c>
      <c r="NJ130" s="128"/>
      <c r="NK130" s="128" t="s">
        <v>322</v>
      </c>
      <c r="NL130" s="128"/>
      <c r="NM130" s="128" t="s">
        <v>323</v>
      </c>
      <c r="NN130" s="128"/>
      <c r="NO130" s="128" t="s">
        <v>727</v>
      </c>
      <c r="NP130" s="136" t="s">
        <v>759</v>
      </c>
      <c r="NQ130" s="136" t="s">
        <v>564</v>
      </c>
      <c r="NR130" s="128" t="s">
        <v>331</v>
      </c>
      <c r="NS130" s="128">
        <v>1</v>
      </c>
      <c r="NT130" s="128">
        <v>0</v>
      </c>
      <c r="NU130" s="128">
        <v>0</v>
      </c>
      <c r="NV130" s="128">
        <v>0</v>
      </c>
      <c r="NW130" s="128">
        <v>0</v>
      </c>
      <c r="NX130" s="128">
        <v>0</v>
      </c>
      <c r="NY130" s="128"/>
      <c r="NZ130" s="128" t="s">
        <v>329</v>
      </c>
      <c r="OA130" s="128">
        <v>0</v>
      </c>
      <c r="OB130" s="128">
        <v>1</v>
      </c>
      <c r="OC130" s="128">
        <v>0</v>
      </c>
      <c r="OD130" s="128">
        <v>0</v>
      </c>
      <c r="OE130" s="128">
        <v>0</v>
      </c>
      <c r="OF130" s="128">
        <v>0</v>
      </c>
      <c r="OG130" s="128">
        <v>0</v>
      </c>
      <c r="OH130" s="128">
        <v>0</v>
      </c>
      <c r="OI130" s="128">
        <v>0</v>
      </c>
      <c r="OJ130" s="128">
        <v>0</v>
      </c>
      <c r="OK130" s="128">
        <v>0</v>
      </c>
      <c r="OL130" s="128"/>
      <c r="OM130" s="128"/>
      <c r="ON130" s="128"/>
      <c r="OO130" s="128"/>
      <c r="OP130" s="128"/>
      <c r="OQ130" s="128"/>
      <c r="OR130" s="128"/>
      <c r="OS130" s="128"/>
      <c r="OT130" s="128"/>
      <c r="OU130" s="128"/>
      <c r="OV130" s="128"/>
      <c r="OW130" s="128"/>
      <c r="OX130" s="128"/>
      <c r="OY130" s="128"/>
      <c r="OZ130" s="128"/>
      <c r="PA130" s="128"/>
      <c r="PB130" s="128"/>
      <c r="PC130" s="128"/>
      <c r="PD130" s="128"/>
      <c r="PE130" s="128"/>
      <c r="PF130" s="128"/>
      <c r="PG130" s="128"/>
      <c r="PH130" s="128"/>
      <c r="PI130" s="128"/>
      <c r="PJ130" s="128"/>
      <c r="PK130" s="128"/>
      <c r="PL130" s="128"/>
      <c r="PM130" s="128"/>
      <c r="PN130" s="128"/>
      <c r="PO130" s="128"/>
      <c r="PP130" s="128"/>
      <c r="PQ130" s="128"/>
      <c r="PR130" s="128"/>
      <c r="PS130" s="128">
        <v>1</v>
      </c>
      <c r="PT130" s="128">
        <v>0</v>
      </c>
      <c r="PU130" s="128">
        <v>0</v>
      </c>
      <c r="PV130" s="128">
        <v>0</v>
      </c>
      <c r="PW130" s="128"/>
      <c r="PX130" s="128"/>
      <c r="PY130" s="128"/>
      <c r="PZ130" s="128"/>
      <c r="QA130" s="128"/>
      <c r="QB130" s="128"/>
      <c r="QC130" s="128"/>
      <c r="QD130" s="198"/>
      <c r="QE130" s="128"/>
      <c r="QF130" s="163"/>
      <c r="QG130" s="128"/>
      <c r="QH130" s="128"/>
      <c r="QI130" s="128"/>
      <c r="QJ130" s="128"/>
      <c r="QK130" s="128"/>
      <c r="QL130" s="128"/>
      <c r="QM130" s="128">
        <v>3.79</v>
      </c>
      <c r="QN130" s="128" t="s">
        <v>2406</v>
      </c>
      <c r="QO130" s="163" t="s">
        <v>2407</v>
      </c>
      <c r="QP130" s="128">
        <v>0</v>
      </c>
      <c r="QQ130" s="128"/>
      <c r="QR130" s="128"/>
      <c r="QS130" s="128"/>
      <c r="QT130" s="128"/>
      <c r="QU130" s="128"/>
      <c r="QV130" s="128"/>
      <c r="QW130" s="128"/>
      <c r="QX130" s="128"/>
      <c r="QY130" s="128"/>
      <c r="QZ130" s="128"/>
      <c r="RA130" s="128"/>
      <c r="RB130" s="128"/>
      <c r="RC130" s="128"/>
      <c r="RD130" s="128"/>
      <c r="RE130" s="128"/>
      <c r="RF130" s="128"/>
      <c r="RG130" s="128"/>
      <c r="RH130" s="128"/>
      <c r="RI130" s="128"/>
      <c r="RJ130" s="128"/>
      <c r="RK130" s="128"/>
      <c r="RL130" s="128"/>
      <c r="RM130" s="130"/>
      <c r="RN130" s="128"/>
      <c r="RO130" s="130"/>
      <c r="RP130" s="128"/>
      <c r="RQ130" s="128" t="s">
        <v>2408</v>
      </c>
      <c r="RR130" s="105">
        <f t="shared" si="75"/>
        <v>2.7149999999999999</v>
      </c>
      <c r="RS130" s="113">
        <f t="shared" si="76"/>
        <v>2.7949999999999999</v>
      </c>
      <c r="RT130" s="105">
        <f t="shared" si="77"/>
        <v>2.7800000000000002</v>
      </c>
      <c r="RU130" s="105">
        <f t="shared" si="78"/>
        <v>0</v>
      </c>
      <c r="RV130" s="105">
        <f t="shared" si="79"/>
        <v>0</v>
      </c>
      <c r="RW130" s="105">
        <f t="shared" si="80"/>
        <v>0</v>
      </c>
      <c r="RX130" s="105">
        <f t="shared" si="81"/>
        <v>0</v>
      </c>
      <c r="RY130" s="105">
        <f t="shared" si="82"/>
        <v>0</v>
      </c>
      <c r="RZ130" s="105">
        <f t="shared" si="83"/>
        <v>0</v>
      </c>
      <c r="SA130" s="105">
        <f t="shared" si="84"/>
        <v>0</v>
      </c>
      <c r="SB130" s="105">
        <f t="shared" si="85"/>
        <v>0</v>
      </c>
      <c r="SC130" s="105">
        <f t="shared" si="86"/>
        <v>0</v>
      </c>
      <c r="SD130" s="106">
        <f t="shared" si="62"/>
        <v>2.7633333333333332</v>
      </c>
      <c r="SE130" s="106">
        <f t="shared" si="63"/>
        <v>0</v>
      </c>
      <c r="SF130" s="106">
        <f t="shared" si="64"/>
        <v>0</v>
      </c>
      <c r="SG130" s="106">
        <f t="shared" si="59"/>
        <v>0</v>
      </c>
      <c r="SH130" s="107">
        <f>(SD130/1000)*Parameters!$H$2</f>
        <v>8.1518333333333335E-5</v>
      </c>
      <c r="SI130" s="107">
        <f>(SE130/1000)*Parameters!$H$4</f>
        <v>0</v>
      </c>
      <c r="SJ130" s="107">
        <f>(SF130/1000)*Parameters!$H$3</f>
        <v>0</v>
      </c>
      <c r="SK130" s="107">
        <f>(SG130/1000)*Parameters!$H$5</f>
        <v>0</v>
      </c>
      <c r="SL130" s="108">
        <f t="shared" si="65"/>
        <v>8.1518333333333335E-5</v>
      </c>
      <c r="SM130" s="109">
        <f t="shared" si="60"/>
        <v>1</v>
      </c>
      <c r="SN130" s="109">
        <f t="shared" si="88"/>
        <v>0</v>
      </c>
      <c r="SO130" s="109">
        <f t="shared" si="89"/>
        <v>0</v>
      </c>
      <c r="SP130" s="109">
        <f t="shared" si="90"/>
        <v>0</v>
      </c>
      <c r="SQ130" s="110">
        <f>SUM(GS130*Parameters!$L$2,GT130*Parameters!$L$3,GU130*Parameters!$L$4,GV130*Parameters!$L$5)</f>
        <v>4.5</v>
      </c>
      <c r="SR130" s="110">
        <f>SUM(LF130*Parameters!$L$2,LG130*Parameters!$L$3,LH130*Parameters!$L$4,LI130*Parameters!$L$5)</f>
        <v>4.5</v>
      </c>
      <c r="SS130" s="110">
        <f>SUM(PS130*Parameters!$L$2,PT130*Parameters!$L$3,PU130*Parameters!$L$4,PV130*Parameters!$L$5)</f>
        <v>0.5</v>
      </c>
      <c r="ST130" s="110">
        <f t="shared" si="66"/>
        <v>3.1666666666666665</v>
      </c>
      <c r="SU130" s="111">
        <f t="shared" si="67"/>
        <v>2.2614814814814816</v>
      </c>
      <c r="SV130" s="111">
        <f t="shared" si="68"/>
        <v>0</v>
      </c>
      <c r="SW130" s="111">
        <f t="shared" si="69"/>
        <v>0</v>
      </c>
      <c r="SX130" s="111">
        <f t="shared" si="70"/>
        <v>0</v>
      </c>
      <c r="SY130" s="162">
        <f t="shared" si="87"/>
        <v>45647</v>
      </c>
      <c r="SZ130" s="162">
        <f t="shared" si="91"/>
        <v>45648</v>
      </c>
    </row>
    <row r="131" spans="1:520">
      <c r="A131" s="250"/>
      <c r="B131" s="250"/>
      <c r="C131" s="250"/>
      <c r="D131" s="115"/>
      <c r="E131" s="115"/>
      <c r="F131" s="115"/>
      <c r="G131" s="115"/>
      <c r="H131" s="115"/>
      <c r="I131" s="115"/>
      <c r="J131" s="115"/>
      <c r="K131" s="115"/>
      <c r="L131" s="152"/>
      <c r="M131" s="152"/>
      <c r="N131" s="115"/>
      <c r="O131" s="115"/>
      <c r="P131" s="115"/>
      <c r="Q131" s="115"/>
      <c r="R131" s="115"/>
      <c r="S131" s="115"/>
      <c r="T131" s="115"/>
      <c r="U131" s="115"/>
      <c r="V131" s="115"/>
      <c r="W131" s="115"/>
      <c r="X131" s="115"/>
      <c r="Y131" s="115"/>
      <c r="Z131" s="115"/>
      <c r="AA131" s="115"/>
      <c r="AB131" s="115"/>
      <c r="AC131" s="115"/>
      <c r="AD131" s="115"/>
      <c r="AE131" s="115"/>
      <c r="AF131" s="115"/>
      <c r="AG131" s="115"/>
      <c r="AH131" s="115"/>
      <c r="AI131" s="115"/>
      <c r="AJ131" s="115"/>
      <c r="AK131" s="115"/>
      <c r="AL131" s="115"/>
      <c r="AM131" s="115"/>
      <c r="AN131" s="115"/>
      <c r="AO131" s="115"/>
      <c r="AP131" s="115"/>
      <c r="AQ131" s="115"/>
      <c r="AR131" s="115"/>
      <c r="AS131" s="115"/>
      <c r="AT131" s="115"/>
      <c r="AU131" s="115"/>
      <c r="AV131" s="115"/>
      <c r="AW131" s="115"/>
      <c r="AX131" s="115"/>
      <c r="AY131" s="115"/>
      <c r="AZ131" s="115"/>
      <c r="BA131" s="115"/>
      <c r="BB131" s="115"/>
      <c r="BC131" s="115"/>
      <c r="BD131" s="115"/>
      <c r="BE131" s="115"/>
      <c r="BF131" s="191"/>
      <c r="BG131" s="115"/>
      <c r="BH131" s="115"/>
      <c r="BI131" s="115"/>
      <c r="BJ131" s="115"/>
      <c r="BK131" s="115"/>
      <c r="BL131" s="115"/>
      <c r="BM131" s="115"/>
      <c r="BN131" s="115"/>
      <c r="BO131" s="115"/>
      <c r="BP131" s="115"/>
      <c r="BQ131" s="115"/>
      <c r="BR131" s="115"/>
      <c r="BS131" s="115"/>
      <c r="BT131" s="115"/>
      <c r="BU131" s="115"/>
      <c r="BV131" s="115"/>
      <c r="BW131" s="115"/>
      <c r="BX131" s="115"/>
      <c r="BY131" s="115"/>
      <c r="BZ131" s="115"/>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72"/>
      <c r="DO131" s="115"/>
      <c r="DP131" s="115"/>
      <c r="DQ131" s="115"/>
      <c r="DR131" s="115"/>
      <c r="DS131" s="115"/>
      <c r="DT131" s="115"/>
      <c r="DU131" s="115"/>
      <c r="DV131" s="115"/>
      <c r="DW131" s="250"/>
      <c r="DX131" s="115"/>
      <c r="DY131" s="115"/>
      <c r="DZ131" s="115"/>
      <c r="EA131" s="115"/>
      <c r="EB131" s="115"/>
      <c r="EC131" s="115"/>
      <c r="ED131" s="115"/>
      <c r="EE131" s="161"/>
      <c r="EF131" s="262"/>
      <c r="EG131" s="161"/>
      <c r="EH131" s="129"/>
      <c r="EI131" s="129"/>
      <c r="EJ131" s="129"/>
      <c r="EK131" s="129"/>
      <c r="EL131" s="129"/>
      <c r="EM131" s="129"/>
      <c r="EN131" s="129"/>
      <c r="EO131" s="129"/>
      <c r="EP131" s="153"/>
      <c r="EQ131" s="153"/>
      <c r="ER131" s="129"/>
      <c r="ES131" s="129"/>
      <c r="ET131" s="129"/>
      <c r="EU131" s="129"/>
      <c r="EV131" s="129"/>
      <c r="EW131" s="129"/>
      <c r="EX131" s="129"/>
      <c r="EY131" s="129"/>
      <c r="EZ131" s="129"/>
      <c r="FA131" s="129"/>
      <c r="FB131" s="129"/>
      <c r="FC131" s="129"/>
      <c r="FD131" s="129"/>
      <c r="FE131" s="129"/>
      <c r="FF131" s="129"/>
      <c r="FG131" s="129"/>
      <c r="FH131" s="129"/>
      <c r="FI131" s="129"/>
      <c r="FJ131" s="129"/>
      <c r="FK131" s="129"/>
      <c r="FL131" s="129"/>
      <c r="FM131" s="129"/>
      <c r="FN131" s="129"/>
      <c r="FO131" s="129"/>
      <c r="FP131" s="129"/>
      <c r="FQ131" s="129"/>
      <c r="FR131" s="129"/>
      <c r="FS131" s="129"/>
      <c r="FT131" s="129"/>
      <c r="FU131" s="129"/>
      <c r="FV131" s="129"/>
      <c r="FW131" s="129"/>
      <c r="FX131" s="129"/>
      <c r="FY131" s="129"/>
      <c r="FZ131" s="129"/>
      <c r="GA131" s="129"/>
      <c r="GB131" s="129"/>
      <c r="GC131" s="129"/>
      <c r="GD131" s="129"/>
      <c r="GE131" s="129"/>
      <c r="GF131" s="129"/>
      <c r="GG131" s="129"/>
      <c r="GH131" s="129"/>
      <c r="GI131" s="129"/>
      <c r="GJ131" s="129"/>
      <c r="GK131" s="129"/>
      <c r="GL131" s="129"/>
      <c r="GM131" s="129"/>
      <c r="GN131" s="129"/>
      <c r="GO131" s="129"/>
      <c r="GP131" s="129"/>
      <c r="GQ131" s="129"/>
      <c r="GR131" s="129"/>
      <c r="GS131" s="129"/>
      <c r="GT131" s="129"/>
      <c r="GU131" s="129"/>
      <c r="GV131" s="129"/>
      <c r="GW131" s="129"/>
      <c r="GX131" s="129"/>
      <c r="GY131" s="129"/>
      <c r="GZ131" s="129"/>
      <c r="HA131" s="129"/>
      <c r="HB131" s="129"/>
      <c r="HC131" s="129"/>
      <c r="HD131" s="186"/>
      <c r="HE131" s="129"/>
      <c r="HF131" s="129"/>
      <c r="HG131" s="129"/>
      <c r="HH131" s="129"/>
      <c r="HI131" s="129"/>
      <c r="HJ131" s="129"/>
      <c r="HK131" s="129"/>
      <c r="HL131" s="129"/>
      <c r="HM131" s="129"/>
      <c r="HN131" s="129"/>
      <c r="HO131" s="129"/>
      <c r="HP131" s="129"/>
      <c r="HQ131" s="129"/>
      <c r="HR131" s="129"/>
      <c r="HS131" s="129"/>
      <c r="HT131" s="129"/>
      <c r="HU131" s="129"/>
      <c r="HV131" s="129"/>
      <c r="HW131" s="129"/>
      <c r="HX131" s="129"/>
      <c r="HY131" s="129"/>
      <c r="HZ131" s="129"/>
      <c r="IA131" s="129"/>
      <c r="IB131" s="129"/>
      <c r="IC131" s="129"/>
      <c r="ID131" s="129"/>
      <c r="IE131" s="129"/>
      <c r="IF131" s="129"/>
      <c r="IG131" s="129"/>
      <c r="IH131" s="129"/>
      <c r="II131" s="129"/>
      <c r="IJ131" s="129"/>
      <c r="IK131" s="129"/>
      <c r="IL131" s="177"/>
      <c r="IM131" s="129"/>
      <c r="IN131" s="129"/>
      <c r="IO131" s="129"/>
      <c r="IP131" s="129"/>
      <c r="IQ131" s="129"/>
      <c r="IR131" s="266"/>
      <c r="IS131" s="266"/>
      <c r="IT131" s="266"/>
      <c r="IU131" s="142"/>
      <c r="IV131" s="142"/>
      <c r="IW131" s="142"/>
      <c r="IX131" s="142"/>
      <c r="IY131" s="142"/>
      <c r="IZ131" s="142"/>
      <c r="JA131" s="142"/>
      <c r="JB131" s="142"/>
      <c r="JC131" s="154"/>
      <c r="JD131" s="154"/>
      <c r="JE131" s="142"/>
      <c r="JF131" s="142"/>
      <c r="JG131" s="142"/>
      <c r="JH131" s="142"/>
      <c r="JI131" s="142"/>
      <c r="JJ131" s="142"/>
      <c r="JK131" s="142"/>
      <c r="JL131" s="142"/>
      <c r="JM131" s="142"/>
      <c r="JN131" s="142"/>
      <c r="JO131" s="142"/>
      <c r="JP131" s="142"/>
      <c r="JQ131" s="142"/>
      <c r="JR131" s="142"/>
      <c r="JS131" s="142"/>
      <c r="JT131" s="142"/>
      <c r="JU131" s="145"/>
      <c r="JV131" s="142"/>
      <c r="JW131" s="142"/>
      <c r="JX131" s="142"/>
      <c r="JY131" s="142"/>
      <c r="JZ131" s="142"/>
      <c r="KA131" s="142"/>
      <c r="KB131" s="142"/>
      <c r="KC131" s="142"/>
      <c r="KD131" s="142"/>
      <c r="KE131" s="142"/>
      <c r="KF131" s="142"/>
      <c r="KG131" s="142"/>
      <c r="KH131" s="142"/>
      <c r="KI131" s="142"/>
      <c r="KJ131" s="142"/>
      <c r="KK131" s="142"/>
      <c r="KL131" s="142"/>
      <c r="KM131" s="142"/>
      <c r="KN131" s="142"/>
      <c r="KO131" s="142"/>
      <c r="KP131" s="142"/>
      <c r="KQ131" s="142"/>
      <c r="KR131" s="142"/>
      <c r="KS131" s="142"/>
      <c r="KT131" s="142"/>
      <c r="KU131" s="142"/>
      <c r="KV131" s="142"/>
      <c r="KW131" s="142"/>
      <c r="KX131" s="142"/>
      <c r="KY131" s="142"/>
      <c r="KZ131" s="142"/>
      <c r="LA131" s="142"/>
      <c r="LB131" s="142"/>
      <c r="LC131" s="142"/>
      <c r="LD131" s="142"/>
      <c r="LE131" s="142"/>
      <c r="LF131" s="142"/>
      <c r="LG131" s="142"/>
      <c r="LH131" s="142"/>
      <c r="LI131" s="142"/>
      <c r="LJ131" s="142"/>
      <c r="LK131" s="142"/>
      <c r="LL131" s="142"/>
      <c r="LM131" s="142"/>
      <c r="LN131" s="142"/>
      <c r="LO131" s="142"/>
      <c r="LP131" s="142"/>
      <c r="LQ131" s="194"/>
      <c r="LR131" s="142"/>
      <c r="LS131" s="142"/>
      <c r="LT131" s="142"/>
      <c r="LU131" s="142"/>
      <c r="LV131" s="142"/>
      <c r="LW131" s="142"/>
      <c r="LX131" s="142"/>
      <c r="LY131" s="142"/>
      <c r="LZ131" s="142"/>
      <c r="MA131" s="142"/>
      <c r="MB131" s="142"/>
      <c r="MC131" s="142"/>
      <c r="MD131" s="142"/>
      <c r="ME131" s="142"/>
      <c r="MF131" s="142"/>
      <c r="MG131" s="142"/>
      <c r="MH131" s="142"/>
      <c r="MI131" s="142"/>
      <c r="MJ131" s="142"/>
      <c r="MK131" s="142"/>
      <c r="ML131" s="142"/>
      <c r="MM131" s="142"/>
      <c r="MN131" s="142"/>
      <c r="MO131" s="142"/>
      <c r="MP131" s="142"/>
      <c r="MQ131" s="142"/>
      <c r="MR131" s="142"/>
      <c r="MS131" s="142"/>
      <c r="MT131" s="142"/>
      <c r="MU131" s="142"/>
      <c r="MV131" s="142"/>
      <c r="MW131" s="142"/>
      <c r="MX131" s="142"/>
      <c r="MY131" s="142"/>
      <c r="MZ131" s="142"/>
      <c r="NA131" s="181"/>
      <c r="NB131" s="142"/>
      <c r="NC131" s="142"/>
      <c r="ND131" s="142"/>
      <c r="NE131" s="271"/>
      <c r="NF131" s="271"/>
      <c r="NG131" s="271"/>
      <c r="NH131" s="128"/>
      <c r="NI131" s="128"/>
      <c r="NJ131" s="128"/>
      <c r="NK131" s="128"/>
      <c r="NL131" s="128"/>
      <c r="NM131" s="128"/>
      <c r="NN131" s="128"/>
      <c r="NO131" s="128"/>
      <c r="NP131" s="136"/>
      <c r="NQ131" s="136"/>
      <c r="NR131" s="128"/>
      <c r="NS131" s="128"/>
      <c r="NT131" s="128"/>
      <c r="NU131" s="128"/>
      <c r="NV131" s="128"/>
      <c r="NW131" s="128"/>
      <c r="NX131" s="128"/>
      <c r="NY131" s="128"/>
      <c r="NZ131" s="128"/>
      <c r="OA131" s="128"/>
      <c r="OB131" s="128"/>
      <c r="OC131" s="128"/>
      <c r="OD131" s="128"/>
      <c r="OE131" s="128"/>
      <c r="OF131" s="128"/>
      <c r="OG131" s="128"/>
      <c r="OH131" s="128"/>
      <c r="OI131" s="128"/>
      <c r="OJ131" s="128"/>
      <c r="OK131" s="128"/>
      <c r="OL131" s="128"/>
      <c r="OM131" s="128"/>
      <c r="ON131" s="128"/>
      <c r="OO131" s="128"/>
      <c r="OP131" s="128"/>
      <c r="OQ131" s="128"/>
      <c r="OR131" s="128"/>
      <c r="OS131" s="128"/>
      <c r="OT131" s="128"/>
      <c r="OU131" s="128"/>
      <c r="OV131" s="128"/>
      <c r="OW131" s="128"/>
      <c r="OX131" s="128"/>
      <c r="OY131" s="128"/>
      <c r="OZ131" s="128"/>
      <c r="PA131" s="128"/>
      <c r="PB131" s="128"/>
      <c r="PC131" s="128"/>
      <c r="PD131" s="128"/>
      <c r="PE131" s="128"/>
      <c r="PF131" s="128"/>
      <c r="PG131" s="128"/>
      <c r="PH131" s="128"/>
      <c r="PI131" s="128"/>
      <c r="PJ131" s="128"/>
      <c r="PK131" s="128"/>
      <c r="PL131" s="128"/>
      <c r="PM131" s="128"/>
      <c r="PN131" s="128"/>
      <c r="PO131" s="128"/>
      <c r="PP131" s="128"/>
      <c r="PQ131" s="128"/>
      <c r="PR131" s="128"/>
      <c r="PS131" s="128"/>
      <c r="PT131" s="128"/>
      <c r="PU131" s="128"/>
      <c r="PV131" s="128"/>
      <c r="PW131" s="128"/>
      <c r="PX131" s="128"/>
      <c r="PY131" s="128"/>
      <c r="PZ131" s="128"/>
      <c r="QA131" s="128"/>
      <c r="QB131" s="128"/>
      <c r="QC131" s="128"/>
      <c r="QD131" s="198"/>
      <c r="QE131" s="128"/>
      <c r="QF131" s="128"/>
      <c r="QG131" s="128"/>
      <c r="QH131" s="128"/>
      <c r="QI131" s="128"/>
      <c r="QJ131" s="128"/>
      <c r="QK131" s="128"/>
      <c r="QL131" s="128"/>
      <c r="QM131" s="128"/>
      <c r="QN131" s="128"/>
      <c r="QO131" s="128"/>
      <c r="QP131" s="128"/>
      <c r="QQ131" s="128"/>
      <c r="QR131" s="128"/>
      <c r="QS131" s="128"/>
      <c r="QT131" s="128"/>
      <c r="QU131" s="128"/>
      <c r="QV131" s="128"/>
      <c r="QW131" s="128"/>
      <c r="QX131" s="128"/>
      <c r="QY131" s="128"/>
      <c r="QZ131" s="128"/>
      <c r="RA131" s="128"/>
      <c r="RB131" s="128"/>
      <c r="RC131" s="128"/>
      <c r="RD131" s="128"/>
      <c r="RE131" s="128"/>
      <c r="RF131" s="128"/>
      <c r="RG131" s="128"/>
      <c r="RH131" s="128"/>
      <c r="RI131" s="128"/>
      <c r="RJ131" s="128"/>
      <c r="RK131" s="128"/>
      <c r="RL131" s="128"/>
      <c r="RM131" s="128"/>
      <c r="RN131" s="128"/>
      <c r="RO131" s="128"/>
      <c r="RP131" s="128"/>
      <c r="RQ131" s="128"/>
      <c r="RR131" s="105"/>
      <c r="RS131" s="113"/>
      <c r="RT131" s="105"/>
      <c r="RU131" s="105"/>
      <c r="RV131" s="105"/>
      <c r="RW131" s="105"/>
      <c r="RX131" s="105"/>
      <c r="RY131" s="105"/>
      <c r="RZ131" s="105"/>
      <c r="SA131" s="105"/>
      <c r="SB131" s="105"/>
      <c r="SC131" s="105"/>
      <c r="SD131" s="106"/>
      <c r="SE131" s="106"/>
      <c r="SF131" s="106"/>
      <c r="SG131" s="106"/>
      <c r="SH131" s="107"/>
      <c r="SI131" s="107"/>
      <c r="SJ131" s="107"/>
      <c r="SK131" s="107"/>
      <c r="SL131" s="108"/>
      <c r="SM131" s="109"/>
      <c r="SN131" s="109"/>
      <c r="SO131" s="109"/>
      <c r="SP131" s="109"/>
      <c r="SQ131" s="110"/>
      <c r="SR131" s="110"/>
      <c r="SS131" s="110"/>
      <c r="ST131" s="110"/>
      <c r="SU131" s="111"/>
      <c r="SV131" s="111"/>
      <c r="SW131" s="111"/>
      <c r="SX131" s="111"/>
      <c r="SY131" s="162"/>
      <c r="SZ131" s="162"/>
    </row>
    <row r="132" spans="1:520">
      <c r="A132" s="250"/>
      <c r="B132" s="250"/>
      <c r="C132" s="250"/>
      <c r="D132" s="115"/>
      <c r="E132" s="115"/>
      <c r="F132" s="115"/>
      <c r="G132" s="115"/>
      <c r="H132" s="115"/>
      <c r="I132" s="115"/>
      <c r="J132" s="115"/>
      <c r="K132" s="115"/>
      <c r="L132" s="152"/>
      <c r="M132" s="152"/>
      <c r="N132" s="115"/>
      <c r="O132" s="115"/>
      <c r="P132" s="115"/>
      <c r="Q132" s="115"/>
      <c r="R132" s="115"/>
      <c r="S132" s="115"/>
      <c r="T132" s="115"/>
      <c r="U132" s="115"/>
      <c r="V132" s="115"/>
      <c r="W132" s="115"/>
      <c r="X132" s="115"/>
      <c r="Y132" s="115"/>
      <c r="Z132" s="115"/>
      <c r="AA132" s="115"/>
      <c r="AB132" s="115"/>
      <c r="AC132" s="115"/>
      <c r="AD132" s="115"/>
      <c r="AE132" s="115"/>
      <c r="AF132" s="115"/>
      <c r="AG132" s="115"/>
      <c r="AH132" s="115"/>
      <c r="AI132" s="115"/>
      <c r="AJ132" s="115"/>
      <c r="AK132" s="115"/>
      <c r="AL132" s="115"/>
      <c r="AM132" s="115"/>
      <c r="AN132" s="115"/>
      <c r="AO132" s="115"/>
      <c r="AP132" s="115"/>
      <c r="AQ132" s="115"/>
      <c r="AR132" s="115"/>
      <c r="AS132" s="115"/>
      <c r="AT132" s="115"/>
      <c r="AU132" s="115"/>
      <c r="AV132" s="115"/>
      <c r="AW132" s="115"/>
      <c r="AX132" s="115"/>
      <c r="AY132" s="115"/>
      <c r="AZ132" s="115"/>
      <c r="BA132" s="115"/>
      <c r="BB132" s="115"/>
      <c r="BC132" s="115"/>
      <c r="BD132" s="115"/>
      <c r="BE132" s="115"/>
      <c r="BF132" s="191"/>
      <c r="BG132" s="115"/>
      <c r="BH132" s="115"/>
      <c r="BI132" s="115"/>
      <c r="BJ132" s="115"/>
      <c r="BK132" s="115"/>
      <c r="BL132" s="115"/>
      <c r="BM132" s="115"/>
      <c r="BN132" s="115"/>
      <c r="BO132" s="115"/>
      <c r="BP132" s="115"/>
      <c r="BQ132" s="115"/>
      <c r="BR132" s="115"/>
      <c r="BS132" s="115"/>
      <c r="BT132" s="115"/>
      <c r="BU132" s="115"/>
      <c r="BV132" s="115"/>
      <c r="BW132" s="115"/>
      <c r="BX132" s="115"/>
      <c r="BY132" s="115"/>
      <c r="BZ132" s="115"/>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72"/>
      <c r="DO132" s="115"/>
      <c r="DP132" s="115"/>
      <c r="DQ132" s="115"/>
      <c r="DR132" s="115"/>
      <c r="DS132" s="115"/>
      <c r="DT132" s="115"/>
      <c r="DU132" s="115"/>
      <c r="DV132" s="115"/>
      <c r="DW132" s="250"/>
      <c r="DX132" s="115"/>
      <c r="DY132" s="115"/>
      <c r="DZ132" s="115"/>
      <c r="EA132" s="115"/>
      <c r="EB132" s="115"/>
      <c r="EC132" s="115"/>
      <c r="ED132" s="115"/>
      <c r="EE132" s="161"/>
      <c r="EF132" s="262"/>
      <c r="EG132" s="161"/>
      <c r="EH132" s="129"/>
      <c r="EI132" s="129"/>
      <c r="EJ132" s="129"/>
      <c r="EK132" s="129"/>
      <c r="EL132" s="129"/>
      <c r="EM132" s="129"/>
      <c r="EN132" s="129"/>
      <c r="EO132" s="129"/>
      <c r="EP132" s="153"/>
      <c r="EQ132" s="153"/>
      <c r="ER132" s="129"/>
      <c r="ES132" s="129"/>
      <c r="ET132" s="129"/>
      <c r="EU132" s="129"/>
      <c r="EV132" s="129"/>
      <c r="EW132" s="129"/>
      <c r="EX132" s="129"/>
      <c r="EY132" s="129"/>
      <c r="EZ132" s="129"/>
      <c r="FA132" s="129"/>
      <c r="FB132" s="129"/>
      <c r="FC132" s="129"/>
      <c r="FD132" s="129"/>
      <c r="FE132" s="129"/>
      <c r="FF132" s="129"/>
      <c r="FG132" s="129"/>
      <c r="FH132" s="129"/>
      <c r="FI132" s="129"/>
      <c r="FJ132" s="129"/>
      <c r="FK132" s="129"/>
      <c r="FL132" s="129"/>
      <c r="FM132" s="129"/>
      <c r="FN132" s="129"/>
      <c r="FO132" s="129"/>
      <c r="FP132" s="129"/>
      <c r="FQ132" s="129"/>
      <c r="FR132" s="129"/>
      <c r="FS132" s="129"/>
      <c r="FT132" s="129"/>
      <c r="FU132" s="129"/>
      <c r="FV132" s="129"/>
      <c r="FW132" s="129"/>
      <c r="FX132" s="129"/>
      <c r="FY132" s="129"/>
      <c r="FZ132" s="129"/>
      <c r="GA132" s="129"/>
      <c r="GB132" s="129"/>
      <c r="GC132" s="129"/>
      <c r="GD132" s="129"/>
      <c r="GE132" s="129"/>
      <c r="GF132" s="129"/>
      <c r="GG132" s="129"/>
      <c r="GH132" s="129"/>
      <c r="GI132" s="129"/>
      <c r="GJ132" s="129"/>
      <c r="GK132" s="129"/>
      <c r="GL132" s="129"/>
      <c r="GM132" s="129"/>
      <c r="GN132" s="129"/>
      <c r="GO132" s="129"/>
      <c r="GP132" s="129"/>
      <c r="GQ132" s="129"/>
      <c r="GR132" s="129"/>
      <c r="GS132" s="129"/>
      <c r="GT132" s="129"/>
      <c r="GU132" s="129"/>
      <c r="GV132" s="129"/>
      <c r="GW132" s="129"/>
      <c r="GX132" s="129"/>
      <c r="GY132" s="129"/>
      <c r="GZ132" s="129"/>
      <c r="HA132" s="129"/>
      <c r="HB132" s="129"/>
      <c r="HC132" s="129"/>
      <c r="HD132" s="186"/>
      <c r="HE132" s="129"/>
      <c r="HF132" s="129"/>
      <c r="HG132" s="129"/>
      <c r="HH132" s="129"/>
      <c r="HI132" s="129"/>
      <c r="HJ132" s="129"/>
      <c r="HK132" s="129"/>
      <c r="HL132" s="129"/>
      <c r="HM132" s="129"/>
      <c r="HN132" s="129"/>
      <c r="HO132" s="129"/>
      <c r="HP132" s="129"/>
      <c r="HQ132" s="129"/>
      <c r="HR132" s="129"/>
      <c r="HS132" s="129"/>
      <c r="HT132" s="129"/>
      <c r="HU132" s="129"/>
      <c r="HV132" s="129"/>
      <c r="HW132" s="129"/>
      <c r="HX132" s="129"/>
      <c r="HY132" s="129"/>
      <c r="HZ132" s="129"/>
      <c r="IA132" s="129"/>
      <c r="IB132" s="129"/>
      <c r="IC132" s="129"/>
      <c r="ID132" s="129"/>
      <c r="IE132" s="129"/>
      <c r="IF132" s="129"/>
      <c r="IG132" s="129"/>
      <c r="IH132" s="129"/>
      <c r="II132" s="129"/>
      <c r="IJ132" s="129"/>
      <c r="IK132" s="129"/>
      <c r="IL132" s="177"/>
      <c r="IM132" s="129"/>
      <c r="IN132" s="129"/>
      <c r="IO132" s="129"/>
      <c r="IP132" s="129"/>
      <c r="IQ132" s="129"/>
      <c r="IR132" s="266"/>
      <c r="IS132" s="266"/>
      <c r="IT132" s="266"/>
      <c r="IU132" s="142"/>
      <c r="IV132" s="142"/>
      <c r="IW132" s="142"/>
      <c r="IX132" s="142"/>
      <c r="IY132" s="142"/>
      <c r="IZ132" s="142"/>
      <c r="JA132" s="142"/>
      <c r="JB132" s="142"/>
      <c r="JC132" s="154"/>
      <c r="JD132" s="154"/>
      <c r="JE132" s="142"/>
      <c r="JF132" s="142"/>
      <c r="JG132" s="142"/>
      <c r="JH132" s="142"/>
      <c r="JI132" s="142"/>
      <c r="JJ132" s="142"/>
      <c r="JK132" s="142"/>
      <c r="JL132" s="142"/>
      <c r="JM132" s="142"/>
      <c r="JN132" s="142"/>
      <c r="JO132" s="142"/>
      <c r="JP132" s="142"/>
      <c r="JQ132" s="142"/>
      <c r="JR132" s="142"/>
      <c r="JS132" s="142"/>
      <c r="JT132" s="142"/>
      <c r="JU132" s="145"/>
      <c r="JV132" s="142"/>
      <c r="JW132" s="142"/>
      <c r="JX132" s="142"/>
      <c r="JY132" s="142"/>
      <c r="JZ132" s="142"/>
      <c r="KA132" s="142"/>
      <c r="KB132" s="142"/>
      <c r="KC132" s="142"/>
      <c r="KD132" s="142"/>
      <c r="KE132" s="142"/>
      <c r="KF132" s="142"/>
      <c r="KG132" s="142"/>
      <c r="KH132" s="142"/>
      <c r="KI132" s="142"/>
      <c r="KJ132" s="142"/>
      <c r="KK132" s="142"/>
      <c r="KL132" s="142"/>
      <c r="KM132" s="142"/>
      <c r="KN132" s="142"/>
      <c r="KO132" s="142"/>
      <c r="KP132" s="142"/>
      <c r="KQ132" s="142"/>
      <c r="KR132" s="142"/>
      <c r="KS132" s="142"/>
      <c r="KT132" s="142"/>
      <c r="KU132" s="142"/>
      <c r="KV132" s="142"/>
      <c r="KW132" s="142"/>
      <c r="KX132" s="142"/>
      <c r="KY132" s="142"/>
      <c r="KZ132" s="142"/>
      <c r="LA132" s="142"/>
      <c r="LB132" s="142"/>
      <c r="LC132" s="142"/>
      <c r="LD132" s="142"/>
      <c r="LE132" s="142"/>
      <c r="LF132" s="142"/>
      <c r="LG132" s="142"/>
      <c r="LH132" s="142"/>
      <c r="LI132" s="142"/>
      <c r="LJ132" s="142"/>
      <c r="LK132" s="142"/>
      <c r="LL132" s="142"/>
      <c r="LM132" s="142"/>
      <c r="LN132" s="142"/>
      <c r="LO132" s="142"/>
      <c r="LP132" s="142"/>
      <c r="LQ132" s="194"/>
      <c r="LR132" s="142"/>
      <c r="LS132" s="142"/>
      <c r="LT132" s="142"/>
      <c r="LU132" s="142"/>
      <c r="LV132" s="142"/>
      <c r="LW132" s="142"/>
      <c r="LX132" s="142"/>
      <c r="LY132" s="142"/>
      <c r="LZ132" s="142"/>
      <c r="MA132" s="142"/>
      <c r="MB132" s="142"/>
      <c r="MC132" s="142"/>
      <c r="MD132" s="142"/>
      <c r="ME132" s="142"/>
      <c r="MF132" s="142"/>
      <c r="MG132" s="142"/>
      <c r="MH132" s="142"/>
      <c r="MI132" s="142"/>
      <c r="MJ132" s="142"/>
      <c r="MK132" s="142"/>
      <c r="ML132" s="142"/>
      <c r="MM132" s="142"/>
      <c r="MN132" s="142"/>
      <c r="MO132" s="142"/>
      <c r="MP132" s="142"/>
      <c r="MQ132" s="142"/>
      <c r="MR132" s="142"/>
      <c r="MS132" s="142"/>
      <c r="MT132" s="142"/>
      <c r="MU132" s="142"/>
      <c r="MV132" s="142"/>
      <c r="MW132" s="142"/>
      <c r="MX132" s="142"/>
      <c r="MY132" s="142"/>
      <c r="MZ132" s="142"/>
      <c r="NA132" s="181"/>
      <c r="NB132" s="142"/>
      <c r="NC132" s="142"/>
      <c r="ND132" s="142"/>
      <c r="NE132" s="271"/>
      <c r="NF132" s="271"/>
      <c r="NG132" s="271"/>
      <c r="NH132" s="128"/>
      <c r="NI132" s="128"/>
      <c r="NJ132" s="128"/>
      <c r="NK132" s="128"/>
      <c r="NL132" s="128"/>
      <c r="NM132" s="128"/>
      <c r="NN132" s="128"/>
      <c r="NO132" s="128"/>
      <c r="NP132" s="136"/>
      <c r="NQ132" s="136"/>
      <c r="NR132" s="128"/>
      <c r="NS132" s="128"/>
      <c r="NT132" s="128"/>
      <c r="NU132" s="128"/>
      <c r="NV132" s="128"/>
      <c r="NW132" s="128"/>
      <c r="NX132" s="128"/>
      <c r="NY132" s="128"/>
      <c r="NZ132" s="128"/>
      <c r="OA132" s="128"/>
      <c r="OB132" s="128"/>
      <c r="OC132" s="128"/>
      <c r="OD132" s="128"/>
      <c r="OE132" s="128"/>
      <c r="OF132" s="128"/>
      <c r="OG132" s="128"/>
      <c r="OH132" s="128"/>
      <c r="OI132" s="128"/>
      <c r="OJ132" s="128"/>
      <c r="OK132" s="128"/>
      <c r="OL132" s="128"/>
      <c r="OM132" s="128"/>
      <c r="ON132" s="128"/>
      <c r="OO132" s="128"/>
      <c r="OP132" s="128"/>
      <c r="OQ132" s="128"/>
      <c r="OR132" s="128"/>
      <c r="OS132" s="128"/>
      <c r="OT132" s="128"/>
      <c r="OU132" s="128"/>
      <c r="OV132" s="128"/>
      <c r="OW132" s="128"/>
      <c r="OX132" s="128"/>
      <c r="OY132" s="128"/>
      <c r="OZ132" s="128"/>
      <c r="PA132" s="128"/>
      <c r="PB132" s="128"/>
      <c r="PC132" s="128"/>
      <c r="PD132" s="128"/>
      <c r="PE132" s="128"/>
      <c r="PF132" s="128"/>
      <c r="PG132" s="128"/>
      <c r="PH132" s="128"/>
      <c r="PI132" s="128"/>
      <c r="PJ132" s="128"/>
      <c r="PK132" s="128"/>
      <c r="PL132" s="128"/>
      <c r="PM132" s="128"/>
      <c r="PN132" s="128"/>
      <c r="PO132" s="128"/>
      <c r="PP132" s="128"/>
      <c r="PQ132" s="128"/>
      <c r="PR132" s="128"/>
      <c r="PS132" s="128"/>
      <c r="PT132" s="128"/>
      <c r="PU132" s="128"/>
      <c r="PV132" s="128"/>
      <c r="PW132" s="128"/>
      <c r="PX132" s="128"/>
      <c r="PY132" s="128"/>
      <c r="PZ132" s="128"/>
      <c r="QA132" s="128"/>
      <c r="QB132" s="128"/>
      <c r="QC132" s="128"/>
      <c r="QD132" s="198"/>
      <c r="QE132" s="128"/>
      <c r="QF132" s="128"/>
      <c r="QG132" s="128"/>
      <c r="QH132" s="128"/>
      <c r="QI132" s="128"/>
      <c r="QJ132" s="128"/>
      <c r="QK132" s="128"/>
      <c r="QL132" s="128"/>
      <c r="QM132" s="128"/>
      <c r="QN132" s="128"/>
      <c r="QO132" s="128"/>
      <c r="QP132" s="128"/>
      <c r="QQ132" s="128"/>
      <c r="QR132" s="128"/>
      <c r="QS132" s="128"/>
      <c r="QT132" s="128"/>
      <c r="QU132" s="128"/>
      <c r="QV132" s="128"/>
      <c r="QW132" s="128"/>
      <c r="QX132" s="128"/>
      <c r="QY132" s="128"/>
      <c r="QZ132" s="128"/>
      <c r="RA132" s="128"/>
      <c r="RB132" s="128"/>
      <c r="RC132" s="128"/>
      <c r="RD132" s="128"/>
      <c r="RE132" s="128"/>
      <c r="RF132" s="128"/>
      <c r="RG132" s="128"/>
      <c r="RH132" s="128"/>
      <c r="RI132" s="128"/>
      <c r="RJ132" s="128"/>
      <c r="RK132" s="128"/>
      <c r="RL132" s="128"/>
      <c r="RM132" s="128"/>
      <c r="RN132" s="128"/>
      <c r="RO132" s="128"/>
      <c r="RP132" s="128"/>
      <c r="RQ132" s="128"/>
      <c r="RR132" s="105"/>
      <c r="RS132" s="113"/>
      <c r="RT132" s="105"/>
      <c r="RU132" s="105"/>
      <c r="RV132" s="105"/>
      <c r="RW132" s="105"/>
      <c r="RX132" s="105"/>
      <c r="RY132" s="105"/>
      <c r="RZ132" s="105"/>
      <c r="SA132" s="105"/>
      <c r="SB132" s="105"/>
      <c r="SC132" s="105"/>
      <c r="SD132" s="106"/>
      <c r="SE132" s="106"/>
      <c r="SF132" s="106"/>
      <c r="SG132" s="106"/>
      <c r="SH132" s="107"/>
      <c r="SI132" s="107"/>
      <c r="SJ132" s="107"/>
      <c r="SK132" s="107"/>
      <c r="SL132" s="108"/>
      <c r="SM132" s="109"/>
      <c r="SN132" s="109"/>
      <c r="SO132" s="109"/>
      <c r="SP132" s="109"/>
      <c r="SQ132" s="110"/>
      <c r="SR132" s="110"/>
      <c r="SS132" s="110"/>
      <c r="ST132" s="110"/>
      <c r="SU132" s="111"/>
      <c r="SV132" s="111"/>
      <c r="SW132" s="111"/>
      <c r="SX132" s="111"/>
      <c r="SY132" s="162"/>
      <c r="SZ132" s="162"/>
    </row>
    <row r="133" spans="1:520">
      <c r="A133" s="250"/>
      <c r="B133" s="250"/>
      <c r="C133" s="250"/>
      <c r="D133" s="115"/>
      <c r="E133" s="115"/>
      <c r="F133" s="115"/>
      <c r="G133" s="115"/>
      <c r="H133" s="115"/>
      <c r="I133" s="115"/>
      <c r="J133" s="115"/>
      <c r="K133" s="115"/>
      <c r="L133" s="152"/>
      <c r="M133" s="152"/>
      <c r="N133" s="115"/>
      <c r="O133" s="115"/>
      <c r="P133" s="115"/>
      <c r="Q133" s="115"/>
      <c r="R133" s="115"/>
      <c r="S133" s="115"/>
      <c r="T133" s="115"/>
      <c r="U133" s="115"/>
      <c r="V133" s="115"/>
      <c r="W133" s="115"/>
      <c r="X133" s="115"/>
      <c r="Y133" s="115"/>
      <c r="Z133" s="115"/>
      <c r="AA133" s="115"/>
      <c r="AB133" s="115"/>
      <c r="AC133" s="115"/>
      <c r="AD133" s="115"/>
      <c r="AE133" s="115"/>
      <c r="AF133" s="115"/>
      <c r="AG133" s="115"/>
      <c r="AH133" s="115"/>
      <c r="AI133" s="115"/>
      <c r="AJ133" s="115"/>
      <c r="AK133" s="115"/>
      <c r="AL133" s="115"/>
      <c r="AM133" s="115"/>
      <c r="AN133" s="115"/>
      <c r="AO133" s="115"/>
      <c r="AP133" s="115"/>
      <c r="AQ133" s="115"/>
      <c r="AR133" s="115"/>
      <c r="AS133" s="115"/>
      <c r="AT133" s="115"/>
      <c r="AU133" s="115"/>
      <c r="AV133" s="115"/>
      <c r="AW133" s="115"/>
      <c r="AX133" s="115"/>
      <c r="AY133" s="115"/>
      <c r="AZ133" s="115"/>
      <c r="BA133" s="115"/>
      <c r="BB133" s="115"/>
      <c r="BC133" s="115"/>
      <c r="BD133" s="115"/>
      <c r="BE133" s="115"/>
      <c r="BF133" s="191"/>
      <c r="BG133" s="115"/>
      <c r="BH133" s="115"/>
      <c r="BI133" s="115"/>
      <c r="BJ133" s="115"/>
      <c r="BK133" s="115"/>
      <c r="BL133" s="115"/>
      <c r="BM133" s="115"/>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72"/>
      <c r="DO133" s="115"/>
      <c r="DP133" s="115"/>
      <c r="DQ133" s="115"/>
      <c r="DR133" s="115"/>
      <c r="DS133" s="115"/>
      <c r="DT133" s="115"/>
      <c r="DU133" s="115"/>
      <c r="DV133" s="115"/>
      <c r="DW133" s="250"/>
      <c r="DX133" s="115"/>
      <c r="DY133" s="115"/>
      <c r="DZ133" s="115"/>
      <c r="EA133" s="115"/>
      <c r="EB133" s="115"/>
      <c r="EC133" s="115"/>
      <c r="ED133" s="115"/>
      <c r="EE133" s="161"/>
      <c r="EF133" s="262"/>
      <c r="EG133" s="161"/>
      <c r="EH133" s="129"/>
      <c r="EI133" s="129"/>
      <c r="EJ133" s="129"/>
      <c r="EK133" s="129"/>
      <c r="EL133" s="129"/>
      <c r="EM133" s="129"/>
      <c r="EN133" s="129"/>
      <c r="EO133" s="129"/>
      <c r="EP133" s="153"/>
      <c r="EQ133" s="153"/>
      <c r="ER133" s="129"/>
      <c r="ES133" s="129"/>
      <c r="ET133" s="129"/>
      <c r="EU133" s="129"/>
      <c r="EV133" s="129"/>
      <c r="EW133" s="129"/>
      <c r="EX133" s="129"/>
      <c r="EY133" s="129"/>
      <c r="EZ133" s="129"/>
      <c r="FA133" s="129"/>
      <c r="FB133" s="129"/>
      <c r="FC133" s="129"/>
      <c r="FD133" s="129"/>
      <c r="FE133" s="129"/>
      <c r="FF133" s="129"/>
      <c r="FG133" s="129"/>
      <c r="FH133" s="129"/>
      <c r="FI133" s="129"/>
      <c r="FJ133" s="129"/>
      <c r="FK133" s="129"/>
      <c r="FL133" s="129"/>
      <c r="FM133" s="129"/>
      <c r="FN133" s="129"/>
      <c r="FO133" s="129"/>
      <c r="FP133" s="129"/>
      <c r="FQ133" s="129"/>
      <c r="FR133" s="129"/>
      <c r="FS133" s="129"/>
      <c r="FT133" s="129"/>
      <c r="FU133" s="129"/>
      <c r="FV133" s="129"/>
      <c r="FW133" s="129"/>
      <c r="FX133" s="129"/>
      <c r="FY133" s="129"/>
      <c r="FZ133" s="129"/>
      <c r="GA133" s="129"/>
      <c r="GB133" s="129"/>
      <c r="GC133" s="129"/>
      <c r="GD133" s="129"/>
      <c r="GE133" s="129"/>
      <c r="GF133" s="129"/>
      <c r="GG133" s="129"/>
      <c r="GH133" s="129"/>
      <c r="GI133" s="129"/>
      <c r="GJ133" s="129"/>
      <c r="GK133" s="129"/>
      <c r="GL133" s="129"/>
      <c r="GM133" s="129"/>
      <c r="GN133" s="129"/>
      <c r="GO133" s="129"/>
      <c r="GP133" s="129"/>
      <c r="GQ133" s="129"/>
      <c r="GR133" s="129"/>
      <c r="GS133" s="129"/>
      <c r="GT133" s="129"/>
      <c r="GU133" s="129"/>
      <c r="GV133" s="129"/>
      <c r="GW133" s="129"/>
      <c r="GX133" s="129"/>
      <c r="GY133" s="129"/>
      <c r="GZ133" s="129"/>
      <c r="HA133" s="129"/>
      <c r="HB133" s="129"/>
      <c r="HC133" s="129"/>
      <c r="HD133" s="186"/>
      <c r="HE133" s="129"/>
      <c r="HF133" s="129"/>
      <c r="HG133" s="129"/>
      <c r="HH133" s="129"/>
      <c r="HI133" s="129"/>
      <c r="HJ133" s="129"/>
      <c r="HK133" s="129"/>
      <c r="HL133" s="129"/>
      <c r="HM133" s="129"/>
      <c r="HN133" s="129"/>
      <c r="HO133" s="129"/>
      <c r="HP133" s="129"/>
      <c r="HQ133" s="129"/>
      <c r="HR133" s="129"/>
      <c r="HS133" s="129"/>
      <c r="HT133" s="129"/>
      <c r="HU133" s="129"/>
      <c r="HV133" s="129"/>
      <c r="HW133" s="129"/>
      <c r="HX133" s="129"/>
      <c r="HY133" s="129"/>
      <c r="HZ133" s="129"/>
      <c r="IA133" s="129"/>
      <c r="IB133" s="129"/>
      <c r="IC133" s="129"/>
      <c r="ID133" s="129"/>
      <c r="IE133" s="129"/>
      <c r="IF133" s="129"/>
      <c r="IG133" s="129"/>
      <c r="IH133" s="129"/>
      <c r="II133" s="129"/>
      <c r="IJ133" s="129"/>
      <c r="IK133" s="129"/>
      <c r="IL133" s="177"/>
      <c r="IM133" s="129"/>
      <c r="IN133" s="129"/>
      <c r="IO133" s="129"/>
      <c r="IP133" s="129"/>
      <c r="IQ133" s="129"/>
      <c r="IR133" s="266"/>
      <c r="IS133" s="266"/>
      <c r="IT133" s="266"/>
      <c r="IU133" s="142"/>
      <c r="IV133" s="142"/>
      <c r="IW133" s="142"/>
      <c r="IX133" s="142"/>
      <c r="IY133" s="142"/>
      <c r="IZ133" s="142"/>
      <c r="JA133" s="142"/>
      <c r="JB133" s="142"/>
      <c r="JC133" s="154"/>
      <c r="JD133" s="154"/>
      <c r="JE133" s="142"/>
      <c r="JF133" s="142"/>
      <c r="JG133" s="142"/>
      <c r="JH133" s="142"/>
      <c r="JI133" s="142"/>
      <c r="JJ133" s="142"/>
      <c r="JK133" s="142"/>
      <c r="JL133" s="142"/>
      <c r="JM133" s="142"/>
      <c r="JN133" s="142"/>
      <c r="JO133" s="142"/>
      <c r="JP133" s="142"/>
      <c r="JQ133" s="142"/>
      <c r="JR133" s="142"/>
      <c r="JS133" s="142"/>
      <c r="JT133" s="142"/>
      <c r="JU133" s="145"/>
      <c r="JV133" s="142"/>
      <c r="JW133" s="142"/>
      <c r="JX133" s="142"/>
      <c r="JY133" s="142"/>
      <c r="JZ133" s="142"/>
      <c r="KA133" s="142"/>
      <c r="KB133" s="142"/>
      <c r="KC133" s="142"/>
      <c r="KD133" s="142"/>
      <c r="KE133" s="142"/>
      <c r="KF133" s="142"/>
      <c r="KG133" s="142"/>
      <c r="KH133" s="142"/>
      <c r="KI133" s="142"/>
      <c r="KJ133" s="142"/>
      <c r="KK133" s="142"/>
      <c r="KL133" s="142"/>
      <c r="KM133" s="142"/>
      <c r="KN133" s="142"/>
      <c r="KO133" s="142"/>
      <c r="KP133" s="142"/>
      <c r="KQ133" s="142"/>
      <c r="KR133" s="142"/>
      <c r="KS133" s="142"/>
      <c r="KT133" s="142"/>
      <c r="KU133" s="142"/>
      <c r="KV133" s="142"/>
      <c r="KW133" s="142"/>
      <c r="KX133" s="142"/>
      <c r="KY133" s="142"/>
      <c r="KZ133" s="142"/>
      <c r="LA133" s="142"/>
      <c r="LB133" s="142"/>
      <c r="LC133" s="142"/>
      <c r="LD133" s="142"/>
      <c r="LE133" s="142"/>
      <c r="LF133" s="142"/>
      <c r="LG133" s="142"/>
      <c r="LH133" s="142"/>
      <c r="LI133" s="142"/>
      <c r="LJ133" s="142"/>
      <c r="LK133" s="142"/>
      <c r="LL133" s="142"/>
      <c r="LM133" s="142"/>
      <c r="LN133" s="142"/>
      <c r="LO133" s="142"/>
      <c r="LP133" s="142"/>
      <c r="LQ133" s="194"/>
      <c r="LR133" s="142"/>
      <c r="LS133" s="142"/>
      <c r="LT133" s="142"/>
      <c r="LU133" s="142"/>
      <c r="LV133" s="142"/>
      <c r="LW133" s="142"/>
      <c r="LX133" s="142"/>
      <c r="LY133" s="142"/>
      <c r="LZ133" s="142"/>
      <c r="MA133" s="142"/>
      <c r="MB133" s="142"/>
      <c r="MC133" s="142"/>
      <c r="MD133" s="142"/>
      <c r="ME133" s="142"/>
      <c r="MF133" s="142"/>
      <c r="MG133" s="142"/>
      <c r="MH133" s="142"/>
      <c r="MI133" s="142"/>
      <c r="MJ133" s="142"/>
      <c r="MK133" s="142"/>
      <c r="ML133" s="142"/>
      <c r="MM133" s="142"/>
      <c r="MN133" s="142"/>
      <c r="MO133" s="142"/>
      <c r="MP133" s="142"/>
      <c r="MQ133" s="142"/>
      <c r="MR133" s="142"/>
      <c r="MS133" s="142"/>
      <c r="MT133" s="142"/>
      <c r="MU133" s="142"/>
      <c r="MV133" s="142"/>
      <c r="MW133" s="142"/>
      <c r="MX133" s="142"/>
      <c r="MY133" s="142"/>
      <c r="MZ133" s="142"/>
      <c r="NA133" s="181"/>
      <c r="NB133" s="142"/>
      <c r="NC133" s="142"/>
      <c r="ND133" s="142"/>
      <c r="NE133" s="271"/>
      <c r="NF133" s="271"/>
      <c r="NG133" s="271"/>
      <c r="NH133" s="128"/>
      <c r="NI133" s="128"/>
      <c r="NJ133" s="128"/>
      <c r="NK133" s="128"/>
      <c r="NL133" s="128"/>
      <c r="NM133" s="128"/>
      <c r="NN133" s="128"/>
      <c r="NO133" s="128"/>
      <c r="NP133" s="136"/>
      <c r="NQ133" s="136"/>
      <c r="NR133" s="128"/>
      <c r="NS133" s="128"/>
      <c r="NT133" s="128"/>
      <c r="NU133" s="128"/>
      <c r="NV133" s="128"/>
      <c r="NW133" s="128"/>
      <c r="NX133" s="128"/>
      <c r="NY133" s="128"/>
      <c r="NZ133" s="128"/>
      <c r="OA133" s="128"/>
      <c r="OB133" s="128"/>
      <c r="OC133" s="128"/>
      <c r="OD133" s="128"/>
      <c r="OE133" s="128"/>
      <c r="OF133" s="128"/>
      <c r="OG133" s="128"/>
      <c r="OH133" s="128"/>
      <c r="OI133" s="128"/>
      <c r="OJ133" s="128"/>
      <c r="OK133" s="128"/>
      <c r="OL133" s="128"/>
      <c r="OM133" s="128"/>
      <c r="ON133" s="128"/>
      <c r="OO133" s="128"/>
      <c r="OP133" s="128"/>
      <c r="OQ133" s="128"/>
      <c r="OR133" s="128"/>
      <c r="OS133" s="128"/>
      <c r="OT133" s="128"/>
      <c r="OU133" s="128"/>
      <c r="OV133" s="128"/>
      <c r="OW133" s="128"/>
      <c r="OX133" s="128"/>
      <c r="OY133" s="128"/>
      <c r="OZ133" s="128"/>
      <c r="PA133" s="128"/>
      <c r="PB133" s="128"/>
      <c r="PC133" s="128"/>
      <c r="PD133" s="128"/>
      <c r="PE133" s="128"/>
      <c r="PF133" s="128"/>
      <c r="PG133" s="128"/>
      <c r="PH133" s="128"/>
      <c r="PI133" s="128"/>
      <c r="PJ133" s="128"/>
      <c r="PK133" s="128"/>
      <c r="PL133" s="128"/>
      <c r="PM133" s="128"/>
      <c r="PN133" s="128"/>
      <c r="PO133" s="128"/>
      <c r="PP133" s="128"/>
      <c r="PQ133" s="128"/>
      <c r="PR133" s="128"/>
      <c r="PS133" s="128"/>
      <c r="PT133" s="128"/>
      <c r="PU133" s="128"/>
      <c r="PV133" s="128"/>
      <c r="PW133" s="128"/>
      <c r="PX133" s="128"/>
      <c r="PY133" s="128"/>
      <c r="PZ133" s="128"/>
      <c r="QA133" s="128"/>
      <c r="QB133" s="128"/>
      <c r="QC133" s="128"/>
      <c r="QD133" s="198"/>
      <c r="QE133" s="128"/>
      <c r="QF133" s="128"/>
      <c r="QG133" s="128"/>
      <c r="QH133" s="128"/>
      <c r="QI133" s="128"/>
      <c r="QJ133" s="128"/>
      <c r="QK133" s="128"/>
      <c r="QL133" s="128"/>
      <c r="QM133" s="128"/>
      <c r="QN133" s="128"/>
      <c r="QO133" s="128"/>
      <c r="QP133" s="128"/>
      <c r="QQ133" s="128"/>
      <c r="QR133" s="128"/>
      <c r="QS133" s="128"/>
      <c r="QT133" s="128"/>
      <c r="QU133" s="128"/>
      <c r="QV133" s="128"/>
      <c r="QW133" s="128"/>
      <c r="QX133" s="128"/>
      <c r="QY133" s="128"/>
      <c r="QZ133" s="128"/>
      <c r="RA133" s="128"/>
      <c r="RB133" s="128"/>
      <c r="RC133" s="128"/>
      <c r="RD133" s="128"/>
      <c r="RE133" s="128"/>
      <c r="RF133" s="128"/>
      <c r="RG133" s="128"/>
      <c r="RH133" s="128"/>
      <c r="RI133" s="128"/>
      <c r="RJ133" s="128"/>
      <c r="RK133" s="128"/>
      <c r="RL133" s="128"/>
      <c r="RM133" s="128"/>
      <c r="RN133" s="128"/>
      <c r="RO133" s="128"/>
      <c r="RP133" s="128"/>
      <c r="RQ133" s="128"/>
      <c r="RR133" s="105"/>
      <c r="RS133" s="113"/>
      <c r="RT133" s="105"/>
      <c r="RU133" s="105"/>
      <c r="RV133" s="105"/>
      <c r="RW133" s="105"/>
      <c r="RX133" s="105"/>
      <c r="RY133" s="105"/>
      <c r="RZ133" s="105"/>
      <c r="SA133" s="105"/>
      <c r="SB133" s="105"/>
      <c r="SC133" s="105"/>
      <c r="SD133" s="106"/>
      <c r="SE133" s="106"/>
      <c r="SF133" s="106"/>
      <c r="SG133" s="106"/>
      <c r="SH133" s="107"/>
      <c r="SI133" s="107"/>
      <c r="SJ133" s="107"/>
      <c r="SK133" s="107"/>
      <c r="SL133" s="108"/>
      <c r="SM133" s="109"/>
      <c r="SN133" s="109"/>
      <c r="SO133" s="109"/>
      <c r="SP133" s="109"/>
      <c r="SQ133" s="110"/>
      <c r="SR133" s="110"/>
      <c r="SS133" s="110"/>
      <c r="ST133" s="110"/>
      <c r="SU133" s="111"/>
      <c r="SV133" s="111"/>
      <c r="SW133" s="111"/>
      <c r="SX133" s="111"/>
      <c r="SY133" s="162"/>
      <c r="SZ133" s="162"/>
    </row>
    <row r="134" spans="1:520">
      <c r="A134" s="250"/>
      <c r="B134" s="250"/>
      <c r="C134" s="250"/>
      <c r="D134" s="115"/>
      <c r="E134" s="115"/>
      <c r="F134" s="115"/>
      <c r="G134" s="115"/>
      <c r="H134" s="115"/>
      <c r="I134" s="115"/>
      <c r="J134" s="115"/>
      <c r="K134" s="115"/>
      <c r="L134" s="152"/>
      <c r="M134" s="152"/>
      <c r="N134" s="115"/>
      <c r="O134" s="115"/>
      <c r="P134" s="115"/>
      <c r="Q134" s="115"/>
      <c r="R134" s="115"/>
      <c r="S134" s="115"/>
      <c r="T134" s="115"/>
      <c r="U134" s="115"/>
      <c r="V134" s="115"/>
      <c r="W134" s="115"/>
      <c r="X134" s="115"/>
      <c r="Y134" s="115"/>
      <c r="Z134" s="115"/>
      <c r="AA134" s="115"/>
      <c r="AB134" s="115"/>
      <c r="AC134" s="115"/>
      <c r="AD134" s="115"/>
      <c r="AE134" s="115"/>
      <c r="AF134" s="115"/>
      <c r="AG134" s="115"/>
      <c r="AH134" s="115"/>
      <c r="AI134" s="115"/>
      <c r="AJ134" s="115"/>
      <c r="AK134" s="115"/>
      <c r="AL134" s="115"/>
      <c r="AM134" s="115"/>
      <c r="AN134" s="115"/>
      <c r="AO134" s="115"/>
      <c r="AP134" s="115"/>
      <c r="AQ134" s="115"/>
      <c r="AR134" s="115"/>
      <c r="AS134" s="115"/>
      <c r="AT134" s="115"/>
      <c r="AU134" s="115"/>
      <c r="AV134" s="115"/>
      <c r="AW134" s="115"/>
      <c r="AX134" s="115"/>
      <c r="AY134" s="115"/>
      <c r="AZ134" s="115"/>
      <c r="BA134" s="115"/>
      <c r="BB134" s="115"/>
      <c r="BC134" s="115"/>
      <c r="BD134" s="115"/>
      <c r="BE134" s="115"/>
      <c r="BF134" s="191"/>
      <c r="BG134" s="115"/>
      <c r="BH134" s="115"/>
      <c r="BI134" s="115"/>
      <c r="BJ134" s="115"/>
      <c r="BK134" s="115"/>
      <c r="BL134" s="115"/>
      <c r="BM134" s="115"/>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72"/>
      <c r="DO134" s="115"/>
      <c r="DP134" s="115"/>
      <c r="DQ134" s="115"/>
      <c r="DR134" s="115"/>
      <c r="DS134" s="115"/>
      <c r="DT134" s="115"/>
      <c r="DU134" s="115"/>
      <c r="DV134" s="115"/>
      <c r="DW134" s="250"/>
      <c r="DX134" s="115"/>
      <c r="DY134" s="115"/>
      <c r="DZ134" s="115"/>
      <c r="EA134" s="115"/>
      <c r="EB134" s="115"/>
      <c r="EC134" s="115"/>
      <c r="ED134" s="115"/>
      <c r="EE134" s="161"/>
      <c r="EF134" s="262"/>
      <c r="EG134" s="161"/>
      <c r="EH134" s="129"/>
      <c r="EI134" s="129"/>
      <c r="EJ134" s="129"/>
      <c r="EK134" s="129"/>
      <c r="EL134" s="129"/>
      <c r="EM134" s="129"/>
      <c r="EN134" s="129"/>
      <c r="EO134" s="129"/>
      <c r="EP134" s="153"/>
      <c r="EQ134" s="153"/>
      <c r="ER134" s="129"/>
      <c r="ES134" s="129"/>
      <c r="ET134" s="129"/>
      <c r="EU134" s="129"/>
      <c r="EV134" s="129"/>
      <c r="EW134" s="129"/>
      <c r="EX134" s="129"/>
      <c r="EY134" s="129"/>
      <c r="EZ134" s="129"/>
      <c r="FA134" s="129"/>
      <c r="FB134" s="129"/>
      <c r="FC134" s="129"/>
      <c r="FD134" s="129"/>
      <c r="FE134" s="129"/>
      <c r="FF134" s="129"/>
      <c r="FG134" s="129"/>
      <c r="FH134" s="129"/>
      <c r="FI134" s="129"/>
      <c r="FJ134" s="129"/>
      <c r="FK134" s="129"/>
      <c r="FL134" s="129"/>
      <c r="FM134" s="129"/>
      <c r="FN134" s="129"/>
      <c r="FO134" s="129"/>
      <c r="FP134" s="129"/>
      <c r="FQ134" s="129"/>
      <c r="FR134" s="129"/>
      <c r="FS134" s="129"/>
      <c r="FT134" s="129"/>
      <c r="FU134" s="129"/>
      <c r="FV134" s="129"/>
      <c r="FW134" s="129"/>
      <c r="FX134" s="129"/>
      <c r="FY134" s="129"/>
      <c r="FZ134" s="129"/>
      <c r="GA134" s="129"/>
      <c r="GB134" s="129"/>
      <c r="GC134" s="129"/>
      <c r="GD134" s="129"/>
      <c r="GE134" s="129"/>
      <c r="GF134" s="129"/>
      <c r="GG134" s="129"/>
      <c r="GH134" s="129"/>
      <c r="GI134" s="129"/>
      <c r="GJ134" s="129"/>
      <c r="GK134" s="129"/>
      <c r="GL134" s="129"/>
      <c r="GM134" s="129"/>
      <c r="GN134" s="129"/>
      <c r="GO134" s="129"/>
      <c r="GP134" s="129"/>
      <c r="GQ134" s="129"/>
      <c r="GR134" s="129"/>
      <c r="GS134" s="129"/>
      <c r="GT134" s="129"/>
      <c r="GU134" s="129"/>
      <c r="GV134" s="129"/>
      <c r="GW134" s="129"/>
      <c r="GX134" s="129"/>
      <c r="GY134" s="129"/>
      <c r="GZ134" s="129"/>
      <c r="HA134" s="129"/>
      <c r="HB134" s="129"/>
      <c r="HC134" s="129"/>
      <c r="HD134" s="186"/>
      <c r="HE134" s="129"/>
      <c r="HF134" s="129"/>
      <c r="HG134" s="129"/>
      <c r="HH134" s="129"/>
      <c r="HI134" s="129"/>
      <c r="HJ134" s="129"/>
      <c r="HK134" s="129"/>
      <c r="HL134" s="129"/>
      <c r="HM134" s="129"/>
      <c r="HN134" s="129"/>
      <c r="HO134" s="129"/>
      <c r="HP134" s="129"/>
      <c r="HQ134" s="129"/>
      <c r="HR134" s="129"/>
      <c r="HS134" s="129"/>
      <c r="HT134" s="129"/>
      <c r="HU134" s="129"/>
      <c r="HV134" s="129"/>
      <c r="HW134" s="129"/>
      <c r="HX134" s="129"/>
      <c r="HY134" s="129"/>
      <c r="HZ134" s="129"/>
      <c r="IA134" s="129"/>
      <c r="IB134" s="129"/>
      <c r="IC134" s="129"/>
      <c r="ID134" s="129"/>
      <c r="IE134" s="129"/>
      <c r="IF134" s="129"/>
      <c r="IG134" s="129"/>
      <c r="IH134" s="129"/>
      <c r="II134" s="129"/>
      <c r="IJ134" s="129"/>
      <c r="IK134" s="129"/>
      <c r="IL134" s="177"/>
      <c r="IM134" s="129"/>
      <c r="IN134" s="129"/>
      <c r="IO134" s="129"/>
      <c r="IP134" s="129"/>
      <c r="IQ134" s="129"/>
      <c r="IR134" s="266"/>
      <c r="IS134" s="266"/>
      <c r="IT134" s="266"/>
      <c r="IU134" s="142"/>
      <c r="IV134" s="142"/>
      <c r="IW134" s="142"/>
      <c r="IX134" s="142"/>
      <c r="IY134" s="142"/>
      <c r="IZ134" s="142"/>
      <c r="JA134" s="142"/>
      <c r="JB134" s="142"/>
      <c r="JC134" s="154"/>
      <c r="JD134" s="154"/>
      <c r="JE134" s="142"/>
      <c r="JF134" s="142"/>
      <c r="JG134" s="142"/>
      <c r="JH134" s="142"/>
      <c r="JI134" s="142"/>
      <c r="JJ134" s="142"/>
      <c r="JK134" s="142"/>
      <c r="JL134" s="142"/>
      <c r="JM134" s="142"/>
      <c r="JN134" s="142"/>
      <c r="JO134" s="142"/>
      <c r="JP134" s="142"/>
      <c r="JQ134" s="142"/>
      <c r="JR134" s="142"/>
      <c r="JS134" s="142"/>
      <c r="JT134" s="142"/>
      <c r="JU134" s="145"/>
      <c r="JV134" s="142"/>
      <c r="JW134" s="142"/>
      <c r="JX134" s="142"/>
      <c r="JY134" s="142"/>
      <c r="JZ134" s="142"/>
      <c r="KA134" s="142"/>
      <c r="KB134" s="142"/>
      <c r="KC134" s="142"/>
      <c r="KD134" s="142"/>
      <c r="KE134" s="142"/>
      <c r="KF134" s="142"/>
      <c r="KG134" s="142"/>
      <c r="KH134" s="142"/>
      <c r="KI134" s="142"/>
      <c r="KJ134" s="142"/>
      <c r="KK134" s="142"/>
      <c r="KL134" s="142"/>
      <c r="KM134" s="142"/>
      <c r="KN134" s="142"/>
      <c r="KO134" s="142"/>
      <c r="KP134" s="142"/>
      <c r="KQ134" s="142"/>
      <c r="KR134" s="142"/>
      <c r="KS134" s="142"/>
      <c r="KT134" s="142"/>
      <c r="KU134" s="142"/>
      <c r="KV134" s="142"/>
      <c r="KW134" s="142"/>
      <c r="KX134" s="142"/>
      <c r="KY134" s="142"/>
      <c r="KZ134" s="142"/>
      <c r="LA134" s="142"/>
      <c r="LB134" s="142"/>
      <c r="LC134" s="142"/>
      <c r="LD134" s="142"/>
      <c r="LE134" s="142"/>
      <c r="LF134" s="142"/>
      <c r="LG134" s="142"/>
      <c r="LH134" s="142"/>
      <c r="LI134" s="142"/>
      <c r="LJ134" s="142"/>
      <c r="LK134" s="142"/>
      <c r="LL134" s="142"/>
      <c r="LM134" s="142"/>
      <c r="LN134" s="142"/>
      <c r="LO134" s="142"/>
      <c r="LP134" s="142"/>
      <c r="LQ134" s="194"/>
      <c r="LR134" s="142"/>
      <c r="LS134" s="142"/>
      <c r="LT134" s="142"/>
      <c r="LU134" s="142"/>
      <c r="LV134" s="142"/>
      <c r="LW134" s="142"/>
      <c r="LX134" s="142"/>
      <c r="LY134" s="142"/>
      <c r="LZ134" s="142"/>
      <c r="MA134" s="142"/>
      <c r="MB134" s="142"/>
      <c r="MC134" s="142"/>
      <c r="MD134" s="142"/>
      <c r="ME134" s="142"/>
      <c r="MF134" s="142"/>
      <c r="MG134" s="142"/>
      <c r="MH134" s="142"/>
      <c r="MI134" s="142"/>
      <c r="MJ134" s="142"/>
      <c r="MK134" s="142"/>
      <c r="ML134" s="142"/>
      <c r="MM134" s="142"/>
      <c r="MN134" s="142"/>
      <c r="MO134" s="142"/>
      <c r="MP134" s="142"/>
      <c r="MQ134" s="142"/>
      <c r="MR134" s="142"/>
      <c r="MS134" s="142"/>
      <c r="MT134" s="142"/>
      <c r="MU134" s="142"/>
      <c r="MV134" s="142"/>
      <c r="MW134" s="142"/>
      <c r="MX134" s="142"/>
      <c r="MY134" s="142"/>
      <c r="MZ134" s="142"/>
      <c r="NA134" s="181"/>
      <c r="NB134" s="142"/>
      <c r="NC134" s="142"/>
      <c r="ND134" s="142"/>
      <c r="NE134" s="271"/>
      <c r="NF134" s="271"/>
      <c r="NG134" s="271"/>
      <c r="NH134" s="128"/>
      <c r="NI134" s="128"/>
      <c r="NJ134" s="128"/>
      <c r="NK134" s="128"/>
      <c r="NL134" s="128"/>
      <c r="NM134" s="128"/>
      <c r="NN134" s="128"/>
      <c r="NO134" s="128"/>
      <c r="NP134" s="136"/>
      <c r="NQ134" s="136"/>
      <c r="NR134" s="128"/>
      <c r="NS134" s="128"/>
      <c r="NT134" s="128"/>
      <c r="NU134" s="128"/>
      <c r="NV134" s="128"/>
      <c r="NW134" s="128"/>
      <c r="NX134" s="128"/>
      <c r="NY134" s="128"/>
      <c r="NZ134" s="128"/>
      <c r="OA134" s="128"/>
      <c r="OB134" s="128"/>
      <c r="OC134" s="128"/>
      <c r="OD134" s="128"/>
      <c r="OE134" s="128"/>
      <c r="OF134" s="128"/>
      <c r="OG134" s="128"/>
      <c r="OH134" s="128"/>
      <c r="OI134" s="128"/>
      <c r="OJ134" s="128"/>
      <c r="OK134" s="128"/>
      <c r="OL134" s="128"/>
      <c r="OM134" s="128"/>
      <c r="ON134" s="128"/>
      <c r="OO134" s="128"/>
      <c r="OP134" s="128"/>
      <c r="OQ134" s="128"/>
      <c r="OR134" s="128"/>
      <c r="OS134" s="128"/>
      <c r="OT134" s="128"/>
      <c r="OU134" s="128"/>
      <c r="OV134" s="128"/>
      <c r="OW134" s="128"/>
      <c r="OX134" s="128"/>
      <c r="OY134" s="128"/>
      <c r="OZ134" s="128"/>
      <c r="PA134" s="128"/>
      <c r="PB134" s="128"/>
      <c r="PC134" s="128"/>
      <c r="PD134" s="128"/>
      <c r="PE134" s="128"/>
      <c r="PF134" s="128"/>
      <c r="PG134" s="128"/>
      <c r="PH134" s="128"/>
      <c r="PI134" s="128"/>
      <c r="PJ134" s="128"/>
      <c r="PK134" s="128"/>
      <c r="PL134" s="128"/>
      <c r="PM134" s="128"/>
      <c r="PN134" s="128"/>
      <c r="PO134" s="128"/>
      <c r="PP134" s="128"/>
      <c r="PQ134" s="128"/>
      <c r="PR134" s="128"/>
      <c r="PS134" s="128"/>
      <c r="PT134" s="128"/>
      <c r="PU134" s="128"/>
      <c r="PV134" s="128"/>
      <c r="PW134" s="128"/>
      <c r="PX134" s="128"/>
      <c r="PY134" s="128"/>
      <c r="PZ134" s="128"/>
      <c r="QA134" s="128"/>
      <c r="QB134" s="128"/>
      <c r="QC134" s="128"/>
      <c r="QD134" s="198"/>
      <c r="QE134" s="128"/>
      <c r="QF134" s="128"/>
      <c r="QG134" s="128"/>
      <c r="QH134" s="128"/>
      <c r="QI134" s="128"/>
      <c r="QJ134" s="128"/>
      <c r="QK134" s="128"/>
      <c r="QL134" s="128"/>
      <c r="QM134" s="128"/>
      <c r="QN134" s="128"/>
      <c r="QO134" s="128"/>
      <c r="QP134" s="128"/>
      <c r="QQ134" s="128"/>
      <c r="QR134" s="128"/>
      <c r="QS134" s="128"/>
      <c r="QT134" s="128"/>
      <c r="QU134" s="128"/>
      <c r="QV134" s="128"/>
      <c r="QW134" s="128"/>
      <c r="QX134" s="128"/>
      <c r="QY134" s="128"/>
      <c r="QZ134" s="128"/>
      <c r="RA134" s="128"/>
      <c r="RB134" s="128"/>
      <c r="RC134" s="128"/>
      <c r="RD134" s="128"/>
      <c r="RE134" s="128"/>
      <c r="RF134" s="128"/>
      <c r="RG134" s="128"/>
      <c r="RH134" s="128"/>
      <c r="RI134" s="128"/>
      <c r="RJ134" s="128"/>
      <c r="RK134" s="128"/>
      <c r="RL134" s="128"/>
      <c r="RM134" s="128"/>
      <c r="RN134" s="128"/>
      <c r="RO134" s="128"/>
      <c r="RP134" s="128"/>
      <c r="RQ134" s="128"/>
      <c r="RR134" s="105"/>
      <c r="RS134" s="113"/>
      <c r="RT134" s="105"/>
      <c r="RU134" s="105"/>
      <c r="RV134" s="105"/>
      <c r="RW134" s="105"/>
      <c r="RX134" s="105"/>
      <c r="RY134" s="105"/>
      <c r="RZ134" s="105"/>
      <c r="SA134" s="105"/>
      <c r="SB134" s="105"/>
      <c r="SC134" s="105"/>
      <c r="SD134" s="106"/>
      <c r="SE134" s="106"/>
      <c r="SF134" s="106"/>
      <c r="SG134" s="106"/>
      <c r="SH134" s="107"/>
      <c r="SI134" s="107"/>
      <c r="SJ134" s="107"/>
      <c r="SK134" s="107"/>
      <c r="SL134" s="108"/>
      <c r="SM134" s="109"/>
      <c r="SN134" s="109"/>
      <c r="SO134" s="109"/>
      <c r="SP134" s="109"/>
      <c r="SQ134" s="110"/>
      <c r="SR134" s="110"/>
      <c r="SS134" s="110"/>
      <c r="ST134" s="110"/>
      <c r="SU134" s="111"/>
      <c r="SV134" s="111"/>
      <c r="SW134" s="111"/>
      <c r="SX134" s="111"/>
      <c r="SY134" s="162"/>
      <c r="SZ134" s="162"/>
    </row>
    <row r="135" spans="1:520">
      <c r="A135" s="250"/>
      <c r="B135" s="250"/>
      <c r="C135" s="250"/>
      <c r="D135" s="115"/>
      <c r="E135" s="115"/>
      <c r="F135" s="115"/>
      <c r="G135" s="115"/>
      <c r="H135" s="115"/>
      <c r="I135" s="115"/>
      <c r="J135" s="115"/>
      <c r="K135" s="115"/>
      <c r="L135" s="152"/>
      <c r="M135" s="152"/>
      <c r="N135" s="115"/>
      <c r="O135" s="115"/>
      <c r="P135" s="115"/>
      <c r="Q135" s="115"/>
      <c r="R135" s="115"/>
      <c r="S135" s="115"/>
      <c r="T135" s="115"/>
      <c r="U135" s="115"/>
      <c r="V135" s="115"/>
      <c r="W135" s="115"/>
      <c r="X135" s="115"/>
      <c r="Y135" s="115"/>
      <c r="Z135" s="115"/>
      <c r="AA135" s="115"/>
      <c r="AB135" s="115"/>
      <c r="AC135" s="115"/>
      <c r="AD135" s="115"/>
      <c r="AE135" s="115"/>
      <c r="AF135" s="115"/>
      <c r="AG135" s="115"/>
      <c r="AH135" s="115"/>
      <c r="AI135" s="115"/>
      <c r="AJ135" s="115"/>
      <c r="AK135" s="115"/>
      <c r="AL135" s="115"/>
      <c r="AM135" s="115"/>
      <c r="AN135" s="115"/>
      <c r="AO135" s="115"/>
      <c r="AP135" s="115"/>
      <c r="AQ135" s="115"/>
      <c r="AR135" s="115"/>
      <c r="AS135" s="115"/>
      <c r="AT135" s="115"/>
      <c r="AU135" s="115"/>
      <c r="AV135" s="115"/>
      <c r="AW135" s="115"/>
      <c r="AX135" s="115"/>
      <c r="AY135" s="115"/>
      <c r="AZ135" s="115"/>
      <c r="BA135" s="115"/>
      <c r="BB135" s="115"/>
      <c r="BC135" s="115"/>
      <c r="BD135" s="115"/>
      <c r="BE135" s="115"/>
      <c r="BF135" s="191"/>
      <c r="BG135" s="115"/>
      <c r="BH135" s="115"/>
      <c r="BI135" s="115"/>
      <c r="BJ135" s="115"/>
      <c r="BK135" s="115"/>
      <c r="BL135" s="115"/>
      <c r="BM135" s="115"/>
      <c r="BN135" s="115"/>
      <c r="BO135" s="115"/>
      <c r="BP135" s="115"/>
      <c r="BQ135" s="115"/>
      <c r="BR135" s="115"/>
      <c r="BS135" s="115"/>
      <c r="BT135" s="115"/>
      <c r="BU135" s="115"/>
      <c r="BV135" s="115"/>
      <c r="BW135" s="115"/>
      <c r="BX135" s="115"/>
      <c r="BY135" s="115"/>
      <c r="BZ135" s="115"/>
      <c r="CA135" s="115"/>
      <c r="CB135" s="115"/>
      <c r="CC135" s="115"/>
      <c r="CD135" s="115"/>
      <c r="CE135" s="115"/>
      <c r="CF135" s="115"/>
      <c r="CG135" s="115"/>
      <c r="CH135" s="115"/>
      <c r="CI135" s="115"/>
      <c r="CJ135" s="115"/>
      <c r="CK135" s="115"/>
      <c r="CL135" s="115"/>
      <c r="CM135" s="115"/>
      <c r="CN135" s="115"/>
      <c r="CO135" s="115"/>
      <c r="CP135" s="115"/>
      <c r="CQ135" s="115"/>
      <c r="CR135" s="115"/>
      <c r="CS135" s="115"/>
      <c r="CT135" s="115"/>
      <c r="CU135" s="115"/>
      <c r="CV135" s="115"/>
      <c r="CW135" s="115"/>
      <c r="CX135" s="115"/>
      <c r="CY135" s="115"/>
      <c r="CZ135" s="115"/>
      <c r="DA135" s="115"/>
      <c r="DB135" s="115"/>
      <c r="DC135" s="115"/>
      <c r="DD135" s="115"/>
      <c r="DE135" s="115"/>
      <c r="DF135" s="115"/>
      <c r="DG135" s="115"/>
      <c r="DH135" s="115"/>
      <c r="DI135" s="115"/>
      <c r="DJ135" s="115"/>
      <c r="DK135" s="115"/>
      <c r="DL135" s="115"/>
      <c r="DM135" s="115"/>
      <c r="DN135" s="172"/>
      <c r="DO135" s="115"/>
      <c r="DP135" s="115"/>
      <c r="DQ135" s="115"/>
      <c r="DR135" s="115"/>
      <c r="DS135" s="115"/>
      <c r="DT135" s="115"/>
      <c r="DU135" s="115"/>
      <c r="DV135" s="115"/>
      <c r="DW135" s="250"/>
      <c r="DX135" s="115"/>
      <c r="DY135" s="115"/>
      <c r="DZ135" s="115"/>
      <c r="EA135" s="115"/>
      <c r="EB135" s="115"/>
      <c r="EC135" s="115"/>
      <c r="ED135" s="115"/>
      <c r="EE135" s="161"/>
      <c r="EF135" s="262"/>
      <c r="EG135" s="161"/>
      <c r="EH135" s="129"/>
      <c r="EI135" s="129"/>
      <c r="EJ135" s="129"/>
      <c r="EK135" s="129"/>
      <c r="EL135" s="129"/>
      <c r="EM135" s="129"/>
      <c r="EN135" s="129"/>
      <c r="EO135" s="129"/>
      <c r="EP135" s="153"/>
      <c r="EQ135" s="153"/>
      <c r="ER135" s="129"/>
      <c r="ES135" s="129"/>
      <c r="ET135" s="129"/>
      <c r="EU135" s="129"/>
      <c r="EV135" s="129"/>
      <c r="EW135" s="129"/>
      <c r="EX135" s="129"/>
      <c r="EY135" s="129"/>
      <c r="EZ135" s="129"/>
      <c r="FA135" s="129"/>
      <c r="FB135" s="129"/>
      <c r="FC135" s="129"/>
      <c r="FD135" s="129"/>
      <c r="FE135" s="129"/>
      <c r="FF135" s="129"/>
      <c r="FG135" s="129"/>
      <c r="FH135" s="129"/>
      <c r="FI135" s="129"/>
      <c r="FJ135" s="129"/>
      <c r="FK135" s="129"/>
      <c r="FL135" s="129"/>
      <c r="FM135" s="129"/>
      <c r="FN135" s="129"/>
      <c r="FO135" s="129"/>
      <c r="FP135" s="129"/>
      <c r="FQ135" s="129"/>
      <c r="FR135" s="129"/>
      <c r="FS135" s="129"/>
      <c r="FT135" s="129"/>
      <c r="FU135" s="129"/>
      <c r="FV135" s="129"/>
      <c r="FW135" s="129"/>
      <c r="FX135" s="129"/>
      <c r="FY135" s="129"/>
      <c r="FZ135" s="129"/>
      <c r="GA135" s="129"/>
      <c r="GB135" s="129"/>
      <c r="GC135" s="129"/>
      <c r="GD135" s="129"/>
      <c r="GE135" s="129"/>
      <c r="GF135" s="129"/>
      <c r="GG135" s="129"/>
      <c r="GH135" s="129"/>
      <c r="GI135" s="129"/>
      <c r="GJ135" s="129"/>
      <c r="GK135" s="129"/>
      <c r="GL135" s="129"/>
      <c r="GM135" s="129"/>
      <c r="GN135" s="129"/>
      <c r="GO135" s="129"/>
      <c r="GP135" s="129"/>
      <c r="GQ135" s="129"/>
      <c r="GR135" s="129"/>
      <c r="GS135" s="129"/>
      <c r="GT135" s="129"/>
      <c r="GU135" s="129"/>
      <c r="GV135" s="129"/>
      <c r="GW135" s="129"/>
      <c r="GX135" s="129"/>
      <c r="GY135" s="129"/>
      <c r="GZ135" s="129"/>
      <c r="HA135" s="129"/>
      <c r="HB135" s="129"/>
      <c r="HC135" s="129"/>
      <c r="HD135" s="186"/>
      <c r="HE135" s="129"/>
      <c r="HF135" s="129"/>
      <c r="HG135" s="129"/>
      <c r="HH135" s="129"/>
      <c r="HI135" s="129"/>
      <c r="HJ135" s="129"/>
      <c r="HK135" s="129"/>
      <c r="HL135" s="129"/>
      <c r="HM135" s="129"/>
      <c r="HN135" s="129"/>
      <c r="HO135" s="129"/>
      <c r="HP135" s="129"/>
      <c r="HQ135" s="129"/>
      <c r="HR135" s="129"/>
      <c r="HS135" s="129"/>
      <c r="HT135" s="129"/>
      <c r="HU135" s="129"/>
      <c r="HV135" s="129"/>
      <c r="HW135" s="129"/>
      <c r="HX135" s="129"/>
      <c r="HY135" s="129"/>
      <c r="HZ135" s="129"/>
      <c r="IA135" s="129"/>
      <c r="IB135" s="129"/>
      <c r="IC135" s="129"/>
      <c r="ID135" s="129"/>
      <c r="IE135" s="129"/>
      <c r="IF135" s="129"/>
      <c r="IG135" s="129"/>
      <c r="IH135" s="129"/>
      <c r="II135" s="129"/>
      <c r="IJ135" s="129"/>
      <c r="IK135" s="129"/>
      <c r="IL135" s="177"/>
      <c r="IM135" s="129"/>
      <c r="IN135" s="129"/>
      <c r="IO135" s="129"/>
      <c r="IP135" s="129"/>
      <c r="IQ135" s="129"/>
      <c r="IR135" s="266"/>
      <c r="IS135" s="266"/>
      <c r="IT135" s="266"/>
      <c r="IU135" s="142"/>
      <c r="IV135" s="142"/>
      <c r="IW135" s="142"/>
      <c r="IX135" s="142"/>
      <c r="IY135" s="142"/>
      <c r="IZ135" s="142"/>
      <c r="JA135" s="142"/>
      <c r="JB135" s="142"/>
      <c r="JC135" s="154"/>
      <c r="JD135" s="154"/>
      <c r="JE135" s="142"/>
      <c r="JF135" s="142"/>
      <c r="JG135" s="142"/>
      <c r="JH135" s="142"/>
      <c r="JI135" s="142"/>
      <c r="JJ135" s="142"/>
      <c r="JK135" s="142"/>
      <c r="JL135" s="142"/>
      <c r="JM135" s="142"/>
      <c r="JN135" s="142"/>
      <c r="JO135" s="142"/>
      <c r="JP135" s="142"/>
      <c r="JQ135" s="142"/>
      <c r="JR135" s="142"/>
      <c r="JS135" s="142"/>
      <c r="JT135" s="142"/>
      <c r="JU135" s="145"/>
      <c r="JV135" s="142"/>
      <c r="JW135" s="142"/>
      <c r="JX135" s="142"/>
      <c r="JY135" s="142"/>
      <c r="JZ135" s="142"/>
      <c r="KA135" s="142"/>
      <c r="KB135" s="142"/>
      <c r="KC135" s="142"/>
      <c r="KD135" s="142"/>
      <c r="KE135" s="142"/>
      <c r="KF135" s="142"/>
      <c r="KG135" s="142"/>
      <c r="KH135" s="142"/>
      <c r="KI135" s="142"/>
      <c r="KJ135" s="142"/>
      <c r="KK135" s="142"/>
      <c r="KL135" s="142"/>
      <c r="KM135" s="142"/>
      <c r="KN135" s="142"/>
      <c r="KO135" s="142"/>
      <c r="KP135" s="142"/>
      <c r="KQ135" s="142"/>
      <c r="KR135" s="142"/>
      <c r="KS135" s="142"/>
      <c r="KT135" s="142"/>
      <c r="KU135" s="142"/>
      <c r="KV135" s="142"/>
      <c r="KW135" s="142"/>
      <c r="KX135" s="142"/>
      <c r="KY135" s="142"/>
      <c r="KZ135" s="142"/>
      <c r="LA135" s="142"/>
      <c r="LB135" s="142"/>
      <c r="LC135" s="142"/>
      <c r="LD135" s="142"/>
      <c r="LE135" s="142"/>
      <c r="LF135" s="142"/>
      <c r="LG135" s="142"/>
      <c r="LH135" s="142"/>
      <c r="LI135" s="142"/>
      <c r="LJ135" s="142"/>
      <c r="LK135" s="142"/>
      <c r="LL135" s="142"/>
      <c r="LM135" s="142"/>
      <c r="LN135" s="142"/>
      <c r="LO135" s="142"/>
      <c r="LP135" s="142"/>
      <c r="LQ135" s="194"/>
      <c r="LR135" s="142"/>
      <c r="LS135" s="142"/>
      <c r="LT135" s="142"/>
      <c r="LU135" s="142"/>
      <c r="LV135" s="142"/>
      <c r="LW135" s="142"/>
      <c r="LX135" s="142"/>
      <c r="LY135" s="142"/>
      <c r="LZ135" s="142"/>
      <c r="MA135" s="142"/>
      <c r="MB135" s="142"/>
      <c r="MC135" s="142"/>
      <c r="MD135" s="142"/>
      <c r="ME135" s="142"/>
      <c r="MF135" s="142"/>
      <c r="MG135" s="142"/>
      <c r="MH135" s="142"/>
      <c r="MI135" s="142"/>
      <c r="MJ135" s="142"/>
      <c r="MK135" s="142"/>
      <c r="ML135" s="142"/>
      <c r="MM135" s="142"/>
      <c r="MN135" s="142"/>
      <c r="MO135" s="142"/>
      <c r="MP135" s="142"/>
      <c r="MQ135" s="142"/>
      <c r="MR135" s="142"/>
      <c r="MS135" s="142"/>
      <c r="MT135" s="142"/>
      <c r="MU135" s="142"/>
      <c r="MV135" s="142"/>
      <c r="MW135" s="142"/>
      <c r="MX135" s="142"/>
      <c r="MY135" s="142"/>
      <c r="MZ135" s="142"/>
      <c r="NA135" s="181"/>
      <c r="NB135" s="142"/>
      <c r="NC135" s="142"/>
      <c r="ND135" s="142"/>
      <c r="NE135" s="271"/>
      <c r="NF135" s="271"/>
      <c r="NG135" s="271"/>
      <c r="NH135" s="128"/>
      <c r="NI135" s="128"/>
      <c r="NJ135" s="128"/>
      <c r="NK135" s="128"/>
      <c r="NL135" s="128"/>
      <c r="NM135" s="128"/>
      <c r="NN135" s="128"/>
      <c r="NO135" s="128"/>
      <c r="NP135" s="136"/>
      <c r="NQ135" s="136"/>
      <c r="NR135" s="128"/>
      <c r="NS135" s="128"/>
      <c r="NT135" s="128"/>
      <c r="NU135" s="128"/>
      <c r="NV135" s="128"/>
      <c r="NW135" s="128"/>
      <c r="NX135" s="128"/>
      <c r="NY135" s="128"/>
      <c r="NZ135" s="128"/>
      <c r="OA135" s="128"/>
      <c r="OB135" s="128"/>
      <c r="OC135" s="128"/>
      <c r="OD135" s="128"/>
      <c r="OE135" s="128"/>
      <c r="OF135" s="128"/>
      <c r="OG135" s="128"/>
      <c r="OH135" s="128"/>
      <c r="OI135" s="128"/>
      <c r="OJ135" s="128"/>
      <c r="OK135" s="128"/>
      <c r="OL135" s="128"/>
      <c r="OM135" s="128"/>
      <c r="ON135" s="128"/>
      <c r="OO135" s="128"/>
      <c r="OP135" s="128"/>
      <c r="OQ135" s="128"/>
      <c r="OR135" s="128"/>
      <c r="OS135" s="128"/>
      <c r="OT135" s="128"/>
      <c r="OU135" s="128"/>
      <c r="OV135" s="128"/>
      <c r="OW135" s="128"/>
      <c r="OX135" s="128"/>
      <c r="OY135" s="128"/>
      <c r="OZ135" s="128"/>
      <c r="PA135" s="128"/>
      <c r="PB135" s="128"/>
      <c r="PC135" s="128"/>
      <c r="PD135" s="128"/>
      <c r="PE135" s="128"/>
      <c r="PF135" s="128"/>
      <c r="PG135" s="128"/>
      <c r="PH135" s="128"/>
      <c r="PI135" s="128"/>
      <c r="PJ135" s="128"/>
      <c r="PK135" s="128"/>
      <c r="PL135" s="128"/>
      <c r="PM135" s="128"/>
      <c r="PN135" s="128"/>
      <c r="PO135" s="128"/>
      <c r="PP135" s="128"/>
      <c r="PQ135" s="128"/>
      <c r="PR135" s="128"/>
      <c r="PS135" s="128"/>
      <c r="PT135" s="128"/>
      <c r="PU135" s="128"/>
      <c r="PV135" s="128"/>
      <c r="PW135" s="128"/>
      <c r="PX135" s="128"/>
      <c r="PY135" s="128"/>
      <c r="PZ135" s="128"/>
      <c r="QA135" s="128"/>
      <c r="QB135" s="128"/>
      <c r="QC135" s="128"/>
      <c r="QD135" s="198"/>
      <c r="QE135" s="128"/>
      <c r="QF135" s="128"/>
      <c r="QG135" s="128"/>
      <c r="QH135" s="128"/>
      <c r="QI135" s="128"/>
      <c r="QJ135" s="128"/>
      <c r="QK135" s="128"/>
      <c r="QL135" s="128"/>
      <c r="QM135" s="128"/>
      <c r="QN135" s="128"/>
      <c r="QO135" s="128"/>
      <c r="QP135" s="128"/>
      <c r="QQ135" s="128"/>
      <c r="QR135" s="128"/>
      <c r="QS135" s="128"/>
      <c r="QT135" s="128"/>
      <c r="QU135" s="128"/>
      <c r="QV135" s="128"/>
      <c r="QW135" s="128"/>
      <c r="QX135" s="128"/>
      <c r="QY135" s="128"/>
      <c r="QZ135" s="128"/>
      <c r="RA135" s="128"/>
      <c r="RB135" s="128"/>
      <c r="RC135" s="128"/>
      <c r="RD135" s="128"/>
      <c r="RE135" s="128"/>
      <c r="RF135" s="128"/>
      <c r="RG135" s="128"/>
      <c r="RH135" s="128"/>
      <c r="RI135" s="128"/>
      <c r="RJ135" s="128"/>
      <c r="RK135" s="128"/>
      <c r="RL135" s="128"/>
      <c r="RM135" s="128"/>
      <c r="RN135" s="128"/>
      <c r="RO135" s="128"/>
      <c r="RP135" s="128"/>
      <c r="RQ135" s="128"/>
      <c r="RR135" s="105"/>
      <c r="RS135" s="113"/>
      <c r="RT135" s="105"/>
      <c r="RU135" s="105"/>
      <c r="RV135" s="105"/>
      <c r="RW135" s="105"/>
      <c r="RX135" s="105"/>
      <c r="RY135" s="105"/>
      <c r="RZ135" s="105"/>
      <c r="SA135" s="105"/>
      <c r="SB135" s="105"/>
      <c r="SC135" s="105"/>
      <c r="SD135" s="106"/>
      <c r="SE135" s="106"/>
      <c r="SF135" s="106"/>
      <c r="SG135" s="106"/>
      <c r="SH135" s="107"/>
      <c r="SI135" s="107"/>
      <c r="SJ135" s="107"/>
      <c r="SK135" s="107"/>
      <c r="SL135" s="108"/>
      <c r="SM135" s="109"/>
      <c r="SN135" s="109"/>
      <c r="SO135" s="109"/>
      <c r="SP135" s="109"/>
      <c r="SQ135" s="110"/>
      <c r="SR135" s="110"/>
      <c r="SS135" s="110"/>
      <c r="ST135" s="110"/>
      <c r="SU135" s="111"/>
      <c r="SV135" s="111"/>
      <c r="SW135" s="111"/>
      <c r="SX135" s="111"/>
      <c r="SY135" s="162"/>
      <c r="SZ135" s="162"/>
    </row>
    <row r="136" spans="1:520">
      <c r="A136" s="250"/>
      <c r="B136" s="250"/>
      <c r="C136" s="250"/>
      <c r="D136" s="115"/>
      <c r="E136" s="115"/>
      <c r="F136" s="115"/>
      <c r="G136" s="115"/>
      <c r="H136" s="115"/>
      <c r="I136" s="115"/>
      <c r="J136" s="115"/>
      <c r="K136" s="115"/>
      <c r="L136" s="152"/>
      <c r="M136" s="152"/>
      <c r="N136" s="115"/>
      <c r="O136" s="115"/>
      <c r="P136" s="115"/>
      <c r="Q136" s="115"/>
      <c r="R136" s="115"/>
      <c r="S136" s="115"/>
      <c r="T136" s="115"/>
      <c r="U136" s="115"/>
      <c r="V136" s="115"/>
      <c r="W136" s="115"/>
      <c r="X136" s="115"/>
      <c r="Y136" s="115"/>
      <c r="Z136" s="115"/>
      <c r="AA136" s="115"/>
      <c r="AB136" s="115"/>
      <c r="AC136" s="115"/>
      <c r="AD136" s="115"/>
      <c r="AE136" s="115"/>
      <c r="AF136" s="115"/>
      <c r="AG136" s="115"/>
      <c r="AH136" s="115"/>
      <c r="AI136" s="115"/>
      <c r="AJ136" s="115"/>
      <c r="AK136" s="115"/>
      <c r="AL136" s="115"/>
      <c r="AM136" s="115"/>
      <c r="AN136" s="115"/>
      <c r="AO136" s="115"/>
      <c r="AP136" s="115"/>
      <c r="AQ136" s="115"/>
      <c r="AR136" s="115"/>
      <c r="AS136" s="115"/>
      <c r="AT136" s="115"/>
      <c r="AU136" s="115"/>
      <c r="AV136" s="115"/>
      <c r="AW136" s="115"/>
      <c r="AX136" s="115"/>
      <c r="AY136" s="115"/>
      <c r="AZ136" s="115"/>
      <c r="BA136" s="115"/>
      <c r="BB136" s="115"/>
      <c r="BC136" s="115"/>
      <c r="BD136" s="115"/>
      <c r="BE136" s="115"/>
      <c r="BF136" s="191"/>
      <c r="BG136" s="115"/>
      <c r="BH136" s="115"/>
      <c r="BI136" s="115"/>
      <c r="BJ136" s="115"/>
      <c r="BK136" s="115"/>
      <c r="BL136" s="115"/>
      <c r="BM136" s="115"/>
      <c r="BN136" s="115"/>
      <c r="BO136" s="115"/>
      <c r="BP136" s="115"/>
      <c r="BQ136" s="115"/>
      <c r="BR136" s="115"/>
      <c r="BS136" s="115"/>
      <c r="BT136" s="115"/>
      <c r="BU136" s="115"/>
      <c r="BV136" s="115"/>
      <c r="BW136" s="115"/>
      <c r="BX136" s="115"/>
      <c r="BY136" s="115"/>
      <c r="BZ136" s="115"/>
      <c r="CA136" s="115"/>
      <c r="CB136" s="115"/>
      <c r="CC136" s="115"/>
      <c r="CD136" s="115"/>
      <c r="CE136" s="115"/>
      <c r="CF136" s="115"/>
      <c r="CG136" s="115"/>
      <c r="CH136" s="115"/>
      <c r="CI136" s="115"/>
      <c r="CJ136" s="115"/>
      <c r="CK136" s="115"/>
      <c r="CL136" s="115"/>
      <c r="CM136" s="115"/>
      <c r="CN136" s="115"/>
      <c r="CO136" s="115"/>
      <c r="CP136" s="115"/>
      <c r="CQ136" s="115"/>
      <c r="CR136" s="115"/>
      <c r="CS136" s="115"/>
      <c r="CT136" s="115"/>
      <c r="CU136" s="115"/>
      <c r="CV136" s="115"/>
      <c r="CW136" s="115"/>
      <c r="CX136" s="115"/>
      <c r="CY136" s="115"/>
      <c r="CZ136" s="115"/>
      <c r="DA136" s="115"/>
      <c r="DB136" s="115"/>
      <c r="DC136" s="115"/>
      <c r="DD136" s="115"/>
      <c r="DE136" s="115"/>
      <c r="DF136" s="115"/>
      <c r="DG136" s="115"/>
      <c r="DH136" s="115"/>
      <c r="DI136" s="115"/>
      <c r="DJ136" s="115"/>
      <c r="DK136" s="115"/>
      <c r="DL136" s="115"/>
      <c r="DM136" s="115"/>
      <c r="DN136" s="172"/>
      <c r="DO136" s="115"/>
      <c r="DP136" s="115"/>
      <c r="DQ136" s="115"/>
      <c r="DR136" s="115"/>
      <c r="DS136" s="115"/>
      <c r="DT136" s="115"/>
      <c r="DU136" s="115"/>
      <c r="DV136" s="115"/>
      <c r="DW136" s="250"/>
      <c r="DX136" s="115"/>
      <c r="DY136" s="115"/>
      <c r="DZ136" s="115"/>
      <c r="EA136" s="115"/>
      <c r="EB136" s="115"/>
      <c r="EC136" s="115"/>
      <c r="ED136" s="115"/>
      <c r="EE136" s="161"/>
      <c r="EF136" s="262"/>
      <c r="EG136" s="161"/>
      <c r="EH136" s="129"/>
      <c r="EI136" s="129"/>
      <c r="EJ136" s="129"/>
      <c r="EK136" s="129"/>
      <c r="EL136" s="129"/>
      <c r="EM136" s="129"/>
      <c r="EN136" s="129"/>
      <c r="EO136" s="129"/>
      <c r="EP136" s="153"/>
      <c r="EQ136" s="153"/>
      <c r="ER136" s="129"/>
      <c r="ES136" s="129"/>
      <c r="ET136" s="129"/>
      <c r="EU136" s="129"/>
      <c r="EV136" s="129"/>
      <c r="EW136" s="129"/>
      <c r="EX136" s="129"/>
      <c r="EY136" s="129"/>
      <c r="EZ136" s="129"/>
      <c r="FA136" s="129"/>
      <c r="FB136" s="129"/>
      <c r="FC136" s="129"/>
      <c r="FD136" s="129"/>
      <c r="FE136" s="129"/>
      <c r="FF136" s="129"/>
      <c r="FG136" s="129"/>
      <c r="FH136" s="129"/>
      <c r="FI136" s="129"/>
      <c r="FJ136" s="129"/>
      <c r="FK136" s="129"/>
      <c r="FL136" s="129"/>
      <c r="FM136" s="129"/>
      <c r="FN136" s="129"/>
      <c r="FO136" s="129"/>
      <c r="FP136" s="129"/>
      <c r="FQ136" s="129"/>
      <c r="FR136" s="129"/>
      <c r="FS136" s="129"/>
      <c r="FT136" s="129"/>
      <c r="FU136" s="129"/>
      <c r="FV136" s="129"/>
      <c r="FW136" s="129"/>
      <c r="FX136" s="129"/>
      <c r="FY136" s="129"/>
      <c r="FZ136" s="129"/>
      <c r="GA136" s="129"/>
      <c r="GB136" s="129"/>
      <c r="GC136" s="129"/>
      <c r="GD136" s="129"/>
      <c r="GE136" s="129"/>
      <c r="GF136" s="129"/>
      <c r="GG136" s="129"/>
      <c r="GH136" s="129"/>
      <c r="GI136" s="129"/>
      <c r="GJ136" s="129"/>
      <c r="GK136" s="129"/>
      <c r="GL136" s="129"/>
      <c r="GM136" s="129"/>
      <c r="GN136" s="129"/>
      <c r="GO136" s="129"/>
      <c r="GP136" s="129"/>
      <c r="GQ136" s="129"/>
      <c r="GR136" s="129"/>
      <c r="GS136" s="129"/>
      <c r="GT136" s="129"/>
      <c r="GU136" s="129"/>
      <c r="GV136" s="129"/>
      <c r="GW136" s="129"/>
      <c r="GX136" s="129"/>
      <c r="GY136" s="129"/>
      <c r="GZ136" s="129"/>
      <c r="HA136" s="129"/>
      <c r="HB136" s="129"/>
      <c r="HC136" s="129"/>
      <c r="HD136" s="186"/>
      <c r="HE136" s="129"/>
      <c r="HF136" s="129"/>
      <c r="HG136" s="129"/>
      <c r="HH136" s="129"/>
      <c r="HI136" s="129"/>
      <c r="HJ136" s="129"/>
      <c r="HK136" s="129"/>
      <c r="HL136" s="129"/>
      <c r="HM136" s="129"/>
      <c r="HN136" s="129"/>
      <c r="HO136" s="129"/>
      <c r="HP136" s="129"/>
      <c r="HQ136" s="129"/>
      <c r="HR136" s="129"/>
      <c r="HS136" s="129"/>
      <c r="HT136" s="129"/>
      <c r="HU136" s="129"/>
      <c r="HV136" s="129"/>
      <c r="HW136" s="129"/>
      <c r="HX136" s="129"/>
      <c r="HY136" s="129"/>
      <c r="HZ136" s="129"/>
      <c r="IA136" s="129"/>
      <c r="IB136" s="129"/>
      <c r="IC136" s="129"/>
      <c r="ID136" s="129"/>
      <c r="IE136" s="129"/>
      <c r="IF136" s="129"/>
      <c r="IG136" s="129"/>
      <c r="IH136" s="129"/>
      <c r="II136" s="129"/>
      <c r="IJ136" s="129"/>
      <c r="IK136" s="129"/>
      <c r="IL136" s="177"/>
      <c r="IM136" s="129"/>
      <c r="IN136" s="129"/>
      <c r="IO136" s="129"/>
      <c r="IP136" s="129"/>
      <c r="IQ136" s="129"/>
      <c r="IR136" s="266"/>
      <c r="IS136" s="266"/>
      <c r="IT136" s="266"/>
      <c r="IU136" s="142"/>
      <c r="IV136" s="142"/>
      <c r="IW136" s="142"/>
      <c r="IX136" s="142"/>
      <c r="IY136" s="142"/>
      <c r="IZ136" s="142"/>
      <c r="JA136" s="142"/>
      <c r="JB136" s="142"/>
      <c r="JC136" s="154"/>
      <c r="JD136" s="154"/>
      <c r="JE136" s="142"/>
      <c r="JF136" s="142"/>
      <c r="JG136" s="142"/>
      <c r="JH136" s="142"/>
      <c r="JI136" s="142"/>
      <c r="JJ136" s="142"/>
      <c r="JK136" s="142"/>
      <c r="JL136" s="142"/>
      <c r="JM136" s="142"/>
      <c r="JN136" s="142"/>
      <c r="JO136" s="142"/>
      <c r="JP136" s="142"/>
      <c r="JQ136" s="142"/>
      <c r="JR136" s="142"/>
      <c r="JS136" s="142"/>
      <c r="JT136" s="142"/>
      <c r="JU136" s="145"/>
      <c r="JV136" s="142"/>
      <c r="JW136" s="142"/>
      <c r="JX136" s="142"/>
      <c r="JY136" s="142"/>
      <c r="JZ136" s="142"/>
      <c r="KA136" s="142"/>
      <c r="KB136" s="142"/>
      <c r="KC136" s="142"/>
      <c r="KD136" s="142"/>
      <c r="KE136" s="142"/>
      <c r="KF136" s="142"/>
      <c r="KG136" s="142"/>
      <c r="KH136" s="142"/>
      <c r="KI136" s="142"/>
      <c r="KJ136" s="142"/>
      <c r="KK136" s="142"/>
      <c r="KL136" s="142"/>
      <c r="KM136" s="142"/>
      <c r="KN136" s="142"/>
      <c r="KO136" s="142"/>
      <c r="KP136" s="142"/>
      <c r="KQ136" s="142"/>
      <c r="KR136" s="142"/>
      <c r="KS136" s="142"/>
      <c r="KT136" s="142"/>
      <c r="KU136" s="142"/>
      <c r="KV136" s="142"/>
      <c r="KW136" s="142"/>
      <c r="KX136" s="142"/>
      <c r="KY136" s="142"/>
      <c r="KZ136" s="142"/>
      <c r="LA136" s="142"/>
      <c r="LB136" s="142"/>
      <c r="LC136" s="142"/>
      <c r="LD136" s="142"/>
      <c r="LE136" s="142"/>
      <c r="LF136" s="142"/>
      <c r="LG136" s="142"/>
      <c r="LH136" s="142"/>
      <c r="LI136" s="142"/>
      <c r="LJ136" s="142"/>
      <c r="LK136" s="142"/>
      <c r="LL136" s="142"/>
      <c r="LM136" s="142"/>
      <c r="LN136" s="142"/>
      <c r="LO136" s="142"/>
      <c r="LP136" s="142"/>
      <c r="LQ136" s="194"/>
      <c r="LR136" s="142"/>
      <c r="LS136" s="142"/>
      <c r="LT136" s="142"/>
      <c r="LU136" s="142"/>
      <c r="LV136" s="142"/>
      <c r="LW136" s="142"/>
      <c r="LX136" s="142"/>
      <c r="LY136" s="142"/>
      <c r="LZ136" s="142"/>
      <c r="MA136" s="142"/>
      <c r="MB136" s="142"/>
      <c r="MC136" s="142"/>
      <c r="MD136" s="142"/>
      <c r="ME136" s="142"/>
      <c r="MF136" s="142"/>
      <c r="MG136" s="142"/>
      <c r="MH136" s="142"/>
      <c r="MI136" s="142"/>
      <c r="MJ136" s="142"/>
      <c r="MK136" s="142"/>
      <c r="ML136" s="142"/>
      <c r="MM136" s="142"/>
      <c r="MN136" s="142"/>
      <c r="MO136" s="142"/>
      <c r="MP136" s="142"/>
      <c r="MQ136" s="142"/>
      <c r="MR136" s="142"/>
      <c r="MS136" s="142"/>
      <c r="MT136" s="142"/>
      <c r="MU136" s="142"/>
      <c r="MV136" s="142"/>
      <c r="MW136" s="142"/>
      <c r="MX136" s="142"/>
      <c r="MY136" s="142"/>
      <c r="MZ136" s="142"/>
      <c r="NA136" s="181"/>
      <c r="NB136" s="142"/>
      <c r="NC136" s="142"/>
      <c r="ND136" s="142"/>
      <c r="NE136" s="271"/>
      <c r="NF136" s="271"/>
      <c r="NG136" s="271"/>
      <c r="NH136" s="128"/>
      <c r="NI136" s="128"/>
      <c r="NJ136" s="128"/>
      <c r="NK136" s="128"/>
      <c r="NL136" s="128"/>
      <c r="NM136" s="128"/>
      <c r="NN136" s="128"/>
      <c r="NO136" s="128"/>
      <c r="NP136" s="136"/>
      <c r="NQ136" s="136"/>
      <c r="NR136" s="128"/>
      <c r="NS136" s="128"/>
      <c r="NT136" s="128"/>
      <c r="NU136" s="128"/>
      <c r="NV136" s="128"/>
      <c r="NW136" s="128"/>
      <c r="NX136" s="128"/>
      <c r="NY136" s="128"/>
      <c r="NZ136" s="128"/>
      <c r="OA136" s="128"/>
      <c r="OB136" s="128"/>
      <c r="OC136" s="128"/>
      <c r="OD136" s="128"/>
      <c r="OE136" s="128"/>
      <c r="OF136" s="128"/>
      <c r="OG136" s="128"/>
      <c r="OH136" s="128"/>
      <c r="OI136" s="128"/>
      <c r="OJ136" s="128"/>
      <c r="OK136" s="128"/>
      <c r="OL136" s="128"/>
      <c r="OM136" s="128"/>
      <c r="ON136" s="128"/>
      <c r="OO136" s="128"/>
      <c r="OP136" s="128"/>
      <c r="OQ136" s="128"/>
      <c r="OR136" s="128"/>
      <c r="OS136" s="128"/>
      <c r="OT136" s="128"/>
      <c r="OU136" s="128"/>
      <c r="OV136" s="128"/>
      <c r="OW136" s="128"/>
      <c r="OX136" s="128"/>
      <c r="OY136" s="128"/>
      <c r="OZ136" s="128"/>
      <c r="PA136" s="128"/>
      <c r="PB136" s="128"/>
      <c r="PC136" s="128"/>
      <c r="PD136" s="128"/>
      <c r="PE136" s="128"/>
      <c r="PF136" s="128"/>
      <c r="PG136" s="128"/>
      <c r="PH136" s="128"/>
      <c r="PI136" s="128"/>
      <c r="PJ136" s="128"/>
      <c r="PK136" s="128"/>
      <c r="PL136" s="128"/>
      <c r="PM136" s="128"/>
      <c r="PN136" s="128"/>
      <c r="PO136" s="128"/>
      <c r="PP136" s="128"/>
      <c r="PQ136" s="128"/>
      <c r="PR136" s="128"/>
      <c r="PS136" s="128"/>
      <c r="PT136" s="128"/>
      <c r="PU136" s="128"/>
      <c r="PV136" s="128"/>
      <c r="PW136" s="128"/>
      <c r="PX136" s="128"/>
      <c r="PY136" s="128"/>
      <c r="PZ136" s="128"/>
      <c r="QA136" s="128"/>
      <c r="QB136" s="128"/>
      <c r="QC136" s="128"/>
      <c r="QD136" s="198"/>
      <c r="QE136" s="128"/>
      <c r="QF136" s="128"/>
      <c r="QG136" s="128"/>
      <c r="QH136" s="128"/>
      <c r="QI136" s="128"/>
      <c r="QJ136" s="128"/>
      <c r="QK136" s="128"/>
      <c r="QL136" s="128"/>
      <c r="QM136" s="128"/>
      <c r="QN136" s="128"/>
      <c r="QO136" s="128"/>
      <c r="QP136" s="128"/>
      <c r="QQ136" s="128"/>
      <c r="QR136" s="128"/>
      <c r="QS136" s="128"/>
      <c r="QT136" s="128"/>
      <c r="QU136" s="128"/>
      <c r="QV136" s="128"/>
      <c r="QW136" s="128"/>
      <c r="QX136" s="128"/>
      <c r="QY136" s="128"/>
      <c r="QZ136" s="128"/>
      <c r="RA136" s="128"/>
      <c r="RB136" s="128"/>
      <c r="RC136" s="128"/>
      <c r="RD136" s="128"/>
      <c r="RE136" s="128"/>
      <c r="RF136" s="128"/>
      <c r="RG136" s="128"/>
      <c r="RH136" s="128"/>
      <c r="RI136" s="128"/>
      <c r="RJ136" s="128"/>
      <c r="RK136" s="128"/>
      <c r="RL136" s="128"/>
      <c r="RM136" s="128"/>
      <c r="RN136" s="128"/>
      <c r="RO136" s="128"/>
      <c r="RP136" s="128"/>
      <c r="RQ136" s="128"/>
      <c r="RR136" s="105"/>
      <c r="RS136" s="113"/>
      <c r="RT136" s="105"/>
      <c r="RU136" s="105"/>
      <c r="RV136" s="105"/>
      <c r="RW136" s="105"/>
      <c r="RX136" s="105"/>
      <c r="RY136" s="105"/>
      <c r="RZ136" s="105"/>
      <c r="SA136" s="105"/>
      <c r="SB136" s="105"/>
      <c r="SC136" s="105"/>
      <c r="SD136" s="106"/>
      <c r="SE136" s="274"/>
      <c r="SF136" s="106"/>
      <c r="SG136" s="106"/>
      <c r="SH136" s="107"/>
      <c r="SI136" s="107"/>
      <c r="SJ136" s="107"/>
      <c r="SK136" s="107"/>
      <c r="SL136" s="108"/>
      <c r="SM136" s="109"/>
      <c r="SN136" s="109"/>
      <c r="SO136" s="109"/>
      <c r="SP136" s="109"/>
      <c r="SQ136" s="110"/>
      <c r="SR136" s="110"/>
      <c r="SS136" s="110"/>
      <c r="ST136" s="110"/>
      <c r="SU136" s="111"/>
      <c r="SV136" s="111"/>
      <c r="SW136" s="111"/>
      <c r="SX136" s="111"/>
      <c r="SY136" s="162"/>
      <c r="SZ136" s="162"/>
    </row>
    <row r="137" spans="1:520">
      <c r="A137" s="250"/>
      <c r="B137" s="250"/>
      <c r="C137" s="250"/>
      <c r="D137" s="115"/>
      <c r="E137" s="115"/>
      <c r="F137" s="115"/>
      <c r="G137" s="115"/>
      <c r="H137" s="115"/>
      <c r="I137" s="115"/>
      <c r="J137" s="115"/>
      <c r="K137" s="115"/>
      <c r="L137" s="152"/>
      <c r="M137" s="152"/>
      <c r="N137" s="115"/>
      <c r="O137" s="115"/>
      <c r="P137" s="115"/>
      <c r="Q137" s="115"/>
      <c r="R137" s="115"/>
      <c r="S137" s="115"/>
      <c r="T137" s="115"/>
      <c r="U137" s="115"/>
      <c r="V137" s="115"/>
      <c r="W137" s="115"/>
      <c r="X137" s="115"/>
      <c r="Y137" s="115"/>
      <c r="Z137" s="115"/>
      <c r="AA137" s="115"/>
      <c r="AB137" s="115"/>
      <c r="AC137" s="115"/>
      <c r="AD137" s="115"/>
      <c r="AE137" s="115"/>
      <c r="AF137" s="115"/>
      <c r="AG137" s="115"/>
      <c r="AH137" s="115"/>
      <c r="AI137" s="115"/>
      <c r="AJ137" s="115"/>
      <c r="AK137" s="115"/>
      <c r="AL137" s="115"/>
      <c r="AM137" s="115"/>
      <c r="AN137" s="115"/>
      <c r="AO137" s="115"/>
      <c r="AP137" s="115"/>
      <c r="AQ137" s="115"/>
      <c r="AR137" s="115"/>
      <c r="AS137" s="115"/>
      <c r="AT137" s="115"/>
      <c r="AU137" s="115"/>
      <c r="AV137" s="115"/>
      <c r="AW137" s="115"/>
      <c r="AX137" s="115"/>
      <c r="AY137" s="115"/>
      <c r="AZ137" s="115"/>
      <c r="BA137" s="115"/>
      <c r="BB137" s="115"/>
      <c r="BC137" s="115"/>
      <c r="BD137" s="115"/>
      <c r="BE137" s="115"/>
      <c r="BF137" s="191"/>
      <c r="BG137" s="115"/>
      <c r="BH137" s="115"/>
      <c r="BI137" s="115"/>
      <c r="BJ137" s="115"/>
      <c r="BK137" s="115"/>
      <c r="BL137" s="115"/>
      <c r="BM137" s="115"/>
      <c r="BN137" s="115"/>
      <c r="BO137" s="115"/>
      <c r="BP137" s="115"/>
      <c r="BQ137" s="115"/>
      <c r="BR137" s="115"/>
      <c r="BS137" s="115"/>
      <c r="BT137" s="115"/>
      <c r="BU137" s="115"/>
      <c r="BV137" s="115"/>
      <c r="BW137" s="115"/>
      <c r="BX137" s="115"/>
      <c r="BY137" s="115"/>
      <c r="BZ137" s="115"/>
      <c r="CA137" s="115"/>
      <c r="CB137" s="115"/>
      <c r="CC137" s="115"/>
      <c r="CD137" s="115"/>
      <c r="CE137" s="115"/>
      <c r="CF137" s="115"/>
      <c r="CG137" s="115"/>
      <c r="CH137" s="115"/>
      <c r="CI137" s="115"/>
      <c r="CJ137" s="115"/>
      <c r="CK137" s="115"/>
      <c r="CL137" s="115"/>
      <c r="CM137" s="115"/>
      <c r="CN137" s="115"/>
      <c r="CO137" s="115"/>
      <c r="CP137" s="115"/>
      <c r="CQ137" s="115"/>
      <c r="CR137" s="115"/>
      <c r="CS137" s="115"/>
      <c r="CT137" s="115"/>
      <c r="CU137" s="115"/>
      <c r="CV137" s="115"/>
      <c r="CW137" s="115"/>
      <c r="CX137" s="115"/>
      <c r="CY137" s="115"/>
      <c r="CZ137" s="115"/>
      <c r="DA137" s="115"/>
      <c r="DB137" s="115"/>
      <c r="DC137" s="115"/>
      <c r="DD137" s="115"/>
      <c r="DE137" s="115"/>
      <c r="DF137" s="115"/>
      <c r="DG137" s="115"/>
      <c r="DH137" s="115"/>
      <c r="DI137" s="115"/>
      <c r="DJ137" s="115"/>
      <c r="DK137" s="115"/>
      <c r="DL137" s="115"/>
      <c r="DM137" s="115"/>
      <c r="DN137" s="172"/>
      <c r="DO137" s="115"/>
      <c r="DP137" s="115"/>
      <c r="DQ137" s="115"/>
      <c r="DR137" s="115"/>
      <c r="DS137" s="115"/>
      <c r="DT137" s="115"/>
      <c r="DU137" s="115"/>
      <c r="DV137" s="115"/>
      <c r="DW137" s="250"/>
      <c r="DX137" s="115"/>
      <c r="DY137" s="115"/>
      <c r="DZ137" s="115"/>
      <c r="EA137" s="115"/>
      <c r="EB137" s="115"/>
      <c r="EC137" s="115"/>
      <c r="ED137" s="115"/>
      <c r="EE137" s="161"/>
      <c r="EF137" s="262"/>
      <c r="EG137" s="161"/>
      <c r="EH137" s="129"/>
      <c r="EI137" s="129"/>
      <c r="EJ137" s="129"/>
      <c r="EK137" s="129"/>
      <c r="EL137" s="129"/>
      <c r="EM137" s="129"/>
      <c r="EN137" s="129"/>
      <c r="EO137" s="129"/>
      <c r="EP137" s="153"/>
      <c r="EQ137" s="153"/>
      <c r="ER137" s="129"/>
      <c r="ES137" s="129"/>
      <c r="ET137" s="129"/>
      <c r="EU137" s="129"/>
      <c r="EV137" s="129"/>
      <c r="EW137" s="129"/>
      <c r="EX137" s="129"/>
      <c r="EY137" s="129"/>
      <c r="EZ137" s="129"/>
      <c r="FA137" s="129"/>
      <c r="FB137" s="129"/>
      <c r="FC137" s="129"/>
      <c r="FD137" s="129"/>
      <c r="FE137" s="129"/>
      <c r="FF137" s="129"/>
      <c r="FG137" s="129"/>
      <c r="FH137" s="129"/>
      <c r="FI137" s="129"/>
      <c r="FJ137" s="129"/>
      <c r="FK137" s="129"/>
      <c r="FL137" s="129"/>
      <c r="FM137" s="129"/>
      <c r="FN137" s="129"/>
      <c r="FO137" s="129"/>
      <c r="FP137" s="129"/>
      <c r="FQ137" s="129"/>
      <c r="FR137" s="129"/>
      <c r="FS137" s="129"/>
      <c r="FT137" s="129"/>
      <c r="FU137" s="129"/>
      <c r="FV137" s="129"/>
      <c r="FW137" s="129"/>
      <c r="FX137" s="129"/>
      <c r="FY137" s="129"/>
      <c r="FZ137" s="129"/>
      <c r="GA137" s="129"/>
      <c r="GB137" s="129"/>
      <c r="GC137" s="129"/>
      <c r="GD137" s="129"/>
      <c r="GE137" s="129"/>
      <c r="GF137" s="129"/>
      <c r="GG137" s="129"/>
      <c r="GH137" s="129"/>
      <c r="GI137" s="129"/>
      <c r="GJ137" s="129"/>
      <c r="GK137" s="129"/>
      <c r="GL137" s="129"/>
      <c r="GM137" s="129"/>
      <c r="GN137" s="129"/>
      <c r="GO137" s="129"/>
      <c r="GP137" s="129"/>
      <c r="GQ137" s="129"/>
      <c r="GR137" s="129"/>
      <c r="GS137" s="129"/>
      <c r="GT137" s="129"/>
      <c r="GU137" s="129"/>
      <c r="GV137" s="129"/>
      <c r="GW137" s="129"/>
      <c r="GX137" s="129"/>
      <c r="GY137" s="129"/>
      <c r="GZ137" s="129"/>
      <c r="HA137" s="129"/>
      <c r="HB137" s="129"/>
      <c r="HC137" s="129"/>
      <c r="HD137" s="186"/>
      <c r="HE137" s="129"/>
      <c r="HF137" s="129"/>
      <c r="HG137" s="129"/>
      <c r="HH137" s="129"/>
      <c r="HI137" s="129"/>
      <c r="HJ137" s="129"/>
      <c r="HK137" s="129"/>
      <c r="HL137" s="129"/>
      <c r="HM137" s="129"/>
      <c r="HN137" s="129"/>
      <c r="HO137" s="129"/>
      <c r="HP137" s="129"/>
      <c r="HQ137" s="129"/>
      <c r="HR137" s="129"/>
      <c r="HS137" s="129"/>
      <c r="HT137" s="129"/>
      <c r="HU137" s="129"/>
      <c r="HV137" s="129"/>
      <c r="HW137" s="129"/>
      <c r="HX137" s="129"/>
      <c r="HY137" s="129"/>
      <c r="HZ137" s="129"/>
      <c r="IA137" s="129"/>
      <c r="IB137" s="129"/>
      <c r="IC137" s="129"/>
      <c r="ID137" s="129"/>
      <c r="IE137" s="129"/>
      <c r="IF137" s="129"/>
      <c r="IG137" s="129"/>
      <c r="IH137" s="129"/>
      <c r="II137" s="129"/>
      <c r="IJ137" s="129"/>
      <c r="IK137" s="129"/>
      <c r="IL137" s="177"/>
      <c r="IM137" s="129"/>
      <c r="IN137" s="129"/>
      <c r="IO137" s="129"/>
      <c r="IP137" s="129"/>
      <c r="IQ137" s="129"/>
      <c r="IR137" s="266"/>
      <c r="IS137" s="266"/>
      <c r="IT137" s="266"/>
      <c r="IU137" s="142"/>
      <c r="IV137" s="142"/>
      <c r="IW137" s="142"/>
      <c r="IX137" s="142"/>
      <c r="IY137" s="142"/>
      <c r="IZ137" s="142"/>
      <c r="JA137" s="142"/>
      <c r="JB137" s="142"/>
      <c r="JC137" s="154"/>
      <c r="JD137" s="154"/>
      <c r="JE137" s="142"/>
      <c r="JF137" s="142"/>
      <c r="JG137" s="142"/>
      <c r="JH137" s="142"/>
      <c r="JI137" s="142"/>
      <c r="JJ137" s="142"/>
      <c r="JK137" s="142"/>
      <c r="JL137" s="142"/>
      <c r="JM137" s="142"/>
      <c r="JN137" s="142"/>
      <c r="JO137" s="142"/>
      <c r="JP137" s="142"/>
      <c r="JQ137" s="142"/>
      <c r="JR137" s="142"/>
      <c r="JS137" s="142"/>
      <c r="JT137" s="142"/>
      <c r="JU137" s="145"/>
      <c r="JV137" s="142"/>
      <c r="JW137" s="142"/>
      <c r="JX137" s="142"/>
      <c r="JY137" s="142"/>
      <c r="JZ137" s="142"/>
      <c r="KA137" s="142"/>
      <c r="KB137" s="142"/>
      <c r="KC137" s="142"/>
      <c r="KD137" s="142"/>
      <c r="KE137" s="142"/>
      <c r="KF137" s="142"/>
      <c r="KG137" s="142"/>
      <c r="KH137" s="142"/>
      <c r="KI137" s="142"/>
      <c r="KJ137" s="142"/>
      <c r="KK137" s="142"/>
      <c r="KL137" s="142"/>
      <c r="KM137" s="142"/>
      <c r="KN137" s="142"/>
      <c r="KO137" s="142"/>
      <c r="KP137" s="142"/>
      <c r="KQ137" s="142"/>
      <c r="KR137" s="142"/>
      <c r="KS137" s="142"/>
      <c r="KT137" s="142"/>
      <c r="KU137" s="142"/>
      <c r="KV137" s="142"/>
      <c r="KW137" s="142"/>
      <c r="KX137" s="142"/>
      <c r="KY137" s="142"/>
      <c r="KZ137" s="142"/>
      <c r="LA137" s="142"/>
      <c r="LB137" s="142"/>
      <c r="LC137" s="142"/>
      <c r="LD137" s="142"/>
      <c r="LE137" s="142"/>
      <c r="LF137" s="142"/>
      <c r="LG137" s="142"/>
      <c r="LH137" s="142"/>
      <c r="LI137" s="142"/>
      <c r="LJ137" s="142"/>
      <c r="LK137" s="142"/>
      <c r="LL137" s="142"/>
      <c r="LM137" s="142"/>
      <c r="LN137" s="142"/>
      <c r="LO137" s="142"/>
      <c r="LP137" s="142"/>
      <c r="LQ137" s="194"/>
      <c r="LR137" s="142"/>
      <c r="LS137" s="142"/>
      <c r="LT137" s="142"/>
      <c r="LU137" s="142"/>
      <c r="LV137" s="142"/>
      <c r="LW137" s="142"/>
      <c r="LX137" s="142"/>
      <c r="LY137" s="142"/>
      <c r="LZ137" s="142"/>
      <c r="MA137" s="142"/>
      <c r="MB137" s="142"/>
      <c r="MC137" s="142"/>
      <c r="MD137" s="142"/>
      <c r="ME137" s="142"/>
      <c r="MF137" s="142"/>
      <c r="MG137" s="142"/>
      <c r="MH137" s="142"/>
      <c r="MI137" s="142"/>
      <c r="MJ137" s="142"/>
      <c r="MK137" s="142"/>
      <c r="ML137" s="142"/>
      <c r="MM137" s="142"/>
      <c r="MN137" s="142"/>
      <c r="MO137" s="142"/>
      <c r="MP137" s="142"/>
      <c r="MQ137" s="142"/>
      <c r="MR137" s="142"/>
      <c r="MS137" s="142"/>
      <c r="MT137" s="142"/>
      <c r="MU137" s="142"/>
      <c r="MV137" s="142"/>
      <c r="MW137" s="142"/>
      <c r="MX137" s="142"/>
      <c r="MY137" s="142"/>
      <c r="MZ137" s="142"/>
      <c r="NA137" s="181"/>
      <c r="NB137" s="142"/>
      <c r="NC137" s="142"/>
      <c r="ND137" s="142"/>
      <c r="NE137" s="271"/>
      <c r="NF137" s="271"/>
      <c r="NG137" s="271"/>
      <c r="NH137" s="128"/>
      <c r="NI137" s="128"/>
      <c r="NJ137" s="128"/>
      <c r="NK137" s="128"/>
      <c r="NL137" s="128"/>
      <c r="NM137" s="128"/>
      <c r="NN137" s="128"/>
      <c r="NO137" s="128"/>
      <c r="NP137" s="136"/>
      <c r="NQ137" s="136"/>
      <c r="NR137" s="128"/>
      <c r="NS137" s="128"/>
      <c r="NT137" s="128"/>
      <c r="NU137" s="128"/>
      <c r="NV137" s="128"/>
      <c r="NW137" s="128"/>
      <c r="NX137" s="128"/>
      <c r="NY137" s="128"/>
      <c r="NZ137" s="128"/>
      <c r="OA137" s="128"/>
      <c r="OB137" s="128"/>
      <c r="OC137" s="128"/>
      <c r="OD137" s="128"/>
      <c r="OE137" s="128"/>
      <c r="OF137" s="128"/>
      <c r="OG137" s="128"/>
      <c r="OH137" s="128"/>
      <c r="OI137" s="128"/>
      <c r="OJ137" s="128"/>
      <c r="OK137" s="128"/>
      <c r="OL137" s="128"/>
      <c r="OM137" s="128"/>
      <c r="ON137" s="128"/>
      <c r="OO137" s="128"/>
      <c r="OP137" s="128"/>
      <c r="OQ137" s="128"/>
      <c r="OR137" s="128"/>
      <c r="OS137" s="128"/>
      <c r="OT137" s="128"/>
      <c r="OU137" s="128"/>
      <c r="OV137" s="128"/>
      <c r="OW137" s="128"/>
      <c r="OX137" s="128"/>
      <c r="OY137" s="128"/>
      <c r="OZ137" s="128"/>
      <c r="PA137" s="128"/>
      <c r="PB137" s="128"/>
      <c r="PC137" s="128"/>
      <c r="PD137" s="128"/>
      <c r="PE137" s="128"/>
      <c r="PF137" s="128"/>
      <c r="PG137" s="128"/>
      <c r="PH137" s="128"/>
      <c r="PI137" s="128"/>
      <c r="PJ137" s="128"/>
      <c r="PK137" s="128"/>
      <c r="PL137" s="128"/>
      <c r="PM137" s="128"/>
      <c r="PN137" s="128"/>
      <c r="PO137" s="128"/>
      <c r="PP137" s="128"/>
      <c r="PQ137" s="128"/>
      <c r="PR137" s="128"/>
      <c r="PS137" s="128"/>
      <c r="PT137" s="128"/>
      <c r="PU137" s="128"/>
      <c r="PV137" s="128"/>
      <c r="PW137" s="128"/>
      <c r="PX137" s="128"/>
      <c r="PY137" s="128"/>
      <c r="PZ137" s="128"/>
      <c r="QA137" s="128"/>
      <c r="QB137" s="128"/>
      <c r="QC137" s="128"/>
      <c r="QD137" s="198"/>
      <c r="QE137" s="128"/>
      <c r="QF137" s="128"/>
      <c r="QG137" s="128"/>
      <c r="QH137" s="128"/>
      <c r="QI137" s="128"/>
      <c r="QJ137" s="128"/>
      <c r="QK137" s="128"/>
      <c r="QL137" s="128"/>
      <c r="QM137" s="128"/>
      <c r="QN137" s="128"/>
      <c r="QO137" s="128"/>
      <c r="QP137" s="128"/>
      <c r="QQ137" s="128"/>
      <c r="QR137" s="128"/>
      <c r="QS137" s="128"/>
      <c r="QT137" s="128"/>
      <c r="QU137" s="128"/>
      <c r="QV137" s="128"/>
      <c r="QW137" s="128"/>
      <c r="QX137" s="128"/>
      <c r="QY137" s="128"/>
      <c r="QZ137" s="128"/>
      <c r="RA137" s="128"/>
      <c r="RB137" s="128"/>
      <c r="RC137" s="128"/>
      <c r="RD137" s="128"/>
      <c r="RE137" s="128"/>
      <c r="RF137" s="128"/>
      <c r="RG137" s="128"/>
      <c r="RH137" s="128"/>
      <c r="RI137" s="128"/>
      <c r="RJ137" s="128"/>
      <c r="RK137" s="128"/>
      <c r="RL137" s="128"/>
      <c r="RM137" s="128"/>
      <c r="RN137" s="128"/>
      <c r="RO137" s="128"/>
      <c r="RP137" s="128"/>
      <c r="RQ137" s="128"/>
      <c r="RR137" s="105"/>
      <c r="RS137" s="113"/>
      <c r="RT137" s="105"/>
      <c r="RU137" s="105"/>
      <c r="RV137" s="105"/>
      <c r="RW137" s="105"/>
      <c r="RX137" s="105"/>
      <c r="RY137" s="105"/>
      <c r="RZ137" s="105"/>
      <c r="SA137" s="105"/>
      <c r="SB137" s="105"/>
      <c r="SC137" s="105"/>
      <c r="SD137" s="106"/>
      <c r="SE137" s="106"/>
      <c r="SF137" s="106"/>
      <c r="SG137" s="106"/>
      <c r="SH137" s="107"/>
      <c r="SI137" s="107"/>
      <c r="SJ137" s="107"/>
      <c r="SK137" s="107"/>
      <c r="SL137" s="108"/>
      <c r="SM137" s="109"/>
      <c r="SN137" s="109"/>
      <c r="SO137" s="109"/>
      <c r="SP137" s="109"/>
      <c r="SQ137" s="110"/>
      <c r="SR137" s="110"/>
      <c r="SS137" s="110"/>
      <c r="ST137" s="110"/>
      <c r="SU137" s="111"/>
      <c r="SV137" s="111"/>
      <c r="SW137" s="111"/>
      <c r="SX137" s="111"/>
      <c r="SY137" s="162"/>
      <c r="SZ137" s="162"/>
    </row>
    <row r="138" spans="1:520">
      <c r="A138" s="250"/>
      <c r="B138" s="250"/>
      <c r="C138" s="250"/>
      <c r="D138" s="115"/>
      <c r="E138" s="115"/>
      <c r="F138" s="115"/>
      <c r="G138" s="115"/>
      <c r="H138" s="115"/>
      <c r="I138" s="115"/>
      <c r="J138" s="115"/>
      <c r="K138" s="115"/>
      <c r="L138" s="152"/>
      <c r="M138" s="152"/>
      <c r="N138" s="115"/>
      <c r="O138" s="115"/>
      <c r="P138" s="115"/>
      <c r="Q138" s="115"/>
      <c r="R138" s="115"/>
      <c r="S138" s="115"/>
      <c r="T138" s="115"/>
      <c r="U138" s="115"/>
      <c r="V138" s="115"/>
      <c r="W138" s="115"/>
      <c r="X138" s="115"/>
      <c r="Y138" s="115"/>
      <c r="Z138" s="115"/>
      <c r="AA138" s="115"/>
      <c r="AB138" s="115"/>
      <c r="AC138" s="115"/>
      <c r="AD138" s="115"/>
      <c r="AE138" s="115"/>
      <c r="AF138" s="115"/>
      <c r="AG138" s="115"/>
      <c r="AH138" s="115"/>
      <c r="AI138" s="115"/>
      <c r="AJ138" s="115"/>
      <c r="AK138" s="115"/>
      <c r="AL138" s="115"/>
      <c r="AM138" s="115"/>
      <c r="AN138" s="115"/>
      <c r="AO138" s="115"/>
      <c r="AP138" s="115"/>
      <c r="AQ138" s="115"/>
      <c r="AR138" s="115"/>
      <c r="AS138" s="115"/>
      <c r="AT138" s="115"/>
      <c r="AU138" s="115"/>
      <c r="AV138" s="115"/>
      <c r="AW138" s="115"/>
      <c r="AX138" s="115"/>
      <c r="AY138" s="115"/>
      <c r="AZ138" s="115"/>
      <c r="BA138" s="115"/>
      <c r="BB138" s="115"/>
      <c r="BC138" s="115"/>
      <c r="BD138" s="115"/>
      <c r="BE138" s="115"/>
      <c r="BF138" s="191"/>
      <c r="BG138" s="115"/>
      <c r="BH138" s="115"/>
      <c r="BI138" s="115"/>
      <c r="BJ138" s="115"/>
      <c r="BK138" s="115"/>
      <c r="BL138" s="115"/>
      <c r="BM138" s="115"/>
      <c r="BN138" s="115"/>
      <c r="BO138" s="115"/>
      <c r="BP138" s="115"/>
      <c r="BQ138" s="115"/>
      <c r="BR138" s="115"/>
      <c r="BS138" s="115"/>
      <c r="BT138" s="115"/>
      <c r="BU138" s="115"/>
      <c r="BV138" s="115"/>
      <c r="BW138" s="115"/>
      <c r="BX138" s="115"/>
      <c r="BY138" s="115"/>
      <c r="BZ138" s="115"/>
      <c r="CA138" s="115"/>
      <c r="CB138" s="115"/>
      <c r="CC138" s="115"/>
      <c r="CD138" s="115"/>
      <c r="CE138" s="115"/>
      <c r="CF138" s="115"/>
      <c r="CG138" s="115"/>
      <c r="CH138" s="115"/>
      <c r="CI138" s="115"/>
      <c r="CJ138" s="115"/>
      <c r="CK138" s="115"/>
      <c r="CL138" s="115"/>
      <c r="CM138" s="115"/>
      <c r="CN138" s="115"/>
      <c r="CO138" s="115"/>
      <c r="CP138" s="115"/>
      <c r="CQ138" s="115"/>
      <c r="CR138" s="115"/>
      <c r="CS138" s="115"/>
      <c r="CT138" s="115"/>
      <c r="CU138" s="115"/>
      <c r="CV138" s="115"/>
      <c r="CW138" s="115"/>
      <c r="CX138" s="115"/>
      <c r="CY138" s="115"/>
      <c r="CZ138" s="115"/>
      <c r="DA138" s="115"/>
      <c r="DB138" s="115"/>
      <c r="DC138" s="115"/>
      <c r="DD138" s="115"/>
      <c r="DE138" s="115"/>
      <c r="DF138" s="115"/>
      <c r="DG138" s="115"/>
      <c r="DH138" s="115"/>
      <c r="DI138" s="115"/>
      <c r="DJ138" s="115"/>
      <c r="DK138" s="115"/>
      <c r="DL138" s="115"/>
      <c r="DM138" s="115"/>
      <c r="DN138" s="172"/>
      <c r="DO138" s="115"/>
      <c r="DP138" s="115"/>
      <c r="DQ138" s="115"/>
      <c r="DR138" s="115"/>
      <c r="DS138" s="115"/>
      <c r="DT138" s="115"/>
      <c r="DU138" s="115"/>
      <c r="DV138" s="115"/>
      <c r="DW138" s="250"/>
      <c r="DX138" s="115"/>
      <c r="DY138" s="115"/>
      <c r="DZ138" s="115"/>
      <c r="EA138" s="115"/>
      <c r="EB138" s="115"/>
      <c r="EC138" s="115"/>
      <c r="ED138" s="115"/>
      <c r="EE138" s="161"/>
      <c r="EF138" s="262"/>
      <c r="EG138" s="161"/>
      <c r="EH138" s="129"/>
      <c r="EI138" s="129"/>
      <c r="EJ138" s="129"/>
      <c r="EK138" s="129"/>
      <c r="EL138" s="129"/>
      <c r="EM138" s="129"/>
      <c r="EN138" s="129"/>
      <c r="EO138" s="129"/>
      <c r="EP138" s="153"/>
      <c r="EQ138" s="153"/>
      <c r="ER138" s="129"/>
      <c r="ES138" s="129"/>
      <c r="ET138" s="129"/>
      <c r="EU138" s="129"/>
      <c r="EV138" s="129"/>
      <c r="EW138" s="129"/>
      <c r="EX138" s="129"/>
      <c r="EY138" s="129"/>
      <c r="EZ138" s="129"/>
      <c r="FA138" s="129"/>
      <c r="FB138" s="129"/>
      <c r="FC138" s="129"/>
      <c r="FD138" s="129"/>
      <c r="FE138" s="129"/>
      <c r="FF138" s="129"/>
      <c r="FG138" s="129"/>
      <c r="FH138" s="129"/>
      <c r="FI138" s="129"/>
      <c r="FJ138" s="129"/>
      <c r="FK138" s="129"/>
      <c r="FL138" s="129"/>
      <c r="FM138" s="129"/>
      <c r="FN138" s="129"/>
      <c r="FO138" s="129"/>
      <c r="FP138" s="129"/>
      <c r="FQ138" s="129"/>
      <c r="FR138" s="129"/>
      <c r="FS138" s="129"/>
      <c r="FT138" s="129"/>
      <c r="FU138" s="129"/>
      <c r="FV138" s="129"/>
      <c r="FW138" s="129"/>
      <c r="FX138" s="129"/>
      <c r="FY138" s="129"/>
      <c r="FZ138" s="129"/>
      <c r="GA138" s="129"/>
      <c r="GB138" s="129"/>
      <c r="GC138" s="129"/>
      <c r="GD138" s="129"/>
      <c r="GE138" s="129"/>
      <c r="GF138" s="129"/>
      <c r="GG138" s="129"/>
      <c r="GH138" s="129"/>
      <c r="GI138" s="129"/>
      <c r="GJ138" s="129"/>
      <c r="GK138" s="129"/>
      <c r="GL138" s="129"/>
      <c r="GM138" s="129"/>
      <c r="GN138" s="129"/>
      <c r="GO138" s="129"/>
      <c r="GP138" s="129"/>
      <c r="GQ138" s="129"/>
      <c r="GR138" s="129"/>
      <c r="GS138" s="129"/>
      <c r="GT138" s="129"/>
      <c r="GU138" s="129"/>
      <c r="GV138" s="129"/>
      <c r="GW138" s="129"/>
      <c r="GX138" s="129"/>
      <c r="GY138" s="129"/>
      <c r="GZ138" s="129"/>
      <c r="HA138" s="129"/>
      <c r="HB138" s="129"/>
      <c r="HC138" s="129"/>
      <c r="HD138" s="186"/>
      <c r="HE138" s="129"/>
      <c r="HF138" s="129"/>
      <c r="HG138" s="129"/>
      <c r="HH138" s="129"/>
      <c r="HI138" s="129"/>
      <c r="HJ138" s="129"/>
      <c r="HK138" s="129"/>
      <c r="HL138" s="129"/>
      <c r="HM138" s="129"/>
      <c r="HN138" s="129"/>
      <c r="HO138" s="129"/>
      <c r="HP138" s="129"/>
      <c r="HQ138" s="129"/>
      <c r="HR138" s="129"/>
      <c r="HS138" s="129"/>
      <c r="HT138" s="129"/>
      <c r="HU138" s="129"/>
      <c r="HV138" s="129"/>
      <c r="HW138" s="129"/>
      <c r="HX138" s="129"/>
      <c r="HY138" s="129"/>
      <c r="HZ138" s="129"/>
      <c r="IA138" s="129"/>
      <c r="IB138" s="129"/>
      <c r="IC138" s="129"/>
      <c r="ID138" s="129"/>
      <c r="IE138" s="129"/>
      <c r="IF138" s="129"/>
      <c r="IG138" s="129"/>
      <c r="IH138" s="129"/>
      <c r="II138" s="129"/>
      <c r="IJ138" s="129"/>
      <c r="IK138" s="129"/>
      <c r="IL138" s="177"/>
      <c r="IM138" s="129"/>
      <c r="IN138" s="129"/>
      <c r="IO138" s="129"/>
      <c r="IP138" s="129"/>
      <c r="IQ138" s="129"/>
      <c r="IR138" s="266"/>
      <c r="IS138" s="266"/>
      <c r="IT138" s="266"/>
      <c r="IU138" s="142"/>
      <c r="IV138" s="142"/>
      <c r="IW138" s="142"/>
      <c r="IX138" s="142"/>
      <c r="IY138" s="142"/>
      <c r="IZ138" s="142"/>
      <c r="JA138" s="142"/>
      <c r="JB138" s="142"/>
      <c r="JC138" s="154"/>
      <c r="JD138" s="154"/>
      <c r="JE138" s="142"/>
      <c r="JF138" s="142"/>
      <c r="JG138" s="142"/>
      <c r="JH138" s="142"/>
      <c r="JI138" s="142"/>
      <c r="JJ138" s="142"/>
      <c r="JK138" s="142"/>
      <c r="JL138" s="142"/>
      <c r="JM138" s="142"/>
      <c r="JN138" s="142"/>
      <c r="JO138" s="142"/>
      <c r="JP138" s="142"/>
      <c r="JQ138" s="142"/>
      <c r="JR138" s="142"/>
      <c r="JS138" s="142"/>
      <c r="JT138" s="142"/>
      <c r="JU138" s="145"/>
      <c r="JV138" s="142"/>
      <c r="JW138" s="142"/>
      <c r="JX138" s="142"/>
      <c r="JY138" s="142"/>
      <c r="JZ138" s="142"/>
      <c r="KA138" s="142"/>
      <c r="KB138" s="142"/>
      <c r="KC138" s="142"/>
      <c r="KD138" s="142"/>
      <c r="KE138" s="142"/>
      <c r="KF138" s="142"/>
      <c r="KG138" s="142"/>
      <c r="KH138" s="142"/>
      <c r="KI138" s="142"/>
      <c r="KJ138" s="142"/>
      <c r="KK138" s="142"/>
      <c r="KL138" s="142"/>
      <c r="KM138" s="142"/>
      <c r="KN138" s="142"/>
      <c r="KO138" s="142"/>
      <c r="KP138" s="142"/>
      <c r="KQ138" s="142"/>
      <c r="KR138" s="142"/>
      <c r="KS138" s="142"/>
      <c r="KT138" s="142"/>
      <c r="KU138" s="142"/>
      <c r="KV138" s="142"/>
      <c r="KW138" s="142"/>
      <c r="KX138" s="142"/>
      <c r="KY138" s="142"/>
      <c r="KZ138" s="142"/>
      <c r="LA138" s="142"/>
      <c r="LB138" s="142"/>
      <c r="LC138" s="142"/>
      <c r="LD138" s="142"/>
      <c r="LE138" s="142"/>
      <c r="LF138" s="142"/>
      <c r="LG138" s="142"/>
      <c r="LH138" s="142"/>
      <c r="LI138" s="142"/>
      <c r="LJ138" s="142"/>
      <c r="LK138" s="142"/>
      <c r="LL138" s="142"/>
      <c r="LM138" s="142"/>
      <c r="LN138" s="142"/>
      <c r="LO138" s="142"/>
      <c r="LP138" s="142"/>
      <c r="LQ138" s="194"/>
      <c r="LR138" s="142"/>
      <c r="LS138" s="142"/>
      <c r="LT138" s="142"/>
      <c r="LU138" s="142"/>
      <c r="LV138" s="142"/>
      <c r="LW138" s="142"/>
      <c r="LX138" s="142"/>
      <c r="LY138" s="142"/>
      <c r="LZ138" s="142"/>
      <c r="MA138" s="142"/>
      <c r="MB138" s="142"/>
      <c r="MC138" s="142"/>
      <c r="MD138" s="142"/>
      <c r="ME138" s="142"/>
      <c r="MF138" s="142"/>
      <c r="MG138" s="142"/>
      <c r="MH138" s="142"/>
      <c r="MI138" s="142"/>
      <c r="MJ138" s="142"/>
      <c r="MK138" s="142"/>
      <c r="ML138" s="142"/>
      <c r="MM138" s="142"/>
      <c r="MN138" s="142"/>
      <c r="MO138" s="142"/>
      <c r="MP138" s="142"/>
      <c r="MQ138" s="142"/>
      <c r="MR138" s="142"/>
      <c r="MS138" s="142"/>
      <c r="MT138" s="142"/>
      <c r="MU138" s="142"/>
      <c r="MV138" s="142"/>
      <c r="MW138" s="142"/>
      <c r="MX138" s="142"/>
      <c r="MY138" s="142"/>
      <c r="MZ138" s="142"/>
      <c r="NA138" s="181"/>
      <c r="NB138" s="142"/>
      <c r="NC138" s="142"/>
      <c r="ND138" s="142"/>
      <c r="NE138" s="271"/>
      <c r="NF138" s="271"/>
      <c r="NG138" s="271"/>
      <c r="NH138" s="128"/>
      <c r="NI138" s="128"/>
      <c r="NJ138" s="128"/>
      <c r="NK138" s="128"/>
      <c r="NL138" s="128"/>
      <c r="NM138" s="128"/>
      <c r="NN138" s="128"/>
      <c r="NO138" s="128"/>
      <c r="NP138" s="136"/>
      <c r="NQ138" s="136"/>
      <c r="NR138" s="128"/>
      <c r="NS138" s="128"/>
      <c r="NT138" s="128"/>
      <c r="NU138" s="128"/>
      <c r="NV138" s="128"/>
      <c r="NW138" s="128"/>
      <c r="NX138" s="128"/>
      <c r="NY138" s="128"/>
      <c r="NZ138" s="128"/>
      <c r="OA138" s="128"/>
      <c r="OB138" s="128"/>
      <c r="OC138" s="128"/>
      <c r="OD138" s="128"/>
      <c r="OE138" s="128"/>
      <c r="OF138" s="128"/>
      <c r="OG138" s="128"/>
      <c r="OH138" s="128"/>
      <c r="OI138" s="128"/>
      <c r="OJ138" s="128"/>
      <c r="OK138" s="128"/>
      <c r="OL138" s="128"/>
      <c r="OM138" s="128"/>
      <c r="ON138" s="128"/>
      <c r="OO138" s="128"/>
      <c r="OP138" s="128"/>
      <c r="OQ138" s="128"/>
      <c r="OR138" s="128"/>
      <c r="OS138" s="128"/>
      <c r="OT138" s="128"/>
      <c r="OU138" s="128"/>
      <c r="OV138" s="128"/>
      <c r="OW138" s="128"/>
      <c r="OX138" s="128"/>
      <c r="OY138" s="128"/>
      <c r="OZ138" s="128"/>
      <c r="PA138" s="128"/>
      <c r="PB138" s="128"/>
      <c r="PC138" s="128"/>
      <c r="PD138" s="128"/>
      <c r="PE138" s="128"/>
      <c r="PF138" s="128"/>
      <c r="PG138" s="128"/>
      <c r="PH138" s="128"/>
      <c r="PI138" s="128"/>
      <c r="PJ138" s="128"/>
      <c r="PK138" s="128"/>
      <c r="PL138" s="128"/>
      <c r="PM138" s="128"/>
      <c r="PN138" s="128"/>
      <c r="PO138" s="128"/>
      <c r="PP138" s="128"/>
      <c r="PQ138" s="128"/>
      <c r="PR138" s="128"/>
      <c r="PS138" s="128"/>
      <c r="PT138" s="128"/>
      <c r="PU138" s="128"/>
      <c r="PV138" s="128"/>
      <c r="PW138" s="128"/>
      <c r="PX138" s="128"/>
      <c r="PY138" s="128"/>
      <c r="PZ138" s="128"/>
      <c r="QA138" s="128"/>
      <c r="QB138" s="128"/>
      <c r="QC138" s="128"/>
      <c r="QD138" s="198"/>
      <c r="QE138" s="128"/>
      <c r="QF138" s="128"/>
      <c r="QG138" s="128"/>
      <c r="QH138" s="128"/>
      <c r="QI138" s="128"/>
      <c r="QJ138" s="128"/>
      <c r="QK138" s="128"/>
      <c r="QL138" s="128"/>
      <c r="QM138" s="128"/>
      <c r="QN138" s="128"/>
      <c r="QO138" s="128"/>
      <c r="QP138" s="128"/>
      <c r="QQ138" s="128"/>
      <c r="QR138" s="128"/>
      <c r="QS138" s="128"/>
      <c r="QT138" s="128"/>
      <c r="QU138" s="128"/>
      <c r="QV138" s="128"/>
      <c r="QW138" s="128"/>
      <c r="QX138" s="128"/>
      <c r="QY138" s="128"/>
      <c r="QZ138" s="128"/>
      <c r="RA138" s="128"/>
      <c r="RB138" s="128"/>
      <c r="RC138" s="128"/>
      <c r="RD138" s="128"/>
      <c r="RE138" s="128"/>
      <c r="RF138" s="128"/>
      <c r="RG138" s="128"/>
      <c r="RH138" s="128"/>
      <c r="RI138" s="128"/>
      <c r="RJ138" s="128"/>
      <c r="RK138" s="128"/>
      <c r="RL138" s="128"/>
      <c r="RM138" s="128"/>
      <c r="RN138" s="128"/>
      <c r="RO138" s="128"/>
      <c r="RP138" s="128"/>
      <c r="RQ138" s="128"/>
      <c r="RR138" s="105"/>
      <c r="RS138" s="113"/>
      <c r="RT138" s="105"/>
      <c r="RU138" s="105"/>
      <c r="RV138" s="105"/>
      <c r="RW138" s="105"/>
      <c r="RX138" s="105"/>
      <c r="RY138" s="105"/>
      <c r="RZ138" s="105"/>
      <c r="SA138" s="105"/>
      <c r="SB138" s="105"/>
      <c r="SC138" s="105"/>
      <c r="SD138" s="106"/>
      <c r="SE138" s="106"/>
      <c r="SF138" s="106"/>
      <c r="SG138" s="106"/>
      <c r="SH138" s="107"/>
      <c r="SI138" s="107"/>
      <c r="SJ138" s="107"/>
      <c r="SK138" s="107"/>
      <c r="SL138" s="108"/>
      <c r="SM138" s="109"/>
      <c r="SN138" s="109"/>
      <c r="SO138" s="109"/>
      <c r="SP138" s="109"/>
      <c r="SQ138" s="110"/>
      <c r="SR138" s="110"/>
      <c r="SS138" s="110"/>
      <c r="ST138" s="110"/>
      <c r="SU138" s="111"/>
      <c r="SV138" s="111"/>
      <c r="SW138" s="111"/>
      <c r="SX138" s="111"/>
      <c r="SY138" s="162"/>
      <c r="SZ138" s="162"/>
    </row>
    <row r="139" spans="1:520">
      <c r="A139" s="250"/>
      <c r="B139" s="250"/>
      <c r="C139" s="250"/>
      <c r="D139" s="115"/>
      <c r="E139" s="115"/>
      <c r="F139" s="115"/>
      <c r="G139" s="115"/>
      <c r="H139" s="115"/>
      <c r="I139" s="115"/>
      <c r="J139" s="115"/>
      <c r="K139" s="115"/>
      <c r="L139" s="152"/>
      <c r="M139" s="152"/>
      <c r="N139" s="115"/>
      <c r="O139" s="115"/>
      <c r="P139" s="115"/>
      <c r="Q139" s="115"/>
      <c r="R139" s="115"/>
      <c r="S139" s="115"/>
      <c r="T139" s="115"/>
      <c r="U139" s="115"/>
      <c r="V139" s="115"/>
      <c r="W139" s="115"/>
      <c r="X139" s="115"/>
      <c r="Y139" s="115"/>
      <c r="Z139" s="115"/>
      <c r="AA139" s="115"/>
      <c r="AB139" s="115"/>
      <c r="AC139" s="115"/>
      <c r="AD139" s="115"/>
      <c r="AE139" s="115"/>
      <c r="AF139" s="115"/>
      <c r="AG139" s="115"/>
      <c r="AH139" s="115"/>
      <c r="AI139" s="115"/>
      <c r="AJ139" s="115"/>
      <c r="AK139" s="115"/>
      <c r="AL139" s="115"/>
      <c r="AM139" s="115"/>
      <c r="AN139" s="115"/>
      <c r="AO139" s="115"/>
      <c r="AP139" s="115"/>
      <c r="AQ139" s="115"/>
      <c r="AR139" s="115"/>
      <c r="AS139" s="115"/>
      <c r="AT139" s="115"/>
      <c r="AU139" s="115"/>
      <c r="AV139" s="115"/>
      <c r="AW139" s="115"/>
      <c r="AX139" s="115"/>
      <c r="AY139" s="115"/>
      <c r="AZ139" s="115"/>
      <c r="BA139" s="115"/>
      <c r="BB139" s="115"/>
      <c r="BC139" s="115"/>
      <c r="BD139" s="115"/>
      <c r="BE139" s="115"/>
      <c r="BF139" s="191"/>
      <c r="BG139" s="115"/>
      <c r="BH139" s="115"/>
      <c r="BI139" s="115"/>
      <c r="BJ139" s="115"/>
      <c r="BK139" s="115"/>
      <c r="BL139" s="115"/>
      <c r="BM139" s="115"/>
      <c r="BN139" s="115"/>
      <c r="BO139" s="115"/>
      <c r="BP139" s="115"/>
      <c r="BQ139" s="115"/>
      <c r="BR139" s="115"/>
      <c r="BS139" s="115"/>
      <c r="BT139" s="115"/>
      <c r="BU139" s="115"/>
      <c r="BV139" s="115"/>
      <c r="BW139" s="115"/>
      <c r="BX139" s="115"/>
      <c r="BY139" s="115"/>
      <c r="BZ139" s="115"/>
      <c r="CA139" s="115"/>
      <c r="CB139" s="115"/>
      <c r="CC139" s="115"/>
      <c r="CD139" s="115"/>
      <c r="CE139" s="115"/>
      <c r="CF139" s="115"/>
      <c r="CG139" s="115"/>
      <c r="CH139" s="115"/>
      <c r="CI139" s="115"/>
      <c r="CJ139" s="115"/>
      <c r="CK139" s="115"/>
      <c r="CL139" s="115"/>
      <c r="CM139" s="115"/>
      <c r="CN139" s="115"/>
      <c r="CO139" s="115"/>
      <c r="CP139" s="115"/>
      <c r="CQ139" s="115"/>
      <c r="CR139" s="115"/>
      <c r="CS139" s="115"/>
      <c r="CT139" s="115"/>
      <c r="CU139" s="115"/>
      <c r="CV139" s="115"/>
      <c r="CW139" s="115"/>
      <c r="CX139" s="115"/>
      <c r="CY139" s="115"/>
      <c r="CZ139" s="115"/>
      <c r="DA139" s="115"/>
      <c r="DB139" s="115"/>
      <c r="DC139" s="115"/>
      <c r="DD139" s="115"/>
      <c r="DE139" s="115"/>
      <c r="DF139" s="115"/>
      <c r="DG139" s="115"/>
      <c r="DH139" s="115"/>
      <c r="DI139" s="115"/>
      <c r="DJ139" s="115"/>
      <c r="DK139" s="115"/>
      <c r="DL139" s="115"/>
      <c r="DM139" s="115"/>
      <c r="DN139" s="172"/>
      <c r="DO139" s="115"/>
      <c r="DP139" s="115"/>
      <c r="DQ139" s="115"/>
      <c r="DR139" s="115"/>
      <c r="DS139" s="115"/>
      <c r="DT139" s="115"/>
      <c r="DU139" s="115"/>
      <c r="DV139" s="115"/>
      <c r="DW139" s="250"/>
      <c r="DX139" s="115"/>
      <c r="DY139" s="115"/>
      <c r="DZ139" s="115"/>
      <c r="EA139" s="115"/>
      <c r="EB139" s="115"/>
      <c r="EC139" s="115"/>
      <c r="ED139" s="115"/>
      <c r="EE139" s="161"/>
      <c r="EF139" s="262"/>
      <c r="EG139" s="161"/>
      <c r="EH139" s="129"/>
      <c r="EI139" s="129"/>
      <c r="EJ139" s="129"/>
      <c r="EK139" s="129"/>
      <c r="EL139" s="129"/>
      <c r="EM139" s="129"/>
      <c r="EN139" s="129"/>
      <c r="EO139" s="129"/>
      <c r="EP139" s="153"/>
      <c r="EQ139" s="153"/>
      <c r="ER139" s="129"/>
      <c r="ES139" s="129"/>
      <c r="ET139" s="129"/>
      <c r="EU139" s="129"/>
      <c r="EV139" s="129"/>
      <c r="EW139" s="129"/>
      <c r="EX139" s="129"/>
      <c r="EY139" s="129"/>
      <c r="EZ139" s="129"/>
      <c r="FA139" s="129"/>
      <c r="FB139" s="129"/>
      <c r="FC139" s="129"/>
      <c r="FD139" s="129"/>
      <c r="FE139" s="129"/>
      <c r="FF139" s="129"/>
      <c r="FG139" s="129"/>
      <c r="FH139" s="129"/>
      <c r="FI139" s="129"/>
      <c r="FJ139" s="129"/>
      <c r="FK139" s="129"/>
      <c r="FL139" s="129"/>
      <c r="FM139" s="129"/>
      <c r="FN139" s="129"/>
      <c r="FO139" s="129"/>
      <c r="FP139" s="129"/>
      <c r="FQ139" s="129"/>
      <c r="FR139" s="129"/>
      <c r="FS139" s="129"/>
      <c r="FT139" s="129"/>
      <c r="FU139" s="129"/>
      <c r="FV139" s="129"/>
      <c r="FW139" s="129"/>
      <c r="FX139" s="129"/>
      <c r="FY139" s="129"/>
      <c r="FZ139" s="129"/>
      <c r="GA139" s="129"/>
      <c r="GB139" s="129"/>
      <c r="GC139" s="129"/>
      <c r="GD139" s="129"/>
      <c r="GE139" s="129"/>
      <c r="GF139" s="129"/>
      <c r="GG139" s="129"/>
      <c r="GH139" s="129"/>
      <c r="GI139" s="129"/>
      <c r="GJ139" s="129"/>
      <c r="GK139" s="129"/>
      <c r="GL139" s="129"/>
      <c r="GM139" s="129"/>
      <c r="GN139" s="129"/>
      <c r="GO139" s="129"/>
      <c r="GP139" s="129"/>
      <c r="GQ139" s="129"/>
      <c r="GR139" s="129"/>
      <c r="GS139" s="129"/>
      <c r="GT139" s="129"/>
      <c r="GU139" s="129"/>
      <c r="GV139" s="129"/>
      <c r="GW139" s="129"/>
      <c r="GX139" s="129"/>
      <c r="GY139" s="129"/>
      <c r="GZ139" s="129"/>
      <c r="HA139" s="129"/>
      <c r="HB139" s="129"/>
      <c r="HC139" s="129"/>
      <c r="HD139" s="186"/>
      <c r="HE139" s="129"/>
      <c r="HF139" s="129"/>
      <c r="HG139" s="129"/>
      <c r="HH139" s="129"/>
      <c r="HI139" s="129"/>
      <c r="HJ139" s="129"/>
      <c r="HK139" s="129"/>
      <c r="HL139" s="129"/>
      <c r="HM139" s="129"/>
      <c r="HN139" s="129"/>
      <c r="HO139" s="129"/>
      <c r="HP139" s="129"/>
      <c r="HQ139" s="129"/>
      <c r="HR139" s="129"/>
      <c r="HS139" s="129"/>
      <c r="HT139" s="129"/>
      <c r="HU139" s="129"/>
      <c r="HV139" s="129"/>
      <c r="HW139" s="129"/>
      <c r="HX139" s="129"/>
      <c r="HY139" s="129"/>
      <c r="HZ139" s="129"/>
      <c r="IA139" s="129"/>
      <c r="IB139" s="129"/>
      <c r="IC139" s="129"/>
      <c r="ID139" s="129"/>
      <c r="IE139" s="129"/>
      <c r="IF139" s="129"/>
      <c r="IG139" s="129"/>
      <c r="IH139" s="129"/>
      <c r="II139" s="129"/>
      <c r="IJ139" s="129"/>
      <c r="IK139" s="129"/>
      <c r="IL139" s="177"/>
      <c r="IM139" s="129"/>
      <c r="IN139" s="129"/>
      <c r="IO139" s="129"/>
      <c r="IP139" s="129"/>
      <c r="IQ139" s="129"/>
      <c r="IR139" s="266"/>
      <c r="IS139" s="266"/>
      <c r="IT139" s="266"/>
      <c r="IU139" s="142"/>
      <c r="IV139" s="142"/>
      <c r="IW139" s="142"/>
      <c r="IX139" s="142"/>
      <c r="IY139" s="142"/>
      <c r="IZ139" s="142"/>
      <c r="JA139" s="142"/>
      <c r="JB139" s="142"/>
      <c r="JC139" s="154"/>
      <c r="JD139" s="154"/>
      <c r="JE139" s="142"/>
      <c r="JF139" s="142"/>
      <c r="JG139" s="142"/>
      <c r="JH139" s="142"/>
      <c r="JI139" s="142"/>
      <c r="JJ139" s="142"/>
      <c r="JK139" s="142"/>
      <c r="JL139" s="142"/>
      <c r="JM139" s="142"/>
      <c r="JN139" s="142"/>
      <c r="JO139" s="142"/>
      <c r="JP139" s="142"/>
      <c r="JQ139" s="142"/>
      <c r="JR139" s="142"/>
      <c r="JS139" s="142"/>
      <c r="JT139" s="142"/>
      <c r="JU139" s="145"/>
      <c r="JV139" s="142"/>
      <c r="JW139" s="142"/>
      <c r="JX139" s="142"/>
      <c r="JY139" s="142"/>
      <c r="JZ139" s="142"/>
      <c r="KA139" s="142"/>
      <c r="KB139" s="142"/>
      <c r="KC139" s="142"/>
      <c r="KD139" s="142"/>
      <c r="KE139" s="142"/>
      <c r="KF139" s="142"/>
      <c r="KG139" s="142"/>
      <c r="KH139" s="142"/>
      <c r="KI139" s="142"/>
      <c r="KJ139" s="142"/>
      <c r="KK139" s="142"/>
      <c r="KL139" s="142"/>
      <c r="KM139" s="142"/>
      <c r="KN139" s="142"/>
      <c r="KO139" s="142"/>
      <c r="KP139" s="142"/>
      <c r="KQ139" s="142"/>
      <c r="KR139" s="142"/>
      <c r="KS139" s="142"/>
      <c r="KT139" s="142"/>
      <c r="KU139" s="142"/>
      <c r="KV139" s="142"/>
      <c r="KW139" s="142"/>
      <c r="KX139" s="142"/>
      <c r="KY139" s="142"/>
      <c r="KZ139" s="142"/>
      <c r="LA139" s="142"/>
      <c r="LB139" s="142"/>
      <c r="LC139" s="142"/>
      <c r="LD139" s="142"/>
      <c r="LE139" s="142"/>
      <c r="LF139" s="142"/>
      <c r="LG139" s="142"/>
      <c r="LH139" s="142"/>
      <c r="LI139" s="142"/>
      <c r="LJ139" s="142"/>
      <c r="LK139" s="142"/>
      <c r="LL139" s="142"/>
      <c r="LM139" s="142"/>
      <c r="LN139" s="142"/>
      <c r="LO139" s="142"/>
      <c r="LP139" s="142"/>
      <c r="LQ139" s="194"/>
      <c r="LR139" s="142"/>
      <c r="LS139" s="142"/>
      <c r="LT139" s="142"/>
      <c r="LU139" s="142"/>
      <c r="LV139" s="142"/>
      <c r="LW139" s="142"/>
      <c r="LX139" s="142"/>
      <c r="LY139" s="142"/>
      <c r="LZ139" s="142"/>
      <c r="MA139" s="142"/>
      <c r="MB139" s="142"/>
      <c r="MC139" s="142"/>
      <c r="MD139" s="142"/>
      <c r="ME139" s="142"/>
      <c r="MF139" s="142"/>
      <c r="MG139" s="142"/>
      <c r="MH139" s="142"/>
      <c r="MI139" s="142"/>
      <c r="MJ139" s="142"/>
      <c r="MK139" s="142"/>
      <c r="ML139" s="142"/>
      <c r="MM139" s="142"/>
      <c r="MN139" s="142"/>
      <c r="MO139" s="142"/>
      <c r="MP139" s="142"/>
      <c r="MQ139" s="142"/>
      <c r="MR139" s="142"/>
      <c r="MS139" s="142"/>
      <c r="MT139" s="142"/>
      <c r="MU139" s="142"/>
      <c r="MV139" s="142"/>
      <c r="MW139" s="142"/>
      <c r="MX139" s="142"/>
      <c r="MY139" s="142"/>
      <c r="MZ139" s="142"/>
      <c r="NA139" s="181"/>
      <c r="NB139" s="142"/>
      <c r="NC139" s="142"/>
      <c r="ND139" s="142"/>
      <c r="NE139" s="271"/>
      <c r="NF139" s="271"/>
      <c r="NG139" s="271"/>
      <c r="NH139" s="128"/>
      <c r="NI139" s="128"/>
      <c r="NJ139" s="128"/>
      <c r="NK139" s="128"/>
      <c r="NL139" s="128"/>
      <c r="NM139" s="128"/>
      <c r="NN139" s="128"/>
      <c r="NO139" s="128"/>
      <c r="NP139" s="136"/>
      <c r="NQ139" s="136"/>
      <c r="NR139" s="128"/>
      <c r="NS139" s="128"/>
      <c r="NT139" s="128"/>
      <c r="NU139" s="128"/>
      <c r="NV139" s="128"/>
      <c r="NW139" s="128"/>
      <c r="NX139" s="128"/>
      <c r="NY139" s="128"/>
      <c r="NZ139" s="128"/>
      <c r="OA139" s="128"/>
      <c r="OB139" s="128"/>
      <c r="OC139" s="128"/>
      <c r="OD139" s="128"/>
      <c r="OE139" s="128"/>
      <c r="OF139" s="128"/>
      <c r="OG139" s="128"/>
      <c r="OH139" s="128"/>
      <c r="OI139" s="128"/>
      <c r="OJ139" s="128"/>
      <c r="OK139" s="128"/>
      <c r="OL139" s="128"/>
      <c r="OM139" s="128"/>
      <c r="ON139" s="128"/>
      <c r="OO139" s="128"/>
      <c r="OP139" s="128"/>
      <c r="OQ139" s="128"/>
      <c r="OR139" s="128"/>
      <c r="OS139" s="128"/>
      <c r="OT139" s="128"/>
      <c r="OU139" s="128"/>
      <c r="OV139" s="128"/>
      <c r="OW139" s="128"/>
      <c r="OX139" s="128"/>
      <c r="OY139" s="128"/>
      <c r="OZ139" s="128"/>
      <c r="PA139" s="128"/>
      <c r="PB139" s="128"/>
      <c r="PC139" s="128"/>
      <c r="PD139" s="128"/>
      <c r="PE139" s="128"/>
      <c r="PF139" s="128"/>
      <c r="PG139" s="128"/>
      <c r="PH139" s="128"/>
      <c r="PI139" s="128"/>
      <c r="PJ139" s="128"/>
      <c r="PK139" s="128"/>
      <c r="PL139" s="128"/>
      <c r="PM139" s="128"/>
      <c r="PN139" s="128"/>
      <c r="PO139" s="128"/>
      <c r="PP139" s="128"/>
      <c r="PQ139" s="128"/>
      <c r="PR139" s="128"/>
      <c r="PS139" s="128"/>
      <c r="PT139" s="128"/>
      <c r="PU139" s="128"/>
      <c r="PV139" s="128"/>
      <c r="PW139" s="128"/>
      <c r="PX139" s="128"/>
      <c r="PY139" s="128"/>
      <c r="PZ139" s="128"/>
      <c r="QA139" s="128"/>
      <c r="QB139" s="128"/>
      <c r="QC139" s="128"/>
      <c r="QD139" s="198"/>
      <c r="QE139" s="128"/>
      <c r="QF139" s="128"/>
      <c r="QG139" s="128"/>
      <c r="QH139" s="128"/>
      <c r="QI139" s="128"/>
      <c r="QJ139" s="128"/>
      <c r="QK139" s="128"/>
      <c r="QL139" s="128"/>
      <c r="QM139" s="128"/>
      <c r="QN139" s="128"/>
      <c r="QO139" s="128"/>
      <c r="QP139" s="128"/>
      <c r="QQ139" s="128"/>
      <c r="QR139" s="128"/>
      <c r="QS139" s="128"/>
      <c r="QT139" s="128"/>
      <c r="QU139" s="128"/>
      <c r="QV139" s="128"/>
      <c r="QW139" s="128"/>
      <c r="QX139" s="128"/>
      <c r="QY139" s="128"/>
      <c r="QZ139" s="128"/>
      <c r="RA139" s="128"/>
      <c r="RB139" s="128"/>
      <c r="RC139" s="128"/>
      <c r="RD139" s="128"/>
      <c r="RE139" s="128"/>
      <c r="RF139" s="128"/>
      <c r="RG139" s="128"/>
      <c r="RH139" s="128"/>
      <c r="RI139" s="128"/>
      <c r="RJ139" s="128"/>
      <c r="RK139" s="128"/>
      <c r="RL139" s="128"/>
      <c r="RM139" s="128"/>
      <c r="RN139" s="128"/>
      <c r="RO139" s="128"/>
      <c r="RP139" s="128"/>
      <c r="RQ139" s="128"/>
      <c r="RR139" s="105"/>
      <c r="RS139" s="113"/>
      <c r="RT139" s="105"/>
      <c r="RU139" s="105"/>
      <c r="RV139" s="105"/>
      <c r="RW139" s="105"/>
      <c r="RX139" s="105"/>
      <c r="RY139" s="105"/>
      <c r="RZ139" s="105"/>
      <c r="SA139" s="105"/>
      <c r="SB139" s="105"/>
      <c r="SC139" s="105"/>
      <c r="SD139" s="106"/>
      <c r="SE139" s="106"/>
      <c r="SF139" s="106"/>
      <c r="SG139" s="106"/>
      <c r="SH139" s="107"/>
      <c r="SI139" s="107"/>
      <c r="SJ139" s="107"/>
      <c r="SK139" s="107"/>
      <c r="SL139" s="108"/>
      <c r="SM139" s="109"/>
      <c r="SN139" s="109"/>
      <c r="SO139" s="109"/>
      <c r="SP139" s="109"/>
      <c r="SQ139" s="110"/>
      <c r="SR139" s="110"/>
      <c r="SS139" s="110"/>
      <c r="ST139" s="110"/>
      <c r="SU139" s="111"/>
      <c r="SV139" s="111"/>
      <c r="SW139" s="111"/>
      <c r="SX139" s="111"/>
      <c r="SY139" s="162"/>
      <c r="SZ139" s="162"/>
    </row>
    <row r="140" spans="1:520">
      <c r="A140" s="250"/>
      <c r="B140" s="250"/>
      <c r="C140" s="250"/>
      <c r="D140" s="115"/>
      <c r="E140" s="115"/>
      <c r="F140" s="115"/>
      <c r="G140" s="115"/>
      <c r="H140" s="115"/>
      <c r="I140" s="115"/>
      <c r="J140" s="115"/>
      <c r="K140" s="115"/>
      <c r="L140" s="152"/>
      <c r="M140" s="152"/>
      <c r="N140" s="115"/>
      <c r="O140" s="115"/>
      <c r="P140" s="115"/>
      <c r="Q140" s="115"/>
      <c r="R140" s="115"/>
      <c r="S140" s="115"/>
      <c r="T140" s="115"/>
      <c r="U140" s="115"/>
      <c r="V140" s="115"/>
      <c r="W140" s="115"/>
      <c r="X140" s="115"/>
      <c r="Y140" s="115"/>
      <c r="Z140" s="115"/>
      <c r="AA140" s="115"/>
      <c r="AB140" s="115"/>
      <c r="AC140" s="115"/>
      <c r="AD140" s="115"/>
      <c r="AE140" s="115"/>
      <c r="AF140" s="115"/>
      <c r="AG140" s="115"/>
      <c r="AH140" s="115"/>
      <c r="AI140" s="115"/>
      <c r="AJ140" s="115"/>
      <c r="AK140" s="115"/>
      <c r="AL140" s="115"/>
      <c r="AM140" s="115"/>
      <c r="AN140" s="115"/>
      <c r="AO140" s="115"/>
      <c r="AP140" s="115"/>
      <c r="AQ140" s="115"/>
      <c r="AR140" s="115"/>
      <c r="AS140" s="115"/>
      <c r="AT140" s="115"/>
      <c r="AU140" s="115"/>
      <c r="AV140" s="115"/>
      <c r="AW140" s="115"/>
      <c r="AX140" s="115"/>
      <c r="AY140" s="115"/>
      <c r="AZ140" s="115"/>
      <c r="BA140" s="115"/>
      <c r="BB140" s="115"/>
      <c r="BC140" s="115"/>
      <c r="BD140" s="115"/>
      <c r="BE140" s="115"/>
      <c r="BF140" s="191"/>
      <c r="BG140" s="115"/>
      <c r="BH140" s="115"/>
      <c r="BI140" s="115"/>
      <c r="BJ140" s="115"/>
      <c r="BK140" s="115"/>
      <c r="BL140" s="115"/>
      <c r="BM140" s="115"/>
      <c r="BN140" s="115"/>
      <c r="BO140" s="115"/>
      <c r="BP140" s="115"/>
      <c r="BQ140" s="115"/>
      <c r="BR140" s="115"/>
      <c r="BS140" s="115"/>
      <c r="BT140" s="115"/>
      <c r="BU140" s="115"/>
      <c r="BV140" s="115"/>
      <c r="BW140" s="115"/>
      <c r="BX140" s="115"/>
      <c r="BY140" s="115"/>
      <c r="BZ140" s="115"/>
      <c r="CA140" s="115"/>
      <c r="CB140" s="115"/>
      <c r="CC140" s="115"/>
      <c r="CD140" s="115"/>
      <c r="CE140" s="115"/>
      <c r="CF140" s="115"/>
      <c r="CG140" s="115"/>
      <c r="CH140" s="115"/>
      <c r="CI140" s="115"/>
      <c r="CJ140" s="115"/>
      <c r="CK140" s="115"/>
      <c r="CL140" s="115"/>
      <c r="CM140" s="115"/>
      <c r="CN140" s="115"/>
      <c r="CO140" s="115"/>
      <c r="CP140" s="115"/>
      <c r="CQ140" s="115"/>
      <c r="CR140" s="115"/>
      <c r="CS140" s="115"/>
      <c r="CT140" s="115"/>
      <c r="CU140" s="115"/>
      <c r="CV140" s="115"/>
      <c r="CW140" s="115"/>
      <c r="CX140" s="115"/>
      <c r="CY140" s="115"/>
      <c r="CZ140" s="115"/>
      <c r="DA140" s="115"/>
      <c r="DB140" s="115"/>
      <c r="DC140" s="115"/>
      <c r="DD140" s="115"/>
      <c r="DE140" s="115"/>
      <c r="DF140" s="115"/>
      <c r="DG140" s="115"/>
      <c r="DH140" s="115"/>
      <c r="DI140" s="115"/>
      <c r="DJ140" s="115"/>
      <c r="DK140" s="115"/>
      <c r="DL140" s="115"/>
      <c r="DM140" s="115"/>
      <c r="DN140" s="172"/>
      <c r="DO140" s="115"/>
      <c r="DP140" s="115"/>
      <c r="DQ140" s="115"/>
      <c r="DR140" s="115"/>
      <c r="DS140" s="115"/>
      <c r="DT140" s="115"/>
      <c r="DU140" s="115"/>
      <c r="DV140" s="115"/>
      <c r="DW140" s="250"/>
      <c r="DX140" s="115"/>
      <c r="DY140" s="115"/>
      <c r="DZ140" s="115"/>
      <c r="EA140" s="115"/>
      <c r="EB140" s="115"/>
      <c r="EC140" s="115"/>
      <c r="ED140" s="115"/>
      <c r="EE140" s="161"/>
      <c r="EF140" s="262"/>
      <c r="EG140" s="161"/>
      <c r="EH140" s="129"/>
      <c r="EI140" s="129"/>
      <c r="EJ140" s="129"/>
      <c r="EK140" s="129"/>
      <c r="EL140" s="129"/>
      <c r="EM140" s="129"/>
      <c r="EN140" s="129"/>
      <c r="EO140" s="129"/>
      <c r="EP140" s="153"/>
      <c r="EQ140" s="153"/>
      <c r="ER140" s="129"/>
      <c r="ES140" s="129"/>
      <c r="ET140" s="129"/>
      <c r="EU140" s="129"/>
      <c r="EV140" s="129"/>
      <c r="EW140" s="129"/>
      <c r="EX140" s="129"/>
      <c r="EY140" s="129"/>
      <c r="EZ140" s="129"/>
      <c r="FA140" s="129"/>
      <c r="FB140" s="129"/>
      <c r="FC140" s="129"/>
      <c r="FD140" s="129"/>
      <c r="FE140" s="129"/>
      <c r="FF140" s="129"/>
      <c r="FG140" s="129"/>
      <c r="FH140" s="129"/>
      <c r="FI140" s="129"/>
      <c r="FJ140" s="129"/>
      <c r="FK140" s="129"/>
      <c r="FL140" s="129"/>
      <c r="FM140" s="129"/>
      <c r="FN140" s="129"/>
      <c r="FO140" s="129"/>
      <c r="FP140" s="129"/>
      <c r="FQ140" s="129"/>
      <c r="FR140" s="129"/>
      <c r="FS140" s="129"/>
      <c r="FT140" s="129"/>
      <c r="FU140" s="129"/>
      <c r="FV140" s="129"/>
      <c r="FW140" s="129"/>
      <c r="FX140" s="129"/>
      <c r="FY140" s="129"/>
      <c r="FZ140" s="129"/>
      <c r="GA140" s="129"/>
      <c r="GB140" s="129"/>
      <c r="GC140" s="129"/>
      <c r="GD140" s="129"/>
      <c r="GE140" s="129"/>
      <c r="GF140" s="129"/>
      <c r="GG140" s="129"/>
      <c r="GH140" s="129"/>
      <c r="GI140" s="129"/>
      <c r="GJ140" s="129"/>
      <c r="GK140" s="129"/>
      <c r="GL140" s="129"/>
      <c r="GM140" s="129"/>
      <c r="GN140" s="129"/>
      <c r="GO140" s="129"/>
      <c r="GP140" s="129"/>
      <c r="GQ140" s="129"/>
      <c r="GR140" s="129"/>
      <c r="GS140" s="129"/>
      <c r="GT140" s="129"/>
      <c r="GU140" s="129"/>
      <c r="GV140" s="129"/>
      <c r="GW140" s="129"/>
      <c r="GX140" s="129"/>
      <c r="GY140" s="129"/>
      <c r="GZ140" s="129"/>
      <c r="HA140" s="129"/>
      <c r="HB140" s="129"/>
      <c r="HC140" s="129"/>
      <c r="HD140" s="186"/>
      <c r="HE140" s="129"/>
      <c r="HF140" s="129"/>
      <c r="HG140" s="129"/>
      <c r="HH140" s="129"/>
      <c r="HI140" s="129"/>
      <c r="HJ140" s="129"/>
      <c r="HK140" s="129"/>
      <c r="HL140" s="129"/>
      <c r="HM140" s="129"/>
      <c r="HN140" s="129"/>
      <c r="HO140" s="129"/>
      <c r="HP140" s="129"/>
      <c r="HQ140" s="129"/>
      <c r="HR140" s="129"/>
      <c r="HS140" s="129"/>
      <c r="HT140" s="129"/>
      <c r="HU140" s="129"/>
      <c r="HV140" s="129"/>
      <c r="HW140" s="129"/>
      <c r="HX140" s="129"/>
      <c r="HY140" s="129"/>
      <c r="HZ140" s="129"/>
      <c r="IA140" s="129"/>
      <c r="IB140" s="129"/>
      <c r="IC140" s="129"/>
      <c r="ID140" s="129"/>
      <c r="IE140" s="129"/>
      <c r="IF140" s="129"/>
      <c r="IG140" s="129"/>
      <c r="IH140" s="129"/>
      <c r="II140" s="129"/>
      <c r="IJ140" s="129"/>
      <c r="IK140" s="129"/>
      <c r="IL140" s="177"/>
      <c r="IM140" s="129"/>
      <c r="IN140" s="129"/>
      <c r="IO140" s="129"/>
      <c r="IP140" s="129"/>
      <c r="IQ140" s="129"/>
      <c r="IR140" s="266"/>
      <c r="IS140" s="266"/>
      <c r="IT140" s="266"/>
      <c r="IU140" s="142"/>
      <c r="IV140" s="142"/>
      <c r="IW140" s="142"/>
      <c r="IX140" s="142"/>
      <c r="IY140" s="142"/>
      <c r="IZ140" s="142"/>
      <c r="JA140" s="142"/>
      <c r="JB140" s="142"/>
      <c r="JC140" s="154"/>
      <c r="JD140" s="154"/>
      <c r="JE140" s="142"/>
      <c r="JF140" s="142"/>
      <c r="JG140" s="142"/>
      <c r="JH140" s="142"/>
      <c r="JI140" s="142"/>
      <c r="JJ140" s="142"/>
      <c r="JK140" s="142"/>
      <c r="JL140" s="142"/>
      <c r="JM140" s="142"/>
      <c r="JN140" s="142"/>
      <c r="JO140" s="142"/>
      <c r="JP140" s="142"/>
      <c r="JQ140" s="142"/>
      <c r="JR140" s="142"/>
      <c r="JS140" s="142"/>
      <c r="JT140" s="142"/>
      <c r="JU140" s="145"/>
      <c r="JV140" s="142"/>
      <c r="JW140" s="142"/>
      <c r="JX140" s="142"/>
      <c r="JY140" s="142"/>
      <c r="JZ140" s="142"/>
      <c r="KA140" s="142"/>
      <c r="KB140" s="142"/>
      <c r="KC140" s="142"/>
      <c r="KD140" s="142"/>
      <c r="KE140" s="142"/>
      <c r="KF140" s="142"/>
      <c r="KG140" s="142"/>
      <c r="KH140" s="142"/>
      <c r="KI140" s="142"/>
      <c r="KJ140" s="142"/>
      <c r="KK140" s="142"/>
      <c r="KL140" s="142"/>
      <c r="KM140" s="142"/>
      <c r="KN140" s="142"/>
      <c r="KO140" s="142"/>
      <c r="KP140" s="142"/>
      <c r="KQ140" s="142"/>
      <c r="KR140" s="142"/>
      <c r="KS140" s="142"/>
      <c r="KT140" s="142"/>
      <c r="KU140" s="142"/>
      <c r="KV140" s="142"/>
      <c r="KW140" s="142"/>
      <c r="KX140" s="142"/>
      <c r="KY140" s="142"/>
      <c r="KZ140" s="142"/>
      <c r="LA140" s="142"/>
      <c r="LB140" s="142"/>
      <c r="LC140" s="142"/>
      <c r="LD140" s="142"/>
      <c r="LE140" s="142"/>
      <c r="LF140" s="142"/>
      <c r="LG140" s="142"/>
      <c r="LH140" s="142"/>
      <c r="LI140" s="142"/>
      <c r="LJ140" s="142"/>
      <c r="LK140" s="142"/>
      <c r="LL140" s="142"/>
      <c r="LM140" s="142"/>
      <c r="LN140" s="142"/>
      <c r="LO140" s="142"/>
      <c r="LP140" s="142"/>
      <c r="LQ140" s="194"/>
      <c r="LR140" s="142"/>
      <c r="LS140" s="142"/>
      <c r="LT140" s="142"/>
      <c r="LU140" s="142"/>
      <c r="LV140" s="142"/>
      <c r="LW140" s="142"/>
      <c r="LX140" s="142"/>
      <c r="LY140" s="142"/>
      <c r="LZ140" s="142"/>
      <c r="MA140" s="142"/>
      <c r="MB140" s="142"/>
      <c r="MC140" s="142"/>
      <c r="MD140" s="142"/>
      <c r="ME140" s="142"/>
      <c r="MF140" s="142"/>
      <c r="MG140" s="142"/>
      <c r="MH140" s="142"/>
      <c r="MI140" s="142"/>
      <c r="MJ140" s="142"/>
      <c r="MK140" s="142"/>
      <c r="ML140" s="142"/>
      <c r="MM140" s="142"/>
      <c r="MN140" s="142"/>
      <c r="MO140" s="142"/>
      <c r="MP140" s="142"/>
      <c r="MQ140" s="142"/>
      <c r="MR140" s="142"/>
      <c r="MS140" s="142"/>
      <c r="MT140" s="142"/>
      <c r="MU140" s="142"/>
      <c r="MV140" s="142"/>
      <c r="MW140" s="142"/>
      <c r="MX140" s="142"/>
      <c r="MY140" s="142"/>
      <c r="MZ140" s="142"/>
      <c r="NA140" s="181"/>
      <c r="NB140" s="142"/>
      <c r="NC140" s="142"/>
      <c r="ND140" s="142"/>
      <c r="NE140" s="271"/>
      <c r="NF140" s="271"/>
      <c r="NG140" s="271"/>
      <c r="NH140" s="128"/>
      <c r="NI140" s="128"/>
      <c r="NJ140" s="128"/>
      <c r="NK140" s="128"/>
      <c r="NL140" s="128"/>
      <c r="NM140" s="128"/>
      <c r="NN140" s="128"/>
      <c r="NO140" s="128"/>
      <c r="NP140" s="136"/>
      <c r="NQ140" s="136"/>
      <c r="NR140" s="128"/>
      <c r="NS140" s="128"/>
      <c r="NT140" s="128"/>
      <c r="NU140" s="128"/>
      <c r="NV140" s="128"/>
      <c r="NW140" s="128"/>
      <c r="NX140" s="128"/>
      <c r="NY140" s="128"/>
      <c r="NZ140" s="128"/>
      <c r="OA140" s="128"/>
      <c r="OB140" s="128"/>
      <c r="OC140" s="128"/>
      <c r="OD140" s="128"/>
      <c r="OE140" s="128"/>
      <c r="OF140" s="128"/>
      <c r="OG140" s="128"/>
      <c r="OH140" s="128"/>
      <c r="OI140" s="128"/>
      <c r="OJ140" s="128"/>
      <c r="OK140" s="128"/>
      <c r="OL140" s="128"/>
      <c r="OM140" s="128"/>
      <c r="ON140" s="128"/>
      <c r="OO140" s="128"/>
      <c r="OP140" s="128"/>
      <c r="OQ140" s="128"/>
      <c r="OR140" s="128"/>
      <c r="OS140" s="128"/>
      <c r="OT140" s="128"/>
      <c r="OU140" s="128"/>
      <c r="OV140" s="128"/>
      <c r="OW140" s="128"/>
      <c r="OX140" s="128"/>
      <c r="OY140" s="128"/>
      <c r="OZ140" s="128"/>
      <c r="PA140" s="128"/>
      <c r="PB140" s="128"/>
      <c r="PC140" s="128"/>
      <c r="PD140" s="128"/>
      <c r="PE140" s="128"/>
      <c r="PF140" s="128"/>
      <c r="PG140" s="128"/>
      <c r="PH140" s="128"/>
      <c r="PI140" s="128"/>
      <c r="PJ140" s="128"/>
      <c r="PK140" s="128"/>
      <c r="PL140" s="128"/>
      <c r="PM140" s="128"/>
      <c r="PN140" s="128"/>
      <c r="PO140" s="128"/>
      <c r="PP140" s="128"/>
      <c r="PQ140" s="128"/>
      <c r="PR140" s="128"/>
      <c r="PS140" s="128"/>
      <c r="PT140" s="128"/>
      <c r="PU140" s="128"/>
      <c r="PV140" s="128"/>
      <c r="PW140" s="128"/>
      <c r="PX140" s="128"/>
      <c r="PY140" s="128"/>
      <c r="PZ140" s="128"/>
      <c r="QA140" s="128"/>
      <c r="QB140" s="128"/>
      <c r="QC140" s="128"/>
      <c r="QD140" s="198"/>
      <c r="QE140" s="128"/>
      <c r="QF140" s="128"/>
      <c r="QG140" s="128"/>
      <c r="QH140" s="128"/>
      <c r="QI140" s="128"/>
      <c r="QJ140" s="128"/>
      <c r="QK140" s="128"/>
      <c r="QL140" s="128"/>
      <c r="QM140" s="128"/>
      <c r="QN140" s="128"/>
      <c r="QO140" s="128"/>
      <c r="QP140" s="128"/>
      <c r="QQ140" s="128"/>
      <c r="QR140" s="128"/>
      <c r="QS140" s="128"/>
      <c r="QT140" s="128"/>
      <c r="QU140" s="128"/>
      <c r="QV140" s="128"/>
      <c r="QW140" s="128"/>
      <c r="QX140" s="128"/>
      <c r="QY140" s="128"/>
      <c r="QZ140" s="128"/>
      <c r="RA140" s="128"/>
      <c r="RB140" s="128"/>
      <c r="RC140" s="128"/>
      <c r="RD140" s="128"/>
      <c r="RE140" s="128"/>
      <c r="RF140" s="128"/>
      <c r="RG140" s="128"/>
      <c r="RH140" s="128"/>
      <c r="RI140" s="128"/>
      <c r="RJ140" s="128"/>
      <c r="RK140" s="128"/>
      <c r="RL140" s="128"/>
      <c r="RM140" s="128"/>
      <c r="RN140" s="128"/>
      <c r="RO140" s="128"/>
      <c r="RP140" s="128"/>
      <c r="RQ140" s="128"/>
      <c r="RR140" s="105"/>
      <c r="RS140" s="113"/>
      <c r="RT140" s="105"/>
      <c r="RU140" s="105"/>
      <c r="RV140" s="105"/>
      <c r="RW140" s="105"/>
      <c r="RX140" s="105"/>
      <c r="RY140" s="105"/>
      <c r="RZ140" s="105"/>
      <c r="SA140" s="105"/>
      <c r="SB140" s="105"/>
      <c r="SC140" s="105"/>
      <c r="SD140" s="106"/>
      <c r="SE140" s="106"/>
      <c r="SF140" s="106"/>
      <c r="SG140" s="106"/>
      <c r="SH140" s="107"/>
      <c r="SI140" s="107"/>
      <c r="SJ140" s="107"/>
      <c r="SK140" s="107"/>
      <c r="SL140" s="108"/>
      <c r="SM140" s="109"/>
      <c r="SN140" s="109"/>
      <c r="SO140" s="109"/>
      <c r="SP140" s="109"/>
      <c r="SQ140" s="110"/>
      <c r="SR140" s="110"/>
      <c r="SS140" s="110"/>
      <c r="ST140" s="110"/>
      <c r="SU140" s="111"/>
      <c r="SV140" s="111"/>
      <c r="SW140" s="111"/>
      <c r="SX140" s="111"/>
      <c r="SY140" s="162"/>
      <c r="SZ140" s="162"/>
    </row>
    <row r="141" spans="1:520">
      <c r="A141" s="250"/>
      <c r="B141" s="250"/>
      <c r="C141" s="250"/>
      <c r="D141" s="115"/>
      <c r="E141" s="115"/>
      <c r="F141" s="115"/>
      <c r="G141" s="115"/>
      <c r="H141" s="115"/>
      <c r="I141" s="115"/>
      <c r="J141" s="115"/>
      <c r="K141" s="115"/>
      <c r="L141" s="152"/>
      <c r="M141" s="152"/>
      <c r="N141" s="115"/>
      <c r="O141" s="115"/>
      <c r="P141" s="115"/>
      <c r="Q141" s="115"/>
      <c r="R141" s="115"/>
      <c r="S141" s="115"/>
      <c r="T141" s="115"/>
      <c r="U141" s="115"/>
      <c r="V141" s="115"/>
      <c r="W141" s="115"/>
      <c r="X141" s="115"/>
      <c r="Y141" s="115"/>
      <c r="Z141" s="115"/>
      <c r="AA141" s="115"/>
      <c r="AB141" s="115"/>
      <c r="AC141" s="115"/>
      <c r="AD141" s="115"/>
      <c r="AE141" s="115"/>
      <c r="AF141" s="115"/>
      <c r="AG141" s="115"/>
      <c r="AH141" s="115"/>
      <c r="AI141" s="115"/>
      <c r="AJ141" s="115"/>
      <c r="AK141" s="115"/>
      <c r="AL141" s="115"/>
      <c r="AM141" s="115"/>
      <c r="AN141" s="115"/>
      <c r="AO141" s="115"/>
      <c r="AP141" s="115"/>
      <c r="AQ141" s="115"/>
      <c r="AR141" s="115"/>
      <c r="AS141" s="115"/>
      <c r="AT141" s="115"/>
      <c r="AU141" s="115"/>
      <c r="AV141" s="115"/>
      <c r="AW141" s="115"/>
      <c r="AX141" s="115"/>
      <c r="AY141" s="115"/>
      <c r="AZ141" s="115"/>
      <c r="BA141" s="115"/>
      <c r="BB141" s="115"/>
      <c r="BC141" s="115"/>
      <c r="BD141" s="115"/>
      <c r="BE141" s="115"/>
      <c r="BF141" s="191"/>
      <c r="BG141" s="115"/>
      <c r="BH141" s="115"/>
      <c r="BI141" s="115"/>
      <c r="BJ141" s="115"/>
      <c r="BK141" s="115"/>
      <c r="BL141" s="115"/>
      <c r="BM141" s="115"/>
      <c r="BN141" s="115"/>
      <c r="BO141" s="115"/>
      <c r="BP141" s="115"/>
      <c r="BQ141" s="115"/>
      <c r="BR141" s="115"/>
      <c r="BS141" s="115"/>
      <c r="BT141" s="115"/>
      <c r="BU141" s="115"/>
      <c r="BV141" s="115"/>
      <c r="BW141" s="115"/>
      <c r="BX141" s="115"/>
      <c r="BY141" s="115"/>
      <c r="BZ141" s="115"/>
      <c r="CA141" s="115"/>
      <c r="CB141" s="115"/>
      <c r="CC141" s="115"/>
      <c r="CD141" s="115"/>
      <c r="CE141" s="115"/>
      <c r="CF141" s="115"/>
      <c r="CG141" s="115"/>
      <c r="CH141" s="115"/>
      <c r="CI141" s="115"/>
      <c r="CJ141" s="115"/>
      <c r="CK141" s="115"/>
      <c r="CL141" s="115"/>
      <c r="CM141" s="115"/>
      <c r="CN141" s="115"/>
      <c r="CO141" s="115"/>
      <c r="CP141" s="115"/>
      <c r="CQ141" s="115"/>
      <c r="CR141" s="115"/>
      <c r="CS141" s="115"/>
      <c r="CT141" s="115"/>
      <c r="CU141" s="115"/>
      <c r="CV141" s="115"/>
      <c r="CW141" s="115"/>
      <c r="CX141" s="115"/>
      <c r="CY141" s="115"/>
      <c r="CZ141" s="115"/>
      <c r="DA141" s="115"/>
      <c r="DB141" s="115"/>
      <c r="DC141" s="115"/>
      <c r="DD141" s="115"/>
      <c r="DE141" s="115"/>
      <c r="DF141" s="115"/>
      <c r="DG141" s="115"/>
      <c r="DH141" s="115"/>
      <c r="DI141" s="115"/>
      <c r="DJ141" s="115"/>
      <c r="DK141" s="115"/>
      <c r="DL141" s="115"/>
      <c r="DM141" s="115"/>
      <c r="DN141" s="172"/>
      <c r="DO141" s="115"/>
      <c r="DP141" s="115"/>
      <c r="DQ141" s="115"/>
      <c r="DR141" s="115"/>
      <c r="DS141" s="115"/>
      <c r="DT141" s="115"/>
      <c r="DU141" s="115"/>
      <c r="DV141" s="115"/>
      <c r="DW141" s="250"/>
      <c r="DX141" s="115"/>
      <c r="DY141" s="115"/>
      <c r="DZ141" s="115"/>
      <c r="EA141" s="115"/>
      <c r="EB141" s="115"/>
      <c r="EC141" s="115"/>
      <c r="ED141" s="115"/>
      <c r="EE141" s="161"/>
      <c r="EF141" s="262"/>
      <c r="EG141" s="161"/>
      <c r="EH141" s="129"/>
      <c r="EI141" s="129"/>
      <c r="EJ141" s="129"/>
      <c r="EK141" s="129"/>
      <c r="EL141" s="129"/>
      <c r="EM141" s="129"/>
      <c r="EN141" s="129"/>
      <c r="EO141" s="129"/>
      <c r="EP141" s="153"/>
      <c r="EQ141" s="153"/>
      <c r="ER141" s="129"/>
      <c r="ES141" s="129"/>
      <c r="ET141" s="129"/>
      <c r="EU141" s="129"/>
      <c r="EV141" s="129"/>
      <c r="EW141" s="129"/>
      <c r="EX141" s="129"/>
      <c r="EY141" s="129"/>
      <c r="EZ141" s="129"/>
      <c r="FA141" s="129"/>
      <c r="FB141" s="129"/>
      <c r="FC141" s="129"/>
      <c r="FD141" s="129"/>
      <c r="FE141" s="129"/>
      <c r="FF141" s="129"/>
      <c r="FG141" s="129"/>
      <c r="FH141" s="129"/>
      <c r="FI141" s="129"/>
      <c r="FJ141" s="129"/>
      <c r="FK141" s="129"/>
      <c r="FL141" s="129"/>
      <c r="FM141" s="129"/>
      <c r="FN141" s="129"/>
      <c r="FO141" s="129"/>
      <c r="FP141" s="129"/>
      <c r="FQ141" s="129"/>
      <c r="FR141" s="129"/>
      <c r="FS141" s="129"/>
      <c r="FT141" s="129"/>
      <c r="FU141" s="129"/>
      <c r="FV141" s="129"/>
      <c r="FW141" s="129"/>
      <c r="FX141" s="129"/>
      <c r="FY141" s="129"/>
      <c r="FZ141" s="129"/>
      <c r="GA141" s="129"/>
      <c r="GB141" s="129"/>
      <c r="GC141" s="129"/>
      <c r="GD141" s="129"/>
      <c r="GE141" s="129"/>
      <c r="GF141" s="129"/>
      <c r="GG141" s="129"/>
      <c r="GH141" s="129"/>
      <c r="GI141" s="129"/>
      <c r="GJ141" s="129"/>
      <c r="GK141" s="129"/>
      <c r="GL141" s="129"/>
      <c r="GM141" s="129"/>
      <c r="GN141" s="129"/>
      <c r="GO141" s="129"/>
      <c r="GP141" s="129"/>
      <c r="GQ141" s="129"/>
      <c r="GR141" s="129"/>
      <c r="GS141" s="129"/>
      <c r="GT141" s="129"/>
      <c r="GU141" s="129"/>
      <c r="GV141" s="129"/>
      <c r="GW141" s="129"/>
      <c r="GX141" s="129"/>
      <c r="GY141" s="129"/>
      <c r="GZ141" s="129"/>
      <c r="HA141" s="129"/>
      <c r="HB141" s="129"/>
      <c r="HC141" s="129"/>
      <c r="HD141" s="186"/>
      <c r="HE141" s="129"/>
      <c r="HF141" s="129"/>
      <c r="HG141" s="129"/>
      <c r="HH141" s="129"/>
      <c r="HI141" s="129"/>
      <c r="HJ141" s="129"/>
      <c r="HK141" s="129"/>
      <c r="HL141" s="129"/>
      <c r="HM141" s="129"/>
      <c r="HN141" s="129"/>
      <c r="HO141" s="129"/>
      <c r="HP141" s="129"/>
      <c r="HQ141" s="129"/>
      <c r="HR141" s="129"/>
      <c r="HS141" s="129"/>
      <c r="HT141" s="129"/>
      <c r="HU141" s="129"/>
      <c r="HV141" s="129"/>
      <c r="HW141" s="129"/>
      <c r="HX141" s="129"/>
      <c r="HY141" s="129"/>
      <c r="HZ141" s="129"/>
      <c r="IA141" s="129"/>
      <c r="IB141" s="129"/>
      <c r="IC141" s="129"/>
      <c r="ID141" s="129"/>
      <c r="IE141" s="129"/>
      <c r="IF141" s="129"/>
      <c r="IG141" s="129"/>
      <c r="IH141" s="129"/>
      <c r="II141" s="129"/>
      <c r="IJ141" s="129"/>
      <c r="IK141" s="129"/>
      <c r="IL141" s="177"/>
      <c r="IM141" s="129"/>
      <c r="IN141" s="129"/>
      <c r="IO141" s="129"/>
      <c r="IP141" s="129"/>
      <c r="IQ141" s="129"/>
      <c r="IR141" s="266"/>
      <c r="IS141" s="266"/>
      <c r="IT141" s="266"/>
      <c r="IU141" s="142"/>
      <c r="IV141" s="142"/>
      <c r="IW141" s="142"/>
      <c r="IX141" s="142"/>
      <c r="IY141" s="142"/>
      <c r="IZ141" s="142"/>
      <c r="JA141" s="142"/>
      <c r="JB141" s="142"/>
      <c r="JC141" s="154"/>
      <c r="JD141" s="154"/>
      <c r="JE141" s="142"/>
      <c r="JF141" s="142"/>
      <c r="JG141" s="142"/>
      <c r="JH141" s="142"/>
      <c r="JI141" s="142"/>
      <c r="JJ141" s="142"/>
      <c r="JK141" s="142"/>
      <c r="JL141" s="142"/>
      <c r="JM141" s="142"/>
      <c r="JN141" s="142"/>
      <c r="JO141" s="142"/>
      <c r="JP141" s="142"/>
      <c r="JQ141" s="142"/>
      <c r="JR141" s="142"/>
      <c r="JS141" s="142"/>
      <c r="JT141" s="142"/>
      <c r="JU141" s="145"/>
      <c r="JV141" s="142"/>
      <c r="JW141" s="142"/>
      <c r="JX141" s="142"/>
      <c r="JY141" s="142"/>
      <c r="JZ141" s="142"/>
      <c r="KA141" s="142"/>
      <c r="KB141" s="142"/>
      <c r="KC141" s="142"/>
      <c r="KD141" s="142"/>
      <c r="KE141" s="142"/>
      <c r="KF141" s="142"/>
      <c r="KG141" s="142"/>
      <c r="KH141" s="142"/>
      <c r="KI141" s="142"/>
      <c r="KJ141" s="142"/>
      <c r="KK141" s="142"/>
      <c r="KL141" s="142"/>
      <c r="KM141" s="142"/>
      <c r="KN141" s="142"/>
      <c r="KO141" s="142"/>
      <c r="KP141" s="142"/>
      <c r="KQ141" s="142"/>
      <c r="KR141" s="142"/>
      <c r="KS141" s="142"/>
      <c r="KT141" s="142"/>
      <c r="KU141" s="142"/>
      <c r="KV141" s="142"/>
      <c r="KW141" s="142"/>
      <c r="KX141" s="142"/>
      <c r="KY141" s="142"/>
      <c r="KZ141" s="142"/>
      <c r="LA141" s="142"/>
      <c r="LB141" s="142"/>
      <c r="LC141" s="142"/>
      <c r="LD141" s="142"/>
      <c r="LE141" s="142"/>
      <c r="LF141" s="142"/>
      <c r="LG141" s="142"/>
      <c r="LH141" s="142"/>
      <c r="LI141" s="142"/>
      <c r="LJ141" s="142"/>
      <c r="LK141" s="142"/>
      <c r="LL141" s="142"/>
      <c r="LM141" s="142"/>
      <c r="LN141" s="142"/>
      <c r="LO141" s="142"/>
      <c r="LP141" s="142"/>
      <c r="LQ141" s="194"/>
      <c r="LR141" s="142"/>
      <c r="LS141" s="142"/>
      <c r="LT141" s="142"/>
      <c r="LU141" s="142"/>
      <c r="LV141" s="142"/>
      <c r="LW141" s="142"/>
      <c r="LX141" s="142"/>
      <c r="LY141" s="142"/>
      <c r="LZ141" s="142"/>
      <c r="MA141" s="142"/>
      <c r="MB141" s="142"/>
      <c r="MC141" s="142"/>
      <c r="MD141" s="142"/>
      <c r="ME141" s="142"/>
      <c r="MF141" s="142"/>
      <c r="MG141" s="142"/>
      <c r="MH141" s="142"/>
      <c r="MI141" s="142"/>
      <c r="MJ141" s="142"/>
      <c r="MK141" s="142"/>
      <c r="ML141" s="142"/>
      <c r="MM141" s="142"/>
      <c r="MN141" s="142"/>
      <c r="MO141" s="142"/>
      <c r="MP141" s="142"/>
      <c r="MQ141" s="142"/>
      <c r="MR141" s="142"/>
      <c r="MS141" s="142"/>
      <c r="MT141" s="142"/>
      <c r="MU141" s="142"/>
      <c r="MV141" s="142"/>
      <c r="MW141" s="142"/>
      <c r="MX141" s="142"/>
      <c r="MY141" s="142"/>
      <c r="MZ141" s="142"/>
      <c r="NA141" s="181"/>
      <c r="NB141" s="142"/>
      <c r="NC141" s="142"/>
      <c r="ND141" s="142"/>
      <c r="NE141" s="271"/>
      <c r="NF141" s="271"/>
      <c r="NG141" s="271"/>
      <c r="NH141" s="128"/>
      <c r="NI141" s="128"/>
      <c r="NJ141" s="128"/>
      <c r="NK141" s="128"/>
      <c r="NL141" s="128"/>
      <c r="NM141" s="128"/>
      <c r="NN141" s="128"/>
      <c r="NO141" s="128"/>
      <c r="NP141" s="136"/>
      <c r="NQ141" s="136"/>
      <c r="NR141" s="128"/>
      <c r="NS141" s="128"/>
      <c r="NT141" s="128"/>
      <c r="NU141" s="128"/>
      <c r="NV141" s="128"/>
      <c r="NW141" s="128"/>
      <c r="NX141" s="128"/>
      <c r="NY141" s="128"/>
      <c r="NZ141" s="128"/>
      <c r="OA141" s="128"/>
      <c r="OB141" s="128"/>
      <c r="OC141" s="128"/>
      <c r="OD141" s="128"/>
      <c r="OE141" s="128"/>
      <c r="OF141" s="128"/>
      <c r="OG141" s="128"/>
      <c r="OH141" s="128"/>
      <c r="OI141" s="128"/>
      <c r="OJ141" s="128"/>
      <c r="OK141" s="128"/>
      <c r="OL141" s="128"/>
      <c r="OM141" s="128"/>
      <c r="ON141" s="128"/>
      <c r="OO141" s="128"/>
      <c r="OP141" s="128"/>
      <c r="OQ141" s="128"/>
      <c r="OR141" s="128"/>
      <c r="OS141" s="128"/>
      <c r="OT141" s="128"/>
      <c r="OU141" s="128"/>
      <c r="OV141" s="128"/>
      <c r="OW141" s="128"/>
      <c r="OX141" s="128"/>
      <c r="OY141" s="128"/>
      <c r="OZ141" s="128"/>
      <c r="PA141" s="128"/>
      <c r="PB141" s="128"/>
      <c r="PC141" s="128"/>
      <c r="PD141" s="128"/>
      <c r="PE141" s="128"/>
      <c r="PF141" s="128"/>
      <c r="PG141" s="128"/>
      <c r="PH141" s="128"/>
      <c r="PI141" s="128"/>
      <c r="PJ141" s="128"/>
      <c r="PK141" s="128"/>
      <c r="PL141" s="128"/>
      <c r="PM141" s="128"/>
      <c r="PN141" s="128"/>
      <c r="PO141" s="128"/>
      <c r="PP141" s="128"/>
      <c r="PQ141" s="128"/>
      <c r="PR141" s="128"/>
      <c r="PS141" s="128"/>
      <c r="PT141" s="128"/>
      <c r="PU141" s="128"/>
      <c r="PV141" s="128"/>
      <c r="PW141" s="128"/>
      <c r="PX141" s="128"/>
      <c r="PY141" s="128"/>
      <c r="PZ141" s="128"/>
      <c r="QA141" s="128"/>
      <c r="QB141" s="128"/>
      <c r="QC141" s="128"/>
      <c r="QD141" s="198"/>
      <c r="QE141" s="128"/>
      <c r="QF141" s="128"/>
      <c r="QG141" s="128"/>
      <c r="QH141" s="128"/>
      <c r="QI141" s="128"/>
      <c r="QJ141" s="128"/>
      <c r="QK141" s="128"/>
      <c r="QL141" s="128"/>
      <c r="QM141" s="128"/>
      <c r="QN141" s="128"/>
      <c r="QO141" s="128"/>
      <c r="QP141" s="128"/>
      <c r="QQ141" s="128"/>
      <c r="QR141" s="128"/>
      <c r="QS141" s="128"/>
      <c r="QT141" s="128"/>
      <c r="QU141" s="128"/>
      <c r="QV141" s="128"/>
      <c r="QW141" s="128"/>
      <c r="QX141" s="128"/>
      <c r="QY141" s="128"/>
      <c r="QZ141" s="128"/>
      <c r="RA141" s="128"/>
      <c r="RB141" s="128"/>
      <c r="RC141" s="128"/>
      <c r="RD141" s="128"/>
      <c r="RE141" s="128"/>
      <c r="RF141" s="128"/>
      <c r="RG141" s="128"/>
      <c r="RH141" s="128"/>
      <c r="RI141" s="128"/>
      <c r="RJ141" s="128"/>
      <c r="RK141" s="128"/>
      <c r="RL141" s="128"/>
      <c r="RM141" s="128"/>
      <c r="RN141" s="128"/>
      <c r="RO141" s="128"/>
      <c r="RP141" s="128"/>
      <c r="RQ141" s="128"/>
      <c r="RR141" s="105"/>
      <c r="RS141" s="113"/>
      <c r="RT141" s="105"/>
      <c r="RU141" s="105"/>
      <c r="RV141" s="105"/>
      <c r="RW141" s="105"/>
      <c r="RX141" s="105"/>
      <c r="RY141" s="105"/>
      <c r="RZ141" s="105"/>
      <c r="SA141" s="105"/>
      <c r="SB141" s="105"/>
      <c r="SC141" s="105"/>
      <c r="SD141" s="106"/>
      <c r="SE141" s="106"/>
      <c r="SF141" s="106"/>
      <c r="SG141" s="106"/>
      <c r="SH141" s="107"/>
      <c r="SI141" s="107"/>
      <c r="SJ141" s="107"/>
      <c r="SK141" s="107"/>
      <c r="SL141" s="108"/>
      <c r="SM141" s="109"/>
      <c r="SN141" s="109"/>
      <c r="SO141" s="109"/>
      <c r="SP141" s="109"/>
      <c r="SQ141" s="110"/>
      <c r="SR141" s="110"/>
      <c r="SS141" s="110"/>
      <c r="ST141" s="110"/>
      <c r="SU141" s="111"/>
      <c r="SV141" s="111"/>
      <c r="SW141" s="111"/>
      <c r="SX141" s="111"/>
      <c r="SY141" s="162"/>
      <c r="SZ141" s="162"/>
    </row>
    <row r="142" spans="1:520">
      <c r="A142" s="250"/>
      <c r="B142" s="250"/>
      <c r="C142" s="250"/>
      <c r="D142" s="115"/>
      <c r="E142" s="115"/>
      <c r="F142" s="115"/>
      <c r="G142" s="115"/>
      <c r="H142" s="115"/>
      <c r="I142" s="115"/>
      <c r="J142" s="115"/>
      <c r="K142" s="115"/>
      <c r="L142" s="152"/>
      <c r="M142" s="152"/>
      <c r="N142" s="115"/>
      <c r="O142" s="115"/>
      <c r="P142" s="115"/>
      <c r="Q142" s="115"/>
      <c r="R142" s="115"/>
      <c r="S142" s="115"/>
      <c r="T142" s="115"/>
      <c r="U142" s="115"/>
      <c r="V142" s="115"/>
      <c r="W142" s="115"/>
      <c r="X142" s="115"/>
      <c r="Y142" s="115"/>
      <c r="Z142" s="115"/>
      <c r="AA142" s="115"/>
      <c r="AB142" s="115"/>
      <c r="AC142" s="115"/>
      <c r="AD142" s="115"/>
      <c r="AE142" s="115"/>
      <c r="AF142" s="115"/>
      <c r="AG142" s="115"/>
      <c r="AH142" s="115"/>
      <c r="AI142" s="115"/>
      <c r="AJ142" s="115"/>
      <c r="AK142" s="115"/>
      <c r="AL142" s="115"/>
      <c r="AM142" s="115"/>
      <c r="AN142" s="115"/>
      <c r="AO142" s="115"/>
      <c r="AP142" s="115"/>
      <c r="AQ142" s="115"/>
      <c r="AR142" s="115"/>
      <c r="AS142" s="115"/>
      <c r="AT142" s="115"/>
      <c r="AU142" s="115"/>
      <c r="AV142" s="115"/>
      <c r="AW142" s="115"/>
      <c r="AX142" s="115"/>
      <c r="AY142" s="115"/>
      <c r="AZ142" s="115"/>
      <c r="BA142" s="115"/>
      <c r="BB142" s="115"/>
      <c r="BC142" s="115"/>
      <c r="BD142" s="115"/>
      <c r="BE142" s="115"/>
      <c r="BF142" s="191"/>
      <c r="BG142" s="115"/>
      <c r="BH142" s="115"/>
      <c r="BI142" s="115"/>
      <c r="BJ142" s="115"/>
      <c r="BK142" s="115"/>
      <c r="BL142" s="115"/>
      <c r="BM142" s="115"/>
      <c r="BN142" s="115"/>
      <c r="BO142" s="115"/>
      <c r="BP142" s="115"/>
      <c r="BQ142" s="115"/>
      <c r="BR142" s="115"/>
      <c r="BS142" s="115"/>
      <c r="BT142" s="115"/>
      <c r="BU142" s="115"/>
      <c r="BV142" s="115"/>
      <c r="BW142" s="115"/>
      <c r="BX142" s="115"/>
      <c r="BY142" s="115"/>
      <c r="BZ142" s="115"/>
      <c r="CA142" s="115"/>
      <c r="CB142" s="115"/>
      <c r="CC142" s="115"/>
      <c r="CD142" s="115"/>
      <c r="CE142" s="115"/>
      <c r="CF142" s="115"/>
      <c r="CG142" s="115"/>
      <c r="CH142" s="115"/>
      <c r="CI142" s="115"/>
      <c r="CJ142" s="115"/>
      <c r="CK142" s="115"/>
      <c r="CL142" s="115"/>
      <c r="CM142" s="115"/>
      <c r="CN142" s="115"/>
      <c r="CO142" s="115"/>
      <c r="CP142" s="115"/>
      <c r="CQ142" s="115"/>
      <c r="CR142" s="115"/>
      <c r="CS142" s="115"/>
      <c r="CT142" s="115"/>
      <c r="CU142" s="115"/>
      <c r="CV142" s="115"/>
      <c r="CW142" s="115"/>
      <c r="CX142" s="115"/>
      <c r="CY142" s="115"/>
      <c r="CZ142" s="115"/>
      <c r="DA142" s="115"/>
      <c r="DB142" s="115"/>
      <c r="DC142" s="115"/>
      <c r="DD142" s="115"/>
      <c r="DE142" s="115"/>
      <c r="DF142" s="115"/>
      <c r="DG142" s="115"/>
      <c r="DH142" s="115"/>
      <c r="DI142" s="115"/>
      <c r="DJ142" s="115"/>
      <c r="DK142" s="115"/>
      <c r="DL142" s="115"/>
      <c r="DM142" s="115"/>
      <c r="DN142" s="172"/>
      <c r="DO142" s="115"/>
      <c r="DP142" s="115"/>
      <c r="DQ142" s="115"/>
      <c r="DR142" s="115"/>
      <c r="DS142" s="115"/>
      <c r="DT142" s="115"/>
      <c r="DU142" s="115"/>
      <c r="DV142" s="115"/>
      <c r="DW142" s="250"/>
      <c r="DX142" s="115"/>
      <c r="DY142" s="115"/>
      <c r="DZ142" s="115"/>
      <c r="EA142" s="115"/>
      <c r="EB142" s="115"/>
      <c r="EC142" s="115"/>
      <c r="ED142" s="115"/>
      <c r="EE142" s="161"/>
      <c r="EF142" s="262"/>
      <c r="EG142" s="161"/>
      <c r="EH142" s="129"/>
      <c r="EI142" s="129"/>
      <c r="EJ142" s="129"/>
      <c r="EK142" s="129"/>
      <c r="EL142" s="129"/>
      <c r="EM142" s="129"/>
      <c r="EN142" s="129"/>
      <c r="EO142" s="129"/>
      <c r="EP142" s="153"/>
      <c r="EQ142" s="153"/>
      <c r="ER142" s="129"/>
      <c r="ES142" s="129"/>
      <c r="ET142" s="129"/>
      <c r="EU142" s="129"/>
      <c r="EV142" s="129"/>
      <c r="EW142" s="129"/>
      <c r="EX142" s="129"/>
      <c r="EY142" s="129"/>
      <c r="EZ142" s="129"/>
      <c r="FA142" s="129"/>
      <c r="FB142" s="129"/>
      <c r="FC142" s="129"/>
      <c r="FD142" s="129"/>
      <c r="FE142" s="129"/>
      <c r="FF142" s="129"/>
      <c r="FG142" s="129"/>
      <c r="FH142" s="129"/>
      <c r="FI142" s="129"/>
      <c r="FJ142" s="129"/>
      <c r="FK142" s="129"/>
      <c r="FL142" s="129"/>
      <c r="FM142" s="129"/>
      <c r="FN142" s="129"/>
      <c r="FO142" s="129"/>
      <c r="FP142" s="129"/>
      <c r="FQ142" s="129"/>
      <c r="FR142" s="129"/>
      <c r="FS142" s="129"/>
      <c r="FT142" s="129"/>
      <c r="FU142" s="129"/>
      <c r="FV142" s="129"/>
      <c r="FW142" s="129"/>
      <c r="FX142" s="129"/>
      <c r="FY142" s="129"/>
      <c r="FZ142" s="129"/>
      <c r="GA142" s="129"/>
      <c r="GB142" s="129"/>
      <c r="GC142" s="129"/>
      <c r="GD142" s="129"/>
      <c r="GE142" s="129"/>
      <c r="GF142" s="129"/>
      <c r="GG142" s="129"/>
      <c r="GH142" s="129"/>
      <c r="GI142" s="129"/>
      <c r="GJ142" s="129"/>
      <c r="GK142" s="129"/>
      <c r="GL142" s="129"/>
      <c r="GM142" s="129"/>
      <c r="GN142" s="129"/>
      <c r="GO142" s="129"/>
      <c r="GP142" s="129"/>
      <c r="GQ142" s="129"/>
      <c r="GR142" s="129"/>
      <c r="GS142" s="129"/>
      <c r="GT142" s="129"/>
      <c r="GU142" s="129"/>
      <c r="GV142" s="129"/>
      <c r="GW142" s="129"/>
      <c r="GX142" s="129"/>
      <c r="GY142" s="129"/>
      <c r="GZ142" s="129"/>
      <c r="HA142" s="129"/>
      <c r="HB142" s="129"/>
      <c r="HC142" s="129"/>
      <c r="HD142" s="186"/>
      <c r="HE142" s="129"/>
      <c r="HF142" s="129"/>
      <c r="HG142" s="129"/>
      <c r="HH142" s="129"/>
      <c r="HI142" s="129"/>
      <c r="HJ142" s="129"/>
      <c r="HK142" s="129"/>
      <c r="HL142" s="129"/>
      <c r="HM142" s="129"/>
      <c r="HN142" s="129"/>
      <c r="HO142" s="129"/>
      <c r="HP142" s="129"/>
      <c r="HQ142" s="129"/>
      <c r="HR142" s="129"/>
      <c r="HS142" s="129"/>
      <c r="HT142" s="129"/>
      <c r="HU142" s="129"/>
      <c r="HV142" s="129"/>
      <c r="HW142" s="129"/>
      <c r="HX142" s="129"/>
      <c r="HY142" s="129"/>
      <c r="HZ142" s="129"/>
      <c r="IA142" s="129"/>
      <c r="IB142" s="129"/>
      <c r="IC142" s="129"/>
      <c r="ID142" s="129"/>
      <c r="IE142" s="129"/>
      <c r="IF142" s="129"/>
      <c r="IG142" s="129"/>
      <c r="IH142" s="129"/>
      <c r="II142" s="129"/>
      <c r="IJ142" s="129"/>
      <c r="IK142" s="129"/>
      <c r="IL142" s="177"/>
      <c r="IM142" s="129"/>
      <c r="IN142" s="129"/>
      <c r="IO142" s="129"/>
      <c r="IP142" s="129"/>
      <c r="IQ142" s="129"/>
      <c r="IR142" s="266"/>
      <c r="IS142" s="266"/>
      <c r="IT142" s="266"/>
      <c r="IU142" s="142"/>
      <c r="IV142" s="142"/>
      <c r="IW142" s="142"/>
      <c r="IX142" s="142"/>
      <c r="IY142" s="142"/>
      <c r="IZ142" s="142"/>
      <c r="JA142" s="142"/>
      <c r="JB142" s="142"/>
      <c r="JC142" s="154"/>
      <c r="JD142" s="154"/>
      <c r="JE142" s="142"/>
      <c r="JF142" s="142"/>
      <c r="JG142" s="142"/>
      <c r="JH142" s="142"/>
      <c r="JI142" s="142"/>
      <c r="JJ142" s="142"/>
      <c r="JK142" s="142"/>
      <c r="JL142" s="142"/>
      <c r="JM142" s="142"/>
      <c r="JN142" s="142"/>
      <c r="JO142" s="142"/>
      <c r="JP142" s="142"/>
      <c r="JQ142" s="142"/>
      <c r="JR142" s="142"/>
      <c r="JS142" s="142"/>
      <c r="JT142" s="142"/>
      <c r="JU142" s="145"/>
      <c r="JV142" s="142"/>
      <c r="JW142" s="142"/>
      <c r="JX142" s="142"/>
      <c r="JY142" s="142"/>
      <c r="JZ142" s="142"/>
      <c r="KA142" s="142"/>
      <c r="KB142" s="142"/>
      <c r="KC142" s="142"/>
      <c r="KD142" s="142"/>
      <c r="KE142" s="142"/>
      <c r="KF142" s="142"/>
      <c r="KG142" s="142"/>
      <c r="KH142" s="142"/>
      <c r="KI142" s="142"/>
      <c r="KJ142" s="142"/>
      <c r="KK142" s="142"/>
      <c r="KL142" s="142"/>
      <c r="KM142" s="142"/>
      <c r="KN142" s="142"/>
      <c r="KO142" s="142"/>
      <c r="KP142" s="142"/>
      <c r="KQ142" s="142"/>
      <c r="KR142" s="142"/>
      <c r="KS142" s="142"/>
      <c r="KT142" s="142"/>
      <c r="KU142" s="142"/>
      <c r="KV142" s="142"/>
      <c r="KW142" s="142"/>
      <c r="KX142" s="142"/>
      <c r="KY142" s="142"/>
      <c r="KZ142" s="142"/>
      <c r="LA142" s="142"/>
      <c r="LB142" s="142"/>
      <c r="LC142" s="142"/>
      <c r="LD142" s="142"/>
      <c r="LE142" s="142"/>
      <c r="LF142" s="142"/>
      <c r="LG142" s="142"/>
      <c r="LH142" s="142"/>
      <c r="LI142" s="142"/>
      <c r="LJ142" s="142"/>
      <c r="LK142" s="142"/>
      <c r="LL142" s="142"/>
      <c r="LM142" s="142"/>
      <c r="LN142" s="142"/>
      <c r="LO142" s="142"/>
      <c r="LP142" s="142"/>
      <c r="LQ142" s="194"/>
      <c r="LR142" s="142"/>
      <c r="LS142" s="142"/>
      <c r="LT142" s="142"/>
      <c r="LU142" s="142"/>
      <c r="LV142" s="142"/>
      <c r="LW142" s="142"/>
      <c r="LX142" s="142"/>
      <c r="LY142" s="142"/>
      <c r="LZ142" s="142"/>
      <c r="MA142" s="142"/>
      <c r="MB142" s="142"/>
      <c r="MC142" s="142"/>
      <c r="MD142" s="142"/>
      <c r="ME142" s="142"/>
      <c r="MF142" s="142"/>
      <c r="MG142" s="142"/>
      <c r="MH142" s="142"/>
      <c r="MI142" s="142"/>
      <c r="MJ142" s="142"/>
      <c r="MK142" s="142"/>
      <c r="ML142" s="142"/>
      <c r="MM142" s="142"/>
      <c r="MN142" s="142"/>
      <c r="MO142" s="142"/>
      <c r="MP142" s="142"/>
      <c r="MQ142" s="142"/>
      <c r="MR142" s="142"/>
      <c r="MS142" s="142"/>
      <c r="MT142" s="142"/>
      <c r="MU142" s="142"/>
      <c r="MV142" s="142"/>
      <c r="MW142" s="142"/>
      <c r="MX142" s="142"/>
      <c r="MY142" s="142"/>
      <c r="MZ142" s="142"/>
      <c r="NA142" s="181"/>
      <c r="NB142" s="142"/>
      <c r="NC142" s="142"/>
      <c r="ND142" s="142"/>
      <c r="NE142" s="271"/>
      <c r="NF142" s="271"/>
      <c r="NG142" s="271"/>
      <c r="NH142" s="128"/>
      <c r="NI142" s="128"/>
      <c r="NJ142" s="128"/>
      <c r="NK142" s="128"/>
      <c r="NL142" s="128"/>
      <c r="NM142" s="128"/>
      <c r="NN142" s="128"/>
      <c r="NO142" s="128"/>
      <c r="NP142" s="136"/>
      <c r="NQ142" s="136"/>
      <c r="NR142" s="128"/>
      <c r="NS142" s="128"/>
      <c r="NT142" s="128"/>
      <c r="NU142" s="128"/>
      <c r="NV142" s="128"/>
      <c r="NW142" s="128"/>
      <c r="NX142" s="128"/>
      <c r="NY142" s="128"/>
      <c r="NZ142" s="128"/>
      <c r="OA142" s="128"/>
      <c r="OB142" s="128"/>
      <c r="OC142" s="128"/>
      <c r="OD142" s="128"/>
      <c r="OE142" s="128"/>
      <c r="OF142" s="128"/>
      <c r="OG142" s="128"/>
      <c r="OH142" s="128"/>
      <c r="OI142" s="128"/>
      <c r="OJ142" s="128"/>
      <c r="OK142" s="128"/>
      <c r="OL142" s="128"/>
      <c r="OM142" s="128"/>
      <c r="ON142" s="128"/>
      <c r="OO142" s="128"/>
      <c r="OP142" s="128"/>
      <c r="OQ142" s="128"/>
      <c r="OR142" s="128"/>
      <c r="OS142" s="128"/>
      <c r="OT142" s="128"/>
      <c r="OU142" s="128"/>
      <c r="OV142" s="128"/>
      <c r="OW142" s="128"/>
      <c r="OX142" s="128"/>
      <c r="OY142" s="128"/>
      <c r="OZ142" s="128"/>
      <c r="PA142" s="128"/>
      <c r="PB142" s="128"/>
      <c r="PC142" s="128"/>
      <c r="PD142" s="128"/>
      <c r="PE142" s="128"/>
      <c r="PF142" s="128"/>
      <c r="PG142" s="128"/>
      <c r="PH142" s="128"/>
      <c r="PI142" s="128"/>
      <c r="PJ142" s="128"/>
      <c r="PK142" s="128"/>
      <c r="PL142" s="128"/>
      <c r="PM142" s="128"/>
      <c r="PN142" s="128"/>
      <c r="PO142" s="128"/>
      <c r="PP142" s="128"/>
      <c r="PQ142" s="128"/>
      <c r="PR142" s="128"/>
      <c r="PS142" s="128"/>
      <c r="PT142" s="128"/>
      <c r="PU142" s="128"/>
      <c r="PV142" s="128"/>
      <c r="PW142" s="128"/>
      <c r="PX142" s="128"/>
      <c r="PY142" s="128"/>
      <c r="PZ142" s="128"/>
      <c r="QA142" s="128"/>
      <c r="QB142" s="128"/>
      <c r="QC142" s="128"/>
      <c r="QD142" s="198"/>
      <c r="QE142" s="128"/>
      <c r="QF142" s="128"/>
      <c r="QG142" s="128"/>
      <c r="QH142" s="128"/>
      <c r="QI142" s="128"/>
      <c r="QJ142" s="128"/>
      <c r="QK142" s="128"/>
      <c r="QL142" s="128"/>
      <c r="QM142" s="128"/>
      <c r="QN142" s="128"/>
      <c r="QO142" s="128"/>
      <c r="QP142" s="128"/>
      <c r="QQ142" s="128"/>
      <c r="QR142" s="128"/>
      <c r="QS142" s="128"/>
      <c r="QT142" s="128"/>
      <c r="QU142" s="128"/>
      <c r="QV142" s="128"/>
      <c r="QW142" s="128"/>
      <c r="QX142" s="128"/>
      <c r="QY142" s="128"/>
      <c r="QZ142" s="128"/>
      <c r="RA142" s="128"/>
      <c r="RB142" s="128"/>
      <c r="RC142" s="128"/>
      <c r="RD142" s="128"/>
      <c r="RE142" s="128"/>
      <c r="RF142" s="128"/>
      <c r="RG142" s="128"/>
      <c r="RH142" s="128"/>
      <c r="RI142" s="128"/>
      <c r="RJ142" s="128"/>
      <c r="RK142" s="128"/>
      <c r="RL142" s="128"/>
      <c r="RM142" s="128"/>
      <c r="RN142" s="128"/>
      <c r="RO142" s="128"/>
      <c r="RP142" s="128"/>
      <c r="RQ142" s="128"/>
      <c r="RR142" s="105"/>
      <c r="RS142" s="113"/>
      <c r="RT142" s="105"/>
      <c r="RU142" s="105"/>
      <c r="RV142" s="105"/>
      <c r="RW142" s="105"/>
      <c r="RX142" s="105"/>
      <c r="RY142" s="105"/>
      <c r="RZ142" s="105"/>
      <c r="SA142" s="105"/>
      <c r="SB142" s="105"/>
      <c r="SC142" s="105"/>
      <c r="SD142" s="106"/>
      <c r="SE142" s="106"/>
      <c r="SF142" s="106"/>
      <c r="SG142" s="106"/>
      <c r="SH142" s="107"/>
      <c r="SI142" s="107"/>
      <c r="SJ142" s="107"/>
      <c r="SK142" s="107"/>
      <c r="SL142" s="108"/>
      <c r="SM142" s="109"/>
      <c r="SN142" s="109"/>
      <c r="SO142" s="109"/>
      <c r="SP142" s="109"/>
      <c r="SQ142" s="110"/>
      <c r="SR142" s="110"/>
      <c r="SS142" s="110"/>
      <c r="ST142" s="110"/>
      <c r="SU142" s="111"/>
      <c r="SV142" s="111"/>
      <c r="SW142" s="111"/>
      <c r="SX142" s="111"/>
      <c r="SY142" s="162"/>
      <c r="SZ142" s="162"/>
    </row>
    <row r="143" spans="1:520">
      <c r="A143" s="250"/>
      <c r="B143" s="250"/>
      <c r="C143" s="250"/>
      <c r="D143" s="115"/>
      <c r="E143" s="115"/>
      <c r="F143" s="115"/>
      <c r="G143" s="115"/>
      <c r="H143" s="115"/>
      <c r="I143" s="115"/>
      <c r="J143" s="115"/>
      <c r="K143" s="115"/>
      <c r="L143" s="152"/>
      <c r="M143" s="152"/>
      <c r="N143" s="115"/>
      <c r="O143" s="115"/>
      <c r="P143" s="115"/>
      <c r="Q143" s="115"/>
      <c r="R143" s="115"/>
      <c r="S143" s="115"/>
      <c r="T143" s="115"/>
      <c r="U143" s="115"/>
      <c r="V143" s="115"/>
      <c r="W143" s="115"/>
      <c r="X143" s="115"/>
      <c r="Y143" s="115"/>
      <c r="Z143" s="115"/>
      <c r="AA143" s="115"/>
      <c r="AB143" s="115"/>
      <c r="AC143" s="115"/>
      <c r="AD143" s="115"/>
      <c r="AE143" s="115"/>
      <c r="AF143" s="115"/>
      <c r="AG143" s="115"/>
      <c r="AH143" s="115"/>
      <c r="AI143" s="115"/>
      <c r="AJ143" s="115"/>
      <c r="AK143" s="115"/>
      <c r="AL143" s="115"/>
      <c r="AM143" s="115"/>
      <c r="AN143" s="115"/>
      <c r="AO143" s="115"/>
      <c r="AP143" s="115"/>
      <c r="AQ143" s="115"/>
      <c r="AR143" s="115"/>
      <c r="AS143" s="115"/>
      <c r="AT143" s="115"/>
      <c r="AU143" s="115"/>
      <c r="AV143" s="115"/>
      <c r="AW143" s="115"/>
      <c r="AX143" s="115"/>
      <c r="AY143" s="115"/>
      <c r="AZ143" s="115"/>
      <c r="BA143" s="115"/>
      <c r="BB143" s="115"/>
      <c r="BC143" s="115"/>
      <c r="BD143" s="115"/>
      <c r="BE143" s="115"/>
      <c r="BF143" s="191"/>
      <c r="BG143" s="115"/>
      <c r="BH143" s="115"/>
      <c r="BI143" s="115"/>
      <c r="BJ143" s="115"/>
      <c r="BK143" s="115"/>
      <c r="BL143" s="115"/>
      <c r="BM143" s="115"/>
      <c r="BN143" s="115"/>
      <c r="BO143" s="115"/>
      <c r="BP143" s="115"/>
      <c r="BQ143" s="115"/>
      <c r="BR143" s="115"/>
      <c r="BS143" s="115"/>
      <c r="BT143" s="115"/>
      <c r="BU143" s="115"/>
      <c r="BV143" s="115"/>
      <c r="BW143" s="115"/>
      <c r="BX143" s="115"/>
      <c r="BY143" s="115"/>
      <c r="BZ143" s="115"/>
      <c r="CA143" s="115"/>
      <c r="CB143" s="115"/>
      <c r="CC143" s="115"/>
      <c r="CD143" s="115"/>
      <c r="CE143" s="115"/>
      <c r="CF143" s="115"/>
      <c r="CG143" s="115"/>
      <c r="CH143" s="115"/>
      <c r="CI143" s="115"/>
      <c r="CJ143" s="115"/>
      <c r="CK143" s="115"/>
      <c r="CL143" s="115"/>
      <c r="CM143" s="115"/>
      <c r="CN143" s="115"/>
      <c r="CO143" s="115"/>
      <c r="CP143" s="115"/>
      <c r="CQ143" s="115"/>
      <c r="CR143" s="115"/>
      <c r="CS143" s="115"/>
      <c r="CT143" s="115"/>
      <c r="CU143" s="115"/>
      <c r="CV143" s="115"/>
      <c r="CW143" s="115"/>
      <c r="CX143" s="115"/>
      <c r="CY143" s="115"/>
      <c r="CZ143" s="115"/>
      <c r="DA143" s="115"/>
      <c r="DB143" s="115"/>
      <c r="DC143" s="115"/>
      <c r="DD143" s="115"/>
      <c r="DE143" s="115"/>
      <c r="DF143" s="115"/>
      <c r="DG143" s="115"/>
      <c r="DH143" s="115"/>
      <c r="DI143" s="115"/>
      <c r="DJ143" s="115"/>
      <c r="DK143" s="115"/>
      <c r="DL143" s="115"/>
      <c r="DM143" s="115"/>
      <c r="DN143" s="172"/>
      <c r="DO143" s="115"/>
      <c r="DP143" s="115"/>
      <c r="DQ143" s="115"/>
      <c r="DR143" s="115"/>
      <c r="DS143" s="115"/>
      <c r="DT143" s="115"/>
      <c r="DU143" s="115"/>
      <c r="DV143" s="115"/>
      <c r="DW143" s="250"/>
      <c r="DX143" s="115"/>
      <c r="DY143" s="115"/>
      <c r="DZ143" s="115"/>
      <c r="EA143" s="115"/>
      <c r="EB143" s="115"/>
      <c r="EC143" s="115"/>
      <c r="ED143" s="115"/>
      <c r="EE143" s="161"/>
      <c r="EF143" s="262"/>
      <c r="EG143" s="161"/>
      <c r="EH143" s="129"/>
      <c r="EI143" s="129"/>
      <c r="EJ143" s="129"/>
      <c r="EK143" s="129"/>
      <c r="EL143" s="129"/>
      <c r="EM143" s="129"/>
      <c r="EN143" s="129"/>
      <c r="EO143" s="129"/>
      <c r="EP143" s="153"/>
      <c r="EQ143" s="153"/>
      <c r="ER143" s="129"/>
      <c r="ES143" s="129"/>
      <c r="ET143" s="129"/>
      <c r="EU143" s="129"/>
      <c r="EV143" s="129"/>
      <c r="EW143" s="129"/>
      <c r="EX143" s="129"/>
      <c r="EY143" s="129"/>
      <c r="EZ143" s="129"/>
      <c r="FA143" s="129"/>
      <c r="FB143" s="129"/>
      <c r="FC143" s="129"/>
      <c r="FD143" s="129"/>
      <c r="FE143" s="129"/>
      <c r="FF143" s="129"/>
      <c r="FG143" s="129"/>
      <c r="FH143" s="129"/>
      <c r="FI143" s="129"/>
      <c r="FJ143" s="129"/>
      <c r="FK143" s="129"/>
      <c r="FL143" s="129"/>
      <c r="FM143" s="129"/>
      <c r="FN143" s="129"/>
      <c r="FO143" s="129"/>
      <c r="FP143" s="129"/>
      <c r="FQ143" s="129"/>
      <c r="FR143" s="129"/>
      <c r="FS143" s="129"/>
      <c r="FT143" s="129"/>
      <c r="FU143" s="129"/>
      <c r="FV143" s="129"/>
      <c r="FW143" s="129"/>
      <c r="FX143" s="129"/>
      <c r="FY143" s="129"/>
      <c r="FZ143" s="129"/>
      <c r="GA143" s="129"/>
      <c r="GB143" s="129"/>
      <c r="GC143" s="129"/>
      <c r="GD143" s="129"/>
      <c r="GE143" s="129"/>
      <c r="GF143" s="129"/>
      <c r="GG143" s="129"/>
      <c r="GH143" s="129"/>
      <c r="GI143" s="129"/>
      <c r="GJ143" s="129"/>
      <c r="GK143" s="129"/>
      <c r="GL143" s="129"/>
      <c r="GM143" s="129"/>
      <c r="GN143" s="129"/>
      <c r="GO143" s="129"/>
      <c r="GP143" s="129"/>
      <c r="GQ143" s="129"/>
      <c r="GR143" s="129"/>
      <c r="GS143" s="129"/>
      <c r="GT143" s="129"/>
      <c r="GU143" s="129"/>
      <c r="GV143" s="129"/>
      <c r="GW143" s="129"/>
      <c r="GX143" s="129"/>
      <c r="GY143" s="129"/>
      <c r="GZ143" s="129"/>
      <c r="HA143" s="129"/>
      <c r="HB143" s="129"/>
      <c r="HC143" s="129"/>
      <c r="HD143" s="186"/>
      <c r="HE143" s="129"/>
      <c r="HF143" s="129"/>
      <c r="HG143" s="129"/>
      <c r="HH143" s="129"/>
      <c r="HI143" s="129"/>
      <c r="HJ143" s="129"/>
      <c r="HK143" s="129"/>
      <c r="HL143" s="129"/>
      <c r="HM143" s="129"/>
      <c r="HN143" s="129"/>
      <c r="HO143" s="129"/>
      <c r="HP143" s="129"/>
      <c r="HQ143" s="129"/>
      <c r="HR143" s="129"/>
      <c r="HS143" s="129"/>
      <c r="HT143" s="129"/>
      <c r="HU143" s="129"/>
      <c r="HV143" s="129"/>
      <c r="HW143" s="129"/>
      <c r="HX143" s="129"/>
      <c r="HY143" s="129"/>
      <c r="HZ143" s="129"/>
      <c r="IA143" s="129"/>
      <c r="IB143" s="129"/>
      <c r="IC143" s="129"/>
      <c r="ID143" s="129"/>
      <c r="IE143" s="129"/>
      <c r="IF143" s="129"/>
      <c r="IG143" s="129"/>
      <c r="IH143" s="129"/>
      <c r="II143" s="129"/>
      <c r="IJ143" s="129"/>
      <c r="IK143" s="129"/>
      <c r="IL143" s="177"/>
      <c r="IM143" s="129"/>
      <c r="IN143" s="129"/>
      <c r="IO143" s="129"/>
      <c r="IP143" s="129"/>
      <c r="IQ143" s="129"/>
      <c r="IR143" s="266"/>
      <c r="IS143" s="266"/>
      <c r="IT143" s="266"/>
      <c r="IU143" s="142"/>
      <c r="IV143" s="142"/>
      <c r="IW143" s="142"/>
      <c r="IX143" s="142"/>
      <c r="IY143" s="142"/>
      <c r="IZ143" s="142"/>
      <c r="JA143" s="142"/>
      <c r="JB143" s="142"/>
      <c r="JC143" s="154"/>
      <c r="JD143" s="154"/>
      <c r="JE143" s="142"/>
      <c r="JF143" s="142"/>
      <c r="JG143" s="142"/>
      <c r="JH143" s="142"/>
      <c r="JI143" s="142"/>
      <c r="JJ143" s="142"/>
      <c r="JK143" s="142"/>
      <c r="JL143" s="142"/>
      <c r="JM143" s="142"/>
      <c r="JN143" s="142"/>
      <c r="JO143" s="142"/>
      <c r="JP143" s="142"/>
      <c r="JQ143" s="142"/>
      <c r="JR143" s="142"/>
      <c r="JS143" s="142"/>
      <c r="JT143" s="142"/>
      <c r="JU143" s="145"/>
      <c r="JV143" s="142"/>
      <c r="JW143" s="142"/>
      <c r="JX143" s="142"/>
      <c r="JY143" s="142"/>
      <c r="JZ143" s="142"/>
      <c r="KA143" s="142"/>
      <c r="KB143" s="142"/>
      <c r="KC143" s="142"/>
      <c r="KD143" s="142"/>
      <c r="KE143" s="142"/>
      <c r="KF143" s="142"/>
      <c r="KG143" s="142"/>
      <c r="KH143" s="142"/>
      <c r="KI143" s="142"/>
      <c r="KJ143" s="142"/>
      <c r="KK143" s="142"/>
      <c r="KL143" s="142"/>
      <c r="KM143" s="142"/>
      <c r="KN143" s="142"/>
      <c r="KO143" s="142"/>
      <c r="KP143" s="142"/>
      <c r="KQ143" s="142"/>
      <c r="KR143" s="142"/>
      <c r="KS143" s="142"/>
      <c r="KT143" s="142"/>
      <c r="KU143" s="142"/>
      <c r="KV143" s="142"/>
      <c r="KW143" s="142"/>
      <c r="KX143" s="142"/>
      <c r="KY143" s="142"/>
      <c r="KZ143" s="142"/>
      <c r="LA143" s="142"/>
      <c r="LB143" s="142"/>
      <c r="LC143" s="142"/>
      <c r="LD143" s="142"/>
      <c r="LE143" s="142"/>
      <c r="LF143" s="142"/>
      <c r="LG143" s="142"/>
      <c r="LH143" s="142"/>
      <c r="LI143" s="142"/>
      <c r="LJ143" s="142"/>
      <c r="LK143" s="142"/>
      <c r="LL143" s="142"/>
      <c r="LM143" s="142"/>
      <c r="LN143" s="142"/>
      <c r="LO143" s="142"/>
      <c r="LP143" s="142"/>
      <c r="LQ143" s="194"/>
      <c r="LR143" s="142"/>
      <c r="LS143" s="142"/>
      <c r="LT143" s="142"/>
      <c r="LU143" s="142"/>
      <c r="LV143" s="142"/>
      <c r="LW143" s="142"/>
      <c r="LX143" s="142"/>
      <c r="LY143" s="142"/>
      <c r="LZ143" s="142"/>
      <c r="MA143" s="142"/>
      <c r="MB143" s="142"/>
      <c r="MC143" s="142"/>
      <c r="MD143" s="142"/>
      <c r="ME143" s="142"/>
      <c r="MF143" s="142"/>
      <c r="MG143" s="142"/>
      <c r="MH143" s="142"/>
      <c r="MI143" s="142"/>
      <c r="MJ143" s="142"/>
      <c r="MK143" s="142"/>
      <c r="ML143" s="142"/>
      <c r="MM143" s="142"/>
      <c r="MN143" s="142"/>
      <c r="MO143" s="142"/>
      <c r="MP143" s="142"/>
      <c r="MQ143" s="142"/>
      <c r="MR143" s="142"/>
      <c r="MS143" s="142"/>
      <c r="MT143" s="142"/>
      <c r="MU143" s="142"/>
      <c r="MV143" s="142"/>
      <c r="MW143" s="142"/>
      <c r="MX143" s="142"/>
      <c r="MY143" s="142"/>
      <c r="MZ143" s="142"/>
      <c r="NA143" s="181"/>
      <c r="NB143" s="142"/>
      <c r="NC143" s="142"/>
      <c r="ND143" s="142"/>
      <c r="NE143" s="271"/>
      <c r="NF143" s="271"/>
      <c r="NG143" s="271"/>
      <c r="NH143" s="128"/>
      <c r="NI143" s="128"/>
      <c r="NJ143" s="128"/>
      <c r="NK143" s="128"/>
      <c r="NL143" s="128"/>
      <c r="NM143" s="128"/>
      <c r="NN143" s="128"/>
      <c r="NO143" s="128"/>
      <c r="NP143" s="136"/>
      <c r="NQ143" s="136"/>
      <c r="NR143" s="128"/>
      <c r="NS143" s="128"/>
      <c r="NT143" s="128"/>
      <c r="NU143" s="128"/>
      <c r="NV143" s="128"/>
      <c r="NW143" s="128"/>
      <c r="NX143" s="128"/>
      <c r="NY143" s="128"/>
      <c r="NZ143" s="128"/>
      <c r="OA143" s="128"/>
      <c r="OB143" s="128"/>
      <c r="OC143" s="128"/>
      <c r="OD143" s="128"/>
      <c r="OE143" s="128"/>
      <c r="OF143" s="128"/>
      <c r="OG143" s="128"/>
      <c r="OH143" s="128"/>
      <c r="OI143" s="128"/>
      <c r="OJ143" s="128"/>
      <c r="OK143" s="128"/>
      <c r="OL143" s="128"/>
      <c r="OM143" s="128"/>
      <c r="ON143" s="128"/>
      <c r="OO143" s="128"/>
      <c r="OP143" s="128"/>
      <c r="OQ143" s="128"/>
      <c r="OR143" s="128"/>
      <c r="OS143" s="128"/>
      <c r="OT143" s="128"/>
      <c r="OU143" s="128"/>
      <c r="OV143" s="128"/>
      <c r="OW143" s="128"/>
      <c r="OX143" s="128"/>
      <c r="OY143" s="128"/>
      <c r="OZ143" s="128"/>
      <c r="PA143" s="128"/>
      <c r="PB143" s="128"/>
      <c r="PC143" s="128"/>
      <c r="PD143" s="128"/>
      <c r="PE143" s="128"/>
      <c r="PF143" s="128"/>
      <c r="PG143" s="128"/>
      <c r="PH143" s="128"/>
      <c r="PI143" s="128"/>
      <c r="PJ143" s="128"/>
      <c r="PK143" s="128"/>
      <c r="PL143" s="128"/>
      <c r="PM143" s="128"/>
      <c r="PN143" s="128"/>
      <c r="PO143" s="128"/>
      <c r="PP143" s="128"/>
      <c r="PQ143" s="128"/>
      <c r="PR143" s="128"/>
      <c r="PS143" s="128"/>
      <c r="PT143" s="128"/>
      <c r="PU143" s="128"/>
      <c r="PV143" s="128"/>
      <c r="PW143" s="128"/>
      <c r="PX143" s="128"/>
      <c r="PY143" s="128"/>
      <c r="PZ143" s="128"/>
      <c r="QA143" s="128"/>
      <c r="QB143" s="128"/>
      <c r="QC143" s="128"/>
      <c r="QD143" s="198"/>
      <c r="QE143" s="128"/>
      <c r="QF143" s="128"/>
      <c r="QG143" s="128"/>
      <c r="QH143" s="128"/>
      <c r="QI143" s="128"/>
      <c r="QJ143" s="128"/>
      <c r="QK143" s="128"/>
      <c r="QL143" s="128"/>
      <c r="QM143" s="128"/>
      <c r="QN143" s="128"/>
      <c r="QO143" s="128"/>
      <c r="QP143" s="128"/>
      <c r="QQ143" s="128"/>
      <c r="QR143" s="128"/>
      <c r="QS143" s="128"/>
      <c r="QT143" s="128"/>
      <c r="QU143" s="128"/>
      <c r="QV143" s="128"/>
      <c r="QW143" s="128"/>
      <c r="QX143" s="128"/>
      <c r="QY143" s="128"/>
      <c r="QZ143" s="128"/>
      <c r="RA143" s="128"/>
      <c r="RB143" s="128"/>
      <c r="RC143" s="128"/>
      <c r="RD143" s="128"/>
      <c r="RE143" s="128"/>
      <c r="RF143" s="128"/>
      <c r="RG143" s="128"/>
      <c r="RH143" s="128"/>
      <c r="RI143" s="128"/>
      <c r="RJ143" s="128"/>
      <c r="RK143" s="128"/>
      <c r="RL143" s="128"/>
      <c r="RM143" s="128"/>
      <c r="RN143" s="128"/>
      <c r="RO143" s="128"/>
      <c r="RP143" s="128"/>
      <c r="RQ143" s="128"/>
      <c r="RR143" s="105"/>
      <c r="RS143" s="113"/>
      <c r="RT143" s="105"/>
      <c r="RU143" s="105"/>
      <c r="RV143" s="105"/>
      <c r="RW143" s="105"/>
      <c r="RX143" s="105"/>
      <c r="RY143" s="105"/>
      <c r="RZ143" s="105"/>
      <c r="SA143" s="105"/>
      <c r="SB143" s="105"/>
      <c r="SC143" s="105"/>
      <c r="SD143" s="106"/>
      <c r="SE143" s="106"/>
      <c r="SF143" s="106"/>
      <c r="SG143" s="106"/>
      <c r="SH143" s="107"/>
      <c r="SI143" s="107"/>
      <c r="SJ143" s="107"/>
      <c r="SK143" s="107"/>
      <c r="SL143" s="108"/>
      <c r="SM143" s="109"/>
      <c r="SN143" s="109"/>
      <c r="SO143" s="109"/>
      <c r="SP143" s="109"/>
      <c r="SQ143" s="110"/>
      <c r="SR143" s="110"/>
      <c r="SS143" s="110"/>
      <c r="ST143" s="110"/>
      <c r="SU143" s="111"/>
      <c r="SV143" s="111"/>
      <c r="SW143" s="111"/>
      <c r="SX143" s="111"/>
      <c r="SY143" s="162"/>
      <c r="SZ143" s="162"/>
    </row>
    <row r="144" spans="1:520">
      <c r="A144" s="250"/>
      <c r="B144" s="250"/>
      <c r="C144" s="250"/>
      <c r="D144" s="115"/>
      <c r="E144" s="115"/>
      <c r="F144" s="115"/>
      <c r="G144" s="115"/>
      <c r="H144" s="115"/>
      <c r="I144" s="115"/>
      <c r="J144" s="115"/>
      <c r="K144" s="115"/>
      <c r="L144" s="152"/>
      <c r="M144" s="152"/>
      <c r="N144" s="115"/>
      <c r="O144" s="115"/>
      <c r="P144" s="115"/>
      <c r="Q144" s="115"/>
      <c r="R144" s="115"/>
      <c r="S144" s="115"/>
      <c r="T144" s="115"/>
      <c r="U144" s="115"/>
      <c r="V144" s="115"/>
      <c r="W144" s="115"/>
      <c r="X144" s="115"/>
      <c r="Y144" s="115"/>
      <c r="Z144" s="115"/>
      <c r="AA144" s="115"/>
      <c r="AB144" s="115"/>
      <c r="AC144" s="115"/>
      <c r="AD144" s="115"/>
      <c r="AE144" s="115"/>
      <c r="AF144" s="115"/>
      <c r="AG144" s="115"/>
      <c r="AH144" s="115"/>
      <c r="AI144" s="115"/>
      <c r="AJ144" s="115"/>
      <c r="AK144" s="115"/>
      <c r="AL144" s="115"/>
      <c r="AM144" s="115"/>
      <c r="AN144" s="115"/>
      <c r="AO144" s="115"/>
      <c r="AP144" s="115"/>
      <c r="AQ144" s="115"/>
      <c r="AR144" s="115"/>
      <c r="AS144" s="115"/>
      <c r="AT144" s="115"/>
      <c r="AU144" s="115"/>
      <c r="AV144" s="115"/>
      <c r="AW144" s="115"/>
      <c r="AX144" s="115"/>
      <c r="AY144" s="115"/>
      <c r="AZ144" s="115"/>
      <c r="BA144" s="115"/>
      <c r="BB144" s="115"/>
      <c r="BC144" s="115"/>
      <c r="BD144" s="115"/>
      <c r="BE144" s="115"/>
      <c r="BF144" s="191"/>
      <c r="BG144" s="115"/>
      <c r="BH144" s="115"/>
      <c r="BI144" s="115"/>
      <c r="BJ144" s="115"/>
      <c r="BK144" s="115"/>
      <c r="BL144" s="115"/>
      <c r="BM144" s="115"/>
      <c r="BN144" s="115"/>
      <c r="BO144" s="115"/>
      <c r="BP144" s="115"/>
      <c r="BQ144" s="115"/>
      <c r="BR144" s="115"/>
      <c r="BS144" s="115"/>
      <c r="BT144" s="115"/>
      <c r="BU144" s="115"/>
      <c r="BV144" s="115"/>
      <c r="BW144" s="115"/>
      <c r="BX144" s="115"/>
      <c r="BY144" s="115"/>
      <c r="BZ144" s="115"/>
      <c r="CA144" s="115"/>
      <c r="CB144" s="115"/>
      <c r="CC144" s="115"/>
      <c r="CD144" s="115"/>
      <c r="CE144" s="115"/>
      <c r="CF144" s="115"/>
      <c r="CG144" s="115"/>
      <c r="CH144" s="115"/>
      <c r="CI144" s="115"/>
      <c r="CJ144" s="115"/>
      <c r="CK144" s="115"/>
      <c r="CL144" s="115"/>
      <c r="CM144" s="115"/>
      <c r="CN144" s="115"/>
      <c r="CO144" s="115"/>
      <c r="CP144" s="115"/>
      <c r="CQ144" s="115"/>
      <c r="CR144" s="115"/>
      <c r="CS144" s="115"/>
      <c r="CT144" s="115"/>
      <c r="CU144" s="115"/>
      <c r="CV144" s="115"/>
      <c r="CW144" s="115"/>
      <c r="CX144" s="115"/>
      <c r="CY144" s="115"/>
      <c r="CZ144" s="115"/>
      <c r="DA144" s="115"/>
      <c r="DB144" s="115"/>
      <c r="DC144" s="115"/>
      <c r="DD144" s="115"/>
      <c r="DE144" s="115"/>
      <c r="DF144" s="115"/>
      <c r="DG144" s="115"/>
      <c r="DH144" s="115"/>
      <c r="DI144" s="115"/>
      <c r="DJ144" s="115"/>
      <c r="DK144" s="115"/>
      <c r="DL144" s="115"/>
      <c r="DM144" s="115"/>
      <c r="DN144" s="172"/>
      <c r="DO144" s="115"/>
      <c r="DP144" s="115"/>
      <c r="DQ144" s="115"/>
      <c r="DR144" s="115"/>
      <c r="DS144" s="115"/>
      <c r="DT144" s="115"/>
      <c r="DU144" s="115"/>
      <c r="DV144" s="115"/>
      <c r="DW144" s="250"/>
      <c r="DX144" s="115"/>
      <c r="DY144" s="115"/>
      <c r="DZ144" s="115"/>
      <c r="EA144" s="115"/>
      <c r="EB144" s="115"/>
      <c r="EC144" s="115"/>
      <c r="ED144" s="115"/>
      <c r="EE144" s="161"/>
      <c r="EF144" s="262"/>
      <c r="EG144" s="161"/>
      <c r="EH144" s="129"/>
      <c r="EI144" s="129"/>
      <c r="EJ144" s="129"/>
      <c r="EK144" s="129"/>
      <c r="EL144" s="129"/>
      <c r="EM144" s="129"/>
      <c r="EN144" s="129"/>
      <c r="EO144" s="129"/>
      <c r="EP144" s="153"/>
      <c r="EQ144" s="153"/>
      <c r="ER144" s="129"/>
      <c r="ES144" s="129"/>
      <c r="ET144" s="129"/>
      <c r="EU144" s="129"/>
      <c r="EV144" s="129"/>
      <c r="EW144" s="129"/>
      <c r="EX144" s="129"/>
      <c r="EY144" s="129"/>
      <c r="EZ144" s="129"/>
      <c r="FA144" s="129"/>
      <c r="FB144" s="129"/>
      <c r="FC144" s="129"/>
      <c r="FD144" s="129"/>
      <c r="FE144" s="129"/>
      <c r="FF144" s="129"/>
      <c r="FG144" s="129"/>
      <c r="FH144" s="129"/>
      <c r="FI144" s="129"/>
      <c r="FJ144" s="129"/>
      <c r="FK144" s="129"/>
      <c r="FL144" s="129"/>
      <c r="FM144" s="129"/>
      <c r="FN144" s="129"/>
      <c r="FO144" s="129"/>
      <c r="FP144" s="129"/>
      <c r="FQ144" s="129"/>
      <c r="FR144" s="129"/>
      <c r="FS144" s="129"/>
      <c r="FT144" s="129"/>
      <c r="FU144" s="129"/>
      <c r="FV144" s="129"/>
      <c r="FW144" s="129"/>
      <c r="FX144" s="129"/>
      <c r="FY144" s="129"/>
      <c r="FZ144" s="129"/>
      <c r="GA144" s="129"/>
      <c r="GB144" s="129"/>
      <c r="GC144" s="129"/>
      <c r="GD144" s="129"/>
      <c r="GE144" s="129"/>
      <c r="GF144" s="129"/>
      <c r="GG144" s="129"/>
      <c r="GH144" s="129"/>
      <c r="GI144" s="129"/>
      <c r="GJ144" s="129"/>
      <c r="GK144" s="129"/>
      <c r="GL144" s="129"/>
      <c r="GM144" s="129"/>
      <c r="GN144" s="129"/>
      <c r="GO144" s="129"/>
      <c r="GP144" s="129"/>
      <c r="GQ144" s="129"/>
      <c r="GR144" s="129"/>
      <c r="GS144" s="129"/>
      <c r="GT144" s="129"/>
      <c r="GU144" s="129"/>
      <c r="GV144" s="129"/>
      <c r="GW144" s="129"/>
      <c r="GX144" s="129"/>
      <c r="GY144" s="129"/>
      <c r="GZ144" s="129"/>
      <c r="HA144" s="129"/>
      <c r="HB144" s="129"/>
      <c r="HC144" s="129"/>
      <c r="HD144" s="186"/>
      <c r="HE144" s="129"/>
      <c r="HF144" s="129"/>
      <c r="HG144" s="129"/>
      <c r="HH144" s="129"/>
      <c r="HI144" s="129"/>
      <c r="HJ144" s="129"/>
      <c r="HK144" s="129"/>
      <c r="HL144" s="129"/>
      <c r="HM144" s="129"/>
      <c r="HN144" s="129"/>
      <c r="HO144" s="129"/>
      <c r="HP144" s="129"/>
      <c r="HQ144" s="129"/>
      <c r="HR144" s="129"/>
      <c r="HS144" s="129"/>
      <c r="HT144" s="129"/>
      <c r="HU144" s="129"/>
      <c r="HV144" s="129"/>
      <c r="HW144" s="129"/>
      <c r="HX144" s="129"/>
      <c r="HY144" s="129"/>
      <c r="HZ144" s="129"/>
      <c r="IA144" s="129"/>
      <c r="IB144" s="129"/>
      <c r="IC144" s="129"/>
      <c r="ID144" s="129"/>
      <c r="IE144" s="129"/>
      <c r="IF144" s="129"/>
      <c r="IG144" s="129"/>
      <c r="IH144" s="129"/>
      <c r="II144" s="129"/>
      <c r="IJ144" s="129"/>
      <c r="IK144" s="129"/>
      <c r="IL144" s="177"/>
      <c r="IM144" s="129"/>
      <c r="IN144" s="129"/>
      <c r="IO144" s="129"/>
      <c r="IP144" s="129"/>
      <c r="IQ144" s="129"/>
      <c r="IR144" s="266"/>
      <c r="IS144" s="266"/>
      <c r="IT144" s="266"/>
      <c r="IU144" s="142"/>
      <c r="IV144" s="142"/>
      <c r="IW144" s="142"/>
      <c r="IX144" s="142"/>
      <c r="IY144" s="142"/>
      <c r="IZ144" s="142"/>
      <c r="JA144" s="142"/>
      <c r="JB144" s="142"/>
      <c r="JC144" s="154"/>
      <c r="JD144" s="154"/>
      <c r="JE144" s="142"/>
      <c r="JF144" s="142"/>
      <c r="JG144" s="142"/>
      <c r="JH144" s="142"/>
      <c r="JI144" s="142"/>
      <c r="JJ144" s="142"/>
      <c r="JK144" s="142"/>
      <c r="JL144" s="142"/>
      <c r="JM144" s="142"/>
      <c r="JN144" s="142"/>
      <c r="JO144" s="142"/>
      <c r="JP144" s="142"/>
      <c r="JQ144" s="142"/>
      <c r="JR144" s="142"/>
      <c r="JS144" s="142"/>
      <c r="JT144" s="142"/>
      <c r="JU144" s="145"/>
      <c r="JV144" s="142"/>
      <c r="JW144" s="142"/>
      <c r="JX144" s="142"/>
      <c r="JY144" s="142"/>
      <c r="JZ144" s="142"/>
      <c r="KA144" s="142"/>
      <c r="KB144" s="142"/>
      <c r="KC144" s="142"/>
      <c r="KD144" s="142"/>
      <c r="KE144" s="142"/>
      <c r="KF144" s="142"/>
      <c r="KG144" s="142"/>
      <c r="KH144" s="142"/>
      <c r="KI144" s="142"/>
      <c r="KJ144" s="142"/>
      <c r="KK144" s="142"/>
      <c r="KL144" s="142"/>
      <c r="KM144" s="142"/>
      <c r="KN144" s="142"/>
      <c r="KO144" s="142"/>
      <c r="KP144" s="142"/>
      <c r="KQ144" s="142"/>
      <c r="KR144" s="142"/>
      <c r="KS144" s="142"/>
      <c r="KT144" s="142"/>
      <c r="KU144" s="142"/>
      <c r="KV144" s="142"/>
      <c r="KW144" s="142"/>
      <c r="KX144" s="142"/>
      <c r="KY144" s="142"/>
      <c r="KZ144" s="142"/>
      <c r="LA144" s="142"/>
      <c r="LB144" s="142"/>
      <c r="LC144" s="142"/>
      <c r="LD144" s="142"/>
      <c r="LE144" s="142"/>
      <c r="LF144" s="142"/>
      <c r="LG144" s="142"/>
      <c r="LH144" s="142"/>
      <c r="LI144" s="142"/>
      <c r="LJ144" s="142"/>
      <c r="LK144" s="142"/>
      <c r="LL144" s="142"/>
      <c r="LM144" s="142"/>
      <c r="LN144" s="142"/>
      <c r="LO144" s="142"/>
      <c r="LP144" s="142"/>
      <c r="LQ144" s="194"/>
      <c r="LR144" s="142"/>
      <c r="LS144" s="142"/>
      <c r="LT144" s="142"/>
      <c r="LU144" s="142"/>
      <c r="LV144" s="142"/>
      <c r="LW144" s="142"/>
      <c r="LX144" s="142"/>
      <c r="LY144" s="142"/>
      <c r="LZ144" s="142"/>
      <c r="MA144" s="142"/>
      <c r="MB144" s="142"/>
      <c r="MC144" s="142"/>
      <c r="MD144" s="142"/>
      <c r="ME144" s="142"/>
      <c r="MF144" s="142"/>
      <c r="MG144" s="142"/>
      <c r="MH144" s="142"/>
      <c r="MI144" s="142"/>
      <c r="MJ144" s="142"/>
      <c r="MK144" s="142"/>
      <c r="ML144" s="142"/>
      <c r="MM144" s="142"/>
      <c r="MN144" s="142"/>
      <c r="MO144" s="142"/>
      <c r="MP144" s="142"/>
      <c r="MQ144" s="142"/>
      <c r="MR144" s="142"/>
      <c r="MS144" s="142"/>
      <c r="MT144" s="142"/>
      <c r="MU144" s="142"/>
      <c r="MV144" s="142"/>
      <c r="MW144" s="142"/>
      <c r="MX144" s="142"/>
      <c r="MY144" s="142"/>
      <c r="MZ144" s="142"/>
      <c r="NA144" s="181"/>
      <c r="NB144" s="142"/>
      <c r="NC144" s="142"/>
      <c r="ND144" s="142"/>
      <c r="NE144" s="271"/>
      <c r="NF144" s="271"/>
      <c r="NG144" s="271"/>
      <c r="NH144" s="128"/>
      <c r="NI144" s="128"/>
      <c r="NJ144" s="128"/>
      <c r="NK144" s="128"/>
      <c r="NL144" s="128"/>
      <c r="NM144" s="128"/>
      <c r="NN144" s="128"/>
      <c r="NO144" s="128"/>
      <c r="NP144" s="136"/>
      <c r="NQ144" s="136"/>
      <c r="NR144" s="128"/>
      <c r="NS144" s="128"/>
      <c r="NT144" s="128"/>
      <c r="NU144" s="128"/>
      <c r="NV144" s="128"/>
      <c r="NW144" s="128"/>
      <c r="NX144" s="128"/>
      <c r="NY144" s="128"/>
      <c r="NZ144" s="128"/>
      <c r="OA144" s="128"/>
      <c r="OB144" s="128"/>
      <c r="OC144" s="128"/>
      <c r="OD144" s="128"/>
      <c r="OE144" s="128"/>
      <c r="OF144" s="128"/>
      <c r="OG144" s="128"/>
      <c r="OH144" s="128"/>
      <c r="OI144" s="128"/>
      <c r="OJ144" s="128"/>
      <c r="OK144" s="128"/>
      <c r="OL144" s="128"/>
      <c r="OM144" s="128"/>
      <c r="ON144" s="128"/>
      <c r="OO144" s="128"/>
      <c r="OP144" s="128"/>
      <c r="OQ144" s="128"/>
      <c r="OR144" s="128"/>
      <c r="OS144" s="128"/>
      <c r="OT144" s="128"/>
      <c r="OU144" s="128"/>
      <c r="OV144" s="128"/>
      <c r="OW144" s="128"/>
      <c r="OX144" s="128"/>
      <c r="OY144" s="128"/>
      <c r="OZ144" s="128"/>
      <c r="PA144" s="128"/>
      <c r="PB144" s="128"/>
      <c r="PC144" s="128"/>
      <c r="PD144" s="128"/>
      <c r="PE144" s="128"/>
      <c r="PF144" s="128"/>
      <c r="PG144" s="128"/>
      <c r="PH144" s="128"/>
      <c r="PI144" s="128"/>
      <c r="PJ144" s="128"/>
      <c r="PK144" s="128"/>
      <c r="PL144" s="128"/>
      <c r="PM144" s="128"/>
      <c r="PN144" s="128"/>
      <c r="PO144" s="128"/>
      <c r="PP144" s="128"/>
      <c r="PQ144" s="128"/>
      <c r="PR144" s="128"/>
      <c r="PS144" s="128"/>
      <c r="PT144" s="128"/>
      <c r="PU144" s="128"/>
      <c r="PV144" s="128"/>
      <c r="PW144" s="128"/>
      <c r="PX144" s="128"/>
      <c r="PY144" s="128"/>
      <c r="PZ144" s="128"/>
      <c r="QA144" s="128"/>
      <c r="QB144" s="128"/>
      <c r="QC144" s="128"/>
      <c r="QD144" s="198"/>
      <c r="QE144" s="128"/>
      <c r="QF144" s="128"/>
      <c r="QG144" s="128"/>
      <c r="QH144" s="128"/>
      <c r="QI144" s="128"/>
      <c r="QJ144" s="128"/>
      <c r="QK144" s="128"/>
      <c r="QL144" s="128"/>
      <c r="QM144" s="128"/>
      <c r="QN144" s="128"/>
      <c r="QO144" s="128"/>
      <c r="QP144" s="128"/>
      <c r="QQ144" s="128"/>
      <c r="QR144" s="128"/>
      <c r="QS144" s="128"/>
      <c r="QT144" s="128"/>
      <c r="QU144" s="128"/>
      <c r="QV144" s="128"/>
      <c r="QW144" s="128"/>
      <c r="QX144" s="128"/>
      <c r="QY144" s="128"/>
      <c r="QZ144" s="128"/>
      <c r="RA144" s="128"/>
      <c r="RB144" s="128"/>
      <c r="RC144" s="128"/>
      <c r="RD144" s="128"/>
      <c r="RE144" s="128"/>
      <c r="RF144" s="128"/>
      <c r="RG144" s="128"/>
      <c r="RH144" s="128"/>
      <c r="RI144" s="128"/>
      <c r="RJ144" s="128"/>
      <c r="RK144" s="128"/>
      <c r="RL144" s="128"/>
      <c r="RM144" s="128"/>
      <c r="RN144" s="128"/>
      <c r="RO144" s="128"/>
      <c r="RP144" s="128"/>
      <c r="RQ144" s="128"/>
      <c r="RR144" s="105"/>
      <c r="RS144" s="113"/>
      <c r="RT144" s="105"/>
      <c r="RU144" s="105"/>
      <c r="RV144" s="105"/>
      <c r="RW144" s="105"/>
      <c r="RX144" s="105"/>
      <c r="RY144" s="105"/>
      <c r="RZ144" s="105"/>
      <c r="SA144" s="105"/>
      <c r="SB144" s="105"/>
      <c r="SC144" s="105"/>
      <c r="SD144" s="106"/>
      <c r="SE144" s="106"/>
      <c r="SF144" s="106"/>
      <c r="SG144" s="106"/>
      <c r="SH144" s="107"/>
      <c r="SI144" s="107"/>
      <c r="SJ144" s="107"/>
      <c r="SK144" s="107"/>
      <c r="SL144" s="108"/>
      <c r="SM144" s="109"/>
      <c r="SN144" s="109"/>
      <c r="SO144" s="109"/>
      <c r="SP144" s="109"/>
      <c r="SQ144" s="110"/>
      <c r="SR144" s="110"/>
      <c r="SS144" s="110"/>
      <c r="ST144" s="110"/>
      <c r="SU144" s="111"/>
      <c r="SV144" s="111"/>
      <c r="SW144" s="111"/>
      <c r="SX144" s="111"/>
      <c r="SY144" s="162"/>
      <c r="SZ144" s="162"/>
    </row>
    <row r="145" spans="1:520">
      <c r="A145" s="250"/>
      <c r="B145" s="250"/>
      <c r="C145" s="250"/>
      <c r="D145" s="115"/>
      <c r="E145" s="115"/>
      <c r="F145" s="115"/>
      <c r="G145" s="115"/>
      <c r="H145" s="115"/>
      <c r="I145" s="115"/>
      <c r="J145" s="115"/>
      <c r="K145" s="115"/>
      <c r="L145" s="152"/>
      <c r="M145" s="152"/>
      <c r="N145" s="115"/>
      <c r="O145" s="115"/>
      <c r="P145" s="115"/>
      <c r="Q145" s="115"/>
      <c r="R145" s="115"/>
      <c r="S145" s="115"/>
      <c r="T145" s="115"/>
      <c r="U145" s="115"/>
      <c r="V145" s="115"/>
      <c r="W145" s="115"/>
      <c r="X145" s="115"/>
      <c r="Y145" s="115"/>
      <c r="Z145" s="115"/>
      <c r="AA145" s="115"/>
      <c r="AB145" s="115"/>
      <c r="AC145" s="115"/>
      <c r="AD145" s="115"/>
      <c r="AE145" s="115"/>
      <c r="AF145" s="115"/>
      <c r="AG145" s="115"/>
      <c r="AH145" s="115"/>
      <c r="AI145" s="115"/>
      <c r="AJ145" s="115"/>
      <c r="AK145" s="115"/>
      <c r="AL145" s="115"/>
      <c r="AM145" s="115"/>
      <c r="AN145" s="115"/>
      <c r="AO145" s="115"/>
      <c r="AP145" s="115"/>
      <c r="AQ145" s="115"/>
      <c r="AR145" s="115"/>
      <c r="AS145" s="115"/>
      <c r="AT145" s="115"/>
      <c r="AU145" s="115"/>
      <c r="AV145" s="115"/>
      <c r="AW145" s="115"/>
      <c r="AX145" s="115"/>
      <c r="AY145" s="115"/>
      <c r="AZ145" s="115"/>
      <c r="BA145" s="115"/>
      <c r="BB145" s="115"/>
      <c r="BC145" s="115"/>
      <c r="BD145" s="115"/>
      <c r="BE145" s="115"/>
      <c r="BF145" s="191"/>
      <c r="BG145" s="115"/>
      <c r="BH145" s="115"/>
      <c r="BI145" s="115"/>
      <c r="BJ145" s="115"/>
      <c r="BK145" s="115"/>
      <c r="BL145" s="115"/>
      <c r="BM145" s="115"/>
      <c r="BN145" s="115"/>
      <c r="BO145" s="115"/>
      <c r="BP145" s="115"/>
      <c r="BQ145" s="115"/>
      <c r="BR145" s="115"/>
      <c r="BS145" s="115"/>
      <c r="BT145" s="115"/>
      <c r="BU145" s="115"/>
      <c r="BV145" s="115"/>
      <c r="BW145" s="115"/>
      <c r="BX145" s="115"/>
      <c r="BY145" s="115"/>
      <c r="BZ145" s="115"/>
      <c r="CA145" s="115"/>
      <c r="CB145" s="115"/>
      <c r="CC145" s="115"/>
      <c r="CD145" s="115"/>
      <c r="CE145" s="115"/>
      <c r="CF145" s="115"/>
      <c r="CG145" s="115"/>
      <c r="CH145" s="115"/>
      <c r="CI145" s="115"/>
      <c r="CJ145" s="115"/>
      <c r="CK145" s="115"/>
      <c r="CL145" s="115"/>
      <c r="CM145" s="115"/>
      <c r="CN145" s="115"/>
      <c r="CO145" s="115"/>
      <c r="CP145" s="115"/>
      <c r="CQ145" s="115"/>
      <c r="CR145" s="115"/>
      <c r="CS145" s="115"/>
      <c r="CT145" s="115"/>
      <c r="CU145" s="115"/>
      <c r="CV145" s="115"/>
      <c r="CW145" s="115"/>
      <c r="CX145" s="115"/>
      <c r="CY145" s="115"/>
      <c r="CZ145" s="115"/>
      <c r="DA145" s="115"/>
      <c r="DB145" s="115"/>
      <c r="DC145" s="115"/>
      <c r="DD145" s="115"/>
      <c r="DE145" s="115"/>
      <c r="DF145" s="115"/>
      <c r="DG145" s="115"/>
      <c r="DH145" s="115"/>
      <c r="DI145" s="115"/>
      <c r="DJ145" s="115"/>
      <c r="DK145" s="115"/>
      <c r="DL145" s="115"/>
      <c r="DM145" s="115"/>
      <c r="DN145" s="172"/>
      <c r="DO145" s="115"/>
      <c r="DP145" s="115"/>
      <c r="DQ145" s="115"/>
      <c r="DR145" s="115"/>
      <c r="DS145" s="115"/>
      <c r="DT145" s="115"/>
      <c r="DU145" s="115"/>
      <c r="DV145" s="115"/>
      <c r="DW145" s="250"/>
      <c r="DX145" s="115"/>
      <c r="DY145" s="115"/>
      <c r="DZ145" s="115"/>
      <c r="EA145" s="115"/>
      <c r="EB145" s="115"/>
      <c r="EC145" s="115"/>
      <c r="ED145" s="115"/>
      <c r="EE145" s="161"/>
      <c r="EF145" s="262"/>
      <c r="EG145" s="161"/>
      <c r="EH145" s="129"/>
      <c r="EI145" s="129"/>
      <c r="EJ145" s="129"/>
      <c r="EK145" s="129"/>
      <c r="EL145" s="129"/>
      <c r="EM145" s="129"/>
      <c r="EN145" s="129"/>
      <c r="EO145" s="129"/>
      <c r="EP145" s="153"/>
      <c r="EQ145" s="153"/>
      <c r="ER145" s="129"/>
      <c r="ES145" s="129"/>
      <c r="ET145" s="129"/>
      <c r="EU145" s="129"/>
      <c r="EV145" s="129"/>
      <c r="EW145" s="129"/>
      <c r="EX145" s="129"/>
      <c r="EY145" s="129"/>
      <c r="EZ145" s="129"/>
      <c r="FA145" s="129"/>
      <c r="FB145" s="129"/>
      <c r="FC145" s="129"/>
      <c r="FD145" s="129"/>
      <c r="FE145" s="129"/>
      <c r="FF145" s="129"/>
      <c r="FG145" s="129"/>
      <c r="FH145" s="129"/>
      <c r="FI145" s="129"/>
      <c r="FJ145" s="129"/>
      <c r="FK145" s="129"/>
      <c r="FL145" s="129"/>
      <c r="FM145" s="129"/>
      <c r="FN145" s="129"/>
      <c r="FO145" s="129"/>
      <c r="FP145" s="129"/>
      <c r="FQ145" s="129"/>
      <c r="FR145" s="129"/>
      <c r="FS145" s="129"/>
      <c r="FT145" s="129"/>
      <c r="FU145" s="129"/>
      <c r="FV145" s="129"/>
      <c r="FW145" s="129"/>
      <c r="FX145" s="129"/>
      <c r="FY145" s="129"/>
      <c r="FZ145" s="129"/>
      <c r="GA145" s="129"/>
      <c r="GB145" s="129"/>
      <c r="GC145" s="129"/>
      <c r="GD145" s="129"/>
      <c r="GE145" s="129"/>
      <c r="GF145" s="129"/>
      <c r="GG145" s="129"/>
      <c r="GH145" s="129"/>
      <c r="GI145" s="129"/>
      <c r="GJ145" s="129"/>
      <c r="GK145" s="129"/>
      <c r="GL145" s="129"/>
      <c r="GM145" s="129"/>
      <c r="GN145" s="129"/>
      <c r="GO145" s="129"/>
      <c r="GP145" s="129"/>
      <c r="GQ145" s="129"/>
      <c r="GR145" s="129"/>
      <c r="GS145" s="129"/>
      <c r="GT145" s="129"/>
      <c r="GU145" s="129"/>
      <c r="GV145" s="129"/>
      <c r="GW145" s="129"/>
      <c r="GX145" s="129"/>
      <c r="GY145" s="129"/>
      <c r="GZ145" s="129"/>
      <c r="HA145" s="129"/>
      <c r="HB145" s="129"/>
      <c r="HC145" s="129"/>
      <c r="HD145" s="186"/>
      <c r="HE145" s="129"/>
      <c r="HF145" s="129"/>
      <c r="HG145" s="129"/>
      <c r="HH145" s="129"/>
      <c r="HI145" s="129"/>
      <c r="HJ145" s="129"/>
      <c r="HK145" s="129"/>
      <c r="HL145" s="129"/>
      <c r="HM145" s="129"/>
      <c r="HN145" s="129"/>
      <c r="HO145" s="129"/>
      <c r="HP145" s="129"/>
      <c r="HQ145" s="129"/>
      <c r="HR145" s="129"/>
      <c r="HS145" s="129"/>
      <c r="HT145" s="129"/>
      <c r="HU145" s="129"/>
      <c r="HV145" s="129"/>
      <c r="HW145" s="129"/>
      <c r="HX145" s="129"/>
      <c r="HY145" s="129"/>
      <c r="HZ145" s="129"/>
      <c r="IA145" s="129"/>
      <c r="IB145" s="129"/>
      <c r="IC145" s="129"/>
      <c r="ID145" s="129"/>
      <c r="IE145" s="129"/>
      <c r="IF145" s="129"/>
      <c r="IG145" s="129"/>
      <c r="IH145" s="129"/>
      <c r="II145" s="129"/>
      <c r="IJ145" s="129"/>
      <c r="IK145" s="129"/>
      <c r="IL145" s="177"/>
      <c r="IM145" s="129"/>
      <c r="IN145" s="129"/>
      <c r="IO145" s="129"/>
      <c r="IP145" s="129"/>
      <c r="IQ145" s="129"/>
      <c r="IR145" s="266"/>
      <c r="IS145" s="266"/>
      <c r="IT145" s="266"/>
      <c r="IU145" s="142"/>
      <c r="IV145" s="142"/>
      <c r="IW145" s="142"/>
      <c r="IX145" s="142"/>
      <c r="IY145" s="142"/>
      <c r="IZ145" s="142"/>
      <c r="JA145" s="142"/>
      <c r="JB145" s="142"/>
      <c r="JC145" s="154"/>
      <c r="JD145" s="154"/>
      <c r="JE145" s="142"/>
      <c r="JF145" s="142"/>
      <c r="JG145" s="142"/>
      <c r="JH145" s="142"/>
      <c r="JI145" s="142"/>
      <c r="JJ145" s="142"/>
      <c r="JK145" s="142"/>
      <c r="JL145" s="142"/>
      <c r="JM145" s="142"/>
      <c r="JN145" s="142"/>
      <c r="JO145" s="142"/>
      <c r="JP145" s="142"/>
      <c r="JQ145" s="142"/>
      <c r="JR145" s="142"/>
      <c r="JS145" s="142"/>
      <c r="JT145" s="142"/>
      <c r="JU145" s="145"/>
      <c r="JV145" s="142"/>
      <c r="JW145" s="142"/>
      <c r="JX145" s="142"/>
      <c r="JY145" s="142"/>
      <c r="JZ145" s="142"/>
      <c r="KA145" s="142"/>
      <c r="KB145" s="142"/>
      <c r="KC145" s="142"/>
      <c r="KD145" s="142"/>
      <c r="KE145" s="142"/>
      <c r="KF145" s="142"/>
      <c r="KG145" s="142"/>
      <c r="KH145" s="142"/>
      <c r="KI145" s="142"/>
      <c r="KJ145" s="142"/>
      <c r="KK145" s="142"/>
      <c r="KL145" s="142"/>
      <c r="KM145" s="142"/>
      <c r="KN145" s="142"/>
      <c r="KO145" s="142"/>
      <c r="KP145" s="142"/>
      <c r="KQ145" s="142"/>
      <c r="KR145" s="142"/>
      <c r="KS145" s="142"/>
      <c r="KT145" s="142"/>
      <c r="KU145" s="142"/>
      <c r="KV145" s="142"/>
      <c r="KW145" s="142"/>
      <c r="KX145" s="142"/>
      <c r="KY145" s="142"/>
      <c r="KZ145" s="142"/>
      <c r="LA145" s="142"/>
      <c r="LB145" s="142"/>
      <c r="LC145" s="142"/>
      <c r="LD145" s="142"/>
      <c r="LE145" s="142"/>
      <c r="LF145" s="142"/>
      <c r="LG145" s="142"/>
      <c r="LH145" s="142"/>
      <c r="LI145" s="142"/>
      <c r="LJ145" s="142"/>
      <c r="LK145" s="142"/>
      <c r="LL145" s="142"/>
      <c r="LM145" s="142"/>
      <c r="LN145" s="142"/>
      <c r="LO145" s="142"/>
      <c r="LP145" s="142"/>
      <c r="LQ145" s="194"/>
      <c r="LR145" s="142"/>
      <c r="LS145" s="142"/>
      <c r="LT145" s="142"/>
      <c r="LU145" s="142"/>
      <c r="LV145" s="142"/>
      <c r="LW145" s="142"/>
      <c r="LX145" s="142"/>
      <c r="LY145" s="142"/>
      <c r="LZ145" s="142"/>
      <c r="MA145" s="142"/>
      <c r="MB145" s="142"/>
      <c r="MC145" s="142"/>
      <c r="MD145" s="142"/>
      <c r="ME145" s="142"/>
      <c r="MF145" s="142"/>
      <c r="MG145" s="142"/>
      <c r="MH145" s="142"/>
      <c r="MI145" s="142"/>
      <c r="MJ145" s="142"/>
      <c r="MK145" s="142"/>
      <c r="ML145" s="142"/>
      <c r="MM145" s="142"/>
      <c r="MN145" s="142"/>
      <c r="MO145" s="142"/>
      <c r="MP145" s="142"/>
      <c r="MQ145" s="142"/>
      <c r="MR145" s="142"/>
      <c r="MS145" s="142"/>
      <c r="MT145" s="142"/>
      <c r="MU145" s="142"/>
      <c r="MV145" s="142"/>
      <c r="MW145" s="142"/>
      <c r="MX145" s="142"/>
      <c r="MY145" s="142"/>
      <c r="MZ145" s="142"/>
      <c r="NA145" s="181"/>
      <c r="NB145" s="142"/>
      <c r="NC145" s="142"/>
      <c r="ND145" s="142"/>
      <c r="NE145" s="271"/>
      <c r="NF145" s="271"/>
      <c r="NG145" s="271"/>
      <c r="NH145" s="128"/>
      <c r="NI145" s="128"/>
      <c r="NJ145" s="128"/>
      <c r="NK145" s="128"/>
      <c r="NL145" s="128"/>
      <c r="NM145" s="128"/>
      <c r="NN145" s="128"/>
      <c r="NO145" s="128"/>
      <c r="NP145" s="136"/>
      <c r="NQ145" s="136"/>
      <c r="NR145" s="128"/>
      <c r="NS145" s="128"/>
      <c r="NT145" s="128"/>
      <c r="NU145" s="128"/>
      <c r="NV145" s="128"/>
      <c r="NW145" s="128"/>
      <c r="NX145" s="128"/>
      <c r="NY145" s="128"/>
      <c r="NZ145" s="128"/>
      <c r="OA145" s="128"/>
      <c r="OB145" s="128"/>
      <c r="OC145" s="128"/>
      <c r="OD145" s="128"/>
      <c r="OE145" s="128"/>
      <c r="OF145" s="128"/>
      <c r="OG145" s="128"/>
      <c r="OH145" s="128"/>
      <c r="OI145" s="128"/>
      <c r="OJ145" s="128"/>
      <c r="OK145" s="128"/>
      <c r="OL145" s="128"/>
      <c r="OM145" s="128"/>
      <c r="ON145" s="128"/>
      <c r="OO145" s="128"/>
      <c r="OP145" s="128"/>
      <c r="OQ145" s="128"/>
      <c r="OR145" s="128"/>
      <c r="OS145" s="128"/>
      <c r="OT145" s="128"/>
      <c r="OU145" s="128"/>
      <c r="OV145" s="128"/>
      <c r="OW145" s="128"/>
      <c r="OX145" s="128"/>
      <c r="OY145" s="128"/>
      <c r="OZ145" s="128"/>
      <c r="PA145" s="128"/>
      <c r="PB145" s="128"/>
      <c r="PC145" s="128"/>
      <c r="PD145" s="128"/>
      <c r="PE145" s="128"/>
      <c r="PF145" s="128"/>
      <c r="PG145" s="128"/>
      <c r="PH145" s="128"/>
      <c r="PI145" s="128"/>
      <c r="PJ145" s="128"/>
      <c r="PK145" s="128"/>
      <c r="PL145" s="128"/>
      <c r="PM145" s="128"/>
      <c r="PN145" s="128"/>
      <c r="PO145" s="128"/>
      <c r="PP145" s="128"/>
      <c r="PQ145" s="128"/>
      <c r="PR145" s="128"/>
      <c r="PS145" s="128"/>
      <c r="PT145" s="128"/>
      <c r="PU145" s="128"/>
      <c r="PV145" s="128"/>
      <c r="PW145" s="128"/>
      <c r="PX145" s="128"/>
      <c r="PY145" s="128"/>
      <c r="PZ145" s="128"/>
      <c r="QA145" s="128"/>
      <c r="QB145" s="128"/>
      <c r="QC145" s="128"/>
      <c r="QD145" s="198"/>
      <c r="QE145" s="128"/>
      <c r="QF145" s="128"/>
      <c r="QG145" s="128"/>
      <c r="QH145" s="128"/>
      <c r="QI145" s="128"/>
      <c r="QJ145" s="128"/>
      <c r="QK145" s="128"/>
      <c r="QL145" s="128"/>
      <c r="QM145" s="128"/>
      <c r="QN145" s="128"/>
      <c r="QO145" s="128"/>
      <c r="QP145" s="128"/>
      <c r="QQ145" s="128"/>
      <c r="QR145" s="128"/>
      <c r="QS145" s="128"/>
      <c r="QT145" s="128"/>
      <c r="QU145" s="128"/>
      <c r="QV145" s="128"/>
      <c r="QW145" s="128"/>
      <c r="QX145" s="128"/>
      <c r="QY145" s="128"/>
      <c r="QZ145" s="128"/>
      <c r="RA145" s="128"/>
      <c r="RB145" s="128"/>
      <c r="RC145" s="128"/>
      <c r="RD145" s="128"/>
      <c r="RE145" s="128"/>
      <c r="RF145" s="128"/>
      <c r="RG145" s="128"/>
      <c r="RH145" s="128"/>
      <c r="RI145" s="128"/>
      <c r="RJ145" s="128"/>
      <c r="RK145" s="128"/>
      <c r="RL145" s="128"/>
      <c r="RM145" s="128"/>
      <c r="RN145" s="128"/>
      <c r="RO145" s="128"/>
      <c r="RP145" s="128"/>
      <c r="RQ145" s="128"/>
      <c r="RR145" s="105"/>
      <c r="RS145" s="113"/>
      <c r="RT145" s="105"/>
      <c r="RU145" s="105"/>
      <c r="RV145" s="105"/>
      <c r="RW145" s="105"/>
      <c r="RX145" s="105"/>
      <c r="RY145" s="105"/>
      <c r="RZ145" s="105"/>
      <c r="SA145" s="105"/>
      <c r="SB145" s="105"/>
      <c r="SC145" s="105"/>
      <c r="SD145" s="106"/>
      <c r="SE145" s="106"/>
      <c r="SF145" s="106"/>
      <c r="SG145" s="106"/>
      <c r="SH145" s="107"/>
      <c r="SI145" s="107"/>
      <c r="SJ145" s="107"/>
      <c r="SK145" s="107"/>
      <c r="SL145" s="108"/>
      <c r="SM145" s="109"/>
      <c r="SN145" s="109"/>
      <c r="SO145" s="109"/>
      <c r="SP145" s="109"/>
      <c r="SQ145" s="110"/>
      <c r="SR145" s="110"/>
      <c r="SS145" s="110"/>
      <c r="ST145" s="110"/>
      <c r="SU145" s="111"/>
      <c r="SV145" s="111"/>
      <c r="SW145" s="111"/>
      <c r="SX145" s="111"/>
      <c r="SY145" s="162"/>
      <c r="SZ145" s="162"/>
    </row>
    <row r="146" spans="1:520">
      <c r="A146" s="250"/>
      <c r="B146" s="250"/>
      <c r="C146" s="250"/>
      <c r="D146" s="115"/>
      <c r="E146" s="115"/>
      <c r="F146" s="115"/>
      <c r="G146" s="115"/>
      <c r="H146" s="115"/>
      <c r="I146" s="115"/>
      <c r="J146" s="115"/>
      <c r="K146" s="115"/>
      <c r="L146" s="152"/>
      <c r="M146" s="152"/>
      <c r="N146" s="115"/>
      <c r="O146" s="115"/>
      <c r="P146" s="115"/>
      <c r="Q146" s="115"/>
      <c r="R146" s="115"/>
      <c r="S146" s="115"/>
      <c r="T146" s="115"/>
      <c r="U146" s="115"/>
      <c r="V146" s="115"/>
      <c r="W146" s="115"/>
      <c r="X146" s="115"/>
      <c r="Y146" s="115"/>
      <c r="Z146" s="115"/>
      <c r="AA146" s="115"/>
      <c r="AB146" s="115"/>
      <c r="AC146" s="115"/>
      <c r="AD146" s="115"/>
      <c r="AE146" s="115"/>
      <c r="AF146" s="115"/>
      <c r="AG146" s="115"/>
      <c r="AH146" s="115"/>
      <c r="AI146" s="115"/>
      <c r="AJ146" s="115"/>
      <c r="AK146" s="115"/>
      <c r="AL146" s="115"/>
      <c r="AM146" s="115"/>
      <c r="AN146" s="115"/>
      <c r="AO146" s="115"/>
      <c r="AP146" s="115"/>
      <c r="AQ146" s="115"/>
      <c r="AR146" s="115"/>
      <c r="AS146" s="115"/>
      <c r="AT146" s="115"/>
      <c r="AU146" s="115"/>
      <c r="AV146" s="115"/>
      <c r="AW146" s="115"/>
      <c r="AX146" s="115"/>
      <c r="AY146" s="115"/>
      <c r="AZ146" s="115"/>
      <c r="BA146" s="115"/>
      <c r="BB146" s="115"/>
      <c r="BC146" s="115"/>
      <c r="BD146" s="115"/>
      <c r="BE146" s="115"/>
      <c r="BF146" s="191"/>
      <c r="BG146" s="115"/>
      <c r="BH146" s="115"/>
      <c r="BI146" s="115"/>
      <c r="BJ146" s="115"/>
      <c r="BK146" s="115"/>
      <c r="BL146" s="115"/>
      <c r="BM146" s="115"/>
      <c r="BN146" s="115"/>
      <c r="BO146" s="115"/>
      <c r="BP146" s="115"/>
      <c r="BQ146" s="115"/>
      <c r="BR146" s="115"/>
      <c r="BS146" s="115"/>
      <c r="BT146" s="115"/>
      <c r="BU146" s="115"/>
      <c r="BV146" s="115"/>
      <c r="BW146" s="115"/>
      <c r="BX146" s="115"/>
      <c r="BY146" s="115"/>
      <c r="BZ146" s="115"/>
      <c r="CA146" s="115"/>
      <c r="CB146" s="115"/>
      <c r="CC146" s="115"/>
      <c r="CD146" s="115"/>
      <c r="CE146" s="115"/>
      <c r="CF146" s="115"/>
      <c r="CG146" s="115"/>
      <c r="CH146" s="115"/>
      <c r="CI146" s="115"/>
      <c r="CJ146" s="115"/>
      <c r="CK146" s="115"/>
      <c r="CL146" s="115"/>
      <c r="CM146" s="115"/>
      <c r="CN146" s="115"/>
      <c r="CO146" s="115"/>
      <c r="CP146" s="115"/>
      <c r="CQ146" s="115"/>
      <c r="CR146" s="115"/>
      <c r="CS146" s="115"/>
      <c r="CT146" s="115"/>
      <c r="CU146" s="115"/>
      <c r="CV146" s="115"/>
      <c r="CW146" s="115"/>
      <c r="CX146" s="115"/>
      <c r="CY146" s="115"/>
      <c r="CZ146" s="115"/>
      <c r="DA146" s="115"/>
      <c r="DB146" s="115"/>
      <c r="DC146" s="115"/>
      <c r="DD146" s="115"/>
      <c r="DE146" s="115"/>
      <c r="DF146" s="115"/>
      <c r="DG146" s="115"/>
      <c r="DH146" s="115"/>
      <c r="DI146" s="115"/>
      <c r="DJ146" s="115"/>
      <c r="DK146" s="115"/>
      <c r="DL146" s="115"/>
      <c r="DM146" s="115"/>
      <c r="DN146" s="172"/>
      <c r="DO146" s="115"/>
      <c r="DP146" s="115"/>
      <c r="DQ146" s="115"/>
      <c r="DR146" s="115"/>
      <c r="DS146" s="115"/>
      <c r="DT146" s="115"/>
      <c r="DU146" s="115"/>
      <c r="DV146" s="115"/>
      <c r="DW146" s="250"/>
      <c r="DX146" s="115"/>
      <c r="DY146" s="115"/>
      <c r="DZ146" s="115"/>
      <c r="EA146" s="115"/>
      <c r="EB146" s="115"/>
      <c r="EC146" s="115"/>
      <c r="ED146" s="115"/>
      <c r="EE146" s="161"/>
      <c r="EF146" s="262"/>
      <c r="EG146" s="161"/>
      <c r="EH146" s="129"/>
      <c r="EI146" s="129"/>
      <c r="EJ146" s="129"/>
      <c r="EK146" s="129"/>
      <c r="EL146" s="129"/>
      <c r="EM146" s="129"/>
      <c r="EN146" s="129"/>
      <c r="EO146" s="129"/>
      <c r="EP146" s="153"/>
      <c r="EQ146" s="153"/>
      <c r="ER146" s="129"/>
      <c r="ES146" s="129"/>
      <c r="ET146" s="129"/>
      <c r="EU146" s="129"/>
      <c r="EV146" s="129"/>
      <c r="EW146" s="129"/>
      <c r="EX146" s="129"/>
      <c r="EY146" s="129"/>
      <c r="EZ146" s="129"/>
      <c r="FA146" s="129"/>
      <c r="FB146" s="129"/>
      <c r="FC146" s="129"/>
      <c r="FD146" s="129"/>
      <c r="FE146" s="129"/>
      <c r="FF146" s="129"/>
      <c r="FG146" s="129"/>
      <c r="FH146" s="129"/>
      <c r="FI146" s="129"/>
      <c r="FJ146" s="129"/>
      <c r="FK146" s="129"/>
      <c r="FL146" s="129"/>
      <c r="FM146" s="129"/>
      <c r="FN146" s="129"/>
      <c r="FO146" s="129"/>
      <c r="FP146" s="129"/>
      <c r="FQ146" s="129"/>
      <c r="FR146" s="129"/>
      <c r="FS146" s="129"/>
      <c r="FT146" s="129"/>
      <c r="FU146" s="129"/>
      <c r="FV146" s="129"/>
      <c r="FW146" s="129"/>
      <c r="FX146" s="129"/>
      <c r="FY146" s="129"/>
      <c r="FZ146" s="129"/>
      <c r="GA146" s="129"/>
      <c r="GB146" s="129"/>
      <c r="GC146" s="129"/>
      <c r="GD146" s="129"/>
      <c r="GE146" s="129"/>
      <c r="GF146" s="129"/>
      <c r="GG146" s="129"/>
      <c r="GH146" s="129"/>
      <c r="GI146" s="129"/>
      <c r="GJ146" s="129"/>
      <c r="GK146" s="129"/>
      <c r="GL146" s="129"/>
      <c r="GM146" s="129"/>
      <c r="GN146" s="129"/>
      <c r="GO146" s="129"/>
      <c r="GP146" s="129"/>
      <c r="GQ146" s="129"/>
      <c r="GR146" s="129"/>
      <c r="GS146" s="129"/>
      <c r="GT146" s="129"/>
      <c r="GU146" s="129"/>
      <c r="GV146" s="129"/>
      <c r="GW146" s="129"/>
      <c r="GX146" s="129"/>
      <c r="GY146" s="129"/>
      <c r="GZ146" s="129"/>
      <c r="HA146" s="129"/>
      <c r="HB146" s="129"/>
      <c r="HC146" s="129"/>
      <c r="HD146" s="186"/>
      <c r="HE146" s="129"/>
      <c r="HF146" s="129"/>
      <c r="HG146" s="129"/>
      <c r="HH146" s="129"/>
      <c r="HI146" s="129"/>
      <c r="HJ146" s="129"/>
      <c r="HK146" s="129"/>
      <c r="HL146" s="129"/>
      <c r="HM146" s="129"/>
      <c r="HN146" s="129"/>
      <c r="HO146" s="129"/>
      <c r="HP146" s="129"/>
      <c r="HQ146" s="129"/>
      <c r="HR146" s="129"/>
      <c r="HS146" s="129"/>
      <c r="HT146" s="129"/>
      <c r="HU146" s="129"/>
      <c r="HV146" s="129"/>
      <c r="HW146" s="129"/>
      <c r="HX146" s="129"/>
      <c r="HY146" s="129"/>
      <c r="HZ146" s="129"/>
      <c r="IA146" s="129"/>
      <c r="IB146" s="129"/>
      <c r="IC146" s="129"/>
      <c r="ID146" s="129"/>
      <c r="IE146" s="129"/>
      <c r="IF146" s="129"/>
      <c r="IG146" s="129"/>
      <c r="IH146" s="129"/>
      <c r="II146" s="129"/>
      <c r="IJ146" s="129"/>
      <c r="IK146" s="129"/>
      <c r="IL146" s="177"/>
      <c r="IM146" s="129"/>
      <c r="IN146" s="129"/>
      <c r="IO146" s="129"/>
      <c r="IP146" s="129"/>
      <c r="IQ146" s="129"/>
      <c r="IR146" s="266"/>
      <c r="IS146" s="266"/>
      <c r="IT146" s="266"/>
      <c r="IU146" s="142"/>
      <c r="IV146" s="142"/>
      <c r="IW146" s="142"/>
      <c r="IX146" s="142"/>
      <c r="IY146" s="142"/>
      <c r="IZ146" s="142"/>
      <c r="JA146" s="142"/>
      <c r="JB146" s="142"/>
      <c r="JC146" s="154"/>
      <c r="JD146" s="154"/>
      <c r="JE146" s="142"/>
      <c r="JF146" s="142"/>
      <c r="JG146" s="142"/>
      <c r="JH146" s="142"/>
      <c r="JI146" s="142"/>
      <c r="JJ146" s="142"/>
      <c r="JK146" s="142"/>
      <c r="JL146" s="142"/>
      <c r="JM146" s="142"/>
      <c r="JN146" s="142"/>
      <c r="JO146" s="142"/>
      <c r="JP146" s="142"/>
      <c r="JQ146" s="142"/>
      <c r="JR146" s="142"/>
      <c r="JS146" s="142"/>
      <c r="JT146" s="142"/>
      <c r="JU146" s="145"/>
      <c r="JV146" s="142"/>
      <c r="JW146" s="142"/>
      <c r="JX146" s="142"/>
      <c r="JY146" s="142"/>
      <c r="JZ146" s="142"/>
      <c r="KA146" s="142"/>
      <c r="KB146" s="142"/>
      <c r="KC146" s="142"/>
      <c r="KD146" s="142"/>
      <c r="KE146" s="142"/>
      <c r="KF146" s="142"/>
      <c r="KG146" s="142"/>
      <c r="KH146" s="142"/>
      <c r="KI146" s="142"/>
      <c r="KJ146" s="142"/>
      <c r="KK146" s="142"/>
      <c r="KL146" s="142"/>
      <c r="KM146" s="142"/>
      <c r="KN146" s="142"/>
      <c r="KO146" s="142"/>
      <c r="KP146" s="142"/>
      <c r="KQ146" s="142"/>
      <c r="KR146" s="142"/>
      <c r="KS146" s="142"/>
      <c r="KT146" s="142"/>
      <c r="KU146" s="142"/>
      <c r="KV146" s="142"/>
      <c r="KW146" s="142"/>
      <c r="KX146" s="142"/>
      <c r="KY146" s="142"/>
      <c r="KZ146" s="142"/>
      <c r="LA146" s="142"/>
      <c r="LB146" s="142"/>
      <c r="LC146" s="142"/>
      <c r="LD146" s="142"/>
      <c r="LE146" s="142"/>
      <c r="LF146" s="142"/>
      <c r="LG146" s="142"/>
      <c r="LH146" s="142"/>
      <c r="LI146" s="142"/>
      <c r="LJ146" s="142"/>
      <c r="LK146" s="142"/>
      <c r="LL146" s="142"/>
      <c r="LM146" s="142"/>
      <c r="LN146" s="142"/>
      <c r="LO146" s="142"/>
      <c r="LP146" s="142"/>
      <c r="LQ146" s="194"/>
      <c r="LR146" s="142"/>
      <c r="LS146" s="142"/>
      <c r="LT146" s="142"/>
      <c r="LU146" s="142"/>
      <c r="LV146" s="142"/>
      <c r="LW146" s="142"/>
      <c r="LX146" s="142"/>
      <c r="LY146" s="142"/>
      <c r="LZ146" s="142"/>
      <c r="MA146" s="142"/>
      <c r="MB146" s="142"/>
      <c r="MC146" s="142"/>
      <c r="MD146" s="142"/>
      <c r="ME146" s="142"/>
      <c r="MF146" s="142"/>
      <c r="MG146" s="142"/>
      <c r="MH146" s="142"/>
      <c r="MI146" s="142"/>
      <c r="MJ146" s="142"/>
      <c r="MK146" s="142"/>
      <c r="ML146" s="142"/>
      <c r="MM146" s="142"/>
      <c r="MN146" s="142"/>
      <c r="MO146" s="142"/>
      <c r="MP146" s="142"/>
      <c r="MQ146" s="142"/>
      <c r="MR146" s="142"/>
      <c r="MS146" s="142"/>
      <c r="MT146" s="142"/>
      <c r="MU146" s="142"/>
      <c r="MV146" s="142"/>
      <c r="MW146" s="142"/>
      <c r="MX146" s="142"/>
      <c r="MY146" s="142"/>
      <c r="MZ146" s="142"/>
      <c r="NA146" s="181"/>
      <c r="NB146" s="142"/>
      <c r="NC146" s="142"/>
      <c r="ND146" s="142"/>
      <c r="NE146" s="271"/>
      <c r="NF146" s="271"/>
      <c r="NG146" s="271"/>
      <c r="NH146" s="128"/>
      <c r="NI146" s="128"/>
      <c r="NJ146" s="128"/>
      <c r="NK146" s="128"/>
      <c r="NL146" s="128"/>
      <c r="NM146" s="128"/>
      <c r="NN146" s="128"/>
      <c r="NO146" s="128"/>
      <c r="NP146" s="136"/>
      <c r="NQ146" s="136"/>
      <c r="NR146" s="128"/>
      <c r="NS146" s="128"/>
      <c r="NT146" s="128"/>
      <c r="NU146" s="128"/>
      <c r="NV146" s="128"/>
      <c r="NW146" s="128"/>
      <c r="NX146" s="128"/>
      <c r="NY146" s="128"/>
      <c r="NZ146" s="128"/>
      <c r="OA146" s="128"/>
      <c r="OB146" s="128"/>
      <c r="OC146" s="128"/>
      <c r="OD146" s="128"/>
      <c r="OE146" s="128"/>
      <c r="OF146" s="128"/>
      <c r="OG146" s="128"/>
      <c r="OH146" s="128"/>
      <c r="OI146" s="128"/>
      <c r="OJ146" s="128"/>
      <c r="OK146" s="128"/>
      <c r="OL146" s="128"/>
      <c r="OM146" s="128"/>
      <c r="ON146" s="128"/>
      <c r="OO146" s="128"/>
      <c r="OP146" s="128"/>
      <c r="OQ146" s="128"/>
      <c r="OR146" s="128"/>
      <c r="OS146" s="128"/>
      <c r="OT146" s="128"/>
      <c r="OU146" s="128"/>
      <c r="OV146" s="128"/>
      <c r="OW146" s="128"/>
      <c r="OX146" s="128"/>
      <c r="OY146" s="128"/>
      <c r="OZ146" s="128"/>
      <c r="PA146" s="128"/>
      <c r="PB146" s="128"/>
      <c r="PC146" s="128"/>
      <c r="PD146" s="128"/>
      <c r="PE146" s="128"/>
      <c r="PF146" s="128"/>
      <c r="PG146" s="128"/>
      <c r="PH146" s="128"/>
      <c r="PI146" s="128"/>
      <c r="PJ146" s="128"/>
      <c r="PK146" s="128"/>
      <c r="PL146" s="128"/>
      <c r="PM146" s="128"/>
      <c r="PN146" s="128"/>
      <c r="PO146" s="128"/>
      <c r="PP146" s="128"/>
      <c r="PQ146" s="128"/>
      <c r="PR146" s="128"/>
      <c r="PS146" s="128"/>
      <c r="PT146" s="128"/>
      <c r="PU146" s="128"/>
      <c r="PV146" s="128"/>
      <c r="PW146" s="128"/>
      <c r="PX146" s="128"/>
      <c r="PY146" s="128"/>
      <c r="PZ146" s="128"/>
      <c r="QA146" s="128"/>
      <c r="QB146" s="128"/>
      <c r="QC146" s="128"/>
      <c r="QD146" s="198"/>
      <c r="QE146" s="128"/>
      <c r="QF146" s="128"/>
      <c r="QG146" s="128"/>
      <c r="QH146" s="128"/>
      <c r="QI146" s="128"/>
      <c r="QJ146" s="128"/>
      <c r="QK146" s="128"/>
      <c r="QL146" s="128"/>
      <c r="QM146" s="128"/>
      <c r="QN146" s="128"/>
      <c r="QO146" s="128"/>
      <c r="QP146" s="128"/>
      <c r="QQ146" s="128"/>
      <c r="QR146" s="128"/>
      <c r="QS146" s="128"/>
      <c r="QT146" s="128"/>
      <c r="QU146" s="128"/>
      <c r="QV146" s="128"/>
      <c r="QW146" s="128"/>
      <c r="QX146" s="128"/>
      <c r="QY146" s="128"/>
      <c r="QZ146" s="128"/>
      <c r="RA146" s="128"/>
      <c r="RB146" s="128"/>
      <c r="RC146" s="128"/>
      <c r="RD146" s="128"/>
      <c r="RE146" s="128"/>
      <c r="RF146" s="128"/>
      <c r="RG146" s="128"/>
      <c r="RH146" s="128"/>
      <c r="RI146" s="128"/>
      <c r="RJ146" s="128"/>
      <c r="RK146" s="128"/>
      <c r="RL146" s="128"/>
      <c r="RM146" s="128"/>
      <c r="RN146" s="128"/>
      <c r="RO146" s="128"/>
      <c r="RP146" s="128"/>
      <c r="RQ146" s="128"/>
      <c r="RR146" s="105"/>
      <c r="RS146" s="113"/>
      <c r="RT146" s="105"/>
      <c r="RU146" s="105"/>
      <c r="RV146" s="105"/>
      <c r="RW146" s="105"/>
      <c r="RX146" s="105"/>
      <c r="RY146" s="105"/>
      <c r="RZ146" s="105"/>
      <c r="SA146" s="105"/>
      <c r="SB146" s="105"/>
      <c r="SC146" s="105"/>
      <c r="SD146" s="106"/>
      <c r="SE146" s="106"/>
      <c r="SF146" s="106"/>
      <c r="SG146" s="106"/>
      <c r="SH146" s="107"/>
      <c r="SI146" s="107"/>
      <c r="SJ146" s="107"/>
      <c r="SK146" s="107"/>
      <c r="SL146" s="108"/>
      <c r="SM146" s="109"/>
      <c r="SN146" s="109"/>
      <c r="SO146" s="109"/>
      <c r="SP146" s="109"/>
      <c r="SQ146" s="110"/>
      <c r="SR146" s="110"/>
      <c r="SS146" s="110"/>
      <c r="ST146" s="110"/>
      <c r="SU146" s="111"/>
      <c r="SV146" s="111"/>
      <c r="SW146" s="111"/>
      <c r="SX146" s="111"/>
      <c r="SY146" s="162"/>
      <c r="SZ146" s="162"/>
    </row>
    <row r="147" spans="1:520">
      <c r="A147" s="250"/>
      <c r="B147" s="250"/>
      <c r="C147" s="250"/>
      <c r="D147" s="115"/>
      <c r="E147" s="115"/>
      <c r="F147" s="115"/>
      <c r="G147" s="115"/>
      <c r="H147" s="115"/>
      <c r="I147" s="115"/>
      <c r="J147" s="115"/>
      <c r="K147" s="115"/>
      <c r="L147" s="152"/>
      <c r="M147" s="152"/>
      <c r="N147" s="115"/>
      <c r="O147" s="115"/>
      <c r="P147" s="115"/>
      <c r="Q147" s="115"/>
      <c r="R147" s="115"/>
      <c r="S147" s="115"/>
      <c r="T147" s="115"/>
      <c r="U147" s="115"/>
      <c r="V147" s="115"/>
      <c r="W147" s="115"/>
      <c r="X147" s="115"/>
      <c r="Y147" s="115"/>
      <c r="Z147" s="115"/>
      <c r="AA147" s="115"/>
      <c r="AB147" s="115"/>
      <c r="AC147" s="115"/>
      <c r="AD147" s="115"/>
      <c r="AE147" s="115"/>
      <c r="AF147" s="115"/>
      <c r="AG147" s="115"/>
      <c r="AH147" s="115"/>
      <c r="AI147" s="115"/>
      <c r="AJ147" s="115"/>
      <c r="AK147" s="115"/>
      <c r="AL147" s="115"/>
      <c r="AM147" s="115"/>
      <c r="AN147" s="115"/>
      <c r="AO147" s="115"/>
      <c r="AP147" s="115"/>
      <c r="AQ147" s="115"/>
      <c r="AR147" s="115"/>
      <c r="AS147" s="115"/>
      <c r="AT147" s="115"/>
      <c r="AU147" s="115"/>
      <c r="AV147" s="115"/>
      <c r="AW147" s="115"/>
      <c r="AX147" s="115"/>
      <c r="AY147" s="115"/>
      <c r="AZ147" s="115"/>
      <c r="BA147" s="115"/>
      <c r="BB147" s="115"/>
      <c r="BC147" s="115"/>
      <c r="BD147" s="115"/>
      <c r="BE147" s="115"/>
      <c r="BF147" s="191"/>
      <c r="BG147" s="115"/>
      <c r="BH147" s="115"/>
      <c r="BI147" s="115"/>
      <c r="BJ147" s="115"/>
      <c r="BK147" s="115"/>
      <c r="BL147" s="115"/>
      <c r="BM147" s="115"/>
      <c r="BN147" s="115"/>
      <c r="BO147" s="115"/>
      <c r="BP147" s="115"/>
      <c r="BQ147" s="115"/>
      <c r="BR147" s="115"/>
      <c r="BS147" s="115"/>
      <c r="BT147" s="115"/>
      <c r="BU147" s="115"/>
      <c r="BV147" s="115"/>
      <c r="BW147" s="115"/>
      <c r="BX147" s="115"/>
      <c r="BY147" s="115"/>
      <c r="BZ147" s="115"/>
      <c r="CA147" s="115"/>
      <c r="CB147" s="115"/>
      <c r="CC147" s="115"/>
      <c r="CD147" s="115"/>
      <c r="CE147" s="115"/>
      <c r="CF147" s="115"/>
      <c r="CG147" s="115"/>
      <c r="CH147" s="115"/>
      <c r="CI147" s="115"/>
      <c r="CJ147" s="115"/>
      <c r="CK147" s="115"/>
      <c r="CL147" s="115"/>
      <c r="CM147" s="115"/>
      <c r="CN147" s="115"/>
      <c r="CO147" s="115"/>
      <c r="CP147" s="115"/>
      <c r="CQ147" s="115"/>
      <c r="CR147" s="115"/>
      <c r="CS147" s="115"/>
      <c r="CT147" s="115"/>
      <c r="CU147" s="115"/>
      <c r="CV147" s="115"/>
      <c r="CW147" s="115"/>
      <c r="CX147" s="115"/>
      <c r="CY147" s="115"/>
      <c r="CZ147" s="115"/>
      <c r="DA147" s="115"/>
      <c r="DB147" s="115"/>
      <c r="DC147" s="115"/>
      <c r="DD147" s="115"/>
      <c r="DE147" s="115"/>
      <c r="DF147" s="115"/>
      <c r="DG147" s="115"/>
      <c r="DH147" s="115"/>
      <c r="DI147" s="115"/>
      <c r="DJ147" s="115"/>
      <c r="DK147" s="115"/>
      <c r="DL147" s="115"/>
      <c r="DM147" s="115"/>
      <c r="DN147" s="172"/>
      <c r="DO147" s="115"/>
      <c r="DP147" s="115"/>
      <c r="DQ147" s="115"/>
      <c r="DR147" s="115"/>
      <c r="DS147" s="115"/>
      <c r="DT147" s="115"/>
      <c r="DU147" s="115"/>
      <c r="DV147" s="115"/>
      <c r="DW147" s="250"/>
      <c r="DX147" s="115"/>
      <c r="DY147" s="115"/>
      <c r="DZ147" s="115"/>
      <c r="EA147" s="115"/>
      <c r="EB147" s="115"/>
      <c r="EC147" s="115"/>
      <c r="ED147" s="115"/>
      <c r="EE147" s="161"/>
      <c r="EF147" s="262"/>
      <c r="EG147" s="161"/>
      <c r="EH147" s="129"/>
      <c r="EI147" s="129"/>
      <c r="EJ147" s="129"/>
      <c r="EK147" s="129"/>
      <c r="EL147" s="129"/>
      <c r="EM147" s="129"/>
      <c r="EN147" s="129"/>
      <c r="EO147" s="129"/>
      <c r="EP147" s="153"/>
      <c r="EQ147" s="153"/>
      <c r="ER147" s="129"/>
      <c r="ES147" s="129"/>
      <c r="ET147" s="129"/>
      <c r="EU147" s="129"/>
      <c r="EV147" s="129"/>
      <c r="EW147" s="129"/>
      <c r="EX147" s="129"/>
      <c r="EY147" s="129"/>
      <c r="EZ147" s="129"/>
      <c r="FA147" s="129"/>
      <c r="FB147" s="129"/>
      <c r="FC147" s="129"/>
      <c r="FD147" s="129"/>
      <c r="FE147" s="129"/>
      <c r="FF147" s="129"/>
      <c r="FG147" s="129"/>
      <c r="FH147" s="129"/>
      <c r="FI147" s="129"/>
      <c r="FJ147" s="129"/>
      <c r="FK147" s="129"/>
      <c r="FL147" s="129"/>
      <c r="FM147" s="129"/>
      <c r="FN147" s="129"/>
      <c r="FO147" s="129"/>
      <c r="FP147" s="129"/>
      <c r="FQ147" s="129"/>
      <c r="FR147" s="129"/>
      <c r="FS147" s="129"/>
      <c r="FT147" s="129"/>
      <c r="FU147" s="129"/>
      <c r="FV147" s="129"/>
      <c r="FW147" s="129"/>
      <c r="FX147" s="129"/>
      <c r="FY147" s="129"/>
      <c r="FZ147" s="129"/>
      <c r="GA147" s="129"/>
      <c r="GB147" s="129"/>
      <c r="GC147" s="129"/>
      <c r="GD147" s="129"/>
      <c r="GE147" s="129"/>
      <c r="GF147" s="129"/>
      <c r="GG147" s="129"/>
      <c r="GH147" s="129"/>
      <c r="GI147" s="129"/>
      <c r="GJ147" s="129"/>
      <c r="GK147" s="129"/>
      <c r="GL147" s="129"/>
      <c r="GM147" s="129"/>
      <c r="GN147" s="129"/>
      <c r="GO147" s="129"/>
      <c r="GP147" s="129"/>
      <c r="GQ147" s="129"/>
      <c r="GR147" s="129"/>
      <c r="GS147" s="129"/>
      <c r="GT147" s="129"/>
      <c r="GU147" s="129"/>
      <c r="GV147" s="129"/>
      <c r="GW147" s="129"/>
      <c r="GX147" s="129"/>
      <c r="GY147" s="129"/>
      <c r="GZ147" s="129"/>
      <c r="HA147" s="129"/>
      <c r="HB147" s="129"/>
      <c r="HC147" s="129"/>
      <c r="HD147" s="186"/>
      <c r="HE147" s="129"/>
      <c r="HF147" s="129"/>
      <c r="HG147" s="129"/>
      <c r="HH147" s="129"/>
      <c r="HI147" s="129"/>
      <c r="HJ147" s="129"/>
      <c r="HK147" s="129"/>
      <c r="HL147" s="129"/>
      <c r="HM147" s="129"/>
      <c r="HN147" s="129"/>
      <c r="HO147" s="129"/>
      <c r="HP147" s="129"/>
      <c r="HQ147" s="129"/>
      <c r="HR147" s="129"/>
      <c r="HS147" s="129"/>
      <c r="HT147" s="129"/>
      <c r="HU147" s="129"/>
      <c r="HV147" s="129"/>
      <c r="HW147" s="129"/>
      <c r="HX147" s="129"/>
      <c r="HY147" s="129"/>
      <c r="HZ147" s="129"/>
      <c r="IA147" s="129"/>
      <c r="IB147" s="129"/>
      <c r="IC147" s="129"/>
      <c r="ID147" s="129"/>
      <c r="IE147" s="129"/>
      <c r="IF147" s="129"/>
      <c r="IG147" s="129"/>
      <c r="IH147" s="129"/>
      <c r="II147" s="129"/>
      <c r="IJ147" s="129"/>
      <c r="IK147" s="129"/>
      <c r="IL147" s="177"/>
      <c r="IM147" s="129"/>
      <c r="IN147" s="129"/>
      <c r="IO147" s="129"/>
      <c r="IP147" s="129"/>
      <c r="IQ147" s="129"/>
      <c r="IR147" s="266"/>
      <c r="IS147" s="266"/>
      <c r="IT147" s="266"/>
      <c r="IU147" s="142"/>
      <c r="IV147" s="142"/>
      <c r="IW147" s="142"/>
      <c r="IX147" s="142"/>
      <c r="IY147" s="142"/>
      <c r="IZ147" s="142"/>
      <c r="JA147" s="142"/>
      <c r="JB147" s="142"/>
      <c r="JC147" s="154"/>
      <c r="JD147" s="154"/>
      <c r="JE147" s="142"/>
      <c r="JF147" s="142"/>
      <c r="JG147" s="142"/>
      <c r="JH147" s="142"/>
      <c r="JI147" s="142"/>
      <c r="JJ147" s="142"/>
      <c r="JK147" s="142"/>
      <c r="JL147" s="142"/>
      <c r="JM147" s="142"/>
      <c r="JN147" s="142"/>
      <c r="JO147" s="142"/>
      <c r="JP147" s="142"/>
      <c r="JQ147" s="142"/>
      <c r="JR147" s="142"/>
      <c r="JS147" s="142"/>
      <c r="JT147" s="142"/>
      <c r="JU147" s="145"/>
      <c r="JV147" s="142"/>
      <c r="JW147" s="142"/>
      <c r="JX147" s="142"/>
      <c r="JY147" s="142"/>
      <c r="JZ147" s="142"/>
      <c r="KA147" s="142"/>
      <c r="KB147" s="142"/>
      <c r="KC147" s="142"/>
      <c r="KD147" s="142"/>
      <c r="KE147" s="142"/>
      <c r="KF147" s="142"/>
      <c r="KG147" s="142"/>
      <c r="KH147" s="142"/>
      <c r="KI147" s="142"/>
      <c r="KJ147" s="142"/>
      <c r="KK147" s="142"/>
      <c r="KL147" s="142"/>
      <c r="KM147" s="142"/>
      <c r="KN147" s="142"/>
      <c r="KO147" s="142"/>
      <c r="KP147" s="142"/>
      <c r="KQ147" s="142"/>
      <c r="KR147" s="142"/>
      <c r="KS147" s="142"/>
      <c r="KT147" s="142"/>
      <c r="KU147" s="142"/>
      <c r="KV147" s="142"/>
      <c r="KW147" s="142"/>
      <c r="KX147" s="142"/>
      <c r="KY147" s="142"/>
      <c r="KZ147" s="142"/>
      <c r="LA147" s="142"/>
      <c r="LB147" s="142"/>
      <c r="LC147" s="142"/>
      <c r="LD147" s="142"/>
      <c r="LE147" s="142"/>
      <c r="LF147" s="142"/>
      <c r="LG147" s="142"/>
      <c r="LH147" s="142"/>
      <c r="LI147" s="142"/>
      <c r="LJ147" s="142"/>
      <c r="LK147" s="142"/>
      <c r="LL147" s="142"/>
      <c r="LM147" s="142"/>
      <c r="LN147" s="142"/>
      <c r="LO147" s="142"/>
      <c r="LP147" s="142"/>
      <c r="LQ147" s="194"/>
      <c r="LR147" s="142"/>
      <c r="LS147" s="142"/>
      <c r="LT147" s="142"/>
      <c r="LU147" s="142"/>
      <c r="LV147" s="142"/>
      <c r="LW147" s="142"/>
      <c r="LX147" s="142"/>
      <c r="LY147" s="142"/>
      <c r="LZ147" s="142"/>
      <c r="MA147" s="142"/>
      <c r="MB147" s="142"/>
      <c r="MC147" s="142"/>
      <c r="MD147" s="142"/>
      <c r="ME147" s="142"/>
      <c r="MF147" s="142"/>
      <c r="MG147" s="142"/>
      <c r="MH147" s="142"/>
      <c r="MI147" s="142"/>
      <c r="MJ147" s="142"/>
      <c r="MK147" s="142"/>
      <c r="ML147" s="142"/>
      <c r="MM147" s="142"/>
      <c r="MN147" s="142"/>
      <c r="MO147" s="142"/>
      <c r="MP147" s="142"/>
      <c r="MQ147" s="142"/>
      <c r="MR147" s="142"/>
      <c r="MS147" s="142"/>
      <c r="MT147" s="142"/>
      <c r="MU147" s="142"/>
      <c r="MV147" s="142"/>
      <c r="MW147" s="142"/>
      <c r="MX147" s="142"/>
      <c r="MY147" s="142"/>
      <c r="MZ147" s="142"/>
      <c r="NA147" s="181"/>
      <c r="NB147" s="142"/>
      <c r="NC147" s="142"/>
      <c r="ND147" s="142"/>
      <c r="NE147" s="271"/>
      <c r="NF147" s="271"/>
      <c r="NG147" s="271"/>
      <c r="NH147" s="128"/>
      <c r="NI147" s="128"/>
      <c r="NJ147" s="128"/>
      <c r="NK147" s="128"/>
      <c r="NL147" s="128"/>
      <c r="NM147" s="128"/>
      <c r="NN147" s="128"/>
      <c r="NO147" s="128"/>
      <c r="NP147" s="136"/>
      <c r="NQ147" s="136"/>
      <c r="NR147" s="128"/>
      <c r="NS147" s="128"/>
      <c r="NT147" s="128"/>
      <c r="NU147" s="128"/>
      <c r="NV147" s="128"/>
      <c r="NW147" s="128"/>
      <c r="NX147" s="128"/>
      <c r="NY147" s="128"/>
      <c r="NZ147" s="128"/>
      <c r="OA147" s="128"/>
      <c r="OB147" s="128"/>
      <c r="OC147" s="128"/>
      <c r="OD147" s="128"/>
      <c r="OE147" s="128"/>
      <c r="OF147" s="128"/>
      <c r="OG147" s="128"/>
      <c r="OH147" s="128"/>
      <c r="OI147" s="128"/>
      <c r="OJ147" s="128"/>
      <c r="OK147" s="128"/>
      <c r="OL147" s="128"/>
      <c r="OM147" s="128"/>
      <c r="ON147" s="128"/>
      <c r="OO147" s="128"/>
      <c r="OP147" s="128"/>
      <c r="OQ147" s="128"/>
      <c r="OR147" s="128"/>
      <c r="OS147" s="128"/>
      <c r="OT147" s="128"/>
      <c r="OU147" s="128"/>
      <c r="OV147" s="128"/>
      <c r="OW147" s="128"/>
      <c r="OX147" s="128"/>
      <c r="OY147" s="128"/>
      <c r="OZ147" s="128"/>
      <c r="PA147" s="128"/>
      <c r="PB147" s="128"/>
      <c r="PC147" s="128"/>
      <c r="PD147" s="128"/>
      <c r="PE147" s="128"/>
      <c r="PF147" s="128"/>
      <c r="PG147" s="128"/>
      <c r="PH147" s="128"/>
      <c r="PI147" s="128"/>
      <c r="PJ147" s="128"/>
      <c r="PK147" s="128"/>
      <c r="PL147" s="128"/>
      <c r="PM147" s="128"/>
      <c r="PN147" s="128"/>
      <c r="PO147" s="128"/>
      <c r="PP147" s="128"/>
      <c r="PQ147" s="128"/>
      <c r="PR147" s="128"/>
      <c r="PS147" s="128"/>
      <c r="PT147" s="128"/>
      <c r="PU147" s="128"/>
      <c r="PV147" s="128"/>
      <c r="PW147" s="128"/>
      <c r="PX147" s="128"/>
      <c r="PY147" s="128"/>
      <c r="PZ147" s="128"/>
      <c r="QA147" s="128"/>
      <c r="QB147" s="128"/>
      <c r="QC147" s="128"/>
      <c r="QD147" s="198"/>
      <c r="QE147" s="128"/>
      <c r="QF147" s="128"/>
      <c r="QG147" s="128"/>
      <c r="QH147" s="128"/>
      <c r="QI147" s="128"/>
      <c r="QJ147" s="128"/>
      <c r="QK147" s="128"/>
      <c r="QL147" s="128"/>
      <c r="QM147" s="128"/>
      <c r="QN147" s="128"/>
      <c r="QO147" s="128"/>
      <c r="QP147" s="128"/>
      <c r="QQ147" s="128"/>
      <c r="QR147" s="128"/>
      <c r="QS147" s="128"/>
      <c r="QT147" s="128"/>
      <c r="QU147" s="128"/>
      <c r="QV147" s="128"/>
      <c r="QW147" s="128"/>
      <c r="QX147" s="128"/>
      <c r="QY147" s="128"/>
      <c r="QZ147" s="128"/>
      <c r="RA147" s="128"/>
      <c r="RB147" s="128"/>
      <c r="RC147" s="128"/>
      <c r="RD147" s="128"/>
      <c r="RE147" s="128"/>
      <c r="RF147" s="128"/>
      <c r="RG147" s="128"/>
      <c r="RH147" s="128"/>
      <c r="RI147" s="128"/>
      <c r="RJ147" s="128"/>
      <c r="RK147" s="128"/>
      <c r="RL147" s="128"/>
      <c r="RM147" s="128"/>
      <c r="RN147" s="128"/>
      <c r="RO147" s="128"/>
      <c r="RP147" s="128"/>
      <c r="RQ147" s="128"/>
      <c r="RR147" s="105"/>
      <c r="RS147" s="113"/>
      <c r="RT147" s="105"/>
      <c r="RU147" s="105"/>
      <c r="RV147" s="105"/>
      <c r="RW147" s="105"/>
      <c r="RX147" s="105"/>
      <c r="RY147" s="105"/>
      <c r="RZ147" s="105"/>
      <c r="SA147" s="105"/>
      <c r="SB147" s="105"/>
      <c r="SC147" s="105"/>
      <c r="SD147" s="106"/>
      <c r="SE147" s="106"/>
      <c r="SF147" s="106"/>
      <c r="SG147" s="106"/>
      <c r="SH147" s="107"/>
      <c r="SI147" s="107"/>
      <c r="SJ147" s="107"/>
      <c r="SK147" s="107"/>
      <c r="SL147" s="108"/>
      <c r="SM147" s="109"/>
      <c r="SN147" s="109"/>
      <c r="SO147" s="109"/>
      <c r="SP147" s="109"/>
      <c r="SQ147" s="110"/>
      <c r="SR147" s="110"/>
      <c r="SS147" s="110"/>
      <c r="ST147" s="110"/>
      <c r="SU147" s="111"/>
      <c r="SV147" s="111"/>
      <c r="SW147" s="111"/>
      <c r="SX147" s="111"/>
      <c r="SY147" s="162"/>
      <c r="SZ147" s="162"/>
    </row>
    <row r="148" spans="1:520">
      <c r="A148" s="250"/>
      <c r="B148" s="250"/>
      <c r="C148" s="250"/>
      <c r="D148" s="115"/>
      <c r="E148" s="115"/>
      <c r="F148" s="115"/>
      <c r="G148" s="115"/>
      <c r="H148" s="115"/>
      <c r="I148" s="115"/>
      <c r="J148" s="115"/>
      <c r="K148" s="115"/>
      <c r="L148" s="152"/>
      <c r="M148" s="152"/>
      <c r="N148" s="115"/>
      <c r="O148" s="115"/>
      <c r="P148" s="115"/>
      <c r="Q148" s="115"/>
      <c r="R148" s="115"/>
      <c r="S148" s="115"/>
      <c r="T148" s="115"/>
      <c r="U148" s="115"/>
      <c r="V148" s="115"/>
      <c r="W148" s="115"/>
      <c r="X148" s="115"/>
      <c r="Y148" s="115"/>
      <c r="Z148" s="115"/>
      <c r="AA148" s="115"/>
      <c r="AB148" s="115"/>
      <c r="AC148" s="115"/>
      <c r="AD148" s="115"/>
      <c r="AE148" s="115"/>
      <c r="AF148" s="115"/>
      <c r="AG148" s="115"/>
      <c r="AH148" s="115"/>
      <c r="AI148" s="115"/>
      <c r="AJ148" s="115"/>
      <c r="AK148" s="115"/>
      <c r="AL148" s="115"/>
      <c r="AM148" s="115"/>
      <c r="AN148" s="115"/>
      <c r="AO148" s="115"/>
      <c r="AP148" s="115"/>
      <c r="AQ148" s="115"/>
      <c r="AR148" s="115"/>
      <c r="AS148" s="115"/>
      <c r="AT148" s="115"/>
      <c r="AU148" s="115"/>
      <c r="AV148" s="115"/>
      <c r="AW148" s="115"/>
      <c r="AX148" s="115"/>
      <c r="AY148" s="115"/>
      <c r="AZ148" s="115"/>
      <c r="BA148" s="115"/>
      <c r="BB148" s="115"/>
      <c r="BC148" s="115"/>
      <c r="BD148" s="115"/>
      <c r="BE148" s="115"/>
      <c r="BF148" s="191"/>
      <c r="BG148" s="115"/>
      <c r="BH148" s="115"/>
      <c r="BI148" s="115"/>
      <c r="BJ148" s="115"/>
      <c r="BK148" s="115"/>
      <c r="BL148" s="115"/>
      <c r="BM148" s="115"/>
      <c r="BN148" s="115"/>
      <c r="BO148" s="115"/>
      <c r="BP148" s="115"/>
      <c r="BQ148" s="115"/>
      <c r="BR148" s="115"/>
      <c r="BS148" s="115"/>
      <c r="BT148" s="115"/>
      <c r="BU148" s="115"/>
      <c r="BV148" s="115"/>
      <c r="BW148" s="115"/>
      <c r="BX148" s="115"/>
      <c r="BY148" s="115"/>
      <c r="BZ148" s="115"/>
      <c r="CA148" s="115"/>
      <c r="CB148" s="115"/>
      <c r="CC148" s="115"/>
      <c r="CD148" s="115"/>
      <c r="CE148" s="115"/>
      <c r="CF148" s="115"/>
      <c r="CG148" s="115"/>
      <c r="CH148" s="115"/>
      <c r="CI148" s="115"/>
      <c r="CJ148" s="115"/>
      <c r="CK148" s="115"/>
      <c r="CL148" s="115"/>
      <c r="CM148" s="115"/>
      <c r="CN148" s="115"/>
      <c r="CO148" s="115"/>
      <c r="CP148" s="115"/>
      <c r="CQ148" s="115"/>
      <c r="CR148" s="115"/>
      <c r="CS148" s="115"/>
      <c r="CT148" s="115"/>
      <c r="CU148" s="115"/>
      <c r="CV148" s="115"/>
      <c r="CW148" s="115"/>
      <c r="CX148" s="115"/>
      <c r="CY148" s="115"/>
      <c r="CZ148" s="115"/>
      <c r="DA148" s="115"/>
      <c r="DB148" s="115"/>
      <c r="DC148" s="115"/>
      <c r="DD148" s="115"/>
      <c r="DE148" s="115"/>
      <c r="DF148" s="115"/>
      <c r="DG148" s="115"/>
      <c r="DH148" s="115"/>
      <c r="DI148" s="115"/>
      <c r="DJ148" s="115"/>
      <c r="DK148" s="115"/>
      <c r="DL148" s="115"/>
      <c r="DM148" s="115"/>
      <c r="DN148" s="172"/>
      <c r="DO148" s="115"/>
      <c r="DP148" s="115"/>
      <c r="DQ148" s="115"/>
      <c r="DR148" s="115"/>
      <c r="DS148" s="115"/>
      <c r="DT148" s="115"/>
      <c r="DU148" s="115"/>
      <c r="DV148" s="115"/>
      <c r="DW148" s="250"/>
      <c r="DX148" s="115"/>
      <c r="DY148" s="115"/>
      <c r="DZ148" s="115"/>
      <c r="EA148" s="115"/>
      <c r="EB148" s="115"/>
      <c r="EC148" s="115"/>
      <c r="ED148" s="115"/>
      <c r="EE148" s="161"/>
      <c r="EF148" s="262"/>
      <c r="EG148" s="161"/>
      <c r="EH148" s="129"/>
      <c r="EI148" s="129"/>
      <c r="EJ148" s="129"/>
      <c r="EK148" s="129"/>
      <c r="EL148" s="129"/>
      <c r="EM148" s="129"/>
      <c r="EN148" s="129"/>
      <c r="EO148" s="129"/>
      <c r="EP148" s="153"/>
      <c r="EQ148" s="153"/>
      <c r="ER148" s="129"/>
      <c r="ES148" s="129"/>
      <c r="ET148" s="129"/>
      <c r="EU148" s="129"/>
      <c r="EV148" s="129"/>
      <c r="EW148" s="129"/>
      <c r="EX148" s="129"/>
      <c r="EY148" s="129"/>
      <c r="EZ148" s="129"/>
      <c r="FA148" s="129"/>
      <c r="FB148" s="129"/>
      <c r="FC148" s="129"/>
      <c r="FD148" s="129"/>
      <c r="FE148" s="129"/>
      <c r="FF148" s="129"/>
      <c r="FG148" s="129"/>
      <c r="FH148" s="129"/>
      <c r="FI148" s="129"/>
      <c r="FJ148" s="129"/>
      <c r="FK148" s="129"/>
      <c r="FL148" s="129"/>
      <c r="FM148" s="129"/>
      <c r="FN148" s="129"/>
      <c r="FO148" s="129"/>
      <c r="FP148" s="129"/>
      <c r="FQ148" s="129"/>
      <c r="FR148" s="129"/>
      <c r="FS148" s="129"/>
      <c r="FT148" s="129"/>
      <c r="FU148" s="129"/>
      <c r="FV148" s="129"/>
      <c r="FW148" s="129"/>
      <c r="FX148" s="129"/>
      <c r="FY148" s="129"/>
      <c r="FZ148" s="129"/>
      <c r="GA148" s="129"/>
      <c r="GB148" s="129"/>
      <c r="GC148" s="129"/>
      <c r="GD148" s="129"/>
      <c r="GE148" s="129"/>
      <c r="GF148" s="129"/>
      <c r="GG148" s="129"/>
      <c r="GH148" s="129"/>
      <c r="GI148" s="129"/>
      <c r="GJ148" s="129"/>
      <c r="GK148" s="129"/>
      <c r="GL148" s="129"/>
      <c r="GM148" s="129"/>
      <c r="GN148" s="129"/>
      <c r="GO148" s="129"/>
      <c r="GP148" s="129"/>
      <c r="GQ148" s="129"/>
      <c r="GR148" s="129"/>
      <c r="GS148" s="129"/>
      <c r="GT148" s="129"/>
      <c r="GU148" s="129"/>
      <c r="GV148" s="129"/>
      <c r="GW148" s="129"/>
      <c r="GX148" s="129"/>
      <c r="GY148" s="129"/>
      <c r="GZ148" s="129"/>
      <c r="HA148" s="129"/>
      <c r="HB148" s="129"/>
      <c r="HC148" s="129"/>
      <c r="HD148" s="186"/>
      <c r="HE148" s="129"/>
      <c r="HF148" s="129"/>
      <c r="HG148" s="129"/>
      <c r="HH148" s="129"/>
      <c r="HI148" s="129"/>
      <c r="HJ148" s="129"/>
      <c r="HK148" s="129"/>
      <c r="HL148" s="129"/>
      <c r="HM148" s="129"/>
      <c r="HN148" s="129"/>
      <c r="HO148" s="129"/>
      <c r="HP148" s="129"/>
      <c r="HQ148" s="129"/>
      <c r="HR148" s="129"/>
      <c r="HS148" s="129"/>
      <c r="HT148" s="129"/>
      <c r="HU148" s="129"/>
      <c r="HV148" s="129"/>
      <c r="HW148" s="129"/>
      <c r="HX148" s="129"/>
      <c r="HY148" s="129"/>
      <c r="HZ148" s="129"/>
      <c r="IA148" s="129"/>
      <c r="IB148" s="129"/>
      <c r="IC148" s="129"/>
      <c r="ID148" s="129"/>
      <c r="IE148" s="129"/>
      <c r="IF148" s="129"/>
      <c r="IG148" s="129"/>
      <c r="IH148" s="129"/>
      <c r="II148" s="129"/>
      <c r="IJ148" s="129"/>
      <c r="IK148" s="129"/>
      <c r="IL148" s="177"/>
      <c r="IM148" s="129"/>
      <c r="IN148" s="129"/>
      <c r="IO148" s="129"/>
      <c r="IP148" s="129"/>
      <c r="IQ148" s="129"/>
      <c r="IR148" s="266"/>
      <c r="IS148" s="266"/>
      <c r="IT148" s="266"/>
      <c r="IU148" s="142"/>
      <c r="IV148" s="142"/>
      <c r="IW148" s="142"/>
      <c r="IX148" s="142"/>
      <c r="IY148" s="142"/>
      <c r="IZ148" s="142"/>
      <c r="JA148" s="142"/>
      <c r="JB148" s="142"/>
      <c r="JC148" s="154"/>
      <c r="JD148" s="154"/>
      <c r="JE148" s="142"/>
      <c r="JF148" s="142"/>
      <c r="JG148" s="142"/>
      <c r="JH148" s="142"/>
      <c r="JI148" s="142"/>
      <c r="JJ148" s="142"/>
      <c r="JK148" s="142"/>
      <c r="JL148" s="142"/>
      <c r="JM148" s="142"/>
      <c r="JN148" s="142"/>
      <c r="JO148" s="142"/>
      <c r="JP148" s="142"/>
      <c r="JQ148" s="142"/>
      <c r="JR148" s="142"/>
      <c r="JS148" s="142"/>
      <c r="JT148" s="142"/>
      <c r="JU148" s="145"/>
      <c r="JV148" s="142"/>
      <c r="JW148" s="142"/>
      <c r="JX148" s="142"/>
      <c r="JY148" s="142"/>
      <c r="JZ148" s="142"/>
      <c r="KA148" s="142"/>
      <c r="KB148" s="142"/>
      <c r="KC148" s="142"/>
      <c r="KD148" s="142"/>
      <c r="KE148" s="142"/>
      <c r="KF148" s="142"/>
      <c r="KG148" s="142"/>
      <c r="KH148" s="142"/>
      <c r="KI148" s="142"/>
      <c r="KJ148" s="142"/>
      <c r="KK148" s="142"/>
      <c r="KL148" s="142"/>
      <c r="KM148" s="142"/>
      <c r="KN148" s="142"/>
      <c r="KO148" s="142"/>
      <c r="KP148" s="142"/>
      <c r="KQ148" s="142"/>
      <c r="KR148" s="142"/>
      <c r="KS148" s="142"/>
      <c r="KT148" s="142"/>
      <c r="KU148" s="142"/>
      <c r="KV148" s="142"/>
      <c r="KW148" s="142"/>
      <c r="KX148" s="142"/>
      <c r="KY148" s="142"/>
      <c r="KZ148" s="142"/>
      <c r="LA148" s="142"/>
      <c r="LB148" s="142"/>
      <c r="LC148" s="142"/>
      <c r="LD148" s="142"/>
      <c r="LE148" s="142"/>
      <c r="LF148" s="142"/>
      <c r="LG148" s="142"/>
      <c r="LH148" s="142"/>
      <c r="LI148" s="142"/>
      <c r="LJ148" s="142"/>
      <c r="LK148" s="142"/>
      <c r="LL148" s="142"/>
      <c r="LM148" s="142"/>
      <c r="LN148" s="142"/>
      <c r="LO148" s="142"/>
      <c r="LP148" s="142"/>
      <c r="LQ148" s="194"/>
      <c r="LR148" s="142"/>
      <c r="LS148" s="142"/>
      <c r="LT148" s="142"/>
      <c r="LU148" s="142"/>
      <c r="LV148" s="142"/>
      <c r="LW148" s="142"/>
      <c r="LX148" s="142"/>
      <c r="LY148" s="142"/>
      <c r="LZ148" s="142"/>
      <c r="MA148" s="142"/>
      <c r="MB148" s="142"/>
      <c r="MC148" s="142"/>
      <c r="MD148" s="142"/>
      <c r="ME148" s="142"/>
      <c r="MF148" s="142"/>
      <c r="MG148" s="142"/>
      <c r="MH148" s="142"/>
      <c r="MI148" s="142"/>
      <c r="MJ148" s="142"/>
      <c r="MK148" s="142"/>
      <c r="ML148" s="142"/>
      <c r="MM148" s="142"/>
      <c r="MN148" s="142"/>
      <c r="MO148" s="142"/>
      <c r="MP148" s="142"/>
      <c r="MQ148" s="142"/>
      <c r="MR148" s="142"/>
      <c r="MS148" s="142"/>
      <c r="MT148" s="142"/>
      <c r="MU148" s="142"/>
      <c r="MV148" s="142"/>
      <c r="MW148" s="142"/>
      <c r="MX148" s="142"/>
      <c r="MY148" s="142"/>
      <c r="MZ148" s="142"/>
      <c r="NA148" s="181"/>
      <c r="NB148" s="142"/>
      <c r="NC148" s="142"/>
      <c r="ND148" s="142"/>
      <c r="NE148" s="271"/>
      <c r="NF148" s="271"/>
      <c r="NG148" s="271"/>
      <c r="NH148" s="128"/>
      <c r="NI148" s="128"/>
      <c r="NJ148" s="128"/>
      <c r="NK148" s="128"/>
      <c r="NL148" s="128"/>
      <c r="NM148" s="128"/>
      <c r="NN148" s="128"/>
      <c r="NO148" s="128"/>
      <c r="NP148" s="136"/>
      <c r="NQ148" s="136"/>
      <c r="NR148" s="128"/>
      <c r="NS148" s="128"/>
      <c r="NT148" s="128"/>
      <c r="NU148" s="128"/>
      <c r="NV148" s="128"/>
      <c r="NW148" s="128"/>
      <c r="NX148" s="128"/>
      <c r="NY148" s="128"/>
      <c r="NZ148" s="128"/>
      <c r="OA148" s="128"/>
      <c r="OB148" s="128"/>
      <c r="OC148" s="128"/>
      <c r="OD148" s="128"/>
      <c r="OE148" s="128"/>
      <c r="OF148" s="128"/>
      <c r="OG148" s="128"/>
      <c r="OH148" s="128"/>
      <c r="OI148" s="128"/>
      <c r="OJ148" s="128"/>
      <c r="OK148" s="128"/>
      <c r="OL148" s="128"/>
      <c r="OM148" s="128"/>
      <c r="ON148" s="128"/>
      <c r="OO148" s="128"/>
      <c r="OP148" s="128"/>
      <c r="OQ148" s="128"/>
      <c r="OR148" s="128"/>
      <c r="OS148" s="128"/>
      <c r="OT148" s="128"/>
      <c r="OU148" s="128"/>
      <c r="OV148" s="128"/>
      <c r="OW148" s="128"/>
      <c r="OX148" s="128"/>
      <c r="OY148" s="128"/>
      <c r="OZ148" s="128"/>
      <c r="PA148" s="128"/>
      <c r="PB148" s="128"/>
      <c r="PC148" s="128"/>
      <c r="PD148" s="128"/>
      <c r="PE148" s="128"/>
      <c r="PF148" s="128"/>
      <c r="PG148" s="128"/>
      <c r="PH148" s="128"/>
      <c r="PI148" s="128"/>
      <c r="PJ148" s="128"/>
      <c r="PK148" s="128"/>
      <c r="PL148" s="128"/>
      <c r="PM148" s="128"/>
      <c r="PN148" s="128"/>
      <c r="PO148" s="128"/>
      <c r="PP148" s="128"/>
      <c r="PQ148" s="128"/>
      <c r="PR148" s="128"/>
      <c r="PS148" s="128"/>
      <c r="PT148" s="128"/>
      <c r="PU148" s="128"/>
      <c r="PV148" s="128"/>
      <c r="PW148" s="128"/>
      <c r="PX148" s="128"/>
      <c r="PY148" s="128"/>
      <c r="PZ148" s="128"/>
      <c r="QA148" s="128"/>
      <c r="QB148" s="128"/>
      <c r="QC148" s="128"/>
      <c r="QD148" s="198"/>
      <c r="QE148" s="128"/>
      <c r="QF148" s="128"/>
      <c r="QG148" s="128"/>
      <c r="QH148" s="128"/>
      <c r="QI148" s="128"/>
      <c r="QJ148" s="128"/>
      <c r="QK148" s="128"/>
      <c r="QL148" s="128"/>
      <c r="QM148" s="128"/>
      <c r="QN148" s="128"/>
      <c r="QO148" s="128"/>
      <c r="QP148" s="128"/>
      <c r="QQ148" s="128"/>
      <c r="QR148" s="128"/>
      <c r="QS148" s="128"/>
      <c r="QT148" s="128"/>
      <c r="QU148" s="128"/>
      <c r="QV148" s="128"/>
      <c r="QW148" s="128"/>
      <c r="QX148" s="128"/>
      <c r="QY148" s="128"/>
      <c r="QZ148" s="128"/>
      <c r="RA148" s="128"/>
      <c r="RB148" s="128"/>
      <c r="RC148" s="128"/>
      <c r="RD148" s="128"/>
      <c r="RE148" s="128"/>
      <c r="RF148" s="128"/>
      <c r="RG148" s="128"/>
      <c r="RH148" s="128"/>
      <c r="RI148" s="128"/>
      <c r="RJ148" s="128"/>
      <c r="RK148" s="128"/>
      <c r="RL148" s="128"/>
      <c r="RM148" s="128"/>
      <c r="RN148" s="128"/>
      <c r="RO148" s="128"/>
      <c r="RP148" s="128"/>
      <c r="RQ148" s="128"/>
      <c r="RR148" s="105"/>
      <c r="RS148" s="113"/>
      <c r="RT148" s="105"/>
      <c r="RU148" s="105"/>
      <c r="RV148" s="105"/>
      <c r="RW148" s="105"/>
      <c r="RX148" s="105"/>
      <c r="RY148" s="105"/>
      <c r="RZ148" s="105"/>
      <c r="SA148" s="105"/>
      <c r="SB148" s="105"/>
      <c r="SC148" s="105"/>
      <c r="SD148" s="106"/>
      <c r="SE148" s="106"/>
      <c r="SF148" s="106"/>
      <c r="SG148" s="106"/>
      <c r="SH148" s="107"/>
      <c r="SI148" s="107"/>
      <c r="SJ148" s="107"/>
      <c r="SK148" s="107"/>
      <c r="SL148" s="108"/>
      <c r="SM148" s="109"/>
      <c r="SN148" s="109"/>
      <c r="SO148" s="109"/>
      <c r="SP148" s="109"/>
      <c r="SQ148" s="110"/>
      <c r="SR148" s="110"/>
      <c r="SS148" s="110"/>
      <c r="ST148" s="110"/>
      <c r="SU148" s="111"/>
      <c r="SV148" s="111"/>
      <c r="SW148" s="111"/>
      <c r="SX148" s="111"/>
      <c r="SY148" s="162"/>
      <c r="SZ148" s="162"/>
    </row>
    <row r="149" spans="1:520">
      <c r="A149" s="250"/>
      <c r="B149" s="250"/>
      <c r="C149" s="250"/>
      <c r="D149" s="115"/>
      <c r="E149" s="115"/>
      <c r="F149" s="115"/>
      <c r="G149" s="115"/>
      <c r="H149" s="115"/>
      <c r="I149" s="115"/>
      <c r="J149" s="115"/>
      <c r="K149" s="115"/>
      <c r="L149" s="152"/>
      <c r="M149" s="152"/>
      <c r="N149" s="115"/>
      <c r="O149" s="115"/>
      <c r="P149" s="115"/>
      <c r="Q149" s="115"/>
      <c r="R149" s="115"/>
      <c r="S149" s="115"/>
      <c r="T149" s="115"/>
      <c r="U149" s="115"/>
      <c r="V149" s="115"/>
      <c r="W149" s="115"/>
      <c r="X149" s="115"/>
      <c r="Y149" s="115"/>
      <c r="Z149" s="115"/>
      <c r="AA149" s="115"/>
      <c r="AB149" s="115"/>
      <c r="AC149" s="115"/>
      <c r="AD149" s="115"/>
      <c r="AE149" s="115"/>
      <c r="AF149" s="115"/>
      <c r="AG149" s="115"/>
      <c r="AH149" s="115"/>
      <c r="AI149" s="115"/>
      <c r="AJ149" s="115"/>
      <c r="AK149" s="115"/>
      <c r="AL149" s="115"/>
      <c r="AM149" s="115"/>
      <c r="AN149" s="115"/>
      <c r="AO149" s="115"/>
      <c r="AP149" s="115"/>
      <c r="AQ149" s="115"/>
      <c r="AR149" s="115"/>
      <c r="AS149" s="115"/>
      <c r="AT149" s="115"/>
      <c r="AU149" s="115"/>
      <c r="AV149" s="115"/>
      <c r="AW149" s="115"/>
      <c r="AX149" s="115"/>
      <c r="AY149" s="115"/>
      <c r="AZ149" s="115"/>
      <c r="BA149" s="115"/>
      <c r="BB149" s="115"/>
      <c r="BC149" s="115"/>
      <c r="BD149" s="115"/>
      <c r="BE149" s="115"/>
      <c r="BF149" s="191"/>
      <c r="BG149" s="115"/>
      <c r="BH149" s="115"/>
      <c r="BI149" s="115"/>
      <c r="BJ149" s="115"/>
      <c r="BK149" s="115"/>
      <c r="BL149" s="115"/>
      <c r="BM149" s="115"/>
      <c r="BN149" s="115"/>
      <c r="BO149" s="115"/>
      <c r="BP149" s="115"/>
      <c r="BQ149" s="115"/>
      <c r="BR149" s="115"/>
      <c r="BS149" s="115"/>
      <c r="BT149" s="115"/>
      <c r="BU149" s="115"/>
      <c r="BV149" s="115"/>
      <c r="BW149" s="115"/>
      <c r="BX149" s="115"/>
      <c r="BY149" s="115"/>
      <c r="BZ149" s="115"/>
      <c r="CA149" s="115"/>
      <c r="CB149" s="115"/>
      <c r="CC149" s="115"/>
      <c r="CD149" s="115"/>
      <c r="CE149" s="115"/>
      <c r="CF149" s="115"/>
      <c r="CG149" s="115"/>
      <c r="CH149" s="115"/>
      <c r="CI149" s="115"/>
      <c r="CJ149" s="115"/>
      <c r="CK149" s="115"/>
      <c r="CL149" s="115"/>
      <c r="CM149" s="115"/>
      <c r="CN149" s="115"/>
      <c r="CO149" s="115"/>
      <c r="CP149" s="115"/>
      <c r="CQ149" s="115"/>
      <c r="CR149" s="115"/>
      <c r="CS149" s="115"/>
      <c r="CT149" s="115"/>
      <c r="CU149" s="115"/>
      <c r="CV149" s="115"/>
      <c r="CW149" s="115"/>
      <c r="CX149" s="115"/>
      <c r="CY149" s="115"/>
      <c r="CZ149" s="115"/>
      <c r="DA149" s="115"/>
      <c r="DB149" s="115"/>
      <c r="DC149" s="115"/>
      <c r="DD149" s="115"/>
      <c r="DE149" s="115"/>
      <c r="DF149" s="115"/>
      <c r="DG149" s="115"/>
      <c r="DH149" s="115"/>
      <c r="DI149" s="115"/>
      <c r="DJ149" s="115"/>
      <c r="DK149" s="115"/>
      <c r="DL149" s="115"/>
      <c r="DM149" s="115"/>
      <c r="DN149" s="172"/>
      <c r="DO149" s="115"/>
      <c r="DP149" s="115"/>
      <c r="DQ149" s="115"/>
      <c r="DR149" s="115"/>
      <c r="DS149" s="115"/>
      <c r="DT149" s="115"/>
      <c r="DU149" s="115"/>
      <c r="DV149" s="115"/>
      <c r="DW149" s="250"/>
      <c r="DX149" s="115"/>
      <c r="DY149" s="115"/>
      <c r="DZ149" s="115"/>
      <c r="EA149" s="115"/>
      <c r="EB149" s="115"/>
      <c r="EC149" s="115"/>
      <c r="ED149" s="115"/>
      <c r="EE149" s="161"/>
      <c r="EF149" s="262"/>
      <c r="EG149" s="161"/>
      <c r="EH149" s="129"/>
      <c r="EI149" s="129"/>
      <c r="EJ149" s="129"/>
      <c r="EK149" s="129"/>
      <c r="EL149" s="129"/>
      <c r="EM149" s="129"/>
      <c r="EN149" s="129"/>
      <c r="EO149" s="129"/>
      <c r="EP149" s="153"/>
      <c r="EQ149" s="153"/>
      <c r="ER149" s="129"/>
      <c r="ES149" s="129"/>
      <c r="ET149" s="129"/>
      <c r="EU149" s="129"/>
      <c r="EV149" s="129"/>
      <c r="EW149" s="129"/>
      <c r="EX149" s="129"/>
      <c r="EY149" s="129"/>
      <c r="EZ149" s="129"/>
      <c r="FA149" s="129"/>
      <c r="FB149" s="129"/>
      <c r="FC149" s="129"/>
      <c r="FD149" s="129"/>
      <c r="FE149" s="129"/>
      <c r="FF149" s="129"/>
      <c r="FG149" s="129"/>
      <c r="FH149" s="129"/>
      <c r="FI149" s="129"/>
      <c r="FJ149" s="129"/>
      <c r="FK149" s="129"/>
      <c r="FL149" s="129"/>
      <c r="FM149" s="129"/>
      <c r="FN149" s="129"/>
      <c r="FO149" s="129"/>
      <c r="FP149" s="129"/>
      <c r="FQ149" s="129"/>
      <c r="FR149" s="129"/>
      <c r="FS149" s="129"/>
      <c r="FT149" s="129"/>
      <c r="FU149" s="129"/>
      <c r="FV149" s="129"/>
      <c r="FW149" s="129"/>
      <c r="FX149" s="129"/>
      <c r="FY149" s="129"/>
      <c r="FZ149" s="129"/>
      <c r="GA149" s="129"/>
      <c r="GB149" s="129"/>
      <c r="GC149" s="129"/>
      <c r="GD149" s="129"/>
      <c r="GE149" s="129"/>
      <c r="GF149" s="129"/>
      <c r="GG149" s="129"/>
      <c r="GH149" s="129"/>
      <c r="GI149" s="129"/>
      <c r="GJ149" s="129"/>
      <c r="GK149" s="129"/>
      <c r="GL149" s="129"/>
      <c r="GM149" s="129"/>
      <c r="GN149" s="129"/>
      <c r="GO149" s="129"/>
      <c r="GP149" s="129"/>
      <c r="GQ149" s="129"/>
      <c r="GR149" s="129"/>
      <c r="GS149" s="129"/>
      <c r="GT149" s="129"/>
      <c r="GU149" s="129"/>
      <c r="GV149" s="129"/>
      <c r="GW149" s="129"/>
      <c r="GX149" s="129"/>
      <c r="GY149" s="129"/>
      <c r="GZ149" s="129"/>
      <c r="HA149" s="129"/>
      <c r="HB149" s="129"/>
      <c r="HC149" s="129"/>
      <c r="HD149" s="186"/>
      <c r="HE149" s="129"/>
      <c r="HF149" s="129"/>
      <c r="HG149" s="129"/>
      <c r="HH149" s="129"/>
      <c r="HI149" s="129"/>
      <c r="HJ149" s="129"/>
      <c r="HK149" s="129"/>
      <c r="HL149" s="129"/>
      <c r="HM149" s="129"/>
      <c r="HN149" s="129"/>
      <c r="HO149" s="129"/>
      <c r="HP149" s="129"/>
      <c r="HQ149" s="129"/>
      <c r="HR149" s="129"/>
      <c r="HS149" s="129"/>
      <c r="HT149" s="129"/>
      <c r="HU149" s="129"/>
      <c r="HV149" s="129"/>
      <c r="HW149" s="129"/>
      <c r="HX149" s="129"/>
      <c r="HY149" s="129"/>
      <c r="HZ149" s="129"/>
      <c r="IA149" s="129"/>
      <c r="IB149" s="129"/>
      <c r="IC149" s="129"/>
      <c r="ID149" s="129"/>
      <c r="IE149" s="129"/>
      <c r="IF149" s="129"/>
      <c r="IG149" s="129"/>
      <c r="IH149" s="129"/>
      <c r="II149" s="129"/>
      <c r="IJ149" s="129"/>
      <c r="IK149" s="129"/>
      <c r="IL149" s="177"/>
      <c r="IM149" s="129"/>
      <c r="IN149" s="129"/>
      <c r="IO149" s="129"/>
      <c r="IP149" s="129"/>
      <c r="IQ149" s="129"/>
      <c r="IR149" s="266"/>
      <c r="IS149" s="266"/>
      <c r="IT149" s="266"/>
      <c r="IU149" s="142"/>
      <c r="IV149" s="142"/>
      <c r="IW149" s="142"/>
      <c r="IX149" s="142"/>
      <c r="IY149" s="142"/>
      <c r="IZ149" s="142"/>
      <c r="JA149" s="142"/>
      <c r="JB149" s="142"/>
      <c r="JC149" s="154"/>
      <c r="JD149" s="154"/>
      <c r="JE149" s="142"/>
      <c r="JF149" s="142"/>
      <c r="JG149" s="142"/>
      <c r="JH149" s="142"/>
      <c r="JI149" s="142"/>
      <c r="JJ149" s="142"/>
      <c r="JK149" s="142"/>
      <c r="JL149" s="142"/>
      <c r="JM149" s="142"/>
      <c r="JN149" s="142"/>
      <c r="JO149" s="142"/>
      <c r="JP149" s="142"/>
      <c r="JQ149" s="142"/>
      <c r="JR149" s="142"/>
      <c r="JS149" s="142"/>
      <c r="JT149" s="142"/>
      <c r="JU149" s="145"/>
      <c r="JV149" s="142"/>
      <c r="JW149" s="142"/>
      <c r="JX149" s="142"/>
      <c r="JY149" s="142"/>
      <c r="JZ149" s="142"/>
      <c r="KA149" s="142"/>
      <c r="KB149" s="142"/>
      <c r="KC149" s="142"/>
      <c r="KD149" s="142"/>
      <c r="KE149" s="142"/>
      <c r="KF149" s="142"/>
      <c r="KG149" s="142"/>
      <c r="KH149" s="142"/>
      <c r="KI149" s="142"/>
      <c r="KJ149" s="142"/>
      <c r="KK149" s="142"/>
      <c r="KL149" s="142"/>
      <c r="KM149" s="142"/>
      <c r="KN149" s="142"/>
      <c r="KO149" s="142"/>
      <c r="KP149" s="142"/>
      <c r="KQ149" s="142"/>
      <c r="KR149" s="142"/>
      <c r="KS149" s="142"/>
      <c r="KT149" s="142"/>
      <c r="KU149" s="142"/>
      <c r="KV149" s="142"/>
      <c r="KW149" s="142"/>
      <c r="KX149" s="142"/>
      <c r="KY149" s="142"/>
      <c r="KZ149" s="142"/>
      <c r="LA149" s="142"/>
      <c r="LB149" s="142"/>
      <c r="LC149" s="142"/>
      <c r="LD149" s="142"/>
      <c r="LE149" s="142"/>
      <c r="LF149" s="142"/>
      <c r="LG149" s="142"/>
      <c r="LH149" s="142"/>
      <c r="LI149" s="142"/>
      <c r="LJ149" s="142"/>
      <c r="LK149" s="142"/>
      <c r="LL149" s="142"/>
      <c r="LM149" s="142"/>
      <c r="LN149" s="142"/>
      <c r="LO149" s="142"/>
      <c r="LP149" s="142"/>
      <c r="LQ149" s="194"/>
      <c r="LR149" s="142"/>
      <c r="LS149" s="142"/>
      <c r="LT149" s="142"/>
      <c r="LU149" s="142"/>
      <c r="LV149" s="142"/>
      <c r="LW149" s="142"/>
      <c r="LX149" s="142"/>
      <c r="LY149" s="142"/>
      <c r="LZ149" s="142"/>
      <c r="MA149" s="142"/>
      <c r="MB149" s="142"/>
      <c r="MC149" s="142"/>
      <c r="MD149" s="142"/>
      <c r="ME149" s="142"/>
      <c r="MF149" s="142"/>
      <c r="MG149" s="142"/>
      <c r="MH149" s="142"/>
      <c r="MI149" s="142"/>
      <c r="MJ149" s="142"/>
      <c r="MK149" s="142"/>
      <c r="ML149" s="142"/>
      <c r="MM149" s="142"/>
      <c r="MN149" s="142"/>
      <c r="MO149" s="142"/>
      <c r="MP149" s="142"/>
      <c r="MQ149" s="142"/>
      <c r="MR149" s="142"/>
      <c r="MS149" s="142"/>
      <c r="MT149" s="142"/>
      <c r="MU149" s="142"/>
      <c r="MV149" s="142"/>
      <c r="MW149" s="142"/>
      <c r="MX149" s="142"/>
      <c r="MY149" s="142"/>
      <c r="MZ149" s="142"/>
      <c r="NA149" s="181"/>
      <c r="NB149" s="142"/>
      <c r="NC149" s="142"/>
      <c r="ND149" s="142"/>
      <c r="NE149" s="271"/>
      <c r="NF149" s="271"/>
      <c r="NG149" s="271"/>
      <c r="NH149" s="128"/>
      <c r="NI149" s="128"/>
      <c r="NJ149" s="128"/>
      <c r="NK149" s="128"/>
      <c r="NL149" s="128"/>
      <c r="NM149" s="128"/>
      <c r="NN149" s="128"/>
      <c r="NO149" s="128"/>
      <c r="NP149" s="136"/>
      <c r="NQ149" s="136"/>
      <c r="NR149" s="128"/>
      <c r="NS149" s="128"/>
      <c r="NT149" s="128"/>
      <c r="NU149" s="128"/>
      <c r="NV149" s="128"/>
      <c r="NW149" s="128"/>
      <c r="NX149" s="128"/>
      <c r="NY149" s="128"/>
      <c r="NZ149" s="128"/>
      <c r="OA149" s="128"/>
      <c r="OB149" s="128"/>
      <c r="OC149" s="128"/>
      <c r="OD149" s="128"/>
      <c r="OE149" s="128"/>
      <c r="OF149" s="128"/>
      <c r="OG149" s="128"/>
      <c r="OH149" s="128"/>
      <c r="OI149" s="128"/>
      <c r="OJ149" s="128"/>
      <c r="OK149" s="128"/>
      <c r="OL149" s="128"/>
      <c r="OM149" s="128"/>
      <c r="ON149" s="128"/>
      <c r="OO149" s="128"/>
      <c r="OP149" s="128"/>
      <c r="OQ149" s="128"/>
      <c r="OR149" s="128"/>
      <c r="OS149" s="128"/>
      <c r="OT149" s="128"/>
      <c r="OU149" s="128"/>
      <c r="OV149" s="128"/>
      <c r="OW149" s="128"/>
      <c r="OX149" s="128"/>
      <c r="OY149" s="128"/>
      <c r="OZ149" s="128"/>
      <c r="PA149" s="128"/>
      <c r="PB149" s="128"/>
      <c r="PC149" s="128"/>
      <c r="PD149" s="128"/>
      <c r="PE149" s="128"/>
      <c r="PF149" s="128"/>
      <c r="PG149" s="128"/>
      <c r="PH149" s="128"/>
      <c r="PI149" s="128"/>
      <c r="PJ149" s="128"/>
      <c r="PK149" s="128"/>
      <c r="PL149" s="128"/>
      <c r="PM149" s="128"/>
      <c r="PN149" s="128"/>
      <c r="PO149" s="128"/>
      <c r="PP149" s="128"/>
      <c r="PQ149" s="128"/>
      <c r="PR149" s="128"/>
      <c r="PS149" s="128"/>
      <c r="PT149" s="128"/>
      <c r="PU149" s="128"/>
      <c r="PV149" s="128"/>
      <c r="PW149" s="128"/>
      <c r="PX149" s="128"/>
      <c r="PY149" s="128"/>
      <c r="PZ149" s="128"/>
      <c r="QA149" s="128"/>
      <c r="QB149" s="128"/>
      <c r="QC149" s="128"/>
      <c r="QD149" s="198"/>
      <c r="QE149" s="128"/>
      <c r="QF149" s="128"/>
      <c r="QG149" s="128"/>
      <c r="QH149" s="128"/>
      <c r="QI149" s="128"/>
      <c r="QJ149" s="128"/>
      <c r="QK149" s="128"/>
      <c r="QL149" s="128"/>
      <c r="QM149" s="128"/>
      <c r="QN149" s="128"/>
      <c r="QO149" s="128"/>
      <c r="QP149" s="128"/>
      <c r="QQ149" s="128"/>
      <c r="QR149" s="128"/>
      <c r="QS149" s="128"/>
      <c r="QT149" s="128"/>
      <c r="QU149" s="128"/>
      <c r="QV149" s="128"/>
      <c r="QW149" s="128"/>
      <c r="QX149" s="128"/>
      <c r="QY149" s="128"/>
      <c r="QZ149" s="128"/>
      <c r="RA149" s="128"/>
      <c r="RB149" s="128"/>
      <c r="RC149" s="128"/>
      <c r="RD149" s="128"/>
      <c r="RE149" s="128"/>
      <c r="RF149" s="128"/>
      <c r="RG149" s="128"/>
      <c r="RH149" s="128"/>
      <c r="RI149" s="128"/>
      <c r="RJ149" s="128"/>
      <c r="RK149" s="128"/>
      <c r="RL149" s="128"/>
      <c r="RM149" s="128"/>
      <c r="RN149" s="128"/>
      <c r="RO149" s="128"/>
      <c r="RP149" s="128"/>
      <c r="RQ149" s="128"/>
      <c r="RR149" s="105"/>
      <c r="RS149" s="113"/>
      <c r="RT149" s="105"/>
      <c r="RU149" s="105"/>
      <c r="RV149" s="105"/>
      <c r="RW149" s="105"/>
      <c r="RX149" s="105"/>
      <c r="RY149" s="105"/>
      <c r="RZ149" s="105"/>
      <c r="SA149" s="105"/>
      <c r="SB149" s="105"/>
      <c r="SC149" s="105"/>
      <c r="SD149" s="106"/>
      <c r="SE149" s="106"/>
      <c r="SF149" s="106"/>
      <c r="SG149" s="106"/>
      <c r="SH149" s="107"/>
      <c r="SI149" s="107"/>
      <c r="SJ149" s="107"/>
      <c r="SK149" s="107"/>
      <c r="SL149" s="108"/>
      <c r="SM149" s="109"/>
      <c r="SN149" s="109"/>
      <c r="SO149" s="109"/>
      <c r="SP149" s="109"/>
      <c r="SQ149" s="110"/>
      <c r="SR149" s="110"/>
      <c r="SS149" s="110"/>
      <c r="ST149" s="110"/>
      <c r="SU149" s="111"/>
      <c r="SV149" s="111"/>
      <c r="SW149" s="111"/>
      <c r="SX149" s="111"/>
      <c r="SY149" s="162"/>
      <c r="SZ149" s="162"/>
    </row>
    <row r="150" spans="1:520">
      <c r="A150" s="250"/>
      <c r="B150" s="250"/>
      <c r="C150" s="250"/>
      <c r="D150" s="115"/>
      <c r="E150" s="115"/>
      <c r="F150" s="115"/>
      <c r="G150" s="115"/>
      <c r="H150" s="115"/>
      <c r="I150" s="115"/>
      <c r="J150" s="115"/>
      <c r="K150" s="115"/>
      <c r="L150" s="152"/>
      <c r="M150" s="152"/>
      <c r="N150" s="115"/>
      <c r="O150" s="115"/>
      <c r="P150" s="115"/>
      <c r="Q150" s="115"/>
      <c r="R150" s="115"/>
      <c r="S150" s="115"/>
      <c r="T150" s="115"/>
      <c r="U150" s="115"/>
      <c r="V150" s="115"/>
      <c r="W150" s="115"/>
      <c r="X150" s="115"/>
      <c r="Y150" s="115"/>
      <c r="Z150" s="115"/>
      <c r="AA150" s="115"/>
      <c r="AB150" s="115"/>
      <c r="AC150" s="115"/>
      <c r="AD150" s="115"/>
      <c r="AE150" s="115"/>
      <c r="AF150" s="115"/>
      <c r="AG150" s="115"/>
      <c r="AH150" s="115"/>
      <c r="AI150" s="115"/>
      <c r="AJ150" s="115"/>
      <c r="AK150" s="115"/>
      <c r="AL150" s="115"/>
      <c r="AM150" s="115"/>
      <c r="AN150" s="115"/>
      <c r="AO150" s="115"/>
      <c r="AP150" s="115"/>
      <c r="AQ150" s="115"/>
      <c r="AR150" s="115"/>
      <c r="AS150" s="115"/>
      <c r="AT150" s="115"/>
      <c r="AU150" s="115"/>
      <c r="AV150" s="115"/>
      <c r="AW150" s="115"/>
      <c r="AX150" s="115"/>
      <c r="AY150" s="115"/>
      <c r="AZ150" s="115"/>
      <c r="BA150" s="115"/>
      <c r="BB150" s="115"/>
      <c r="BC150" s="115"/>
      <c r="BD150" s="115"/>
      <c r="BE150" s="115"/>
      <c r="BF150" s="191"/>
      <c r="BG150" s="115"/>
      <c r="BH150" s="115"/>
      <c r="BI150" s="115"/>
      <c r="BJ150" s="115"/>
      <c r="BK150" s="115"/>
      <c r="BL150" s="115"/>
      <c r="BM150" s="115"/>
      <c r="BN150" s="115"/>
      <c r="BO150" s="115"/>
      <c r="BP150" s="115"/>
      <c r="BQ150" s="115"/>
      <c r="BR150" s="115"/>
      <c r="BS150" s="115"/>
      <c r="BT150" s="115"/>
      <c r="BU150" s="115"/>
      <c r="BV150" s="115"/>
      <c r="BW150" s="115"/>
      <c r="BX150" s="115"/>
      <c r="BY150" s="115"/>
      <c r="BZ150" s="115"/>
      <c r="CA150" s="115"/>
      <c r="CB150" s="115"/>
      <c r="CC150" s="115"/>
      <c r="CD150" s="115"/>
      <c r="CE150" s="115"/>
      <c r="CF150" s="115"/>
      <c r="CG150" s="115"/>
      <c r="CH150" s="115"/>
      <c r="CI150" s="115"/>
      <c r="CJ150" s="115"/>
      <c r="CK150" s="115"/>
      <c r="CL150" s="115"/>
      <c r="CM150" s="115"/>
      <c r="CN150" s="115"/>
      <c r="CO150" s="115"/>
      <c r="CP150" s="115"/>
      <c r="CQ150" s="115"/>
      <c r="CR150" s="115"/>
      <c r="CS150" s="115"/>
      <c r="CT150" s="115"/>
      <c r="CU150" s="115"/>
      <c r="CV150" s="115"/>
      <c r="CW150" s="115"/>
      <c r="CX150" s="115"/>
      <c r="CY150" s="115"/>
      <c r="CZ150" s="115"/>
      <c r="DA150" s="115"/>
      <c r="DB150" s="115"/>
      <c r="DC150" s="115"/>
      <c r="DD150" s="115"/>
      <c r="DE150" s="115"/>
      <c r="DF150" s="115"/>
      <c r="DG150" s="115"/>
      <c r="DH150" s="115"/>
      <c r="DI150" s="115"/>
      <c r="DJ150" s="115"/>
      <c r="DK150" s="115"/>
      <c r="DL150" s="115"/>
      <c r="DM150" s="115"/>
      <c r="DN150" s="172"/>
      <c r="DO150" s="115"/>
      <c r="DP150" s="115"/>
      <c r="DQ150" s="115"/>
      <c r="DR150" s="115"/>
      <c r="DS150" s="115"/>
      <c r="DT150" s="115"/>
      <c r="DU150" s="115"/>
      <c r="DV150" s="115"/>
      <c r="DW150" s="250"/>
      <c r="DX150" s="115"/>
      <c r="DY150" s="115"/>
      <c r="DZ150" s="115"/>
      <c r="EA150" s="115"/>
      <c r="EB150" s="115"/>
      <c r="EC150" s="115"/>
      <c r="ED150" s="115"/>
      <c r="EE150" s="161"/>
      <c r="EF150" s="262"/>
      <c r="EG150" s="161"/>
      <c r="EH150" s="129"/>
      <c r="EI150" s="129"/>
      <c r="EJ150" s="129"/>
      <c r="EK150" s="129"/>
      <c r="EL150" s="129"/>
      <c r="EM150" s="129"/>
      <c r="EN150" s="129"/>
      <c r="EO150" s="129"/>
      <c r="EP150" s="153"/>
      <c r="EQ150" s="153"/>
      <c r="ER150" s="129"/>
      <c r="ES150" s="129"/>
      <c r="ET150" s="129"/>
      <c r="EU150" s="129"/>
      <c r="EV150" s="129"/>
      <c r="EW150" s="129"/>
      <c r="EX150" s="129"/>
      <c r="EY150" s="129"/>
      <c r="EZ150" s="129"/>
      <c r="FA150" s="129"/>
      <c r="FB150" s="129"/>
      <c r="FC150" s="129"/>
      <c r="FD150" s="129"/>
      <c r="FE150" s="129"/>
      <c r="FF150" s="129"/>
      <c r="FG150" s="129"/>
      <c r="FH150" s="129"/>
      <c r="FI150" s="129"/>
      <c r="FJ150" s="129"/>
      <c r="FK150" s="129"/>
      <c r="FL150" s="129"/>
      <c r="FM150" s="129"/>
      <c r="FN150" s="129"/>
      <c r="FO150" s="129"/>
      <c r="FP150" s="129"/>
      <c r="FQ150" s="129"/>
      <c r="FR150" s="129"/>
      <c r="FS150" s="129"/>
      <c r="FT150" s="129"/>
      <c r="FU150" s="129"/>
      <c r="FV150" s="129"/>
      <c r="FW150" s="129"/>
      <c r="FX150" s="129"/>
      <c r="FY150" s="129"/>
      <c r="FZ150" s="129"/>
      <c r="GA150" s="129"/>
      <c r="GB150" s="129"/>
      <c r="GC150" s="129"/>
      <c r="GD150" s="129"/>
      <c r="GE150" s="129"/>
      <c r="GF150" s="129"/>
      <c r="GG150" s="129"/>
      <c r="GH150" s="129"/>
      <c r="GI150" s="129"/>
      <c r="GJ150" s="129"/>
      <c r="GK150" s="129"/>
      <c r="GL150" s="129"/>
      <c r="GM150" s="129"/>
      <c r="GN150" s="129"/>
      <c r="GO150" s="129"/>
      <c r="GP150" s="129"/>
      <c r="GQ150" s="129"/>
      <c r="GR150" s="129"/>
      <c r="GS150" s="129"/>
      <c r="GT150" s="129"/>
      <c r="GU150" s="129"/>
      <c r="GV150" s="129"/>
      <c r="GW150" s="129"/>
      <c r="GX150" s="129"/>
      <c r="GY150" s="129"/>
      <c r="GZ150" s="129"/>
      <c r="HA150" s="129"/>
      <c r="HB150" s="129"/>
      <c r="HC150" s="129"/>
      <c r="HD150" s="186"/>
      <c r="HE150" s="129"/>
      <c r="HF150" s="129"/>
      <c r="HG150" s="129"/>
      <c r="HH150" s="129"/>
      <c r="HI150" s="129"/>
      <c r="HJ150" s="129"/>
      <c r="HK150" s="129"/>
      <c r="HL150" s="129"/>
      <c r="HM150" s="129"/>
      <c r="HN150" s="129"/>
      <c r="HO150" s="129"/>
      <c r="HP150" s="129"/>
      <c r="HQ150" s="129"/>
      <c r="HR150" s="129"/>
      <c r="HS150" s="129"/>
      <c r="HT150" s="129"/>
      <c r="HU150" s="129"/>
      <c r="HV150" s="129"/>
      <c r="HW150" s="129"/>
      <c r="HX150" s="129"/>
      <c r="HY150" s="129"/>
      <c r="HZ150" s="129"/>
      <c r="IA150" s="129"/>
      <c r="IB150" s="129"/>
      <c r="IC150" s="129"/>
      <c r="ID150" s="129"/>
      <c r="IE150" s="129"/>
      <c r="IF150" s="129"/>
      <c r="IG150" s="129"/>
      <c r="IH150" s="129"/>
      <c r="II150" s="129"/>
      <c r="IJ150" s="129"/>
      <c r="IK150" s="129"/>
      <c r="IL150" s="177"/>
      <c r="IM150" s="129"/>
      <c r="IN150" s="129"/>
      <c r="IO150" s="129"/>
      <c r="IP150" s="129"/>
      <c r="IQ150" s="129"/>
      <c r="IR150" s="266"/>
      <c r="IS150" s="266"/>
      <c r="IT150" s="266"/>
      <c r="IU150" s="142"/>
      <c r="IV150" s="142"/>
      <c r="IW150" s="142"/>
      <c r="IX150" s="142"/>
      <c r="IY150" s="142"/>
      <c r="IZ150" s="142"/>
      <c r="JA150" s="142"/>
      <c r="JB150" s="142"/>
      <c r="JC150" s="154"/>
      <c r="JD150" s="154"/>
      <c r="JE150" s="142"/>
      <c r="JF150" s="142"/>
      <c r="JG150" s="142"/>
      <c r="JH150" s="142"/>
      <c r="JI150" s="142"/>
      <c r="JJ150" s="142"/>
      <c r="JK150" s="142"/>
      <c r="JL150" s="142"/>
      <c r="JM150" s="142"/>
      <c r="JN150" s="142"/>
      <c r="JO150" s="142"/>
      <c r="JP150" s="142"/>
      <c r="JQ150" s="142"/>
      <c r="JR150" s="142"/>
      <c r="JS150" s="142"/>
      <c r="JT150" s="142"/>
      <c r="JU150" s="145"/>
      <c r="JV150" s="142"/>
      <c r="JW150" s="142"/>
      <c r="JX150" s="142"/>
      <c r="JY150" s="142"/>
      <c r="JZ150" s="142"/>
      <c r="KA150" s="142"/>
      <c r="KB150" s="142"/>
      <c r="KC150" s="142"/>
      <c r="KD150" s="142"/>
      <c r="KE150" s="142"/>
      <c r="KF150" s="142"/>
      <c r="KG150" s="142"/>
      <c r="KH150" s="142"/>
      <c r="KI150" s="142"/>
      <c r="KJ150" s="142"/>
      <c r="KK150" s="142"/>
      <c r="KL150" s="142"/>
      <c r="KM150" s="142"/>
      <c r="KN150" s="142"/>
      <c r="KO150" s="142"/>
      <c r="KP150" s="142"/>
      <c r="KQ150" s="142"/>
      <c r="KR150" s="142"/>
      <c r="KS150" s="142"/>
      <c r="KT150" s="142"/>
      <c r="KU150" s="142"/>
      <c r="KV150" s="142"/>
      <c r="KW150" s="142"/>
      <c r="KX150" s="142"/>
      <c r="KY150" s="142"/>
      <c r="KZ150" s="142"/>
      <c r="LA150" s="142"/>
      <c r="LB150" s="142"/>
      <c r="LC150" s="142"/>
      <c r="LD150" s="142"/>
      <c r="LE150" s="142"/>
      <c r="LF150" s="142"/>
      <c r="LG150" s="142"/>
      <c r="LH150" s="142"/>
      <c r="LI150" s="142"/>
      <c r="LJ150" s="142"/>
      <c r="LK150" s="142"/>
      <c r="LL150" s="142"/>
      <c r="LM150" s="142"/>
      <c r="LN150" s="142"/>
      <c r="LO150" s="142"/>
      <c r="LP150" s="142"/>
      <c r="LQ150" s="194"/>
      <c r="LR150" s="142"/>
      <c r="LS150" s="142"/>
      <c r="LT150" s="142"/>
      <c r="LU150" s="142"/>
      <c r="LV150" s="142"/>
      <c r="LW150" s="142"/>
      <c r="LX150" s="142"/>
      <c r="LY150" s="142"/>
      <c r="LZ150" s="142"/>
      <c r="MA150" s="142"/>
      <c r="MB150" s="142"/>
      <c r="MC150" s="142"/>
      <c r="MD150" s="142"/>
      <c r="ME150" s="142"/>
      <c r="MF150" s="142"/>
      <c r="MG150" s="142"/>
      <c r="MH150" s="142"/>
      <c r="MI150" s="142"/>
      <c r="MJ150" s="142"/>
      <c r="MK150" s="142"/>
      <c r="ML150" s="142"/>
      <c r="MM150" s="142"/>
      <c r="MN150" s="142"/>
      <c r="MO150" s="142"/>
      <c r="MP150" s="142"/>
      <c r="MQ150" s="142"/>
      <c r="MR150" s="142"/>
      <c r="MS150" s="142"/>
      <c r="MT150" s="142"/>
      <c r="MU150" s="142"/>
      <c r="MV150" s="142"/>
      <c r="MW150" s="142"/>
      <c r="MX150" s="142"/>
      <c r="MY150" s="142"/>
      <c r="MZ150" s="142"/>
      <c r="NA150" s="181"/>
      <c r="NB150" s="142"/>
      <c r="NC150" s="142"/>
      <c r="ND150" s="142"/>
      <c r="NE150" s="271"/>
      <c r="NF150" s="271"/>
      <c r="NG150" s="271"/>
      <c r="NH150" s="128"/>
      <c r="NI150" s="128"/>
      <c r="NJ150" s="128"/>
      <c r="NK150" s="128"/>
      <c r="NL150" s="128"/>
      <c r="NM150" s="128"/>
      <c r="NN150" s="128"/>
      <c r="NO150" s="128"/>
      <c r="NP150" s="136"/>
      <c r="NQ150" s="136"/>
      <c r="NR150" s="128"/>
      <c r="NS150" s="128"/>
      <c r="NT150" s="128"/>
      <c r="NU150" s="128"/>
      <c r="NV150" s="128"/>
      <c r="NW150" s="128"/>
      <c r="NX150" s="128"/>
      <c r="NY150" s="128"/>
      <c r="NZ150" s="128"/>
      <c r="OA150" s="128"/>
      <c r="OB150" s="128"/>
      <c r="OC150" s="128"/>
      <c r="OD150" s="128"/>
      <c r="OE150" s="128"/>
      <c r="OF150" s="128"/>
      <c r="OG150" s="128"/>
      <c r="OH150" s="128"/>
      <c r="OI150" s="128"/>
      <c r="OJ150" s="128"/>
      <c r="OK150" s="128"/>
      <c r="OL150" s="128"/>
      <c r="OM150" s="128"/>
      <c r="ON150" s="128"/>
      <c r="OO150" s="128"/>
      <c r="OP150" s="128"/>
      <c r="OQ150" s="128"/>
      <c r="OR150" s="128"/>
      <c r="OS150" s="128"/>
      <c r="OT150" s="128"/>
      <c r="OU150" s="128"/>
      <c r="OV150" s="128"/>
      <c r="OW150" s="128"/>
      <c r="OX150" s="128"/>
      <c r="OY150" s="128"/>
      <c r="OZ150" s="128"/>
      <c r="PA150" s="128"/>
      <c r="PB150" s="128"/>
      <c r="PC150" s="128"/>
      <c r="PD150" s="128"/>
      <c r="PE150" s="128"/>
      <c r="PF150" s="128"/>
      <c r="PG150" s="128"/>
      <c r="PH150" s="128"/>
      <c r="PI150" s="128"/>
      <c r="PJ150" s="128"/>
      <c r="PK150" s="128"/>
      <c r="PL150" s="128"/>
      <c r="PM150" s="128"/>
      <c r="PN150" s="128"/>
      <c r="PO150" s="128"/>
      <c r="PP150" s="128"/>
      <c r="PQ150" s="128"/>
      <c r="PR150" s="128"/>
      <c r="PS150" s="128"/>
      <c r="PT150" s="128"/>
      <c r="PU150" s="128"/>
      <c r="PV150" s="128"/>
      <c r="PW150" s="128"/>
      <c r="PX150" s="128"/>
      <c r="PY150" s="128"/>
      <c r="PZ150" s="128"/>
      <c r="QA150" s="128"/>
      <c r="QB150" s="128"/>
      <c r="QC150" s="128"/>
      <c r="QD150" s="198"/>
      <c r="QE150" s="128"/>
      <c r="QF150" s="128"/>
      <c r="QG150" s="128"/>
      <c r="QH150" s="128"/>
      <c r="QI150" s="128"/>
      <c r="QJ150" s="128"/>
      <c r="QK150" s="128"/>
      <c r="QL150" s="128"/>
      <c r="QM150" s="128"/>
      <c r="QN150" s="128"/>
      <c r="QO150" s="128"/>
      <c r="QP150" s="128"/>
      <c r="QQ150" s="128"/>
      <c r="QR150" s="128"/>
      <c r="QS150" s="128"/>
      <c r="QT150" s="128"/>
      <c r="QU150" s="128"/>
      <c r="QV150" s="128"/>
      <c r="QW150" s="128"/>
      <c r="QX150" s="128"/>
      <c r="QY150" s="128"/>
      <c r="QZ150" s="128"/>
      <c r="RA150" s="128"/>
      <c r="RB150" s="128"/>
      <c r="RC150" s="128"/>
      <c r="RD150" s="128"/>
      <c r="RE150" s="128"/>
      <c r="RF150" s="128"/>
      <c r="RG150" s="128"/>
      <c r="RH150" s="128"/>
      <c r="RI150" s="128"/>
      <c r="RJ150" s="128"/>
      <c r="RK150" s="128"/>
      <c r="RL150" s="128"/>
      <c r="RM150" s="128"/>
      <c r="RN150" s="128"/>
      <c r="RO150" s="128"/>
      <c r="RP150" s="128"/>
      <c r="RQ150" s="128"/>
      <c r="RR150" s="105"/>
      <c r="RS150" s="113"/>
      <c r="RT150" s="105"/>
      <c r="RU150" s="105"/>
      <c r="RV150" s="105"/>
      <c r="RW150" s="105"/>
      <c r="RX150" s="105"/>
      <c r="RY150" s="105"/>
      <c r="RZ150" s="105"/>
      <c r="SA150" s="105"/>
      <c r="SB150" s="105"/>
      <c r="SC150" s="105"/>
      <c r="SD150" s="106"/>
      <c r="SE150" s="106"/>
      <c r="SF150" s="106"/>
      <c r="SG150" s="106"/>
      <c r="SH150" s="107"/>
      <c r="SI150" s="107"/>
      <c r="SJ150" s="107"/>
      <c r="SK150" s="107"/>
      <c r="SL150" s="108"/>
      <c r="SM150" s="109"/>
      <c r="SN150" s="109"/>
      <c r="SO150" s="109"/>
      <c r="SP150" s="109"/>
      <c r="SQ150" s="110"/>
      <c r="SR150" s="110"/>
      <c r="SS150" s="110"/>
      <c r="ST150" s="110"/>
      <c r="SU150" s="111"/>
      <c r="SV150" s="111"/>
      <c r="SW150" s="111"/>
      <c r="SX150" s="111"/>
      <c r="SY150" s="162"/>
      <c r="SZ150" s="162"/>
    </row>
    <row r="151" spans="1:520">
      <c r="A151" s="250"/>
      <c r="B151" s="250"/>
      <c r="C151" s="250"/>
      <c r="D151" s="115"/>
      <c r="E151" s="115"/>
      <c r="F151" s="115"/>
      <c r="G151" s="115"/>
      <c r="H151" s="115"/>
      <c r="I151" s="115"/>
      <c r="J151" s="115"/>
      <c r="K151" s="115"/>
      <c r="L151" s="152"/>
      <c r="M151" s="152"/>
      <c r="N151" s="115"/>
      <c r="O151" s="115"/>
      <c r="P151" s="115"/>
      <c r="Q151" s="115"/>
      <c r="R151" s="115"/>
      <c r="S151" s="115"/>
      <c r="T151" s="115"/>
      <c r="U151" s="115"/>
      <c r="V151" s="115"/>
      <c r="W151" s="115"/>
      <c r="X151" s="115"/>
      <c r="Y151" s="115"/>
      <c r="Z151" s="115"/>
      <c r="AA151" s="115"/>
      <c r="AB151" s="115"/>
      <c r="AC151" s="115"/>
      <c r="AD151" s="115"/>
      <c r="AE151" s="115"/>
      <c r="AF151" s="115"/>
      <c r="AG151" s="115"/>
      <c r="AH151" s="115"/>
      <c r="AI151" s="115"/>
      <c r="AJ151" s="115"/>
      <c r="AK151" s="115"/>
      <c r="AL151" s="115"/>
      <c r="AM151" s="115"/>
      <c r="AN151" s="115"/>
      <c r="AO151" s="115"/>
      <c r="AP151" s="115"/>
      <c r="AQ151" s="115"/>
      <c r="AR151" s="115"/>
      <c r="AS151" s="115"/>
      <c r="AT151" s="115"/>
      <c r="AU151" s="115"/>
      <c r="AV151" s="115"/>
      <c r="AW151" s="115"/>
      <c r="AX151" s="115"/>
      <c r="AY151" s="115"/>
      <c r="AZ151" s="115"/>
      <c r="BA151" s="115"/>
      <c r="BB151" s="115"/>
      <c r="BC151" s="115"/>
      <c r="BD151" s="115"/>
      <c r="BE151" s="115"/>
      <c r="BF151" s="191"/>
      <c r="BG151" s="115"/>
      <c r="BH151" s="115"/>
      <c r="BI151" s="115"/>
      <c r="BJ151" s="115"/>
      <c r="BK151" s="115"/>
      <c r="BL151" s="115"/>
      <c r="BM151" s="115"/>
      <c r="BN151" s="115"/>
      <c r="BO151" s="115"/>
      <c r="BP151" s="115"/>
      <c r="BQ151" s="115"/>
      <c r="BR151" s="115"/>
      <c r="BS151" s="115"/>
      <c r="BT151" s="115"/>
      <c r="BU151" s="115"/>
      <c r="BV151" s="115"/>
      <c r="BW151" s="115"/>
      <c r="BX151" s="115"/>
      <c r="BY151" s="115"/>
      <c r="BZ151" s="115"/>
      <c r="CA151" s="115"/>
      <c r="CB151" s="115"/>
      <c r="CC151" s="115"/>
      <c r="CD151" s="115"/>
      <c r="CE151" s="115"/>
      <c r="CF151" s="115"/>
      <c r="CG151" s="115"/>
      <c r="CH151" s="115"/>
      <c r="CI151" s="115"/>
      <c r="CJ151" s="115"/>
      <c r="CK151" s="115"/>
      <c r="CL151" s="115"/>
      <c r="CM151" s="115"/>
      <c r="CN151" s="115"/>
      <c r="CO151" s="115"/>
      <c r="CP151" s="115"/>
      <c r="CQ151" s="115"/>
      <c r="CR151" s="115"/>
      <c r="CS151" s="115"/>
      <c r="CT151" s="115"/>
      <c r="CU151" s="115"/>
      <c r="CV151" s="115"/>
      <c r="CW151" s="115"/>
      <c r="CX151" s="115"/>
      <c r="CY151" s="115"/>
      <c r="CZ151" s="115"/>
      <c r="DA151" s="115"/>
      <c r="DB151" s="115"/>
      <c r="DC151" s="115"/>
      <c r="DD151" s="115"/>
      <c r="DE151" s="115"/>
      <c r="DF151" s="115"/>
      <c r="DG151" s="115"/>
      <c r="DH151" s="115"/>
      <c r="DI151" s="115"/>
      <c r="DJ151" s="115"/>
      <c r="DK151" s="115"/>
      <c r="DL151" s="115"/>
      <c r="DM151" s="115"/>
      <c r="DN151" s="172"/>
      <c r="DO151" s="115"/>
      <c r="DP151" s="115"/>
      <c r="DQ151" s="115"/>
      <c r="DR151" s="115"/>
      <c r="DS151" s="115"/>
      <c r="DT151" s="115"/>
      <c r="DU151" s="115"/>
      <c r="DV151" s="115"/>
      <c r="DW151" s="250"/>
      <c r="DX151" s="115"/>
      <c r="DY151" s="115"/>
      <c r="DZ151" s="115"/>
      <c r="EA151" s="115"/>
      <c r="EB151" s="115"/>
      <c r="EC151" s="115"/>
      <c r="ED151" s="115"/>
      <c r="EE151" s="161"/>
      <c r="EF151" s="262"/>
      <c r="EG151" s="161"/>
      <c r="EH151" s="129"/>
      <c r="EI151" s="129"/>
      <c r="EJ151" s="129"/>
      <c r="EK151" s="129"/>
      <c r="EL151" s="129"/>
      <c r="EM151" s="129"/>
      <c r="EN151" s="129"/>
      <c r="EO151" s="129"/>
      <c r="EP151" s="153"/>
      <c r="EQ151" s="153"/>
      <c r="ER151" s="129"/>
      <c r="ES151" s="129"/>
      <c r="ET151" s="129"/>
      <c r="EU151" s="129"/>
      <c r="EV151" s="129"/>
      <c r="EW151" s="129"/>
      <c r="EX151" s="129"/>
      <c r="EY151" s="129"/>
      <c r="EZ151" s="129"/>
      <c r="FA151" s="129"/>
      <c r="FB151" s="129"/>
      <c r="FC151" s="129"/>
      <c r="FD151" s="129"/>
      <c r="FE151" s="129"/>
      <c r="FF151" s="129"/>
      <c r="FG151" s="129"/>
      <c r="FH151" s="129"/>
      <c r="FI151" s="129"/>
      <c r="FJ151" s="129"/>
      <c r="FK151" s="129"/>
      <c r="FL151" s="129"/>
      <c r="FM151" s="129"/>
      <c r="FN151" s="129"/>
      <c r="FO151" s="129"/>
      <c r="FP151" s="129"/>
      <c r="FQ151" s="129"/>
      <c r="FR151" s="129"/>
      <c r="FS151" s="129"/>
      <c r="FT151" s="129"/>
      <c r="FU151" s="129"/>
      <c r="FV151" s="129"/>
      <c r="FW151" s="129"/>
      <c r="FX151" s="129"/>
      <c r="FY151" s="129"/>
      <c r="FZ151" s="129"/>
      <c r="GA151" s="129"/>
      <c r="GB151" s="129"/>
      <c r="GC151" s="129"/>
      <c r="GD151" s="129"/>
      <c r="GE151" s="129"/>
      <c r="GF151" s="129"/>
      <c r="GG151" s="129"/>
      <c r="GH151" s="129"/>
      <c r="GI151" s="129"/>
      <c r="GJ151" s="129"/>
      <c r="GK151" s="129"/>
      <c r="GL151" s="129"/>
      <c r="GM151" s="129"/>
      <c r="GN151" s="129"/>
      <c r="GO151" s="129"/>
      <c r="GP151" s="129"/>
      <c r="GQ151" s="129"/>
      <c r="GR151" s="129"/>
      <c r="GS151" s="129"/>
      <c r="GT151" s="129"/>
      <c r="GU151" s="129"/>
      <c r="GV151" s="129"/>
      <c r="GW151" s="129"/>
      <c r="GX151" s="129"/>
      <c r="GY151" s="129"/>
      <c r="GZ151" s="129"/>
      <c r="HA151" s="129"/>
      <c r="HB151" s="129"/>
      <c r="HC151" s="129"/>
      <c r="HD151" s="186"/>
      <c r="HE151" s="129"/>
      <c r="HF151" s="129"/>
      <c r="HG151" s="129"/>
      <c r="HH151" s="129"/>
      <c r="HI151" s="129"/>
      <c r="HJ151" s="129"/>
      <c r="HK151" s="129"/>
      <c r="HL151" s="129"/>
      <c r="HM151" s="129"/>
      <c r="HN151" s="129"/>
      <c r="HO151" s="129"/>
      <c r="HP151" s="129"/>
      <c r="HQ151" s="129"/>
      <c r="HR151" s="129"/>
      <c r="HS151" s="129"/>
      <c r="HT151" s="129"/>
      <c r="HU151" s="129"/>
      <c r="HV151" s="129"/>
      <c r="HW151" s="129"/>
      <c r="HX151" s="129"/>
      <c r="HY151" s="129"/>
      <c r="HZ151" s="129"/>
      <c r="IA151" s="129"/>
      <c r="IB151" s="129"/>
      <c r="IC151" s="129"/>
      <c r="ID151" s="129"/>
      <c r="IE151" s="129"/>
      <c r="IF151" s="129"/>
      <c r="IG151" s="129"/>
      <c r="IH151" s="129"/>
      <c r="II151" s="129"/>
      <c r="IJ151" s="129"/>
      <c r="IK151" s="129"/>
      <c r="IL151" s="177"/>
      <c r="IM151" s="129"/>
      <c r="IN151" s="129"/>
      <c r="IO151" s="129"/>
      <c r="IP151" s="129"/>
      <c r="IQ151" s="129"/>
      <c r="IR151" s="266"/>
      <c r="IS151" s="266"/>
      <c r="IT151" s="266"/>
      <c r="IU151" s="142"/>
      <c r="IV151" s="142"/>
      <c r="IW151" s="142"/>
      <c r="IX151" s="142"/>
      <c r="IY151" s="142"/>
      <c r="IZ151" s="142"/>
      <c r="JA151" s="142"/>
      <c r="JB151" s="142"/>
      <c r="JC151" s="154"/>
      <c r="JD151" s="154"/>
      <c r="JE151" s="142"/>
      <c r="JF151" s="142"/>
      <c r="JG151" s="142"/>
      <c r="JH151" s="142"/>
      <c r="JI151" s="142"/>
      <c r="JJ151" s="142"/>
      <c r="JK151" s="142"/>
      <c r="JL151" s="142"/>
      <c r="JM151" s="142"/>
      <c r="JN151" s="142"/>
      <c r="JO151" s="142"/>
      <c r="JP151" s="142"/>
      <c r="JQ151" s="142"/>
      <c r="JR151" s="142"/>
      <c r="JS151" s="142"/>
      <c r="JT151" s="142"/>
      <c r="JU151" s="145"/>
      <c r="JV151" s="142"/>
      <c r="JW151" s="142"/>
      <c r="JX151" s="142"/>
      <c r="JY151" s="142"/>
      <c r="JZ151" s="142"/>
      <c r="KA151" s="142"/>
      <c r="KB151" s="142"/>
      <c r="KC151" s="142"/>
      <c r="KD151" s="142"/>
      <c r="KE151" s="142"/>
      <c r="KF151" s="142"/>
      <c r="KG151" s="142"/>
      <c r="KH151" s="142"/>
      <c r="KI151" s="142"/>
      <c r="KJ151" s="142"/>
      <c r="KK151" s="142"/>
      <c r="KL151" s="142"/>
      <c r="KM151" s="142"/>
      <c r="KN151" s="142"/>
      <c r="KO151" s="142"/>
      <c r="KP151" s="142"/>
      <c r="KQ151" s="142"/>
      <c r="KR151" s="142"/>
      <c r="KS151" s="142"/>
      <c r="KT151" s="142"/>
      <c r="KU151" s="142"/>
      <c r="KV151" s="142"/>
      <c r="KW151" s="142"/>
      <c r="KX151" s="142"/>
      <c r="KY151" s="142"/>
      <c r="KZ151" s="142"/>
      <c r="LA151" s="142"/>
      <c r="LB151" s="142"/>
      <c r="LC151" s="142"/>
      <c r="LD151" s="142"/>
      <c r="LE151" s="142"/>
      <c r="LF151" s="142"/>
      <c r="LG151" s="142"/>
      <c r="LH151" s="142"/>
      <c r="LI151" s="142"/>
      <c r="LJ151" s="142"/>
      <c r="LK151" s="142"/>
      <c r="LL151" s="142"/>
      <c r="LM151" s="142"/>
      <c r="LN151" s="142"/>
      <c r="LO151" s="142"/>
      <c r="LP151" s="142"/>
      <c r="LQ151" s="194"/>
      <c r="LR151" s="142"/>
      <c r="LS151" s="142"/>
      <c r="LT151" s="142"/>
      <c r="LU151" s="142"/>
      <c r="LV151" s="142"/>
      <c r="LW151" s="142"/>
      <c r="LX151" s="142"/>
      <c r="LY151" s="142"/>
      <c r="LZ151" s="142"/>
      <c r="MA151" s="142"/>
      <c r="MB151" s="142"/>
      <c r="MC151" s="142"/>
      <c r="MD151" s="142"/>
      <c r="ME151" s="142"/>
      <c r="MF151" s="142"/>
      <c r="MG151" s="142"/>
      <c r="MH151" s="142"/>
      <c r="MI151" s="142"/>
      <c r="MJ151" s="142"/>
      <c r="MK151" s="142"/>
      <c r="ML151" s="142"/>
      <c r="MM151" s="142"/>
      <c r="MN151" s="142"/>
      <c r="MO151" s="142"/>
      <c r="MP151" s="142"/>
      <c r="MQ151" s="142"/>
      <c r="MR151" s="142"/>
      <c r="MS151" s="142"/>
      <c r="MT151" s="142"/>
      <c r="MU151" s="142"/>
      <c r="MV151" s="142"/>
      <c r="MW151" s="142"/>
      <c r="MX151" s="142"/>
      <c r="MY151" s="142"/>
      <c r="MZ151" s="142"/>
      <c r="NA151" s="181"/>
      <c r="NB151" s="142"/>
      <c r="NC151" s="142"/>
      <c r="ND151" s="142"/>
      <c r="NE151" s="271"/>
      <c r="NF151" s="271"/>
      <c r="NG151" s="271"/>
      <c r="NH151" s="128"/>
      <c r="NI151" s="128"/>
      <c r="NJ151" s="128"/>
      <c r="NK151" s="128"/>
      <c r="NL151" s="128"/>
      <c r="NM151" s="128"/>
      <c r="NN151" s="128"/>
      <c r="NO151" s="128"/>
      <c r="NP151" s="136"/>
      <c r="NQ151" s="136"/>
      <c r="NR151" s="128"/>
      <c r="NS151" s="128"/>
      <c r="NT151" s="128"/>
      <c r="NU151" s="128"/>
      <c r="NV151" s="128"/>
      <c r="NW151" s="128"/>
      <c r="NX151" s="128"/>
      <c r="NY151" s="128"/>
      <c r="NZ151" s="128"/>
      <c r="OA151" s="128"/>
      <c r="OB151" s="128"/>
      <c r="OC151" s="128"/>
      <c r="OD151" s="128"/>
      <c r="OE151" s="128"/>
      <c r="OF151" s="128"/>
      <c r="OG151" s="128"/>
      <c r="OH151" s="128"/>
      <c r="OI151" s="128"/>
      <c r="OJ151" s="128"/>
      <c r="OK151" s="128"/>
      <c r="OL151" s="128"/>
      <c r="OM151" s="128"/>
      <c r="ON151" s="128"/>
      <c r="OO151" s="128"/>
      <c r="OP151" s="128"/>
      <c r="OQ151" s="128"/>
      <c r="OR151" s="128"/>
      <c r="OS151" s="128"/>
      <c r="OT151" s="128"/>
      <c r="OU151" s="128"/>
      <c r="OV151" s="128"/>
      <c r="OW151" s="128"/>
      <c r="OX151" s="128"/>
      <c r="OY151" s="128"/>
      <c r="OZ151" s="128"/>
      <c r="PA151" s="128"/>
      <c r="PB151" s="128"/>
      <c r="PC151" s="128"/>
      <c r="PD151" s="128"/>
      <c r="PE151" s="128"/>
      <c r="PF151" s="128"/>
      <c r="PG151" s="128"/>
      <c r="PH151" s="128"/>
      <c r="PI151" s="128"/>
      <c r="PJ151" s="128"/>
      <c r="PK151" s="128"/>
      <c r="PL151" s="128"/>
      <c r="PM151" s="128"/>
      <c r="PN151" s="128"/>
      <c r="PO151" s="128"/>
      <c r="PP151" s="128"/>
      <c r="PQ151" s="128"/>
      <c r="PR151" s="128"/>
      <c r="PS151" s="128"/>
      <c r="PT151" s="128"/>
      <c r="PU151" s="128"/>
      <c r="PV151" s="128"/>
      <c r="PW151" s="128"/>
      <c r="PX151" s="128"/>
      <c r="PY151" s="128"/>
      <c r="PZ151" s="128"/>
      <c r="QA151" s="128"/>
      <c r="QB151" s="128"/>
      <c r="QC151" s="128"/>
      <c r="QD151" s="198"/>
      <c r="QE151" s="128"/>
      <c r="QF151" s="128"/>
      <c r="QG151" s="128"/>
      <c r="QH151" s="128"/>
      <c r="QI151" s="128"/>
      <c r="QJ151" s="128"/>
      <c r="QK151" s="128"/>
      <c r="QL151" s="128"/>
      <c r="QM151" s="128"/>
      <c r="QN151" s="128"/>
      <c r="QO151" s="128"/>
      <c r="QP151" s="128"/>
      <c r="QQ151" s="128"/>
      <c r="QR151" s="128"/>
      <c r="QS151" s="128"/>
      <c r="QT151" s="128"/>
      <c r="QU151" s="128"/>
      <c r="QV151" s="128"/>
      <c r="QW151" s="128"/>
      <c r="QX151" s="128"/>
      <c r="QY151" s="128"/>
      <c r="QZ151" s="128"/>
      <c r="RA151" s="128"/>
      <c r="RB151" s="128"/>
      <c r="RC151" s="128"/>
      <c r="RD151" s="128"/>
      <c r="RE151" s="128"/>
      <c r="RF151" s="128"/>
      <c r="RG151" s="128"/>
      <c r="RH151" s="128"/>
      <c r="RI151" s="128"/>
      <c r="RJ151" s="128"/>
      <c r="RK151" s="128"/>
      <c r="RL151" s="128"/>
      <c r="RM151" s="128"/>
      <c r="RN151" s="128"/>
      <c r="RO151" s="128"/>
      <c r="RP151" s="128"/>
      <c r="RQ151" s="128"/>
      <c r="RR151" s="105"/>
      <c r="RS151" s="113"/>
      <c r="RT151" s="105"/>
      <c r="RU151" s="105"/>
      <c r="RV151" s="105"/>
      <c r="RW151" s="105"/>
      <c r="RX151" s="105"/>
      <c r="RY151" s="105"/>
      <c r="RZ151" s="105"/>
      <c r="SA151" s="105"/>
      <c r="SB151" s="105"/>
      <c r="SC151" s="105"/>
      <c r="SD151" s="106"/>
      <c r="SE151" s="106"/>
      <c r="SF151" s="106"/>
      <c r="SG151" s="106"/>
      <c r="SH151" s="107"/>
      <c r="SI151" s="107"/>
      <c r="SJ151" s="107"/>
      <c r="SK151" s="107"/>
      <c r="SL151" s="108"/>
      <c r="SM151" s="109"/>
      <c r="SN151" s="109"/>
      <c r="SO151" s="109"/>
      <c r="SP151" s="109"/>
      <c r="SQ151" s="110"/>
      <c r="SR151" s="110"/>
      <c r="SS151" s="110"/>
      <c r="ST151" s="110"/>
      <c r="SU151" s="111"/>
      <c r="SV151" s="111"/>
      <c r="SW151" s="111"/>
      <c r="SX151" s="111"/>
      <c r="SY151" s="162"/>
      <c r="SZ151" s="162"/>
    </row>
    <row r="152" spans="1:520">
      <c r="A152" s="250"/>
      <c r="B152" s="250"/>
      <c r="C152" s="250"/>
      <c r="D152" s="115"/>
      <c r="E152" s="115"/>
      <c r="F152" s="115"/>
      <c r="G152" s="115"/>
      <c r="H152" s="115"/>
      <c r="I152" s="115"/>
      <c r="J152" s="115"/>
      <c r="K152" s="115"/>
      <c r="L152" s="152"/>
      <c r="M152" s="152"/>
      <c r="N152" s="115"/>
      <c r="O152" s="115"/>
      <c r="P152" s="115"/>
      <c r="Q152" s="115"/>
      <c r="R152" s="115"/>
      <c r="S152" s="115"/>
      <c r="T152" s="115"/>
      <c r="U152" s="115"/>
      <c r="V152" s="115"/>
      <c r="W152" s="115"/>
      <c r="X152" s="115"/>
      <c r="Y152" s="115"/>
      <c r="Z152" s="115"/>
      <c r="AA152" s="115"/>
      <c r="AB152" s="115"/>
      <c r="AC152" s="115"/>
      <c r="AD152" s="115"/>
      <c r="AE152" s="115"/>
      <c r="AF152" s="115"/>
      <c r="AG152" s="115"/>
      <c r="AH152" s="115"/>
      <c r="AI152" s="115"/>
      <c r="AJ152" s="115"/>
      <c r="AK152" s="115"/>
      <c r="AL152" s="115"/>
      <c r="AM152" s="115"/>
      <c r="AN152" s="115"/>
      <c r="AO152" s="115"/>
      <c r="AP152" s="115"/>
      <c r="AQ152" s="115"/>
      <c r="AR152" s="115"/>
      <c r="AS152" s="115"/>
      <c r="AT152" s="115"/>
      <c r="AU152" s="115"/>
      <c r="AV152" s="115"/>
      <c r="AW152" s="115"/>
      <c r="AX152" s="115"/>
      <c r="AY152" s="115"/>
      <c r="AZ152" s="115"/>
      <c r="BA152" s="115"/>
      <c r="BB152" s="115"/>
      <c r="BC152" s="115"/>
      <c r="BD152" s="115"/>
      <c r="BE152" s="115"/>
      <c r="BF152" s="191"/>
      <c r="BG152" s="115"/>
      <c r="BH152" s="115"/>
      <c r="BI152" s="115"/>
      <c r="BJ152" s="115"/>
      <c r="BK152" s="115"/>
      <c r="BL152" s="115"/>
      <c r="BM152" s="115"/>
      <c r="BN152" s="115"/>
      <c r="BO152" s="115"/>
      <c r="BP152" s="115"/>
      <c r="BQ152" s="115"/>
      <c r="BR152" s="115"/>
      <c r="BS152" s="115"/>
      <c r="BT152" s="115"/>
      <c r="BU152" s="115"/>
      <c r="BV152" s="115"/>
      <c r="BW152" s="115"/>
      <c r="BX152" s="115"/>
      <c r="BY152" s="115"/>
      <c r="BZ152" s="115"/>
      <c r="CA152" s="115"/>
      <c r="CB152" s="115"/>
      <c r="CC152" s="115"/>
      <c r="CD152" s="115"/>
      <c r="CE152" s="115"/>
      <c r="CF152" s="115"/>
      <c r="CG152" s="115"/>
      <c r="CH152" s="115"/>
      <c r="CI152" s="115"/>
      <c r="CJ152" s="115"/>
      <c r="CK152" s="115"/>
      <c r="CL152" s="115"/>
      <c r="CM152" s="115"/>
      <c r="CN152" s="115"/>
      <c r="CO152" s="115"/>
      <c r="CP152" s="115"/>
      <c r="CQ152" s="115"/>
      <c r="CR152" s="115"/>
      <c r="CS152" s="115"/>
      <c r="CT152" s="115"/>
      <c r="CU152" s="115"/>
      <c r="CV152" s="115"/>
      <c r="CW152" s="115"/>
      <c r="CX152" s="115"/>
      <c r="CY152" s="115"/>
      <c r="CZ152" s="115"/>
      <c r="DA152" s="115"/>
      <c r="DB152" s="115"/>
      <c r="DC152" s="115"/>
      <c r="DD152" s="115"/>
      <c r="DE152" s="115"/>
      <c r="DF152" s="115"/>
      <c r="DG152" s="115"/>
      <c r="DH152" s="115"/>
      <c r="DI152" s="115"/>
      <c r="DJ152" s="115"/>
      <c r="DK152" s="115"/>
      <c r="DL152" s="115"/>
      <c r="DM152" s="115"/>
      <c r="DN152" s="172"/>
      <c r="DO152" s="115"/>
      <c r="DP152" s="115"/>
      <c r="DQ152" s="115"/>
      <c r="DR152" s="115"/>
      <c r="DS152" s="115"/>
      <c r="DT152" s="115"/>
      <c r="DU152" s="115"/>
      <c r="DV152" s="115"/>
      <c r="DW152" s="250"/>
      <c r="DX152" s="115"/>
      <c r="DY152" s="115"/>
      <c r="DZ152" s="115"/>
      <c r="EA152" s="115"/>
      <c r="EB152" s="115"/>
      <c r="EC152" s="115"/>
      <c r="ED152" s="115"/>
      <c r="EE152" s="161"/>
      <c r="EF152" s="262"/>
      <c r="EG152" s="161"/>
      <c r="EH152" s="129"/>
      <c r="EI152" s="129"/>
      <c r="EJ152" s="129"/>
      <c r="EK152" s="129"/>
      <c r="EL152" s="129"/>
      <c r="EM152" s="129"/>
      <c r="EN152" s="129"/>
      <c r="EO152" s="129"/>
      <c r="EP152" s="153"/>
      <c r="EQ152" s="153"/>
      <c r="ER152" s="129"/>
      <c r="ES152" s="129"/>
      <c r="ET152" s="129"/>
      <c r="EU152" s="129"/>
      <c r="EV152" s="129"/>
      <c r="EW152" s="129"/>
      <c r="EX152" s="129"/>
      <c r="EY152" s="129"/>
      <c r="EZ152" s="129"/>
      <c r="FA152" s="129"/>
      <c r="FB152" s="129"/>
      <c r="FC152" s="129"/>
      <c r="FD152" s="129"/>
      <c r="FE152" s="129"/>
      <c r="FF152" s="129"/>
      <c r="FG152" s="129"/>
      <c r="FH152" s="129"/>
      <c r="FI152" s="129"/>
      <c r="FJ152" s="129"/>
      <c r="FK152" s="129"/>
      <c r="FL152" s="129"/>
      <c r="FM152" s="129"/>
      <c r="FN152" s="129"/>
      <c r="FO152" s="129"/>
      <c r="FP152" s="129"/>
      <c r="FQ152" s="129"/>
      <c r="FR152" s="129"/>
      <c r="FS152" s="129"/>
      <c r="FT152" s="129"/>
      <c r="FU152" s="129"/>
      <c r="FV152" s="129"/>
      <c r="FW152" s="129"/>
      <c r="FX152" s="129"/>
      <c r="FY152" s="129"/>
      <c r="FZ152" s="129"/>
      <c r="GA152" s="129"/>
      <c r="GB152" s="129"/>
      <c r="GC152" s="129"/>
      <c r="GD152" s="129"/>
      <c r="GE152" s="129"/>
      <c r="GF152" s="129"/>
      <c r="GG152" s="129"/>
      <c r="GH152" s="129"/>
      <c r="GI152" s="129"/>
      <c r="GJ152" s="129"/>
      <c r="GK152" s="129"/>
      <c r="GL152" s="129"/>
      <c r="GM152" s="129"/>
      <c r="GN152" s="129"/>
      <c r="GO152" s="129"/>
      <c r="GP152" s="129"/>
      <c r="GQ152" s="129"/>
      <c r="GR152" s="129"/>
      <c r="GS152" s="129"/>
      <c r="GT152" s="129"/>
      <c r="GU152" s="129"/>
      <c r="GV152" s="129"/>
      <c r="GW152" s="129"/>
      <c r="GX152" s="129"/>
      <c r="GY152" s="129"/>
      <c r="GZ152" s="129"/>
      <c r="HA152" s="129"/>
      <c r="HB152" s="129"/>
      <c r="HC152" s="129"/>
      <c r="HD152" s="186"/>
      <c r="HE152" s="129"/>
      <c r="HF152" s="129"/>
      <c r="HG152" s="129"/>
      <c r="HH152" s="129"/>
      <c r="HI152" s="129"/>
      <c r="HJ152" s="129"/>
      <c r="HK152" s="129"/>
      <c r="HL152" s="129"/>
      <c r="HM152" s="129"/>
      <c r="HN152" s="129"/>
      <c r="HO152" s="129"/>
      <c r="HP152" s="129"/>
      <c r="HQ152" s="129"/>
      <c r="HR152" s="129"/>
      <c r="HS152" s="129"/>
      <c r="HT152" s="129"/>
      <c r="HU152" s="129"/>
      <c r="HV152" s="129"/>
      <c r="HW152" s="129"/>
      <c r="HX152" s="129"/>
      <c r="HY152" s="129"/>
      <c r="HZ152" s="129"/>
      <c r="IA152" s="129"/>
      <c r="IB152" s="129"/>
      <c r="IC152" s="129"/>
      <c r="ID152" s="129"/>
      <c r="IE152" s="129"/>
      <c r="IF152" s="129"/>
      <c r="IG152" s="129"/>
      <c r="IH152" s="129"/>
      <c r="II152" s="129"/>
      <c r="IJ152" s="129"/>
      <c r="IK152" s="129"/>
      <c r="IL152" s="177"/>
      <c r="IM152" s="129"/>
      <c r="IN152" s="129"/>
      <c r="IO152" s="129"/>
      <c r="IP152" s="129"/>
      <c r="IQ152" s="129"/>
      <c r="IR152" s="266"/>
      <c r="IS152" s="266"/>
      <c r="IT152" s="266"/>
      <c r="IU152" s="142"/>
      <c r="IV152" s="142"/>
      <c r="IW152" s="142"/>
      <c r="IX152" s="142"/>
      <c r="IY152" s="142"/>
      <c r="IZ152" s="142"/>
      <c r="JA152" s="142"/>
      <c r="JB152" s="142"/>
      <c r="JC152" s="154"/>
      <c r="JD152" s="154"/>
      <c r="JE152" s="142"/>
      <c r="JF152" s="142"/>
      <c r="JG152" s="142"/>
      <c r="JH152" s="142"/>
      <c r="JI152" s="142"/>
      <c r="JJ152" s="142"/>
      <c r="JK152" s="142"/>
      <c r="JL152" s="142"/>
      <c r="JM152" s="142"/>
      <c r="JN152" s="142"/>
      <c r="JO152" s="142"/>
      <c r="JP152" s="142"/>
      <c r="JQ152" s="142"/>
      <c r="JR152" s="142"/>
      <c r="JS152" s="142"/>
      <c r="JT152" s="142"/>
      <c r="JU152" s="145"/>
      <c r="JV152" s="142"/>
      <c r="JW152" s="142"/>
      <c r="JX152" s="142"/>
      <c r="JY152" s="142"/>
      <c r="JZ152" s="142"/>
      <c r="KA152" s="142"/>
      <c r="KB152" s="142"/>
      <c r="KC152" s="142"/>
      <c r="KD152" s="142"/>
      <c r="KE152" s="142"/>
      <c r="KF152" s="142"/>
      <c r="KG152" s="142"/>
      <c r="KH152" s="142"/>
      <c r="KI152" s="142"/>
      <c r="KJ152" s="142"/>
      <c r="KK152" s="142"/>
      <c r="KL152" s="142"/>
      <c r="KM152" s="142"/>
      <c r="KN152" s="142"/>
      <c r="KO152" s="142"/>
      <c r="KP152" s="142"/>
      <c r="KQ152" s="142"/>
      <c r="KR152" s="142"/>
      <c r="KS152" s="142"/>
      <c r="KT152" s="142"/>
      <c r="KU152" s="142"/>
      <c r="KV152" s="142"/>
      <c r="KW152" s="142"/>
      <c r="KX152" s="142"/>
      <c r="KY152" s="142"/>
      <c r="KZ152" s="142"/>
      <c r="LA152" s="142"/>
      <c r="LB152" s="142"/>
      <c r="LC152" s="142"/>
      <c r="LD152" s="142"/>
      <c r="LE152" s="142"/>
      <c r="LF152" s="142"/>
      <c r="LG152" s="142"/>
      <c r="LH152" s="142"/>
      <c r="LI152" s="142"/>
      <c r="LJ152" s="142"/>
      <c r="LK152" s="142"/>
      <c r="LL152" s="142"/>
      <c r="LM152" s="142"/>
      <c r="LN152" s="142"/>
      <c r="LO152" s="142"/>
      <c r="LP152" s="142"/>
      <c r="LQ152" s="194"/>
      <c r="LR152" s="142"/>
      <c r="LS152" s="142"/>
      <c r="LT152" s="142"/>
      <c r="LU152" s="142"/>
      <c r="LV152" s="142"/>
      <c r="LW152" s="142"/>
      <c r="LX152" s="142"/>
      <c r="LY152" s="142"/>
      <c r="LZ152" s="142"/>
      <c r="MA152" s="142"/>
      <c r="MB152" s="142"/>
      <c r="MC152" s="142"/>
      <c r="MD152" s="142"/>
      <c r="ME152" s="142"/>
      <c r="MF152" s="142"/>
      <c r="MG152" s="142"/>
      <c r="MH152" s="142"/>
      <c r="MI152" s="142"/>
      <c r="MJ152" s="142"/>
      <c r="MK152" s="142"/>
      <c r="ML152" s="142"/>
      <c r="MM152" s="142"/>
      <c r="MN152" s="142"/>
      <c r="MO152" s="142"/>
      <c r="MP152" s="142"/>
      <c r="MQ152" s="142"/>
      <c r="MR152" s="142"/>
      <c r="MS152" s="142"/>
      <c r="MT152" s="142"/>
      <c r="MU152" s="142"/>
      <c r="MV152" s="142"/>
      <c r="MW152" s="142"/>
      <c r="MX152" s="142"/>
      <c r="MY152" s="142"/>
      <c r="MZ152" s="142"/>
      <c r="NA152" s="181"/>
      <c r="NB152" s="142"/>
      <c r="NC152" s="142"/>
      <c r="ND152" s="142"/>
      <c r="NE152" s="271"/>
      <c r="NF152" s="271"/>
      <c r="NG152" s="271"/>
      <c r="NH152" s="128"/>
      <c r="NI152" s="128"/>
      <c r="NJ152" s="128"/>
      <c r="NK152" s="128"/>
      <c r="NL152" s="128"/>
      <c r="NM152" s="128"/>
      <c r="NN152" s="128"/>
      <c r="NO152" s="128"/>
      <c r="NP152" s="136"/>
      <c r="NQ152" s="136"/>
      <c r="NR152" s="128"/>
      <c r="NS152" s="128"/>
      <c r="NT152" s="128"/>
      <c r="NU152" s="128"/>
      <c r="NV152" s="128"/>
      <c r="NW152" s="128"/>
      <c r="NX152" s="128"/>
      <c r="NY152" s="128"/>
      <c r="NZ152" s="128"/>
      <c r="OA152" s="128"/>
      <c r="OB152" s="128"/>
      <c r="OC152" s="128"/>
      <c r="OD152" s="128"/>
      <c r="OE152" s="128"/>
      <c r="OF152" s="128"/>
      <c r="OG152" s="128"/>
      <c r="OH152" s="128"/>
      <c r="OI152" s="128"/>
      <c r="OJ152" s="128"/>
      <c r="OK152" s="128"/>
      <c r="OL152" s="128"/>
      <c r="OM152" s="128"/>
      <c r="ON152" s="128"/>
      <c r="OO152" s="128"/>
      <c r="OP152" s="128"/>
      <c r="OQ152" s="128"/>
      <c r="OR152" s="128"/>
      <c r="OS152" s="128"/>
      <c r="OT152" s="128"/>
      <c r="OU152" s="128"/>
      <c r="OV152" s="128"/>
      <c r="OW152" s="128"/>
      <c r="OX152" s="128"/>
      <c r="OY152" s="128"/>
      <c r="OZ152" s="128"/>
      <c r="PA152" s="128"/>
      <c r="PB152" s="128"/>
      <c r="PC152" s="128"/>
      <c r="PD152" s="128"/>
      <c r="PE152" s="128"/>
      <c r="PF152" s="128"/>
      <c r="PG152" s="128"/>
      <c r="PH152" s="128"/>
      <c r="PI152" s="128"/>
      <c r="PJ152" s="128"/>
      <c r="PK152" s="128"/>
      <c r="PL152" s="128"/>
      <c r="PM152" s="128"/>
      <c r="PN152" s="128"/>
      <c r="PO152" s="128"/>
      <c r="PP152" s="128"/>
      <c r="PQ152" s="128"/>
      <c r="PR152" s="128"/>
      <c r="PS152" s="128"/>
      <c r="PT152" s="128"/>
      <c r="PU152" s="128"/>
      <c r="PV152" s="128"/>
      <c r="PW152" s="128"/>
      <c r="PX152" s="128"/>
      <c r="PY152" s="128"/>
      <c r="PZ152" s="128"/>
      <c r="QA152" s="128"/>
      <c r="QB152" s="128"/>
      <c r="QC152" s="128"/>
      <c r="QD152" s="198"/>
      <c r="QE152" s="128"/>
      <c r="QF152" s="128"/>
      <c r="QG152" s="128"/>
      <c r="QH152" s="128"/>
      <c r="QI152" s="128"/>
      <c r="QJ152" s="128"/>
      <c r="QK152" s="128"/>
      <c r="QL152" s="128"/>
      <c r="QM152" s="128"/>
      <c r="QN152" s="128"/>
      <c r="QO152" s="128"/>
      <c r="QP152" s="128"/>
      <c r="QQ152" s="128"/>
      <c r="QR152" s="128"/>
      <c r="QS152" s="128"/>
      <c r="QT152" s="128"/>
      <c r="QU152" s="128"/>
      <c r="QV152" s="128"/>
      <c r="QW152" s="128"/>
      <c r="QX152" s="128"/>
      <c r="QY152" s="128"/>
      <c r="QZ152" s="128"/>
      <c r="RA152" s="128"/>
      <c r="RB152" s="128"/>
      <c r="RC152" s="128"/>
      <c r="RD152" s="128"/>
      <c r="RE152" s="128"/>
      <c r="RF152" s="128"/>
      <c r="RG152" s="128"/>
      <c r="RH152" s="128"/>
      <c r="RI152" s="128"/>
      <c r="RJ152" s="128"/>
      <c r="RK152" s="128"/>
      <c r="RL152" s="128"/>
      <c r="RM152" s="128"/>
      <c r="RN152" s="128"/>
      <c r="RO152" s="128"/>
      <c r="RP152" s="128"/>
      <c r="RQ152" s="128"/>
      <c r="RR152" s="105"/>
      <c r="RS152" s="113"/>
      <c r="RT152" s="105"/>
      <c r="RU152" s="105"/>
      <c r="RV152" s="105"/>
      <c r="RW152" s="105"/>
      <c r="RX152" s="105"/>
      <c r="RY152" s="105"/>
      <c r="RZ152" s="105"/>
      <c r="SA152" s="105"/>
      <c r="SB152" s="105"/>
      <c r="SC152" s="105"/>
      <c r="SD152" s="106"/>
      <c r="SE152" s="106"/>
      <c r="SF152" s="106"/>
      <c r="SG152" s="106"/>
      <c r="SH152" s="107"/>
      <c r="SI152" s="107"/>
      <c r="SJ152" s="107"/>
      <c r="SK152" s="107"/>
      <c r="SL152" s="108"/>
      <c r="SM152" s="109"/>
      <c r="SN152" s="109"/>
      <c r="SO152" s="109"/>
      <c r="SP152" s="109"/>
      <c r="SQ152" s="110"/>
      <c r="SR152" s="110"/>
      <c r="SS152" s="110"/>
      <c r="ST152" s="110"/>
      <c r="SU152" s="111"/>
      <c r="SV152" s="111"/>
      <c r="SW152" s="111"/>
      <c r="SX152" s="111"/>
      <c r="SY152" s="162"/>
      <c r="SZ152" s="162"/>
    </row>
    <row r="153" spans="1:520">
      <c r="A153" s="250"/>
      <c r="B153" s="250"/>
      <c r="C153" s="250"/>
      <c r="D153" s="115"/>
      <c r="E153" s="115"/>
      <c r="F153" s="115"/>
      <c r="G153" s="115"/>
      <c r="H153" s="115"/>
      <c r="I153" s="115"/>
      <c r="J153" s="115"/>
      <c r="K153" s="115"/>
      <c r="L153" s="152"/>
      <c r="M153" s="152"/>
      <c r="N153" s="115"/>
      <c r="O153" s="115"/>
      <c r="P153" s="115"/>
      <c r="Q153" s="115"/>
      <c r="R153" s="115"/>
      <c r="S153" s="115"/>
      <c r="T153" s="115"/>
      <c r="U153" s="115"/>
      <c r="V153" s="115"/>
      <c r="W153" s="115"/>
      <c r="X153" s="115"/>
      <c r="Y153" s="115"/>
      <c r="Z153" s="115"/>
      <c r="AA153" s="115"/>
      <c r="AB153" s="115"/>
      <c r="AC153" s="115"/>
      <c r="AD153" s="115"/>
      <c r="AE153" s="115"/>
      <c r="AF153" s="115"/>
      <c r="AG153" s="115"/>
      <c r="AH153" s="115"/>
      <c r="AI153" s="115"/>
      <c r="AJ153" s="115"/>
      <c r="AK153" s="115"/>
      <c r="AL153" s="115"/>
      <c r="AM153" s="115"/>
      <c r="AN153" s="115"/>
      <c r="AO153" s="115"/>
      <c r="AP153" s="115"/>
      <c r="AQ153" s="115"/>
      <c r="AR153" s="115"/>
      <c r="AS153" s="115"/>
      <c r="AT153" s="115"/>
      <c r="AU153" s="115"/>
      <c r="AV153" s="115"/>
      <c r="AW153" s="115"/>
      <c r="AX153" s="115"/>
      <c r="AY153" s="115"/>
      <c r="AZ153" s="115"/>
      <c r="BA153" s="115"/>
      <c r="BB153" s="115"/>
      <c r="BC153" s="115"/>
      <c r="BD153" s="115"/>
      <c r="BE153" s="115"/>
      <c r="BF153" s="191"/>
      <c r="BG153" s="115"/>
      <c r="BH153" s="115"/>
      <c r="BI153" s="115"/>
      <c r="BJ153" s="115"/>
      <c r="BK153" s="115"/>
      <c r="BL153" s="115"/>
      <c r="BM153" s="115"/>
      <c r="BN153" s="115"/>
      <c r="BO153" s="115"/>
      <c r="BP153" s="115"/>
      <c r="BQ153" s="115"/>
      <c r="BR153" s="115"/>
      <c r="BS153" s="115"/>
      <c r="BT153" s="115"/>
      <c r="BU153" s="115"/>
      <c r="BV153" s="115"/>
      <c r="BW153" s="115"/>
      <c r="BX153" s="115"/>
      <c r="BY153" s="115"/>
      <c r="BZ153" s="115"/>
      <c r="CA153" s="115"/>
      <c r="CB153" s="115"/>
      <c r="CC153" s="115"/>
      <c r="CD153" s="115"/>
      <c r="CE153" s="115"/>
      <c r="CF153" s="115"/>
      <c r="CG153" s="115"/>
      <c r="CH153" s="115"/>
      <c r="CI153" s="115"/>
      <c r="CJ153" s="115"/>
      <c r="CK153" s="115"/>
      <c r="CL153" s="115"/>
      <c r="CM153" s="115"/>
      <c r="CN153" s="115"/>
      <c r="CO153" s="115"/>
      <c r="CP153" s="115"/>
      <c r="CQ153" s="115"/>
      <c r="CR153" s="115"/>
      <c r="CS153" s="115"/>
      <c r="CT153" s="115"/>
      <c r="CU153" s="115"/>
      <c r="CV153" s="115"/>
      <c r="CW153" s="115"/>
      <c r="CX153" s="115"/>
      <c r="CY153" s="115"/>
      <c r="CZ153" s="115"/>
      <c r="DA153" s="115"/>
      <c r="DB153" s="115"/>
      <c r="DC153" s="115"/>
      <c r="DD153" s="115"/>
      <c r="DE153" s="115"/>
      <c r="DF153" s="115"/>
      <c r="DG153" s="115"/>
      <c r="DH153" s="115"/>
      <c r="DI153" s="115"/>
      <c r="DJ153" s="115"/>
      <c r="DK153" s="115"/>
      <c r="DL153" s="115"/>
      <c r="DM153" s="115"/>
      <c r="DN153" s="172"/>
      <c r="DO153" s="115"/>
      <c r="DP153" s="115"/>
      <c r="DQ153" s="115"/>
      <c r="DR153" s="115"/>
      <c r="DS153" s="115"/>
      <c r="DT153" s="115"/>
      <c r="DU153" s="115"/>
      <c r="DV153" s="115"/>
      <c r="DW153" s="250"/>
      <c r="DX153" s="115"/>
      <c r="DY153" s="115"/>
      <c r="DZ153" s="115"/>
      <c r="EA153" s="115"/>
      <c r="EB153" s="115"/>
      <c r="EC153" s="115"/>
      <c r="ED153" s="115"/>
      <c r="EE153" s="161"/>
      <c r="EF153" s="262"/>
      <c r="EG153" s="161"/>
      <c r="EH153" s="129"/>
      <c r="EI153" s="129"/>
      <c r="EJ153" s="129"/>
      <c r="EK153" s="129"/>
      <c r="EL153" s="129"/>
      <c r="EM153" s="129"/>
      <c r="EN153" s="129"/>
      <c r="EO153" s="129"/>
      <c r="EP153" s="153"/>
      <c r="EQ153" s="153"/>
      <c r="ER153" s="129"/>
      <c r="ES153" s="129"/>
      <c r="ET153" s="129"/>
      <c r="EU153" s="129"/>
      <c r="EV153" s="129"/>
      <c r="EW153" s="129"/>
      <c r="EX153" s="129"/>
      <c r="EY153" s="129"/>
      <c r="EZ153" s="129"/>
      <c r="FA153" s="129"/>
      <c r="FB153" s="129"/>
      <c r="FC153" s="129"/>
      <c r="FD153" s="129"/>
      <c r="FE153" s="129"/>
      <c r="FF153" s="129"/>
      <c r="FG153" s="129"/>
      <c r="FH153" s="129"/>
      <c r="FI153" s="129"/>
      <c r="FJ153" s="129"/>
      <c r="FK153" s="129"/>
      <c r="FL153" s="129"/>
      <c r="FM153" s="129"/>
      <c r="FN153" s="129"/>
      <c r="FO153" s="129"/>
      <c r="FP153" s="129"/>
      <c r="FQ153" s="129"/>
      <c r="FR153" s="129"/>
      <c r="FS153" s="129"/>
      <c r="FT153" s="129"/>
      <c r="FU153" s="129"/>
      <c r="FV153" s="129"/>
      <c r="FW153" s="129"/>
      <c r="FX153" s="129"/>
      <c r="FY153" s="129"/>
      <c r="FZ153" s="129"/>
      <c r="GA153" s="129"/>
      <c r="GB153" s="129"/>
      <c r="GC153" s="129"/>
      <c r="GD153" s="129"/>
      <c r="GE153" s="129"/>
      <c r="GF153" s="129"/>
      <c r="GG153" s="129"/>
      <c r="GH153" s="129"/>
      <c r="GI153" s="129"/>
      <c r="GJ153" s="129"/>
      <c r="GK153" s="129"/>
      <c r="GL153" s="129"/>
      <c r="GM153" s="129"/>
      <c r="GN153" s="129"/>
      <c r="GO153" s="129"/>
      <c r="GP153" s="129"/>
      <c r="GQ153" s="129"/>
      <c r="GR153" s="129"/>
      <c r="GS153" s="129"/>
      <c r="GT153" s="129"/>
      <c r="GU153" s="129"/>
      <c r="GV153" s="129"/>
      <c r="GW153" s="129"/>
      <c r="GX153" s="129"/>
      <c r="GY153" s="129"/>
      <c r="GZ153" s="129"/>
      <c r="HA153" s="129"/>
      <c r="HB153" s="129"/>
      <c r="HC153" s="129"/>
      <c r="HD153" s="186"/>
      <c r="HE153" s="129"/>
      <c r="HF153" s="129"/>
      <c r="HG153" s="129"/>
      <c r="HH153" s="129"/>
      <c r="HI153" s="129"/>
      <c r="HJ153" s="129"/>
      <c r="HK153" s="129"/>
      <c r="HL153" s="129"/>
      <c r="HM153" s="129"/>
      <c r="HN153" s="129"/>
      <c r="HO153" s="129"/>
      <c r="HP153" s="129"/>
      <c r="HQ153" s="129"/>
      <c r="HR153" s="129"/>
      <c r="HS153" s="129"/>
      <c r="HT153" s="129"/>
      <c r="HU153" s="129"/>
      <c r="HV153" s="129"/>
      <c r="HW153" s="129"/>
      <c r="HX153" s="129"/>
      <c r="HY153" s="129"/>
      <c r="HZ153" s="129"/>
      <c r="IA153" s="129"/>
      <c r="IB153" s="129"/>
      <c r="IC153" s="129"/>
      <c r="ID153" s="129"/>
      <c r="IE153" s="129"/>
      <c r="IF153" s="129"/>
      <c r="IG153" s="129"/>
      <c r="IH153" s="129"/>
      <c r="II153" s="129"/>
      <c r="IJ153" s="129"/>
      <c r="IK153" s="129"/>
      <c r="IL153" s="177"/>
      <c r="IM153" s="129"/>
      <c r="IN153" s="129"/>
      <c r="IO153" s="129"/>
      <c r="IP153" s="129"/>
      <c r="IQ153" s="129"/>
      <c r="IR153" s="266"/>
      <c r="IS153" s="266"/>
      <c r="IT153" s="266"/>
      <c r="IU153" s="142"/>
      <c r="IV153" s="142"/>
      <c r="IW153" s="142"/>
      <c r="IX153" s="142"/>
      <c r="IY153" s="142"/>
      <c r="IZ153" s="142"/>
      <c r="JA153" s="142"/>
      <c r="JB153" s="142"/>
      <c r="JC153" s="154"/>
      <c r="JD153" s="154"/>
      <c r="JE153" s="142"/>
      <c r="JF153" s="142"/>
      <c r="JG153" s="142"/>
      <c r="JH153" s="142"/>
      <c r="JI153" s="142"/>
      <c r="JJ153" s="142"/>
      <c r="JK153" s="142"/>
      <c r="JL153" s="142"/>
      <c r="JM153" s="142"/>
      <c r="JN153" s="142"/>
      <c r="JO153" s="142"/>
      <c r="JP153" s="142"/>
      <c r="JQ153" s="142"/>
      <c r="JR153" s="142"/>
      <c r="JS153" s="142"/>
      <c r="JT153" s="142"/>
      <c r="JU153" s="145"/>
      <c r="JV153" s="142"/>
      <c r="JW153" s="142"/>
      <c r="JX153" s="142"/>
      <c r="JY153" s="142"/>
      <c r="JZ153" s="142"/>
      <c r="KA153" s="142"/>
      <c r="KB153" s="142"/>
      <c r="KC153" s="142"/>
      <c r="KD153" s="142"/>
      <c r="KE153" s="142"/>
      <c r="KF153" s="142"/>
      <c r="KG153" s="142"/>
      <c r="KH153" s="142"/>
      <c r="KI153" s="142"/>
      <c r="KJ153" s="142"/>
      <c r="KK153" s="142"/>
      <c r="KL153" s="142"/>
      <c r="KM153" s="142"/>
      <c r="KN153" s="142"/>
      <c r="KO153" s="142"/>
      <c r="KP153" s="142"/>
      <c r="KQ153" s="142"/>
      <c r="KR153" s="142"/>
      <c r="KS153" s="142"/>
      <c r="KT153" s="142"/>
      <c r="KU153" s="142"/>
      <c r="KV153" s="142"/>
      <c r="KW153" s="142"/>
      <c r="KX153" s="142"/>
      <c r="KY153" s="142"/>
      <c r="KZ153" s="142"/>
      <c r="LA153" s="142"/>
      <c r="LB153" s="142"/>
      <c r="LC153" s="142"/>
      <c r="LD153" s="142"/>
      <c r="LE153" s="142"/>
      <c r="LF153" s="142"/>
      <c r="LG153" s="142"/>
      <c r="LH153" s="142"/>
      <c r="LI153" s="142"/>
      <c r="LJ153" s="142"/>
      <c r="LK153" s="142"/>
      <c r="LL153" s="142"/>
      <c r="LM153" s="142"/>
      <c r="LN153" s="142"/>
      <c r="LO153" s="142"/>
      <c r="LP153" s="142"/>
      <c r="LQ153" s="194"/>
      <c r="LR153" s="142"/>
      <c r="LS153" s="142"/>
      <c r="LT153" s="142"/>
      <c r="LU153" s="142"/>
      <c r="LV153" s="142"/>
      <c r="LW153" s="142"/>
      <c r="LX153" s="142"/>
      <c r="LY153" s="142"/>
      <c r="LZ153" s="142"/>
      <c r="MA153" s="142"/>
      <c r="MB153" s="142"/>
      <c r="MC153" s="142"/>
      <c r="MD153" s="142"/>
      <c r="ME153" s="142"/>
      <c r="MF153" s="142"/>
      <c r="MG153" s="142"/>
      <c r="MH153" s="142"/>
      <c r="MI153" s="142"/>
      <c r="MJ153" s="142"/>
      <c r="MK153" s="142"/>
      <c r="ML153" s="142"/>
      <c r="MM153" s="142"/>
      <c r="MN153" s="142"/>
      <c r="MO153" s="142"/>
      <c r="MP153" s="142"/>
      <c r="MQ153" s="142"/>
      <c r="MR153" s="142"/>
      <c r="MS153" s="142"/>
      <c r="MT153" s="142"/>
      <c r="MU153" s="142"/>
      <c r="MV153" s="142"/>
      <c r="MW153" s="142"/>
      <c r="MX153" s="142"/>
      <c r="MY153" s="142"/>
      <c r="MZ153" s="142"/>
      <c r="NA153" s="181"/>
      <c r="NB153" s="142"/>
      <c r="NC153" s="142"/>
      <c r="ND153" s="142"/>
      <c r="NE153" s="271"/>
      <c r="NF153" s="271"/>
      <c r="NG153" s="271"/>
      <c r="NH153" s="128"/>
      <c r="NI153" s="128"/>
      <c r="NJ153" s="128"/>
      <c r="NK153" s="128"/>
      <c r="NL153" s="128"/>
      <c r="NM153" s="128"/>
      <c r="NN153" s="128"/>
      <c r="NO153" s="128"/>
      <c r="NP153" s="136"/>
      <c r="NQ153" s="136"/>
      <c r="NR153" s="128"/>
      <c r="NS153" s="128"/>
      <c r="NT153" s="128"/>
      <c r="NU153" s="128"/>
      <c r="NV153" s="128"/>
      <c r="NW153" s="128"/>
      <c r="NX153" s="128"/>
      <c r="NY153" s="128"/>
      <c r="NZ153" s="128"/>
      <c r="OA153" s="128"/>
      <c r="OB153" s="128"/>
      <c r="OC153" s="128"/>
      <c r="OD153" s="128"/>
      <c r="OE153" s="128"/>
      <c r="OF153" s="128"/>
      <c r="OG153" s="128"/>
      <c r="OH153" s="128"/>
      <c r="OI153" s="128"/>
      <c r="OJ153" s="128"/>
      <c r="OK153" s="128"/>
      <c r="OL153" s="128"/>
      <c r="OM153" s="128"/>
      <c r="ON153" s="128"/>
      <c r="OO153" s="128"/>
      <c r="OP153" s="128"/>
      <c r="OQ153" s="128"/>
      <c r="OR153" s="128"/>
      <c r="OS153" s="128"/>
      <c r="OT153" s="128"/>
      <c r="OU153" s="128"/>
      <c r="OV153" s="128"/>
      <c r="OW153" s="128"/>
      <c r="OX153" s="128"/>
      <c r="OY153" s="128"/>
      <c r="OZ153" s="128"/>
      <c r="PA153" s="128"/>
      <c r="PB153" s="128"/>
      <c r="PC153" s="128"/>
      <c r="PD153" s="128"/>
      <c r="PE153" s="128"/>
      <c r="PF153" s="128"/>
      <c r="PG153" s="128"/>
      <c r="PH153" s="128"/>
      <c r="PI153" s="128"/>
      <c r="PJ153" s="128"/>
      <c r="PK153" s="128"/>
      <c r="PL153" s="128"/>
      <c r="PM153" s="128"/>
      <c r="PN153" s="128"/>
      <c r="PO153" s="128"/>
      <c r="PP153" s="128"/>
      <c r="PQ153" s="128"/>
      <c r="PR153" s="128"/>
      <c r="PS153" s="128"/>
      <c r="PT153" s="128"/>
      <c r="PU153" s="128"/>
      <c r="PV153" s="128"/>
      <c r="PW153" s="128"/>
      <c r="PX153" s="128"/>
      <c r="PY153" s="128"/>
      <c r="PZ153" s="128"/>
      <c r="QA153" s="128"/>
      <c r="QB153" s="128"/>
      <c r="QC153" s="128"/>
      <c r="QD153" s="198"/>
      <c r="QE153" s="128"/>
      <c r="QF153" s="128"/>
      <c r="QG153" s="128"/>
      <c r="QH153" s="128"/>
      <c r="QI153" s="128"/>
      <c r="QJ153" s="128"/>
      <c r="QK153" s="128"/>
      <c r="QL153" s="128"/>
      <c r="QM153" s="128"/>
      <c r="QN153" s="128"/>
      <c r="QO153" s="128"/>
      <c r="QP153" s="128"/>
      <c r="QQ153" s="128"/>
      <c r="QR153" s="128"/>
      <c r="QS153" s="128"/>
      <c r="QT153" s="128"/>
      <c r="QU153" s="128"/>
      <c r="QV153" s="128"/>
      <c r="QW153" s="128"/>
      <c r="QX153" s="128"/>
      <c r="QY153" s="128"/>
      <c r="QZ153" s="128"/>
      <c r="RA153" s="128"/>
      <c r="RB153" s="128"/>
      <c r="RC153" s="128"/>
      <c r="RD153" s="128"/>
      <c r="RE153" s="128"/>
      <c r="RF153" s="128"/>
      <c r="RG153" s="128"/>
      <c r="RH153" s="128"/>
      <c r="RI153" s="128"/>
      <c r="RJ153" s="128"/>
      <c r="RK153" s="128"/>
      <c r="RL153" s="128"/>
      <c r="RM153" s="128"/>
      <c r="RN153" s="128"/>
      <c r="RO153" s="128"/>
      <c r="RP153" s="128"/>
      <c r="RQ153" s="128"/>
      <c r="RR153" s="105"/>
      <c r="RS153" s="113"/>
      <c r="RT153" s="105"/>
      <c r="RU153" s="105"/>
      <c r="RV153" s="105"/>
      <c r="RW153" s="105"/>
      <c r="RX153" s="105"/>
      <c r="RY153" s="105"/>
      <c r="RZ153" s="105"/>
      <c r="SA153" s="105"/>
      <c r="SB153" s="105"/>
      <c r="SC153" s="105"/>
      <c r="SD153" s="106"/>
      <c r="SE153" s="106"/>
      <c r="SF153" s="106"/>
      <c r="SG153" s="106"/>
      <c r="SH153" s="107"/>
      <c r="SI153" s="107"/>
      <c r="SJ153" s="107"/>
      <c r="SK153" s="107"/>
      <c r="SL153" s="108"/>
      <c r="SM153" s="109"/>
      <c r="SN153" s="109"/>
      <c r="SO153" s="109"/>
      <c r="SP153" s="109"/>
      <c r="SQ153" s="110"/>
      <c r="SR153" s="110"/>
      <c r="SS153" s="110"/>
      <c r="ST153" s="110"/>
      <c r="SU153" s="111"/>
      <c r="SV153" s="111"/>
      <c r="SW153" s="111"/>
      <c r="SX153" s="111"/>
      <c r="SY153" s="162"/>
      <c r="SZ153" s="162"/>
    </row>
    <row r="154" spans="1:520">
      <c r="A154" s="250"/>
      <c r="B154" s="250"/>
      <c r="C154" s="250"/>
      <c r="D154" s="115"/>
      <c r="E154" s="115"/>
      <c r="F154" s="115"/>
      <c r="G154" s="115"/>
      <c r="H154" s="115"/>
      <c r="I154" s="115"/>
      <c r="J154" s="115"/>
      <c r="K154" s="115"/>
      <c r="L154" s="152"/>
      <c r="M154" s="152"/>
      <c r="N154" s="115"/>
      <c r="O154" s="115"/>
      <c r="P154" s="115"/>
      <c r="Q154" s="115"/>
      <c r="R154" s="115"/>
      <c r="S154" s="115"/>
      <c r="T154" s="115"/>
      <c r="U154" s="115"/>
      <c r="V154" s="115"/>
      <c r="W154" s="115"/>
      <c r="X154" s="115"/>
      <c r="Y154" s="115"/>
      <c r="Z154" s="115"/>
      <c r="AA154" s="115"/>
      <c r="AB154" s="115"/>
      <c r="AC154" s="115"/>
      <c r="AD154" s="115"/>
      <c r="AE154" s="115"/>
      <c r="AF154" s="115"/>
      <c r="AG154" s="115"/>
      <c r="AH154" s="115"/>
      <c r="AI154" s="115"/>
      <c r="AJ154" s="115"/>
      <c r="AK154" s="115"/>
      <c r="AL154" s="115"/>
      <c r="AM154" s="115"/>
      <c r="AN154" s="115"/>
      <c r="AO154" s="115"/>
      <c r="AP154" s="115"/>
      <c r="AQ154" s="115"/>
      <c r="AR154" s="115"/>
      <c r="AS154" s="115"/>
      <c r="AT154" s="115"/>
      <c r="AU154" s="115"/>
      <c r="AV154" s="115"/>
      <c r="AW154" s="115"/>
      <c r="AX154" s="115"/>
      <c r="AY154" s="115"/>
      <c r="AZ154" s="115"/>
      <c r="BA154" s="115"/>
      <c r="BB154" s="115"/>
      <c r="BC154" s="115"/>
      <c r="BD154" s="115"/>
      <c r="BE154" s="115"/>
      <c r="BF154" s="191"/>
      <c r="BG154" s="115"/>
      <c r="BH154" s="115"/>
      <c r="BI154" s="115"/>
      <c r="BJ154" s="115"/>
      <c r="BK154" s="115"/>
      <c r="BL154" s="115"/>
      <c r="BM154" s="115"/>
      <c r="BN154" s="115"/>
      <c r="BO154" s="115"/>
      <c r="BP154" s="115"/>
      <c r="BQ154" s="115"/>
      <c r="BR154" s="115"/>
      <c r="BS154" s="115"/>
      <c r="BT154" s="115"/>
      <c r="BU154" s="115"/>
      <c r="BV154" s="115"/>
      <c r="BW154" s="115"/>
      <c r="BX154" s="115"/>
      <c r="BY154" s="115"/>
      <c r="BZ154" s="115"/>
      <c r="CA154" s="115"/>
      <c r="CB154" s="115"/>
      <c r="CC154" s="115"/>
      <c r="CD154" s="115"/>
      <c r="CE154" s="115"/>
      <c r="CF154" s="115"/>
      <c r="CG154" s="115"/>
      <c r="CH154" s="115"/>
      <c r="CI154" s="115"/>
      <c r="CJ154" s="115"/>
      <c r="CK154" s="115"/>
      <c r="CL154" s="115"/>
      <c r="CM154" s="115"/>
      <c r="CN154" s="115"/>
      <c r="CO154" s="115"/>
      <c r="CP154" s="115"/>
      <c r="CQ154" s="115"/>
      <c r="CR154" s="115"/>
      <c r="CS154" s="115"/>
      <c r="CT154" s="115"/>
      <c r="CU154" s="115"/>
      <c r="CV154" s="115"/>
      <c r="CW154" s="115"/>
      <c r="CX154" s="115"/>
      <c r="CY154" s="115"/>
      <c r="CZ154" s="115"/>
      <c r="DA154" s="115"/>
      <c r="DB154" s="115"/>
      <c r="DC154" s="115"/>
      <c r="DD154" s="115"/>
      <c r="DE154" s="115"/>
      <c r="DF154" s="115"/>
      <c r="DG154" s="115"/>
      <c r="DH154" s="115"/>
      <c r="DI154" s="115"/>
      <c r="DJ154" s="115"/>
      <c r="DK154" s="115"/>
      <c r="DL154" s="115"/>
      <c r="DM154" s="115"/>
      <c r="DN154" s="172"/>
      <c r="DO154" s="115"/>
      <c r="DP154" s="115"/>
      <c r="DQ154" s="115"/>
      <c r="DR154" s="115"/>
      <c r="DS154" s="115"/>
      <c r="DT154" s="115"/>
      <c r="DU154" s="115"/>
      <c r="DV154" s="115"/>
      <c r="DW154" s="250"/>
      <c r="DX154" s="115"/>
      <c r="DY154" s="115"/>
      <c r="DZ154" s="115"/>
      <c r="EA154" s="115"/>
      <c r="EB154" s="115"/>
      <c r="EC154" s="115"/>
      <c r="ED154" s="115"/>
      <c r="EE154" s="161"/>
      <c r="EF154" s="262"/>
      <c r="EG154" s="161"/>
      <c r="EH154" s="129"/>
      <c r="EI154" s="129"/>
      <c r="EJ154" s="129"/>
      <c r="EK154" s="129"/>
      <c r="EL154" s="129"/>
      <c r="EM154" s="129"/>
      <c r="EN154" s="129"/>
      <c r="EO154" s="129"/>
      <c r="EP154" s="153"/>
      <c r="EQ154" s="153"/>
      <c r="ER154" s="129"/>
      <c r="ES154" s="129"/>
      <c r="ET154" s="129"/>
      <c r="EU154" s="129"/>
      <c r="EV154" s="129"/>
      <c r="EW154" s="129"/>
      <c r="EX154" s="129"/>
      <c r="EY154" s="129"/>
      <c r="EZ154" s="129"/>
      <c r="FA154" s="129"/>
      <c r="FB154" s="129"/>
      <c r="FC154" s="129"/>
      <c r="FD154" s="129"/>
      <c r="FE154" s="129"/>
      <c r="FF154" s="129"/>
      <c r="FG154" s="129"/>
      <c r="FH154" s="129"/>
      <c r="FI154" s="129"/>
      <c r="FJ154" s="129"/>
      <c r="FK154" s="129"/>
      <c r="FL154" s="129"/>
      <c r="FM154" s="129"/>
      <c r="FN154" s="129"/>
      <c r="FO154" s="129"/>
      <c r="FP154" s="129"/>
      <c r="FQ154" s="129"/>
      <c r="FR154" s="129"/>
      <c r="FS154" s="129"/>
      <c r="FT154" s="129"/>
      <c r="FU154" s="129"/>
      <c r="FV154" s="129"/>
      <c r="FW154" s="129"/>
      <c r="FX154" s="129"/>
      <c r="FY154" s="129"/>
      <c r="FZ154" s="129"/>
      <c r="GA154" s="129"/>
      <c r="GB154" s="129"/>
      <c r="GC154" s="129"/>
      <c r="GD154" s="129"/>
      <c r="GE154" s="129"/>
      <c r="GF154" s="129"/>
      <c r="GG154" s="129"/>
      <c r="GH154" s="129"/>
      <c r="GI154" s="129"/>
      <c r="GJ154" s="129"/>
      <c r="GK154" s="129"/>
      <c r="GL154" s="129"/>
      <c r="GM154" s="129"/>
      <c r="GN154" s="129"/>
      <c r="GO154" s="129"/>
      <c r="GP154" s="129"/>
      <c r="GQ154" s="129"/>
      <c r="GR154" s="129"/>
      <c r="GS154" s="129"/>
      <c r="GT154" s="129"/>
      <c r="GU154" s="129"/>
      <c r="GV154" s="129"/>
      <c r="GW154" s="129"/>
      <c r="GX154" s="129"/>
      <c r="GY154" s="129"/>
      <c r="GZ154" s="129"/>
      <c r="HA154" s="129"/>
      <c r="HB154" s="129"/>
      <c r="HC154" s="129"/>
      <c r="HD154" s="186"/>
      <c r="HE154" s="129"/>
      <c r="HF154" s="129"/>
      <c r="HG154" s="129"/>
      <c r="HH154" s="129"/>
      <c r="HI154" s="129"/>
      <c r="HJ154" s="129"/>
      <c r="HK154" s="129"/>
      <c r="HL154" s="129"/>
      <c r="HM154" s="129"/>
      <c r="HN154" s="129"/>
      <c r="HO154" s="129"/>
      <c r="HP154" s="129"/>
      <c r="HQ154" s="129"/>
      <c r="HR154" s="129"/>
      <c r="HS154" s="129"/>
      <c r="HT154" s="129"/>
      <c r="HU154" s="129"/>
      <c r="HV154" s="129"/>
      <c r="HW154" s="129"/>
      <c r="HX154" s="129"/>
      <c r="HY154" s="129"/>
      <c r="HZ154" s="129"/>
      <c r="IA154" s="129"/>
      <c r="IB154" s="129"/>
      <c r="IC154" s="129"/>
      <c r="ID154" s="129"/>
      <c r="IE154" s="129"/>
      <c r="IF154" s="129"/>
      <c r="IG154" s="129"/>
      <c r="IH154" s="129"/>
      <c r="II154" s="129"/>
      <c r="IJ154" s="129"/>
      <c r="IK154" s="129"/>
      <c r="IL154" s="177"/>
      <c r="IM154" s="129"/>
      <c r="IN154" s="129"/>
      <c r="IO154" s="129"/>
      <c r="IP154" s="129"/>
      <c r="IQ154" s="129"/>
      <c r="IR154" s="266"/>
      <c r="IS154" s="266"/>
      <c r="IT154" s="266"/>
      <c r="IU154" s="142"/>
      <c r="IV154" s="142"/>
      <c r="IW154" s="142"/>
      <c r="IX154" s="142"/>
      <c r="IY154" s="142"/>
      <c r="IZ154" s="142"/>
      <c r="JA154" s="142"/>
      <c r="JB154" s="142"/>
      <c r="JC154" s="154"/>
      <c r="JD154" s="154"/>
      <c r="JE154" s="142"/>
      <c r="JF154" s="142"/>
      <c r="JG154" s="142"/>
      <c r="JH154" s="142"/>
      <c r="JI154" s="142"/>
      <c r="JJ154" s="142"/>
      <c r="JK154" s="142"/>
      <c r="JL154" s="142"/>
      <c r="JM154" s="142"/>
      <c r="JN154" s="142"/>
      <c r="JO154" s="142"/>
      <c r="JP154" s="142"/>
      <c r="JQ154" s="142"/>
      <c r="JR154" s="142"/>
      <c r="JS154" s="142"/>
      <c r="JT154" s="142"/>
      <c r="JU154" s="145"/>
      <c r="JV154" s="142"/>
      <c r="JW154" s="142"/>
      <c r="JX154" s="142"/>
      <c r="JY154" s="142"/>
      <c r="JZ154" s="142"/>
      <c r="KA154" s="142"/>
      <c r="KB154" s="142"/>
      <c r="KC154" s="142"/>
      <c r="KD154" s="142"/>
      <c r="KE154" s="142"/>
      <c r="KF154" s="142"/>
      <c r="KG154" s="142"/>
      <c r="KH154" s="142"/>
      <c r="KI154" s="142"/>
      <c r="KJ154" s="142"/>
      <c r="KK154" s="142"/>
      <c r="KL154" s="142"/>
      <c r="KM154" s="142"/>
      <c r="KN154" s="142"/>
      <c r="KO154" s="142"/>
      <c r="KP154" s="142"/>
      <c r="KQ154" s="142"/>
      <c r="KR154" s="142"/>
      <c r="KS154" s="142"/>
      <c r="KT154" s="142"/>
      <c r="KU154" s="142"/>
      <c r="KV154" s="142"/>
      <c r="KW154" s="142"/>
      <c r="KX154" s="142"/>
      <c r="KY154" s="142"/>
      <c r="KZ154" s="142"/>
      <c r="LA154" s="142"/>
      <c r="LB154" s="142"/>
      <c r="LC154" s="142"/>
      <c r="LD154" s="142"/>
      <c r="LE154" s="142"/>
      <c r="LF154" s="142"/>
      <c r="LG154" s="142"/>
      <c r="LH154" s="142"/>
      <c r="LI154" s="142"/>
      <c r="LJ154" s="142"/>
      <c r="LK154" s="142"/>
      <c r="LL154" s="142"/>
      <c r="LM154" s="142"/>
      <c r="LN154" s="142"/>
      <c r="LO154" s="142"/>
      <c r="LP154" s="142"/>
      <c r="LQ154" s="194"/>
      <c r="LR154" s="142"/>
      <c r="LS154" s="142"/>
      <c r="LT154" s="142"/>
      <c r="LU154" s="142"/>
      <c r="LV154" s="142"/>
      <c r="LW154" s="142"/>
      <c r="LX154" s="142"/>
      <c r="LY154" s="142"/>
      <c r="LZ154" s="142"/>
      <c r="MA154" s="142"/>
      <c r="MB154" s="142"/>
      <c r="MC154" s="142"/>
      <c r="MD154" s="142"/>
      <c r="ME154" s="142"/>
      <c r="MF154" s="142"/>
      <c r="MG154" s="142"/>
      <c r="MH154" s="142"/>
      <c r="MI154" s="142"/>
      <c r="MJ154" s="142"/>
      <c r="MK154" s="142"/>
      <c r="ML154" s="142"/>
      <c r="MM154" s="142"/>
      <c r="MN154" s="142"/>
      <c r="MO154" s="142"/>
      <c r="MP154" s="142"/>
      <c r="MQ154" s="142"/>
      <c r="MR154" s="142"/>
      <c r="MS154" s="142"/>
      <c r="MT154" s="142"/>
      <c r="MU154" s="142"/>
      <c r="MV154" s="142"/>
      <c r="MW154" s="142"/>
      <c r="MX154" s="142"/>
      <c r="MY154" s="142"/>
      <c r="MZ154" s="142"/>
      <c r="NA154" s="181"/>
      <c r="NB154" s="142"/>
      <c r="NC154" s="142"/>
      <c r="ND154" s="142"/>
      <c r="NE154" s="271"/>
      <c r="NF154" s="271"/>
      <c r="NG154" s="271"/>
      <c r="NH154" s="128"/>
      <c r="NI154" s="128"/>
      <c r="NJ154" s="128"/>
      <c r="NK154" s="128"/>
      <c r="NL154" s="128"/>
      <c r="NM154" s="128"/>
      <c r="NN154" s="128"/>
      <c r="NO154" s="128"/>
      <c r="NP154" s="136"/>
      <c r="NQ154" s="136"/>
      <c r="NR154" s="128"/>
      <c r="NS154" s="128"/>
      <c r="NT154" s="128"/>
      <c r="NU154" s="128"/>
      <c r="NV154" s="128"/>
      <c r="NW154" s="128"/>
      <c r="NX154" s="128"/>
      <c r="NY154" s="128"/>
      <c r="NZ154" s="128"/>
      <c r="OA154" s="128"/>
      <c r="OB154" s="128"/>
      <c r="OC154" s="128"/>
      <c r="OD154" s="128"/>
      <c r="OE154" s="128"/>
      <c r="OF154" s="128"/>
      <c r="OG154" s="128"/>
      <c r="OH154" s="128"/>
      <c r="OI154" s="128"/>
      <c r="OJ154" s="128"/>
      <c r="OK154" s="128"/>
      <c r="OL154" s="128"/>
      <c r="OM154" s="128"/>
      <c r="ON154" s="128"/>
      <c r="OO154" s="128"/>
      <c r="OP154" s="128"/>
      <c r="OQ154" s="128"/>
      <c r="OR154" s="128"/>
      <c r="OS154" s="128"/>
      <c r="OT154" s="128"/>
      <c r="OU154" s="128"/>
      <c r="OV154" s="128"/>
      <c r="OW154" s="128"/>
      <c r="OX154" s="128"/>
      <c r="OY154" s="128"/>
      <c r="OZ154" s="128"/>
      <c r="PA154" s="128"/>
      <c r="PB154" s="128"/>
      <c r="PC154" s="128"/>
      <c r="PD154" s="128"/>
      <c r="PE154" s="128"/>
      <c r="PF154" s="128"/>
      <c r="PG154" s="128"/>
      <c r="PH154" s="128"/>
      <c r="PI154" s="128"/>
      <c r="PJ154" s="128"/>
      <c r="PK154" s="128"/>
      <c r="PL154" s="128"/>
      <c r="PM154" s="128"/>
      <c r="PN154" s="128"/>
      <c r="PO154" s="128"/>
      <c r="PP154" s="128"/>
      <c r="PQ154" s="128"/>
      <c r="PR154" s="128"/>
      <c r="PS154" s="128"/>
      <c r="PT154" s="128"/>
      <c r="PU154" s="128"/>
      <c r="PV154" s="128"/>
      <c r="PW154" s="128"/>
      <c r="PX154" s="128"/>
      <c r="PY154" s="128"/>
      <c r="PZ154" s="128"/>
      <c r="QA154" s="128"/>
      <c r="QB154" s="128"/>
      <c r="QC154" s="128"/>
      <c r="QD154" s="198"/>
      <c r="QE154" s="128"/>
      <c r="QF154" s="128"/>
      <c r="QG154" s="128"/>
      <c r="QH154" s="128"/>
      <c r="QI154" s="128"/>
      <c r="QJ154" s="128"/>
      <c r="QK154" s="128"/>
      <c r="QL154" s="128"/>
      <c r="QM154" s="128"/>
      <c r="QN154" s="128"/>
      <c r="QO154" s="128"/>
      <c r="QP154" s="128"/>
      <c r="QQ154" s="128"/>
      <c r="QR154" s="128"/>
      <c r="QS154" s="128"/>
      <c r="QT154" s="128"/>
      <c r="QU154" s="128"/>
      <c r="QV154" s="128"/>
      <c r="QW154" s="128"/>
      <c r="QX154" s="128"/>
      <c r="QY154" s="128"/>
      <c r="QZ154" s="128"/>
      <c r="RA154" s="128"/>
      <c r="RB154" s="128"/>
      <c r="RC154" s="128"/>
      <c r="RD154" s="128"/>
      <c r="RE154" s="128"/>
      <c r="RF154" s="128"/>
      <c r="RG154" s="128"/>
      <c r="RH154" s="128"/>
      <c r="RI154" s="128"/>
      <c r="RJ154" s="128"/>
      <c r="RK154" s="128"/>
      <c r="RL154" s="128"/>
      <c r="RM154" s="128"/>
      <c r="RN154" s="128"/>
      <c r="RO154" s="128"/>
      <c r="RP154" s="128"/>
      <c r="RQ154" s="128"/>
      <c r="RR154" s="105"/>
      <c r="RS154" s="113"/>
      <c r="RT154" s="105"/>
      <c r="RU154" s="105"/>
      <c r="RV154" s="105"/>
      <c r="RW154" s="105"/>
      <c r="RX154" s="105"/>
      <c r="RY154" s="105"/>
      <c r="RZ154" s="105"/>
      <c r="SA154" s="105"/>
      <c r="SB154" s="105"/>
      <c r="SC154" s="105"/>
      <c r="SD154" s="106"/>
      <c r="SE154" s="106"/>
      <c r="SF154" s="106"/>
      <c r="SG154" s="106"/>
      <c r="SH154" s="107"/>
      <c r="SI154" s="107"/>
      <c r="SJ154" s="107"/>
      <c r="SK154" s="107"/>
      <c r="SL154" s="108"/>
      <c r="SM154" s="109"/>
      <c r="SN154" s="109"/>
      <c r="SO154" s="109"/>
      <c r="SP154" s="109"/>
      <c r="SQ154" s="110"/>
      <c r="SR154" s="110"/>
      <c r="SS154" s="110"/>
      <c r="ST154" s="110"/>
      <c r="SU154" s="111"/>
      <c r="SV154" s="111"/>
      <c r="SW154" s="111"/>
      <c r="SX154" s="111"/>
      <c r="SY154" s="162"/>
      <c r="SZ154" s="162"/>
    </row>
    <row r="155" spans="1:520">
      <c r="A155" s="250"/>
      <c r="B155" s="250"/>
      <c r="C155" s="250"/>
      <c r="D155" s="115"/>
      <c r="E155" s="115"/>
      <c r="F155" s="115"/>
      <c r="G155" s="115"/>
      <c r="H155" s="115"/>
      <c r="I155" s="115"/>
      <c r="J155" s="115"/>
      <c r="K155" s="115"/>
      <c r="L155" s="152"/>
      <c r="M155" s="152"/>
      <c r="N155" s="115"/>
      <c r="O155" s="115"/>
      <c r="P155" s="115"/>
      <c r="Q155" s="115"/>
      <c r="R155" s="115"/>
      <c r="S155" s="115"/>
      <c r="T155" s="115"/>
      <c r="U155" s="115"/>
      <c r="V155" s="115"/>
      <c r="W155" s="115"/>
      <c r="X155" s="115"/>
      <c r="Y155" s="115"/>
      <c r="Z155" s="115"/>
      <c r="AA155" s="115"/>
      <c r="AB155" s="115"/>
      <c r="AC155" s="115"/>
      <c r="AD155" s="115"/>
      <c r="AE155" s="115"/>
      <c r="AF155" s="115"/>
      <c r="AG155" s="115"/>
      <c r="AH155" s="115"/>
      <c r="AI155" s="115"/>
      <c r="AJ155" s="115"/>
      <c r="AK155" s="115"/>
      <c r="AL155" s="115"/>
      <c r="AM155" s="115"/>
      <c r="AN155" s="115"/>
      <c r="AO155" s="115"/>
      <c r="AP155" s="115"/>
      <c r="AQ155" s="115"/>
      <c r="AR155" s="115"/>
      <c r="AS155" s="115"/>
      <c r="AT155" s="115"/>
      <c r="AU155" s="115"/>
      <c r="AV155" s="115"/>
      <c r="AW155" s="115"/>
      <c r="AX155" s="115"/>
      <c r="AY155" s="115"/>
      <c r="AZ155" s="115"/>
      <c r="BA155" s="115"/>
      <c r="BB155" s="115"/>
      <c r="BC155" s="115"/>
      <c r="BD155" s="115"/>
      <c r="BE155" s="115"/>
      <c r="BF155" s="191"/>
      <c r="BG155" s="115"/>
      <c r="BH155" s="115"/>
      <c r="BI155" s="115"/>
      <c r="BJ155" s="115"/>
      <c r="BK155" s="115"/>
      <c r="BL155" s="115"/>
      <c r="BM155" s="115"/>
      <c r="BN155" s="115"/>
      <c r="BO155" s="115"/>
      <c r="BP155" s="115"/>
      <c r="BQ155" s="115"/>
      <c r="BR155" s="115"/>
      <c r="BS155" s="115"/>
      <c r="BT155" s="115"/>
      <c r="BU155" s="115"/>
      <c r="BV155" s="115"/>
      <c r="BW155" s="115"/>
      <c r="BX155" s="115"/>
      <c r="BY155" s="115"/>
      <c r="BZ155" s="115"/>
      <c r="CA155" s="115"/>
      <c r="CB155" s="115"/>
      <c r="CC155" s="115"/>
      <c r="CD155" s="115"/>
      <c r="CE155" s="115"/>
      <c r="CF155" s="115"/>
      <c r="CG155" s="115"/>
      <c r="CH155" s="115"/>
      <c r="CI155" s="115"/>
      <c r="CJ155" s="115"/>
      <c r="CK155" s="115"/>
      <c r="CL155" s="115"/>
      <c r="CM155" s="115"/>
      <c r="CN155" s="115"/>
      <c r="CO155" s="115"/>
      <c r="CP155" s="115"/>
      <c r="CQ155" s="115"/>
      <c r="CR155" s="115"/>
      <c r="CS155" s="115"/>
      <c r="CT155" s="115"/>
      <c r="CU155" s="115"/>
      <c r="CV155" s="115"/>
      <c r="CW155" s="115"/>
      <c r="CX155" s="115"/>
      <c r="CY155" s="115"/>
      <c r="CZ155" s="115"/>
      <c r="DA155" s="115"/>
      <c r="DB155" s="115"/>
      <c r="DC155" s="115"/>
      <c r="DD155" s="115"/>
      <c r="DE155" s="115"/>
      <c r="DF155" s="115"/>
      <c r="DG155" s="115"/>
      <c r="DH155" s="115"/>
      <c r="DI155" s="115"/>
      <c r="DJ155" s="115"/>
      <c r="DK155" s="115"/>
      <c r="DL155" s="115"/>
      <c r="DM155" s="115"/>
      <c r="DN155" s="172"/>
      <c r="DO155" s="115"/>
      <c r="DP155" s="115"/>
      <c r="DQ155" s="115"/>
      <c r="DR155" s="115"/>
      <c r="DS155" s="115"/>
      <c r="DT155" s="115"/>
      <c r="DU155" s="115"/>
      <c r="DV155" s="115"/>
      <c r="DW155" s="250"/>
      <c r="DX155" s="115"/>
      <c r="DY155" s="115"/>
      <c r="DZ155" s="115"/>
      <c r="EA155" s="115"/>
      <c r="EB155" s="115"/>
      <c r="EC155" s="115"/>
      <c r="ED155" s="115"/>
      <c r="EE155" s="161"/>
      <c r="EF155" s="262"/>
      <c r="EG155" s="161"/>
      <c r="EH155" s="129"/>
      <c r="EI155" s="129"/>
      <c r="EJ155" s="129"/>
      <c r="EK155" s="129"/>
      <c r="EL155" s="129"/>
      <c r="EM155" s="129"/>
      <c r="EN155" s="129"/>
      <c r="EO155" s="129"/>
      <c r="EP155" s="153"/>
      <c r="EQ155" s="153"/>
      <c r="ER155" s="129"/>
      <c r="ES155" s="129"/>
      <c r="ET155" s="129"/>
      <c r="EU155" s="129"/>
      <c r="EV155" s="129"/>
      <c r="EW155" s="129"/>
      <c r="EX155" s="129"/>
      <c r="EY155" s="129"/>
      <c r="EZ155" s="129"/>
      <c r="FA155" s="129"/>
      <c r="FB155" s="129"/>
      <c r="FC155" s="129"/>
      <c r="FD155" s="129"/>
      <c r="FE155" s="129"/>
      <c r="FF155" s="129"/>
      <c r="FG155" s="129"/>
      <c r="FH155" s="129"/>
      <c r="FI155" s="129"/>
      <c r="FJ155" s="129"/>
      <c r="FK155" s="129"/>
      <c r="FL155" s="129"/>
      <c r="FM155" s="129"/>
      <c r="FN155" s="129"/>
      <c r="FO155" s="129"/>
      <c r="FP155" s="129"/>
      <c r="FQ155" s="129"/>
      <c r="FR155" s="129"/>
      <c r="FS155" s="129"/>
      <c r="FT155" s="129"/>
      <c r="FU155" s="129"/>
      <c r="FV155" s="129"/>
      <c r="FW155" s="129"/>
      <c r="FX155" s="129"/>
      <c r="FY155" s="129"/>
      <c r="FZ155" s="129"/>
      <c r="GA155" s="129"/>
      <c r="GB155" s="129"/>
      <c r="GC155" s="129"/>
      <c r="GD155" s="129"/>
      <c r="GE155" s="129"/>
      <c r="GF155" s="129"/>
      <c r="GG155" s="129"/>
      <c r="GH155" s="129"/>
      <c r="GI155" s="129"/>
      <c r="GJ155" s="129"/>
      <c r="GK155" s="129"/>
      <c r="GL155" s="129"/>
      <c r="GM155" s="129"/>
      <c r="GN155" s="129"/>
      <c r="GO155" s="129"/>
      <c r="GP155" s="129"/>
      <c r="GQ155" s="129"/>
      <c r="GR155" s="129"/>
      <c r="GS155" s="129"/>
      <c r="GT155" s="129"/>
      <c r="GU155" s="129"/>
      <c r="GV155" s="129"/>
      <c r="GW155" s="129"/>
      <c r="GX155" s="129"/>
      <c r="GY155" s="129"/>
      <c r="GZ155" s="129"/>
      <c r="HA155" s="129"/>
      <c r="HB155" s="129"/>
      <c r="HC155" s="129"/>
      <c r="HD155" s="186"/>
      <c r="HE155" s="129"/>
      <c r="HF155" s="129"/>
      <c r="HG155" s="129"/>
      <c r="HH155" s="129"/>
      <c r="HI155" s="129"/>
      <c r="HJ155" s="129"/>
      <c r="HK155" s="129"/>
      <c r="HL155" s="129"/>
      <c r="HM155" s="129"/>
      <c r="HN155" s="129"/>
      <c r="HO155" s="129"/>
      <c r="HP155" s="129"/>
      <c r="HQ155" s="129"/>
      <c r="HR155" s="129"/>
      <c r="HS155" s="129"/>
      <c r="HT155" s="129"/>
      <c r="HU155" s="129"/>
      <c r="HV155" s="129"/>
      <c r="HW155" s="129"/>
      <c r="HX155" s="129"/>
      <c r="HY155" s="129"/>
      <c r="HZ155" s="129"/>
      <c r="IA155" s="129"/>
      <c r="IB155" s="129"/>
      <c r="IC155" s="129"/>
      <c r="ID155" s="129"/>
      <c r="IE155" s="129"/>
      <c r="IF155" s="129"/>
      <c r="IG155" s="129"/>
      <c r="IH155" s="129"/>
      <c r="II155" s="129"/>
      <c r="IJ155" s="129"/>
      <c r="IK155" s="129"/>
      <c r="IL155" s="177"/>
      <c r="IM155" s="129"/>
      <c r="IN155" s="129"/>
      <c r="IO155" s="129"/>
      <c r="IP155" s="129"/>
      <c r="IQ155" s="129"/>
      <c r="IR155" s="266"/>
      <c r="IS155" s="266"/>
      <c r="IT155" s="266"/>
      <c r="IU155" s="142"/>
      <c r="IV155" s="142"/>
      <c r="IW155" s="142"/>
      <c r="IX155" s="142"/>
      <c r="IY155" s="142"/>
      <c r="IZ155" s="142"/>
      <c r="JA155" s="142"/>
      <c r="JB155" s="142"/>
      <c r="JC155" s="154"/>
      <c r="JD155" s="154"/>
      <c r="JE155" s="142"/>
      <c r="JF155" s="142"/>
      <c r="JG155" s="142"/>
      <c r="JH155" s="142"/>
      <c r="JI155" s="142"/>
      <c r="JJ155" s="142"/>
      <c r="JK155" s="142"/>
      <c r="JL155" s="142"/>
      <c r="JM155" s="142"/>
      <c r="JN155" s="142"/>
      <c r="JO155" s="142"/>
      <c r="JP155" s="142"/>
      <c r="JQ155" s="142"/>
      <c r="JR155" s="142"/>
      <c r="JS155" s="142"/>
      <c r="JT155" s="142"/>
      <c r="JU155" s="145"/>
      <c r="JV155" s="142"/>
      <c r="JW155" s="142"/>
      <c r="JX155" s="142"/>
      <c r="JY155" s="142"/>
      <c r="JZ155" s="142"/>
      <c r="KA155" s="142"/>
      <c r="KB155" s="142"/>
      <c r="KC155" s="142"/>
      <c r="KD155" s="142"/>
      <c r="KE155" s="142"/>
      <c r="KF155" s="142"/>
      <c r="KG155" s="142"/>
      <c r="KH155" s="142"/>
      <c r="KI155" s="142"/>
      <c r="KJ155" s="142"/>
      <c r="KK155" s="142"/>
      <c r="KL155" s="142"/>
      <c r="KM155" s="142"/>
      <c r="KN155" s="142"/>
      <c r="KO155" s="142"/>
      <c r="KP155" s="142"/>
      <c r="KQ155" s="142"/>
      <c r="KR155" s="142"/>
      <c r="KS155" s="142"/>
      <c r="KT155" s="142"/>
      <c r="KU155" s="142"/>
      <c r="KV155" s="142"/>
      <c r="KW155" s="142"/>
      <c r="KX155" s="142"/>
      <c r="KY155" s="142"/>
      <c r="KZ155" s="142"/>
      <c r="LA155" s="142"/>
      <c r="LB155" s="142"/>
      <c r="LC155" s="142"/>
      <c r="LD155" s="142"/>
      <c r="LE155" s="142"/>
      <c r="LF155" s="142"/>
      <c r="LG155" s="142"/>
      <c r="LH155" s="142"/>
      <c r="LI155" s="142"/>
      <c r="LJ155" s="142"/>
      <c r="LK155" s="142"/>
      <c r="LL155" s="142"/>
      <c r="LM155" s="142"/>
      <c r="LN155" s="142"/>
      <c r="LO155" s="142"/>
      <c r="LP155" s="142"/>
      <c r="LQ155" s="194"/>
      <c r="LR155" s="142"/>
      <c r="LS155" s="142"/>
      <c r="LT155" s="142"/>
      <c r="LU155" s="142"/>
      <c r="LV155" s="142"/>
      <c r="LW155" s="142"/>
      <c r="LX155" s="142"/>
      <c r="LY155" s="142"/>
      <c r="LZ155" s="142"/>
      <c r="MA155" s="142"/>
      <c r="MB155" s="142"/>
      <c r="MC155" s="142"/>
      <c r="MD155" s="142"/>
      <c r="ME155" s="142"/>
      <c r="MF155" s="142"/>
      <c r="MG155" s="142"/>
      <c r="MH155" s="142"/>
      <c r="MI155" s="142"/>
      <c r="MJ155" s="142"/>
      <c r="MK155" s="142"/>
      <c r="ML155" s="142"/>
      <c r="MM155" s="142"/>
      <c r="MN155" s="142"/>
      <c r="MO155" s="142"/>
      <c r="MP155" s="142"/>
      <c r="MQ155" s="142"/>
      <c r="MR155" s="142"/>
      <c r="MS155" s="142"/>
      <c r="MT155" s="142"/>
      <c r="MU155" s="142"/>
      <c r="MV155" s="142"/>
      <c r="MW155" s="142"/>
      <c r="MX155" s="142"/>
      <c r="MY155" s="142"/>
      <c r="MZ155" s="142"/>
      <c r="NA155" s="181"/>
      <c r="NB155" s="142"/>
      <c r="NC155" s="142"/>
      <c r="ND155" s="142"/>
      <c r="NE155" s="271"/>
      <c r="NF155" s="271"/>
      <c r="NG155" s="271"/>
      <c r="NH155" s="128"/>
      <c r="NI155" s="128"/>
      <c r="NJ155" s="128"/>
      <c r="NK155" s="128"/>
      <c r="NL155" s="128"/>
      <c r="NM155" s="128"/>
      <c r="NN155" s="128"/>
      <c r="NO155" s="128"/>
      <c r="NP155" s="136"/>
      <c r="NQ155" s="136"/>
      <c r="NR155" s="128"/>
      <c r="NS155" s="128"/>
      <c r="NT155" s="128"/>
      <c r="NU155" s="128"/>
      <c r="NV155" s="128"/>
      <c r="NW155" s="128"/>
      <c r="NX155" s="128"/>
      <c r="NY155" s="128"/>
      <c r="NZ155" s="128"/>
      <c r="OA155" s="128"/>
      <c r="OB155" s="128"/>
      <c r="OC155" s="128"/>
      <c r="OD155" s="128"/>
      <c r="OE155" s="128"/>
      <c r="OF155" s="128"/>
      <c r="OG155" s="128"/>
      <c r="OH155" s="128"/>
      <c r="OI155" s="128"/>
      <c r="OJ155" s="128"/>
      <c r="OK155" s="128"/>
      <c r="OL155" s="128"/>
      <c r="OM155" s="128"/>
      <c r="ON155" s="128"/>
      <c r="OO155" s="128"/>
      <c r="OP155" s="128"/>
      <c r="OQ155" s="128"/>
      <c r="OR155" s="128"/>
      <c r="OS155" s="128"/>
      <c r="OT155" s="128"/>
      <c r="OU155" s="128"/>
      <c r="OV155" s="128"/>
      <c r="OW155" s="128"/>
      <c r="OX155" s="128"/>
      <c r="OY155" s="128"/>
      <c r="OZ155" s="128"/>
      <c r="PA155" s="128"/>
      <c r="PB155" s="128"/>
      <c r="PC155" s="128"/>
      <c r="PD155" s="128"/>
      <c r="PE155" s="128"/>
      <c r="PF155" s="128"/>
      <c r="PG155" s="128"/>
      <c r="PH155" s="128"/>
      <c r="PI155" s="128"/>
      <c r="PJ155" s="128"/>
      <c r="PK155" s="128"/>
      <c r="PL155" s="128"/>
      <c r="PM155" s="128"/>
      <c r="PN155" s="128"/>
      <c r="PO155" s="128"/>
      <c r="PP155" s="128"/>
      <c r="PQ155" s="128"/>
      <c r="PR155" s="128"/>
      <c r="PS155" s="128"/>
      <c r="PT155" s="128"/>
      <c r="PU155" s="128"/>
      <c r="PV155" s="128"/>
      <c r="PW155" s="128"/>
      <c r="PX155" s="128"/>
      <c r="PY155" s="128"/>
      <c r="PZ155" s="128"/>
      <c r="QA155" s="128"/>
      <c r="QB155" s="128"/>
      <c r="QC155" s="128"/>
      <c r="QD155" s="198"/>
      <c r="QE155" s="128"/>
      <c r="QF155" s="128"/>
      <c r="QG155" s="128"/>
      <c r="QH155" s="128"/>
      <c r="QI155" s="128"/>
      <c r="QJ155" s="128"/>
      <c r="QK155" s="128"/>
      <c r="QL155" s="128"/>
      <c r="QM155" s="128"/>
      <c r="QN155" s="128"/>
      <c r="QO155" s="128"/>
      <c r="QP155" s="128"/>
      <c r="QQ155" s="128"/>
      <c r="QR155" s="128"/>
      <c r="QS155" s="128"/>
      <c r="QT155" s="128"/>
      <c r="QU155" s="128"/>
      <c r="QV155" s="128"/>
      <c r="QW155" s="128"/>
      <c r="QX155" s="128"/>
      <c r="QY155" s="128"/>
      <c r="QZ155" s="128"/>
      <c r="RA155" s="128"/>
      <c r="RB155" s="128"/>
      <c r="RC155" s="128"/>
      <c r="RD155" s="128"/>
      <c r="RE155" s="128"/>
      <c r="RF155" s="128"/>
      <c r="RG155" s="128"/>
      <c r="RH155" s="128"/>
      <c r="RI155" s="128"/>
      <c r="RJ155" s="128"/>
      <c r="RK155" s="128"/>
      <c r="RL155" s="128"/>
      <c r="RM155" s="128"/>
      <c r="RN155" s="128"/>
      <c r="RO155" s="128"/>
      <c r="RP155" s="128"/>
      <c r="RQ155" s="128"/>
      <c r="RR155" s="105"/>
      <c r="RS155" s="113"/>
      <c r="RT155" s="105"/>
      <c r="RU155" s="105"/>
      <c r="RV155" s="105"/>
      <c r="RW155" s="105"/>
      <c r="RX155" s="105"/>
      <c r="RY155" s="105"/>
      <c r="RZ155" s="105"/>
      <c r="SA155" s="105"/>
      <c r="SB155" s="105"/>
      <c r="SC155" s="105"/>
      <c r="SD155" s="106"/>
      <c r="SE155" s="106"/>
      <c r="SF155" s="106"/>
      <c r="SG155" s="106"/>
      <c r="SH155" s="107"/>
      <c r="SI155" s="107"/>
      <c r="SJ155" s="107"/>
      <c r="SK155" s="107"/>
      <c r="SL155" s="108"/>
      <c r="SM155" s="109"/>
      <c r="SN155" s="109"/>
      <c r="SO155" s="109"/>
      <c r="SP155" s="109"/>
      <c r="SQ155" s="110"/>
      <c r="SR155" s="110"/>
      <c r="SS155" s="110"/>
      <c r="ST155" s="110"/>
      <c r="SU155" s="111"/>
      <c r="SV155" s="111"/>
      <c r="SW155" s="111"/>
      <c r="SX155" s="111"/>
      <c r="SY155" s="162"/>
      <c r="SZ155" s="162"/>
    </row>
    <row r="156" spans="1:520">
      <c r="A156" s="250"/>
      <c r="B156" s="250"/>
      <c r="C156" s="250"/>
      <c r="D156" s="115"/>
      <c r="E156" s="115"/>
      <c r="F156" s="115"/>
      <c r="G156" s="115"/>
      <c r="H156" s="115"/>
      <c r="I156" s="115"/>
      <c r="J156" s="115"/>
      <c r="K156" s="115"/>
      <c r="L156" s="152"/>
      <c r="M156" s="152"/>
      <c r="N156" s="115"/>
      <c r="O156" s="115"/>
      <c r="P156" s="115"/>
      <c r="Q156" s="115"/>
      <c r="R156" s="115"/>
      <c r="S156" s="115"/>
      <c r="T156" s="115"/>
      <c r="U156" s="115"/>
      <c r="V156" s="115"/>
      <c r="W156" s="115"/>
      <c r="X156" s="115"/>
      <c r="Y156" s="115"/>
      <c r="Z156" s="115"/>
      <c r="AA156" s="115"/>
      <c r="AB156" s="115"/>
      <c r="AC156" s="115"/>
      <c r="AD156" s="115"/>
      <c r="AE156" s="115"/>
      <c r="AF156" s="115"/>
      <c r="AG156" s="115"/>
      <c r="AH156" s="115"/>
      <c r="AI156" s="115"/>
      <c r="AJ156" s="115"/>
      <c r="AK156" s="115"/>
      <c r="AL156" s="115"/>
      <c r="AM156" s="115"/>
      <c r="AN156" s="115"/>
      <c r="AO156" s="115"/>
      <c r="AP156" s="115"/>
      <c r="AQ156" s="115"/>
      <c r="AR156" s="115"/>
      <c r="AS156" s="115"/>
      <c r="AT156" s="115"/>
      <c r="AU156" s="115"/>
      <c r="AV156" s="115"/>
      <c r="AW156" s="115"/>
      <c r="AX156" s="115"/>
      <c r="AY156" s="115"/>
      <c r="AZ156" s="115"/>
      <c r="BA156" s="115"/>
      <c r="BB156" s="115"/>
      <c r="BC156" s="115"/>
      <c r="BD156" s="115"/>
      <c r="BE156" s="115"/>
      <c r="BF156" s="191"/>
      <c r="BG156" s="115"/>
      <c r="BH156" s="115"/>
      <c r="BI156" s="115"/>
      <c r="BJ156" s="115"/>
      <c r="BK156" s="115"/>
      <c r="BL156" s="115"/>
      <c r="BM156" s="115"/>
      <c r="BN156" s="115"/>
      <c r="BO156" s="115"/>
      <c r="BP156" s="115"/>
      <c r="BQ156" s="115"/>
      <c r="BR156" s="115"/>
      <c r="BS156" s="115"/>
      <c r="BT156" s="115"/>
      <c r="BU156" s="115"/>
      <c r="BV156" s="115"/>
      <c r="BW156" s="115"/>
      <c r="BX156" s="115"/>
      <c r="BY156" s="115"/>
      <c r="BZ156" s="115"/>
      <c r="CA156" s="115"/>
      <c r="CB156" s="115"/>
      <c r="CC156" s="115"/>
      <c r="CD156" s="115"/>
      <c r="CE156" s="115"/>
      <c r="CF156" s="115"/>
      <c r="CG156" s="115"/>
      <c r="CH156" s="115"/>
      <c r="CI156" s="115"/>
      <c r="CJ156" s="115"/>
      <c r="CK156" s="115"/>
      <c r="CL156" s="115"/>
      <c r="CM156" s="115"/>
      <c r="CN156" s="115"/>
      <c r="CO156" s="115"/>
      <c r="CP156" s="115"/>
      <c r="CQ156" s="115"/>
      <c r="CR156" s="115"/>
      <c r="CS156" s="115"/>
      <c r="CT156" s="115"/>
      <c r="CU156" s="115"/>
      <c r="CV156" s="115"/>
      <c r="CW156" s="115"/>
      <c r="CX156" s="115"/>
      <c r="CY156" s="115"/>
      <c r="CZ156" s="115"/>
      <c r="DA156" s="115"/>
      <c r="DB156" s="115"/>
      <c r="DC156" s="115"/>
      <c r="DD156" s="115"/>
      <c r="DE156" s="115"/>
      <c r="DF156" s="115"/>
      <c r="DG156" s="115"/>
      <c r="DH156" s="115"/>
      <c r="DI156" s="115"/>
      <c r="DJ156" s="115"/>
      <c r="DK156" s="115"/>
      <c r="DL156" s="115"/>
      <c r="DM156" s="115"/>
      <c r="DN156" s="172"/>
      <c r="DO156" s="115"/>
      <c r="DP156" s="115"/>
      <c r="DQ156" s="115"/>
      <c r="DR156" s="115"/>
      <c r="DS156" s="115"/>
      <c r="DT156" s="115"/>
      <c r="DU156" s="115"/>
      <c r="DV156" s="115"/>
      <c r="DW156" s="250"/>
      <c r="DX156" s="115"/>
      <c r="DY156" s="115"/>
      <c r="DZ156" s="115"/>
      <c r="EA156" s="115"/>
      <c r="EB156" s="115"/>
      <c r="EC156" s="115"/>
      <c r="ED156" s="115"/>
      <c r="EE156" s="161"/>
      <c r="EF156" s="262"/>
      <c r="EG156" s="161"/>
      <c r="EH156" s="129"/>
      <c r="EI156" s="129"/>
      <c r="EJ156" s="129"/>
      <c r="EK156" s="129"/>
      <c r="EL156" s="129"/>
      <c r="EM156" s="129"/>
      <c r="EN156" s="129"/>
      <c r="EO156" s="129"/>
      <c r="EP156" s="153"/>
      <c r="EQ156" s="153"/>
      <c r="ER156" s="129"/>
      <c r="ES156" s="129"/>
      <c r="ET156" s="129"/>
      <c r="EU156" s="129"/>
      <c r="EV156" s="129"/>
      <c r="EW156" s="129"/>
      <c r="EX156" s="129"/>
      <c r="EY156" s="129"/>
      <c r="EZ156" s="129"/>
      <c r="FA156" s="129"/>
      <c r="FB156" s="129"/>
      <c r="FC156" s="129"/>
      <c r="FD156" s="129"/>
      <c r="FE156" s="129"/>
      <c r="FF156" s="129"/>
      <c r="FG156" s="129"/>
      <c r="FH156" s="129"/>
      <c r="FI156" s="129"/>
      <c r="FJ156" s="129"/>
      <c r="FK156" s="129"/>
      <c r="FL156" s="129"/>
      <c r="FM156" s="129"/>
      <c r="FN156" s="129"/>
      <c r="FO156" s="129"/>
      <c r="FP156" s="129"/>
      <c r="FQ156" s="129"/>
      <c r="FR156" s="129"/>
      <c r="FS156" s="129"/>
      <c r="FT156" s="129"/>
      <c r="FU156" s="129"/>
      <c r="FV156" s="129"/>
      <c r="FW156" s="129"/>
      <c r="FX156" s="129"/>
      <c r="FY156" s="129"/>
      <c r="FZ156" s="129"/>
      <c r="GA156" s="129"/>
      <c r="GB156" s="129"/>
      <c r="GC156" s="129"/>
      <c r="GD156" s="129"/>
      <c r="GE156" s="129"/>
      <c r="GF156" s="129"/>
      <c r="GG156" s="129"/>
      <c r="GH156" s="129"/>
      <c r="GI156" s="129"/>
      <c r="GJ156" s="129"/>
      <c r="GK156" s="129"/>
      <c r="GL156" s="129"/>
      <c r="GM156" s="129"/>
      <c r="GN156" s="129"/>
      <c r="GO156" s="129"/>
      <c r="GP156" s="129"/>
      <c r="GQ156" s="129"/>
      <c r="GR156" s="129"/>
      <c r="GS156" s="129"/>
      <c r="GT156" s="129"/>
      <c r="GU156" s="129"/>
      <c r="GV156" s="129"/>
      <c r="GW156" s="129"/>
      <c r="GX156" s="129"/>
      <c r="GY156" s="129"/>
      <c r="GZ156" s="129"/>
      <c r="HA156" s="129"/>
      <c r="HB156" s="129"/>
      <c r="HC156" s="129"/>
      <c r="HD156" s="186"/>
      <c r="HE156" s="129"/>
      <c r="HF156" s="129"/>
      <c r="HG156" s="129"/>
      <c r="HH156" s="129"/>
      <c r="HI156" s="129"/>
      <c r="HJ156" s="129"/>
      <c r="HK156" s="129"/>
      <c r="HL156" s="129"/>
      <c r="HM156" s="129"/>
      <c r="HN156" s="129"/>
      <c r="HO156" s="129"/>
      <c r="HP156" s="129"/>
      <c r="HQ156" s="129"/>
      <c r="HR156" s="129"/>
      <c r="HS156" s="129"/>
      <c r="HT156" s="129"/>
      <c r="HU156" s="129"/>
      <c r="HV156" s="129"/>
      <c r="HW156" s="129"/>
      <c r="HX156" s="129"/>
      <c r="HY156" s="129"/>
      <c r="HZ156" s="129"/>
      <c r="IA156" s="129"/>
      <c r="IB156" s="129"/>
      <c r="IC156" s="129"/>
      <c r="ID156" s="129"/>
      <c r="IE156" s="129"/>
      <c r="IF156" s="129"/>
      <c r="IG156" s="129"/>
      <c r="IH156" s="129"/>
      <c r="II156" s="129"/>
      <c r="IJ156" s="129"/>
      <c r="IK156" s="129"/>
      <c r="IL156" s="177"/>
      <c r="IM156" s="129"/>
      <c r="IN156" s="129"/>
      <c r="IO156" s="129"/>
      <c r="IP156" s="129"/>
      <c r="IQ156" s="129"/>
      <c r="IR156" s="266"/>
      <c r="IS156" s="266"/>
      <c r="IT156" s="266"/>
      <c r="IU156" s="142"/>
      <c r="IV156" s="142"/>
      <c r="IW156" s="142"/>
      <c r="IX156" s="142"/>
      <c r="IY156" s="142"/>
      <c r="IZ156" s="142"/>
      <c r="JA156" s="142"/>
      <c r="JB156" s="142"/>
      <c r="JC156" s="154"/>
      <c r="JD156" s="154"/>
      <c r="JE156" s="142"/>
      <c r="JF156" s="142"/>
      <c r="JG156" s="142"/>
      <c r="JH156" s="142"/>
      <c r="JI156" s="142"/>
      <c r="JJ156" s="142"/>
      <c r="JK156" s="142"/>
      <c r="JL156" s="142"/>
      <c r="JM156" s="142"/>
      <c r="JN156" s="142"/>
      <c r="JO156" s="142"/>
      <c r="JP156" s="142"/>
      <c r="JQ156" s="142"/>
      <c r="JR156" s="142"/>
      <c r="JS156" s="142"/>
      <c r="JT156" s="142"/>
      <c r="JU156" s="145"/>
      <c r="JV156" s="142"/>
      <c r="JW156" s="142"/>
      <c r="JX156" s="142"/>
      <c r="JY156" s="142"/>
      <c r="JZ156" s="142"/>
      <c r="KA156" s="142"/>
      <c r="KB156" s="142"/>
      <c r="KC156" s="142"/>
      <c r="KD156" s="142"/>
      <c r="KE156" s="142"/>
      <c r="KF156" s="142"/>
      <c r="KG156" s="142"/>
      <c r="KH156" s="142"/>
      <c r="KI156" s="142"/>
      <c r="KJ156" s="142"/>
      <c r="KK156" s="142"/>
      <c r="KL156" s="142"/>
      <c r="KM156" s="142"/>
      <c r="KN156" s="142"/>
      <c r="KO156" s="142"/>
      <c r="KP156" s="142"/>
      <c r="KQ156" s="142"/>
      <c r="KR156" s="142"/>
      <c r="KS156" s="142"/>
      <c r="KT156" s="142"/>
      <c r="KU156" s="142"/>
      <c r="KV156" s="142"/>
      <c r="KW156" s="142"/>
      <c r="KX156" s="142"/>
      <c r="KY156" s="142"/>
      <c r="KZ156" s="142"/>
      <c r="LA156" s="142"/>
      <c r="LB156" s="142"/>
      <c r="LC156" s="142"/>
      <c r="LD156" s="142"/>
      <c r="LE156" s="142"/>
      <c r="LF156" s="142"/>
      <c r="LG156" s="142"/>
      <c r="LH156" s="142"/>
      <c r="LI156" s="142"/>
      <c r="LJ156" s="142"/>
      <c r="LK156" s="142"/>
      <c r="LL156" s="142"/>
      <c r="LM156" s="142"/>
      <c r="LN156" s="142"/>
      <c r="LO156" s="142"/>
      <c r="LP156" s="142"/>
      <c r="LQ156" s="194"/>
      <c r="LR156" s="142"/>
      <c r="LS156" s="142"/>
      <c r="LT156" s="142"/>
      <c r="LU156" s="142"/>
      <c r="LV156" s="142"/>
      <c r="LW156" s="142"/>
      <c r="LX156" s="142"/>
      <c r="LY156" s="142"/>
      <c r="LZ156" s="142"/>
      <c r="MA156" s="142"/>
      <c r="MB156" s="142"/>
      <c r="MC156" s="142"/>
      <c r="MD156" s="142"/>
      <c r="ME156" s="142"/>
      <c r="MF156" s="142"/>
      <c r="MG156" s="142"/>
      <c r="MH156" s="142"/>
      <c r="MI156" s="142"/>
      <c r="MJ156" s="142"/>
      <c r="MK156" s="142"/>
      <c r="ML156" s="142"/>
      <c r="MM156" s="142"/>
      <c r="MN156" s="142"/>
      <c r="MO156" s="142"/>
      <c r="MP156" s="142"/>
      <c r="MQ156" s="142"/>
      <c r="MR156" s="142"/>
      <c r="MS156" s="142"/>
      <c r="MT156" s="142"/>
      <c r="MU156" s="142"/>
      <c r="MV156" s="142"/>
      <c r="MW156" s="142"/>
      <c r="MX156" s="142"/>
      <c r="MY156" s="142"/>
      <c r="MZ156" s="142"/>
      <c r="NA156" s="181"/>
      <c r="NB156" s="142"/>
      <c r="NC156" s="142"/>
      <c r="ND156" s="142"/>
      <c r="NE156" s="271"/>
      <c r="NF156" s="271"/>
      <c r="NG156" s="271"/>
      <c r="NH156" s="128"/>
      <c r="NI156" s="128"/>
      <c r="NJ156" s="128"/>
      <c r="NK156" s="128"/>
      <c r="NL156" s="128"/>
      <c r="NM156" s="128"/>
      <c r="NN156" s="128"/>
      <c r="NO156" s="128"/>
      <c r="NP156" s="136"/>
      <c r="NQ156" s="136"/>
      <c r="NR156" s="128"/>
      <c r="NS156" s="128"/>
      <c r="NT156" s="128"/>
      <c r="NU156" s="128"/>
      <c r="NV156" s="128"/>
      <c r="NW156" s="128"/>
      <c r="NX156" s="128"/>
      <c r="NY156" s="128"/>
      <c r="NZ156" s="128"/>
      <c r="OA156" s="128"/>
      <c r="OB156" s="128"/>
      <c r="OC156" s="128"/>
      <c r="OD156" s="128"/>
      <c r="OE156" s="128"/>
      <c r="OF156" s="128"/>
      <c r="OG156" s="128"/>
      <c r="OH156" s="128"/>
      <c r="OI156" s="128"/>
      <c r="OJ156" s="128"/>
      <c r="OK156" s="128"/>
      <c r="OL156" s="128"/>
      <c r="OM156" s="128"/>
      <c r="ON156" s="128"/>
      <c r="OO156" s="128"/>
      <c r="OP156" s="128"/>
      <c r="OQ156" s="128"/>
      <c r="OR156" s="128"/>
      <c r="OS156" s="128"/>
      <c r="OT156" s="128"/>
      <c r="OU156" s="128"/>
      <c r="OV156" s="128"/>
      <c r="OW156" s="128"/>
      <c r="OX156" s="128"/>
      <c r="OY156" s="128"/>
      <c r="OZ156" s="128"/>
      <c r="PA156" s="128"/>
      <c r="PB156" s="128"/>
      <c r="PC156" s="128"/>
      <c r="PD156" s="128"/>
      <c r="PE156" s="128"/>
      <c r="PF156" s="128"/>
      <c r="PG156" s="128"/>
      <c r="PH156" s="128"/>
      <c r="PI156" s="128"/>
      <c r="PJ156" s="128"/>
      <c r="PK156" s="128"/>
      <c r="PL156" s="128"/>
      <c r="PM156" s="128"/>
      <c r="PN156" s="128"/>
      <c r="PO156" s="128"/>
      <c r="PP156" s="128"/>
      <c r="PQ156" s="128"/>
      <c r="PR156" s="128"/>
      <c r="PS156" s="128"/>
      <c r="PT156" s="128"/>
      <c r="PU156" s="128"/>
      <c r="PV156" s="128"/>
      <c r="PW156" s="128"/>
      <c r="PX156" s="128"/>
      <c r="PY156" s="128"/>
      <c r="PZ156" s="128"/>
      <c r="QA156" s="128"/>
      <c r="QB156" s="128"/>
      <c r="QC156" s="128"/>
      <c r="QD156" s="198"/>
      <c r="QE156" s="128"/>
      <c r="QF156" s="128"/>
      <c r="QG156" s="128"/>
      <c r="QH156" s="128"/>
      <c r="QI156" s="128"/>
      <c r="QJ156" s="128"/>
      <c r="QK156" s="128"/>
      <c r="QL156" s="128"/>
      <c r="QM156" s="128"/>
      <c r="QN156" s="128"/>
      <c r="QO156" s="128"/>
      <c r="QP156" s="128"/>
      <c r="QQ156" s="128"/>
      <c r="QR156" s="128"/>
      <c r="QS156" s="128"/>
      <c r="QT156" s="128"/>
      <c r="QU156" s="128"/>
      <c r="QV156" s="128"/>
      <c r="QW156" s="128"/>
      <c r="QX156" s="128"/>
      <c r="QY156" s="128"/>
      <c r="QZ156" s="128"/>
      <c r="RA156" s="128"/>
      <c r="RB156" s="128"/>
      <c r="RC156" s="128"/>
      <c r="RD156" s="128"/>
      <c r="RE156" s="128"/>
      <c r="RF156" s="128"/>
      <c r="RG156" s="128"/>
      <c r="RH156" s="128"/>
      <c r="RI156" s="128"/>
      <c r="RJ156" s="128"/>
      <c r="RK156" s="128"/>
      <c r="RL156" s="128"/>
      <c r="RM156" s="128"/>
      <c r="RN156" s="128"/>
      <c r="RO156" s="128"/>
      <c r="RP156" s="128"/>
      <c r="RQ156" s="128"/>
      <c r="RR156" s="105"/>
      <c r="RS156" s="113"/>
      <c r="RT156" s="105"/>
      <c r="RU156" s="105"/>
      <c r="RV156" s="105"/>
      <c r="RW156" s="105"/>
      <c r="RX156" s="105"/>
      <c r="RY156" s="105"/>
      <c r="RZ156" s="105"/>
      <c r="SA156" s="105"/>
      <c r="SB156" s="105"/>
      <c r="SC156" s="105"/>
      <c r="SD156" s="106"/>
      <c r="SE156" s="106"/>
      <c r="SF156" s="106"/>
      <c r="SG156" s="106"/>
      <c r="SH156" s="107"/>
      <c r="SI156" s="107"/>
      <c r="SJ156" s="107"/>
      <c r="SK156" s="107"/>
      <c r="SL156" s="108"/>
      <c r="SM156" s="109"/>
      <c r="SN156" s="109"/>
      <c r="SO156" s="109"/>
      <c r="SP156" s="109"/>
      <c r="SQ156" s="110"/>
      <c r="SR156" s="110"/>
      <c r="SS156" s="110"/>
      <c r="ST156" s="110"/>
      <c r="SU156" s="111"/>
      <c r="SV156" s="111"/>
      <c r="SW156" s="111"/>
      <c r="SX156" s="111"/>
      <c r="SY156" s="162"/>
      <c r="SZ156" s="162"/>
    </row>
    <row r="157" spans="1:520">
      <c r="A157" s="250"/>
      <c r="B157" s="250"/>
      <c r="C157" s="250"/>
      <c r="D157" s="115"/>
      <c r="E157" s="115"/>
      <c r="F157" s="115"/>
      <c r="G157" s="115"/>
      <c r="H157" s="115"/>
      <c r="I157" s="115"/>
      <c r="J157" s="115"/>
      <c r="K157" s="115"/>
      <c r="L157" s="152"/>
      <c r="M157" s="152"/>
      <c r="N157" s="115"/>
      <c r="O157" s="115"/>
      <c r="P157" s="115"/>
      <c r="Q157" s="115"/>
      <c r="R157" s="115"/>
      <c r="S157" s="115"/>
      <c r="T157" s="115"/>
      <c r="U157" s="115"/>
      <c r="V157" s="115"/>
      <c r="W157" s="115"/>
      <c r="X157" s="115"/>
      <c r="Y157" s="115"/>
      <c r="Z157" s="115"/>
      <c r="AA157" s="115"/>
      <c r="AB157" s="115"/>
      <c r="AC157" s="115"/>
      <c r="AD157" s="115"/>
      <c r="AE157" s="115"/>
      <c r="AF157" s="115"/>
      <c r="AG157" s="115"/>
      <c r="AH157" s="115"/>
      <c r="AI157" s="115"/>
      <c r="AJ157" s="115"/>
      <c r="AK157" s="115"/>
      <c r="AL157" s="115"/>
      <c r="AM157" s="115"/>
      <c r="AN157" s="115"/>
      <c r="AO157" s="115"/>
      <c r="AP157" s="115"/>
      <c r="AQ157" s="115"/>
      <c r="AR157" s="115"/>
      <c r="AS157" s="115"/>
      <c r="AT157" s="115"/>
      <c r="AU157" s="115"/>
      <c r="AV157" s="115"/>
      <c r="AW157" s="115"/>
      <c r="AX157" s="115"/>
      <c r="AY157" s="115"/>
      <c r="AZ157" s="115"/>
      <c r="BA157" s="115"/>
      <c r="BB157" s="115"/>
      <c r="BC157" s="115"/>
      <c r="BD157" s="115"/>
      <c r="BE157" s="115"/>
      <c r="BF157" s="191"/>
      <c r="BG157" s="115"/>
      <c r="BH157" s="115"/>
      <c r="BI157" s="115"/>
      <c r="BJ157" s="115"/>
      <c r="BK157" s="115"/>
      <c r="BL157" s="115"/>
      <c r="BM157" s="115"/>
      <c r="BN157" s="115"/>
      <c r="BO157" s="115"/>
      <c r="BP157" s="115"/>
      <c r="BQ157" s="115"/>
      <c r="BR157" s="115"/>
      <c r="BS157" s="115"/>
      <c r="BT157" s="115"/>
      <c r="BU157" s="115"/>
      <c r="BV157" s="115"/>
      <c r="BW157" s="115"/>
      <c r="BX157" s="115"/>
      <c r="BY157" s="115"/>
      <c r="BZ157" s="115"/>
      <c r="CA157" s="115"/>
      <c r="CB157" s="115"/>
      <c r="CC157" s="115"/>
      <c r="CD157" s="115"/>
      <c r="CE157" s="115"/>
      <c r="CF157" s="115"/>
      <c r="CG157" s="115"/>
      <c r="CH157" s="115"/>
      <c r="CI157" s="115"/>
      <c r="CJ157" s="115"/>
      <c r="CK157" s="115"/>
      <c r="CL157" s="115"/>
      <c r="CM157" s="115"/>
      <c r="CN157" s="115"/>
      <c r="CO157" s="115"/>
      <c r="CP157" s="115"/>
      <c r="CQ157" s="115"/>
      <c r="CR157" s="115"/>
      <c r="CS157" s="115"/>
      <c r="CT157" s="115"/>
      <c r="CU157" s="115"/>
      <c r="CV157" s="115"/>
      <c r="CW157" s="115"/>
      <c r="CX157" s="115"/>
      <c r="CY157" s="115"/>
      <c r="CZ157" s="115"/>
      <c r="DA157" s="115"/>
      <c r="DB157" s="115"/>
      <c r="DC157" s="115"/>
      <c r="DD157" s="115"/>
      <c r="DE157" s="115"/>
      <c r="DF157" s="115"/>
      <c r="DG157" s="115"/>
      <c r="DH157" s="115"/>
      <c r="DI157" s="115"/>
      <c r="DJ157" s="115"/>
      <c r="DK157" s="115"/>
      <c r="DL157" s="115"/>
      <c r="DM157" s="115"/>
      <c r="DN157" s="172"/>
      <c r="DO157" s="115"/>
      <c r="DP157" s="115"/>
      <c r="DQ157" s="115"/>
      <c r="DR157" s="115"/>
      <c r="DS157" s="115"/>
      <c r="DT157" s="115"/>
      <c r="DU157" s="115"/>
      <c r="DV157" s="115"/>
      <c r="DW157" s="250"/>
      <c r="DX157" s="115"/>
      <c r="DY157" s="115"/>
      <c r="DZ157" s="115"/>
      <c r="EA157" s="115"/>
      <c r="EB157" s="115"/>
      <c r="EC157" s="115"/>
      <c r="ED157" s="115"/>
      <c r="EE157" s="161"/>
      <c r="EF157" s="262"/>
      <c r="EG157" s="161"/>
      <c r="EH157" s="129"/>
      <c r="EI157" s="129"/>
      <c r="EJ157" s="129"/>
      <c r="EK157" s="129"/>
      <c r="EL157" s="129"/>
      <c r="EM157" s="129"/>
      <c r="EN157" s="129"/>
      <c r="EO157" s="129"/>
      <c r="EP157" s="153"/>
      <c r="EQ157" s="153"/>
      <c r="ER157" s="129"/>
      <c r="ES157" s="129"/>
      <c r="ET157" s="129"/>
      <c r="EU157" s="129"/>
      <c r="EV157" s="129"/>
      <c r="EW157" s="129"/>
      <c r="EX157" s="129"/>
      <c r="EY157" s="129"/>
      <c r="EZ157" s="129"/>
      <c r="FA157" s="129"/>
      <c r="FB157" s="129"/>
      <c r="FC157" s="129"/>
      <c r="FD157" s="129"/>
      <c r="FE157" s="129"/>
      <c r="FF157" s="129"/>
      <c r="FG157" s="129"/>
      <c r="FH157" s="129"/>
      <c r="FI157" s="129"/>
      <c r="FJ157" s="129"/>
      <c r="FK157" s="129"/>
      <c r="FL157" s="129"/>
      <c r="FM157" s="129"/>
      <c r="FN157" s="129"/>
      <c r="FO157" s="129"/>
      <c r="FP157" s="129"/>
      <c r="FQ157" s="129"/>
      <c r="FR157" s="129"/>
      <c r="FS157" s="129"/>
      <c r="FT157" s="129"/>
      <c r="FU157" s="129"/>
      <c r="FV157" s="129"/>
      <c r="FW157" s="129"/>
      <c r="FX157" s="129"/>
      <c r="FY157" s="129"/>
      <c r="FZ157" s="129"/>
      <c r="GA157" s="129"/>
      <c r="GB157" s="129"/>
      <c r="GC157" s="129"/>
      <c r="GD157" s="129"/>
      <c r="GE157" s="129"/>
      <c r="GF157" s="129"/>
      <c r="GG157" s="129"/>
      <c r="GH157" s="129"/>
      <c r="GI157" s="129"/>
      <c r="GJ157" s="129"/>
      <c r="GK157" s="129"/>
      <c r="GL157" s="129"/>
      <c r="GM157" s="129"/>
      <c r="GN157" s="129"/>
      <c r="GO157" s="129"/>
      <c r="GP157" s="129"/>
      <c r="GQ157" s="129"/>
      <c r="GR157" s="129"/>
      <c r="GS157" s="129"/>
      <c r="GT157" s="129"/>
      <c r="GU157" s="129"/>
      <c r="GV157" s="129"/>
      <c r="GW157" s="129"/>
      <c r="GX157" s="129"/>
      <c r="GY157" s="129"/>
      <c r="GZ157" s="129"/>
      <c r="HA157" s="129"/>
      <c r="HB157" s="129"/>
      <c r="HC157" s="129"/>
      <c r="HD157" s="186"/>
      <c r="HE157" s="129"/>
      <c r="HF157" s="129"/>
      <c r="HG157" s="129"/>
      <c r="HH157" s="129"/>
      <c r="HI157" s="129"/>
      <c r="HJ157" s="129"/>
      <c r="HK157" s="129"/>
      <c r="HL157" s="129"/>
      <c r="HM157" s="129"/>
      <c r="HN157" s="129"/>
      <c r="HO157" s="129"/>
      <c r="HP157" s="129"/>
      <c r="HQ157" s="129"/>
      <c r="HR157" s="129"/>
      <c r="HS157" s="129"/>
      <c r="HT157" s="129"/>
      <c r="HU157" s="129"/>
      <c r="HV157" s="129"/>
      <c r="HW157" s="129"/>
      <c r="HX157" s="129"/>
      <c r="HY157" s="129"/>
      <c r="HZ157" s="129"/>
      <c r="IA157" s="129"/>
      <c r="IB157" s="129"/>
      <c r="IC157" s="129"/>
      <c r="ID157" s="129"/>
      <c r="IE157" s="129"/>
      <c r="IF157" s="129"/>
      <c r="IG157" s="129"/>
      <c r="IH157" s="129"/>
      <c r="II157" s="129"/>
      <c r="IJ157" s="129"/>
      <c r="IK157" s="129"/>
      <c r="IL157" s="177"/>
      <c r="IM157" s="129"/>
      <c r="IN157" s="129"/>
      <c r="IO157" s="129"/>
      <c r="IP157" s="129"/>
      <c r="IQ157" s="129"/>
      <c r="IR157" s="266"/>
      <c r="IS157" s="266"/>
      <c r="IT157" s="266"/>
      <c r="IU157" s="142"/>
      <c r="IV157" s="142"/>
      <c r="IW157" s="142"/>
      <c r="IX157" s="142"/>
      <c r="IY157" s="142"/>
      <c r="IZ157" s="142"/>
      <c r="JA157" s="142"/>
      <c r="JB157" s="142"/>
      <c r="JC157" s="154"/>
      <c r="JD157" s="154"/>
      <c r="JE157" s="142"/>
      <c r="JF157" s="142"/>
      <c r="JG157" s="142"/>
      <c r="JH157" s="142"/>
      <c r="JI157" s="142"/>
      <c r="JJ157" s="142"/>
      <c r="JK157" s="142"/>
      <c r="JL157" s="142"/>
      <c r="JM157" s="142"/>
      <c r="JN157" s="142"/>
      <c r="JO157" s="142"/>
      <c r="JP157" s="142"/>
      <c r="JQ157" s="142"/>
      <c r="JR157" s="142"/>
      <c r="JS157" s="142"/>
      <c r="JT157" s="142"/>
      <c r="JU157" s="145"/>
      <c r="JV157" s="142"/>
      <c r="JW157" s="142"/>
      <c r="JX157" s="142"/>
      <c r="JY157" s="142"/>
      <c r="JZ157" s="142"/>
      <c r="KA157" s="142"/>
      <c r="KB157" s="142"/>
      <c r="KC157" s="142"/>
      <c r="KD157" s="142"/>
      <c r="KE157" s="142"/>
      <c r="KF157" s="142"/>
      <c r="KG157" s="142"/>
      <c r="KH157" s="142"/>
      <c r="KI157" s="142"/>
      <c r="KJ157" s="142"/>
      <c r="KK157" s="142"/>
      <c r="KL157" s="142"/>
      <c r="KM157" s="142"/>
      <c r="KN157" s="142"/>
      <c r="KO157" s="142"/>
      <c r="KP157" s="142"/>
      <c r="KQ157" s="142"/>
      <c r="KR157" s="142"/>
      <c r="KS157" s="142"/>
      <c r="KT157" s="142"/>
      <c r="KU157" s="142"/>
      <c r="KV157" s="142"/>
      <c r="KW157" s="142"/>
      <c r="KX157" s="142"/>
      <c r="KY157" s="142"/>
      <c r="KZ157" s="142"/>
      <c r="LA157" s="142"/>
      <c r="LB157" s="142"/>
      <c r="LC157" s="142"/>
      <c r="LD157" s="142"/>
      <c r="LE157" s="142"/>
      <c r="LF157" s="142"/>
      <c r="LG157" s="142"/>
      <c r="LH157" s="142"/>
      <c r="LI157" s="142"/>
      <c r="LJ157" s="142"/>
      <c r="LK157" s="142"/>
      <c r="LL157" s="142"/>
      <c r="LM157" s="142"/>
      <c r="LN157" s="142"/>
      <c r="LO157" s="142"/>
      <c r="LP157" s="142"/>
      <c r="LQ157" s="194"/>
      <c r="LR157" s="142"/>
      <c r="LS157" s="142"/>
      <c r="LT157" s="142"/>
      <c r="LU157" s="142"/>
      <c r="LV157" s="142"/>
      <c r="LW157" s="142"/>
      <c r="LX157" s="142"/>
      <c r="LY157" s="142"/>
      <c r="LZ157" s="142"/>
      <c r="MA157" s="142"/>
      <c r="MB157" s="142"/>
      <c r="MC157" s="142"/>
      <c r="MD157" s="142"/>
      <c r="ME157" s="142"/>
      <c r="MF157" s="142"/>
      <c r="MG157" s="142"/>
      <c r="MH157" s="142"/>
      <c r="MI157" s="142"/>
      <c r="MJ157" s="142"/>
      <c r="MK157" s="142"/>
      <c r="ML157" s="142"/>
      <c r="MM157" s="142"/>
      <c r="MN157" s="142"/>
      <c r="MO157" s="142"/>
      <c r="MP157" s="142"/>
      <c r="MQ157" s="142"/>
      <c r="MR157" s="142"/>
      <c r="MS157" s="142"/>
      <c r="MT157" s="142"/>
      <c r="MU157" s="142"/>
      <c r="MV157" s="142"/>
      <c r="MW157" s="142"/>
      <c r="MX157" s="142"/>
      <c r="MY157" s="142"/>
      <c r="MZ157" s="142"/>
      <c r="NA157" s="181"/>
      <c r="NB157" s="142"/>
      <c r="NC157" s="142"/>
      <c r="ND157" s="142"/>
      <c r="NE157" s="271"/>
      <c r="NF157" s="271"/>
      <c r="NG157" s="271"/>
      <c r="NH157" s="128"/>
      <c r="NI157" s="128"/>
      <c r="NJ157" s="128"/>
      <c r="NK157" s="128"/>
      <c r="NL157" s="128"/>
      <c r="NM157" s="128"/>
      <c r="NN157" s="128"/>
      <c r="NO157" s="128"/>
      <c r="NP157" s="136"/>
      <c r="NQ157" s="136"/>
      <c r="NR157" s="128"/>
      <c r="NS157" s="128"/>
      <c r="NT157" s="128"/>
      <c r="NU157" s="128"/>
      <c r="NV157" s="128"/>
      <c r="NW157" s="128"/>
      <c r="NX157" s="128"/>
      <c r="NY157" s="128"/>
      <c r="NZ157" s="128"/>
      <c r="OA157" s="128"/>
      <c r="OB157" s="128"/>
      <c r="OC157" s="128"/>
      <c r="OD157" s="128"/>
      <c r="OE157" s="128"/>
      <c r="OF157" s="128"/>
      <c r="OG157" s="128"/>
      <c r="OH157" s="128"/>
      <c r="OI157" s="128"/>
      <c r="OJ157" s="128"/>
      <c r="OK157" s="128"/>
      <c r="OL157" s="128"/>
      <c r="OM157" s="128"/>
      <c r="ON157" s="128"/>
      <c r="OO157" s="128"/>
      <c r="OP157" s="128"/>
      <c r="OQ157" s="128"/>
      <c r="OR157" s="128"/>
      <c r="OS157" s="128"/>
      <c r="OT157" s="128"/>
      <c r="OU157" s="128"/>
      <c r="OV157" s="128"/>
      <c r="OW157" s="128"/>
      <c r="OX157" s="128"/>
      <c r="OY157" s="128"/>
      <c r="OZ157" s="128"/>
      <c r="PA157" s="128"/>
      <c r="PB157" s="128"/>
      <c r="PC157" s="128"/>
      <c r="PD157" s="128"/>
      <c r="PE157" s="128"/>
      <c r="PF157" s="128"/>
      <c r="PG157" s="128"/>
      <c r="PH157" s="128"/>
      <c r="PI157" s="128"/>
      <c r="PJ157" s="128"/>
      <c r="PK157" s="128"/>
      <c r="PL157" s="128"/>
      <c r="PM157" s="128"/>
      <c r="PN157" s="128"/>
      <c r="PO157" s="128"/>
      <c r="PP157" s="128"/>
      <c r="PQ157" s="128"/>
      <c r="PR157" s="128"/>
      <c r="PS157" s="128"/>
      <c r="PT157" s="128"/>
      <c r="PU157" s="128"/>
      <c r="PV157" s="128"/>
      <c r="PW157" s="128"/>
      <c r="PX157" s="128"/>
      <c r="PY157" s="128"/>
      <c r="PZ157" s="128"/>
      <c r="QA157" s="128"/>
      <c r="QB157" s="128"/>
      <c r="QC157" s="128"/>
      <c r="QD157" s="198"/>
      <c r="QE157" s="128"/>
      <c r="QF157" s="128"/>
      <c r="QG157" s="128"/>
      <c r="QH157" s="128"/>
      <c r="QI157" s="128"/>
      <c r="QJ157" s="128"/>
      <c r="QK157" s="128"/>
      <c r="QL157" s="128"/>
      <c r="QM157" s="128"/>
      <c r="QN157" s="128"/>
      <c r="QO157" s="128"/>
      <c r="QP157" s="128"/>
      <c r="QQ157" s="128"/>
      <c r="QR157" s="128"/>
      <c r="QS157" s="128"/>
      <c r="QT157" s="128"/>
      <c r="QU157" s="128"/>
      <c r="QV157" s="128"/>
      <c r="QW157" s="128"/>
      <c r="QX157" s="128"/>
      <c r="QY157" s="128"/>
      <c r="QZ157" s="128"/>
      <c r="RA157" s="128"/>
      <c r="RB157" s="128"/>
      <c r="RC157" s="128"/>
      <c r="RD157" s="128"/>
      <c r="RE157" s="128"/>
      <c r="RF157" s="128"/>
      <c r="RG157" s="128"/>
      <c r="RH157" s="128"/>
      <c r="RI157" s="128"/>
      <c r="RJ157" s="128"/>
      <c r="RK157" s="128"/>
      <c r="RL157" s="128"/>
      <c r="RM157" s="128"/>
      <c r="RN157" s="128"/>
      <c r="RO157" s="128"/>
      <c r="RP157" s="128"/>
      <c r="RQ157" s="128"/>
      <c r="RR157" s="105"/>
      <c r="RS157" s="113"/>
      <c r="RT157" s="105"/>
      <c r="RU157" s="105"/>
      <c r="RV157" s="105"/>
      <c r="RW157" s="105"/>
      <c r="RX157" s="105"/>
      <c r="RY157" s="105"/>
      <c r="RZ157" s="105"/>
      <c r="SA157" s="105"/>
      <c r="SB157" s="105"/>
      <c r="SC157" s="105"/>
      <c r="SD157" s="106"/>
      <c r="SE157" s="106"/>
      <c r="SF157" s="106"/>
      <c r="SG157" s="106"/>
      <c r="SH157" s="107"/>
      <c r="SI157" s="107"/>
      <c r="SJ157" s="107"/>
      <c r="SK157" s="107"/>
      <c r="SL157" s="108"/>
      <c r="SM157" s="109"/>
      <c r="SN157" s="109"/>
      <c r="SO157" s="109"/>
      <c r="SP157" s="109"/>
      <c r="SQ157" s="110"/>
      <c r="SR157" s="110"/>
      <c r="SS157" s="110"/>
      <c r="ST157" s="110"/>
      <c r="SU157" s="111"/>
      <c r="SV157" s="111"/>
      <c r="SW157" s="111"/>
      <c r="SX157" s="111"/>
      <c r="SY157" s="162"/>
      <c r="SZ157" s="162"/>
    </row>
    <row r="158" spans="1:520">
      <c r="A158" s="250"/>
      <c r="B158" s="250"/>
      <c r="C158" s="250"/>
      <c r="D158" s="115"/>
      <c r="E158" s="115"/>
      <c r="F158" s="115"/>
      <c r="G158" s="115"/>
      <c r="H158" s="115"/>
      <c r="I158" s="115"/>
      <c r="J158" s="115"/>
      <c r="K158" s="115"/>
      <c r="L158" s="152"/>
      <c r="M158" s="152"/>
      <c r="N158" s="115"/>
      <c r="O158" s="115"/>
      <c r="P158" s="115"/>
      <c r="Q158" s="115"/>
      <c r="R158" s="115"/>
      <c r="S158" s="115"/>
      <c r="T158" s="115"/>
      <c r="U158" s="115"/>
      <c r="V158" s="115"/>
      <c r="W158" s="115"/>
      <c r="X158" s="115"/>
      <c r="Y158" s="115"/>
      <c r="Z158" s="115"/>
      <c r="AA158" s="115"/>
      <c r="AB158" s="115"/>
      <c r="AC158" s="115"/>
      <c r="AD158" s="115"/>
      <c r="AE158" s="115"/>
      <c r="AF158" s="115"/>
      <c r="AG158" s="115"/>
      <c r="AH158" s="115"/>
      <c r="AI158" s="115"/>
      <c r="AJ158" s="115"/>
      <c r="AK158" s="115"/>
      <c r="AL158" s="115"/>
      <c r="AM158" s="115"/>
      <c r="AN158" s="115"/>
      <c r="AO158" s="115"/>
      <c r="AP158" s="115"/>
      <c r="AQ158" s="115"/>
      <c r="AR158" s="115"/>
      <c r="AS158" s="115"/>
      <c r="AT158" s="115"/>
      <c r="AU158" s="115"/>
      <c r="AV158" s="115"/>
      <c r="AW158" s="115"/>
      <c r="AX158" s="115"/>
      <c r="AY158" s="115"/>
      <c r="AZ158" s="115"/>
      <c r="BA158" s="115"/>
      <c r="BB158" s="115"/>
      <c r="BC158" s="115"/>
      <c r="BD158" s="115"/>
      <c r="BE158" s="115"/>
      <c r="BF158" s="191"/>
      <c r="BG158" s="115"/>
      <c r="BH158" s="115"/>
      <c r="BI158" s="115"/>
      <c r="BJ158" s="115"/>
      <c r="BK158" s="115"/>
      <c r="BL158" s="115"/>
      <c r="BM158" s="115"/>
      <c r="BN158" s="115"/>
      <c r="BO158" s="115"/>
      <c r="BP158" s="115"/>
      <c r="BQ158" s="115"/>
      <c r="BR158" s="115"/>
      <c r="BS158" s="115"/>
      <c r="BT158" s="115"/>
      <c r="BU158" s="115"/>
      <c r="BV158" s="115"/>
      <c r="BW158" s="115"/>
      <c r="BX158" s="115"/>
      <c r="BY158" s="115"/>
      <c r="BZ158" s="115"/>
      <c r="CA158" s="115"/>
      <c r="CB158" s="115"/>
      <c r="CC158" s="115"/>
      <c r="CD158" s="115"/>
      <c r="CE158" s="115"/>
      <c r="CF158" s="115"/>
      <c r="CG158" s="115"/>
      <c r="CH158" s="115"/>
      <c r="CI158" s="115"/>
      <c r="CJ158" s="115"/>
      <c r="CK158" s="115"/>
      <c r="CL158" s="115"/>
      <c r="CM158" s="115"/>
      <c r="CN158" s="115"/>
      <c r="CO158" s="115"/>
      <c r="CP158" s="115"/>
      <c r="CQ158" s="115"/>
      <c r="CR158" s="115"/>
      <c r="CS158" s="115"/>
      <c r="CT158" s="115"/>
      <c r="CU158" s="115"/>
      <c r="CV158" s="115"/>
      <c r="CW158" s="115"/>
      <c r="CX158" s="115"/>
      <c r="CY158" s="115"/>
      <c r="CZ158" s="115"/>
      <c r="DA158" s="115"/>
      <c r="DB158" s="115"/>
      <c r="DC158" s="115"/>
      <c r="DD158" s="115"/>
      <c r="DE158" s="115"/>
      <c r="DF158" s="115"/>
      <c r="DG158" s="115"/>
      <c r="DH158" s="115"/>
      <c r="DI158" s="115"/>
      <c r="DJ158" s="115"/>
      <c r="DK158" s="115"/>
      <c r="DL158" s="115"/>
      <c r="DM158" s="115"/>
      <c r="DN158" s="172"/>
      <c r="DO158" s="115"/>
      <c r="DP158" s="115"/>
      <c r="DQ158" s="115"/>
      <c r="DR158" s="115"/>
      <c r="DS158" s="115"/>
      <c r="DT158" s="115"/>
      <c r="DU158" s="115"/>
      <c r="DV158" s="115"/>
      <c r="DW158" s="250"/>
      <c r="DX158" s="115"/>
      <c r="DY158" s="115"/>
      <c r="DZ158" s="115"/>
      <c r="EA158" s="115"/>
      <c r="EB158" s="115"/>
      <c r="EC158" s="115"/>
      <c r="ED158" s="115"/>
      <c r="EE158" s="161"/>
      <c r="EF158" s="262"/>
      <c r="EG158" s="161"/>
      <c r="EH158" s="129"/>
      <c r="EI158" s="129"/>
      <c r="EJ158" s="129"/>
      <c r="EK158" s="129"/>
      <c r="EL158" s="129"/>
      <c r="EM158" s="129"/>
      <c r="EN158" s="129"/>
      <c r="EO158" s="129"/>
      <c r="EP158" s="153"/>
      <c r="EQ158" s="153"/>
      <c r="ER158" s="129"/>
      <c r="ES158" s="129"/>
      <c r="ET158" s="129"/>
      <c r="EU158" s="129"/>
      <c r="EV158" s="129"/>
      <c r="EW158" s="129"/>
      <c r="EX158" s="129"/>
      <c r="EY158" s="129"/>
      <c r="EZ158" s="129"/>
      <c r="FA158" s="129"/>
      <c r="FB158" s="129"/>
      <c r="FC158" s="129"/>
      <c r="FD158" s="129"/>
      <c r="FE158" s="129"/>
      <c r="FF158" s="129"/>
      <c r="FG158" s="129"/>
      <c r="FH158" s="129"/>
      <c r="FI158" s="129"/>
      <c r="FJ158" s="129"/>
      <c r="FK158" s="129"/>
      <c r="FL158" s="129"/>
      <c r="FM158" s="129"/>
      <c r="FN158" s="129"/>
      <c r="FO158" s="129"/>
      <c r="FP158" s="129"/>
      <c r="FQ158" s="129"/>
      <c r="FR158" s="129"/>
      <c r="FS158" s="129"/>
      <c r="FT158" s="129"/>
      <c r="FU158" s="129"/>
      <c r="FV158" s="129"/>
      <c r="FW158" s="129"/>
      <c r="FX158" s="129"/>
      <c r="FY158" s="129"/>
      <c r="FZ158" s="129"/>
      <c r="GA158" s="129"/>
      <c r="GB158" s="129"/>
      <c r="GC158" s="129"/>
      <c r="GD158" s="129"/>
      <c r="GE158" s="129"/>
      <c r="GF158" s="129"/>
      <c r="GG158" s="129"/>
      <c r="GH158" s="129"/>
      <c r="GI158" s="129"/>
      <c r="GJ158" s="129"/>
      <c r="GK158" s="129"/>
      <c r="GL158" s="129"/>
      <c r="GM158" s="129"/>
      <c r="GN158" s="129"/>
      <c r="GO158" s="129"/>
      <c r="GP158" s="129"/>
      <c r="GQ158" s="129"/>
      <c r="GR158" s="129"/>
      <c r="GS158" s="129"/>
      <c r="GT158" s="129"/>
      <c r="GU158" s="129"/>
      <c r="GV158" s="129"/>
      <c r="GW158" s="129"/>
      <c r="GX158" s="129"/>
      <c r="GY158" s="129"/>
      <c r="GZ158" s="129"/>
      <c r="HA158" s="129"/>
      <c r="HB158" s="129"/>
      <c r="HC158" s="129"/>
      <c r="HD158" s="186"/>
      <c r="HE158" s="129"/>
      <c r="HF158" s="129"/>
      <c r="HG158" s="129"/>
      <c r="HH158" s="129"/>
      <c r="HI158" s="129"/>
      <c r="HJ158" s="129"/>
      <c r="HK158" s="129"/>
      <c r="HL158" s="129"/>
      <c r="HM158" s="129"/>
      <c r="HN158" s="129"/>
      <c r="HO158" s="129"/>
      <c r="HP158" s="129"/>
      <c r="HQ158" s="129"/>
      <c r="HR158" s="129"/>
      <c r="HS158" s="129"/>
      <c r="HT158" s="129"/>
      <c r="HU158" s="129"/>
      <c r="HV158" s="129"/>
      <c r="HW158" s="129"/>
      <c r="HX158" s="129"/>
      <c r="HY158" s="129"/>
      <c r="HZ158" s="129"/>
      <c r="IA158" s="129"/>
      <c r="IB158" s="129"/>
      <c r="IC158" s="129"/>
      <c r="ID158" s="129"/>
      <c r="IE158" s="129"/>
      <c r="IF158" s="129"/>
      <c r="IG158" s="129"/>
      <c r="IH158" s="129"/>
      <c r="II158" s="129"/>
      <c r="IJ158" s="129"/>
      <c r="IK158" s="129"/>
      <c r="IL158" s="177"/>
      <c r="IM158" s="129"/>
      <c r="IN158" s="129"/>
      <c r="IO158" s="129"/>
      <c r="IP158" s="129"/>
      <c r="IQ158" s="129"/>
      <c r="IR158" s="266"/>
      <c r="IS158" s="266"/>
      <c r="IT158" s="266"/>
      <c r="IU158" s="142"/>
      <c r="IV158" s="142"/>
      <c r="IW158" s="142"/>
      <c r="IX158" s="142"/>
      <c r="IY158" s="142"/>
      <c r="IZ158" s="142"/>
      <c r="JA158" s="142"/>
      <c r="JB158" s="142"/>
      <c r="JC158" s="154"/>
      <c r="JD158" s="154"/>
      <c r="JE158" s="142"/>
      <c r="JF158" s="142"/>
      <c r="JG158" s="142"/>
      <c r="JH158" s="142"/>
      <c r="JI158" s="142"/>
      <c r="JJ158" s="142"/>
      <c r="JK158" s="142"/>
      <c r="JL158" s="142"/>
      <c r="JM158" s="142"/>
      <c r="JN158" s="142"/>
      <c r="JO158" s="142"/>
      <c r="JP158" s="142"/>
      <c r="JQ158" s="142"/>
      <c r="JR158" s="142"/>
      <c r="JS158" s="142"/>
      <c r="JT158" s="142"/>
      <c r="JU158" s="145"/>
      <c r="JV158" s="142"/>
      <c r="JW158" s="142"/>
      <c r="JX158" s="142"/>
      <c r="JY158" s="142"/>
      <c r="JZ158" s="142"/>
      <c r="KA158" s="142"/>
      <c r="KB158" s="142"/>
      <c r="KC158" s="142"/>
      <c r="KD158" s="142"/>
      <c r="KE158" s="142"/>
      <c r="KF158" s="142"/>
      <c r="KG158" s="142"/>
      <c r="KH158" s="142"/>
      <c r="KI158" s="142"/>
      <c r="KJ158" s="142"/>
      <c r="KK158" s="142"/>
      <c r="KL158" s="142"/>
      <c r="KM158" s="142"/>
      <c r="KN158" s="142"/>
      <c r="KO158" s="142"/>
      <c r="KP158" s="142"/>
      <c r="KQ158" s="142"/>
      <c r="KR158" s="142"/>
      <c r="KS158" s="142"/>
      <c r="KT158" s="142"/>
      <c r="KU158" s="142"/>
      <c r="KV158" s="142"/>
      <c r="KW158" s="142"/>
      <c r="KX158" s="142"/>
      <c r="KY158" s="142"/>
      <c r="KZ158" s="142"/>
      <c r="LA158" s="142"/>
      <c r="LB158" s="142"/>
      <c r="LC158" s="142"/>
      <c r="LD158" s="142"/>
      <c r="LE158" s="142"/>
      <c r="LF158" s="142"/>
      <c r="LG158" s="142"/>
      <c r="LH158" s="142"/>
      <c r="LI158" s="142"/>
      <c r="LJ158" s="142"/>
      <c r="LK158" s="142"/>
      <c r="LL158" s="142"/>
      <c r="LM158" s="142"/>
      <c r="LN158" s="142"/>
      <c r="LO158" s="142"/>
      <c r="LP158" s="142"/>
      <c r="LQ158" s="194"/>
      <c r="LR158" s="142"/>
      <c r="LS158" s="142"/>
      <c r="LT158" s="142"/>
      <c r="LU158" s="142"/>
      <c r="LV158" s="142"/>
      <c r="LW158" s="142"/>
      <c r="LX158" s="142"/>
      <c r="LY158" s="142"/>
      <c r="LZ158" s="142"/>
      <c r="MA158" s="142"/>
      <c r="MB158" s="142"/>
      <c r="MC158" s="142"/>
      <c r="MD158" s="142"/>
      <c r="ME158" s="142"/>
      <c r="MF158" s="142"/>
      <c r="MG158" s="142"/>
      <c r="MH158" s="142"/>
      <c r="MI158" s="142"/>
      <c r="MJ158" s="142"/>
      <c r="MK158" s="142"/>
      <c r="ML158" s="142"/>
      <c r="MM158" s="142"/>
      <c r="MN158" s="142"/>
      <c r="MO158" s="142"/>
      <c r="MP158" s="142"/>
      <c r="MQ158" s="142"/>
      <c r="MR158" s="142"/>
      <c r="MS158" s="142"/>
      <c r="MT158" s="142"/>
      <c r="MU158" s="142"/>
      <c r="MV158" s="142"/>
      <c r="MW158" s="142"/>
      <c r="MX158" s="142"/>
      <c r="MY158" s="142"/>
      <c r="MZ158" s="142"/>
      <c r="NA158" s="181"/>
      <c r="NB158" s="142"/>
      <c r="NC158" s="142"/>
      <c r="ND158" s="142"/>
      <c r="NE158" s="271"/>
      <c r="NF158" s="271"/>
      <c r="NG158" s="271"/>
      <c r="NH158" s="128"/>
      <c r="NI158" s="128"/>
      <c r="NJ158" s="128"/>
      <c r="NK158" s="128"/>
      <c r="NL158" s="128"/>
      <c r="NM158" s="128"/>
      <c r="NN158" s="128"/>
      <c r="NO158" s="128"/>
      <c r="NP158" s="136"/>
      <c r="NQ158" s="136"/>
      <c r="NR158" s="128"/>
      <c r="NS158" s="128"/>
      <c r="NT158" s="128"/>
      <c r="NU158" s="128"/>
      <c r="NV158" s="128"/>
      <c r="NW158" s="128"/>
      <c r="NX158" s="128"/>
      <c r="NY158" s="128"/>
      <c r="NZ158" s="128"/>
      <c r="OA158" s="128"/>
      <c r="OB158" s="128"/>
      <c r="OC158" s="128"/>
      <c r="OD158" s="128"/>
      <c r="OE158" s="128"/>
      <c r="OF158" s="128"/>
      <c r="OG158" s="128"/>
      <c r="OH158" s="128"/>
      <c r="OI158" s="128"/>
      <c r="OJ158" s="128"/>
      <c r="OK158" s="128"/>
      <c r="OL158" s="128"/>
      <c r="OM158" s="128"/>
      <c r="ON158" s="128"/>
      <c r="OO158" s="128"/>
      <c r="OP158" s="128"/>
      <c r="OQ158" s="128"/>
      <c r="OR158" s="128"/>
      <c r="OS158" s="128"/>
      <c r="OT158" s="128"/>
      <c r="OU158" s="128"/>
      <c r="OV158" s="128"/>
      <c r="OW158" s="128"/>
      <c r="OX158" s="128"/>
      <c r="OY158" s="128"/>
      <c r="OZ158" s="128"/>
      <c r="PA158" s="128"/>
      <c r="PB158" s="128"/>
      <c r="PC158" s="128"/>
      <c r="PD158" s="128"/>
      <c r="PE158" s="128"/>
      <c r="PF158" s="128"/>
      <c r="PG158" s="128"/>
      <c r="PH158" s="128"/>
      <c r="PI158" s="128"/>
      <c r="PJ158" s="128"/>
      <c r="PK158" s="128"/>
      <c r="PL158" s="128"/>
      <c r="PM158" s="128"/>
      <c r="PN158" s="128"/>
      <c r="PO158" s="128"/>
      <c r="PP158" s="128"/>
      <c r="PQ158" s="128"/>
      <c r="PR158" s="128"/>
      <c r="PS158" s="128"/>
      <c r="PT158" s="128"/>
      <c r="PU158" s="128"/>
      <c r="PV158" s="128"/>
      <c r="PW158" s="128"/>
      <c r="PX158" s="128"/>
      <c r="PY158" s="128"/>
      <c r="PZ158" s="128"/>
      <c r="QA158" s="128"/>
      <c r="QB158" s="128"/>
      <c r="QC158" s="128"/>
      <c r="QD158" s="198"/>
      <c r="QE158" s="128"/>
      <c r="QF158" s="128"/>
      <c r="QG158" s="128"/>
      <c r="QH158" s="128"/>
      <c r="QI158" s="128"/>
      <c r="QJ158" s="128"/>
      <c r="QK158" s="128"/>
      <c r="QL158" s="128"/>
      <c r="QM158" s="128"/>
      <c r="QN158" s="128"/>
      <c r="QO158" s="128"/>
      <c r="QP158" s="128"/>
      <c r="QQ158" s="128"/>
      <c r="QR158" s="128"/>
      <c r="QS158" s="128"/>
      <c r="QT158" s="128"/>
      <c r="QU158" s="128"/>
      <c r="QV158" s="128"/>
      <c r="QW158" s="128"/>
      <c r="QX158" s="128"/>
      <c r="QY158" s="128"/>
      <c r="QZ158" s="128"/>
      <c r="RA158" s="128"/>
      <c r="RB158" s="128"/>
      <c r="RC158" s="128"/>
      <c r="RD158" s="128"/>
      <c r="RE158" s="128"/>
      <c r="RF158" s="128"/>
      <c r="RG158" s="128"/>
      <c r="RH158" s="128"/>
      <c r="RI158" s="128"/>
      <c r="RJ158" s="128"/>
      <c r="RK158" s="128"/>
      <c r="RL158" s="128"/>
      <c r="RM158" s="128"/>
      <c r="RN158" s="128"/>
      <c r="RO158" s="128"/>
      <c r="RP158" s="128"/>
      <c r="RQ158" s="128"/>
      <c r="RR158" s="105"/>
      <c r="RS158" s="113"/>
      <c r="RT158" s="105"/>
      <c r="RU158" s="105"/>
      <c r="RV158" s="105"/>
      <c r="RW158" s="105"/>
      <c r="RX158" s="105"/>
      <c r="RY158" s="105"/>
      <c r="RZ158" s="105"/>
      <c r="SA158" s="105"/>
      <c r="SB158" s="105"/>
      <c r="SC158" s="105"/>
      <c r="SD158" s="106"/>
      <c r="SE158" s="106"/>
      <c r="SF158" s="106"/>
      <c r="SG158" s="106"/>
      <c r="SH158" s="107"/>
      <c r="SI158" s="107"/>
      <c r="SJ158" s="107"/>
      <c r="SK158" s="107"/>
      <c r="SL158" s="108"/>
      <c r="SM158" s="109"/>
      <c r="SN158" s="109"/>
      <c r="SO158" s="109"/>
      <c r="SP158" s="109"/>
      <c r="SQ158" s="110"/>
      <c r="SR158" s="110"/>
      <c r="SS158" s="110"/>
      <c r="ST158" s="110"/>
      <c r="SU158" s="111"/>
      <c r="SV158" s="111"/>
      <c r="SW158" s="111"/>
      <c r="SX158" s="111"/>
      <c r="SY158" s="162"/>
      <c r="SZ158" s="162"/>
    </row>
    <row r="159" spans="1:520">
      <c r="A159" s="250"/>
      <c r="B159" s="250"/>
      <c r="C159" s="250"/>
      <c r="D159" s="115"/>
      <c r="E159" s="115"/>
      <c r="F159" s="115"/>
      <c r="G159" s="115"/>
      <c r="H159" s="115"/>
      <c r="I159" s="115"/>
      <c r="J159" s="115"/>
      <c r="K159" s="115"/>
      <c r="L159" s="152"/>
      <c r="M159" s="152"/>
      <c r="N159" s="115"/>
      <c r="O159" s="115"/>
      <c r="P159" s="115"/>
      <c r="Q159" s="115"/>
      <c r="R159" s="115"/>
      <c r="S159" s="115"/>
      <c r="T159" s="115"/>
      <c r="U159" s="115"/>
      <c r="V159" s="115"/>
      <c r="W159" s="115"/>
      <c r="X159" s="115"/>
      <c r="Y159" s="115"/>
      <c r="Z159" s="115"/>
      <c r="AA159" s="115"/>
      <c r="AB159" s="115"/>
      <c r="AC159" s="115"/>
      <c r="AD159" s="115"/>
      <c r="AE159" s="115"/>
      <c r="AF159" s="115"/>
      <c r="AG159" s="115"/>
      <c r="AH159" s="115"/>
      <c r="AI159" s="115"/>
      <c r="AJ159" s="115"/>
      <c r="AK159" s="115"/>
      <c r="AL159" s="115"/>
      <c r="AM159" s="115"/>
      <c r="AN159" s="115"/>
      <c r="AO159" s="115"/>
      <c r="AP159" s="115"/>
      <c r="AQ159" s="115"/>
      <c r="AR159" s="115"/>
      <c r="AS159" s="115"/>
      <c r="AT159" s="115"/>
      <c r="AU159" s="115"/>
      <c r="AV159" s="115"/>
      <c r="AW159" s="115"/>
      <c r="AX159" s="115"/>
      <c r="AY159" s="115"/>
      <c r="AZ159" s="115"/>
      <c r="BA159" s="115"/>
      <c r="BB159" s="115"/>
      <c r="BC159" s="115"/>
      <c r="BD159" s="115"/>
      <c r="BE159" s="115"/>
      <c r="BF159" s="191"/>
      <c r="BG159" s="115"/>
      <c r="BH159" s="115"/>
      <c r="BI159" s="115"/>
      <c r="BJ159" s="115"/>
      <c r="BK159" s="115"/>
      <c r="BL159" s="115"/>
      <c r="BM159" s="115"/>
      <c r="BN159" s="115"/>
      <c r="BO159" s="115"/>
      <c r="BP159" s="115"/>
      <c r="BQ159" s="115"/>
      <c r="BR159" s="115"/>
      <c r="BS159" s="115"/>
      <c r="BT159" s="115"/>
      <c r="BU159" s="115"/>
      <c r="BV159" s="115"/>
      <c r="BW159" s="115"/>
      <c r="BX159" s="115"/>
      <c r="BY159" s="115"/>
      <c r="BZ159" s="115"/>
      <c r="CA159" s="115"/>
      <c r="CB159" s="115"/>
      <c r="CC159" s="115"/>
      <c r="CD159" s="115"/>
      <c r="CE159" s="115"/>
      <c r="CF159" s="115"/>
      <c r="CG159" s="115"/>
      <c r="CH159" s="115"/>
      <c r="CI159" s="115"/>
      <c r="CJ159" s="115"/>
      <c r="CK159" s="115"/>
      <c r="CL159" s="115"/>
      <c r="CM159" s="115"/>
      <c r="CN159" s="115"/>
      <c r="CO159" s="115"/>
      <c r="CP159" s="115"/>
      <c r="CQ159" s="115"/>
      <c r="CR159" s="115"/>
      <c r="CS159" s="115"/>
      <c r="CT159" s="115"/>
      <c r="CU159" s="115"/>
      <c r="CV159" s="115"/>
      <c r="CW159" s="115"/>
      <c r="CX159" s="115"/>
      <c r="CY159" s="115"/>
      <c r="CZ159" s="115"/>
      <c r="DA159" s="115"/>
      <c r="DB159" s="115"/>
      <c r="DC159" s="115"/>
      <c r="DD159" s="115"/>
      <c r="DE159" s="115"/>
      <c r="DF159" s="115"/>
      <c r="DG159" s="115"/>
      <c r="DH159" s="115"/>
      <c r="DI159" s="115"/>
      <c r="DJ159" s="115"/>
      <c r="DK159" s="115"/>
      <c r="DL159" s="115"/>
      <c r="DM159" s="115"/>
      <c r="DN159" s="172"/>
      <c r="DO159" s="115"/>
      <c r="DP159" s="115"/>
      <c r="DQ159" s="115"/>
      <c r="DR159" s="115"/>
      <c r="DS159" s="115"/>
      <c r="DT159" s="115"/>
      <c r="DU159" s="115"/>
      <c r="DV159" s="115"/>
      <c r="DW159" s="250"/>
      <c r="DX159" s="115"/>
      <c r="DY159" s="115"/>
      <c r="DZ159" s="115"/>
      <c r="EA159" s="115"/>
      <c r="EB159" s="115"/>
      <c r="EC159" s="115"/>
      <c r="ED159" s="115"/>
      <c r="EE159" s="161"/>
      <c r="EF159" s="262"/>
      <c r="EG159" s="161"/>
      <c r="EH159" s="129"/>
      <c r="EI159" s="129"/>
      <c r="EJ159" s="129"/>
      <c r="EK159" s="129"/>
      <c r="EL159" s="129"/>
      <c r="EM159" s="129"/>
      <c r="EN159" s="129"/>
      <c r="EO159" s="129"/>
      <c r="EP159" s="153"/>
      <c r="EQ159" s="153"/>
      <c r="ER159" s="129"/>
      <c r="ES159" s="129"/>
      <c r="ET159" s="129"/>
      <c r="EU159" s="129"/>
      <c r="EV159" s="129"/>
      <c r="EW159" s="129"/>
      <c r="EX159" s="129"/>
      <c r="EY159" s="129"/>
      <c r="EZ159" s="129"/>
      <c r="FA159" s="129"/>
      <c r="FB159" s="129"/>
      <c r="FC159" s="129"/>
      <c r="FD159" s="129"/>
      <c r="FE159" s="129"/>
      <c r="FF159" s="129"/>
      <c r="FG159" s="129"/>
      <c r="FH159" s="129"/>
      <c r="FI159" s="129"/>
      <c r="FJ159" s="129"/>
      <c r="FK159" s="129"/>
      <c r="FL159" s="129"/>
      <c r="FM159" s="129"/>
      <c r="FN159" s="129"/>
      <c r="FO159" s="129"/>
      <c r="FP159" s="129"/>
      <c r="FQ159" s="129"/>
      <c r="FR159" s="129"/>
      <c r="FS159" s="129"/>
      <c r="FT159" s="129"/>
      <c r="FU159" s="129"/>
      <c r="FV159" s="129"/>
      <c r="FW159" s="129"/>
      <c r="FX159" s="129"/>
      <c r="FY159" s="129"/>
      <c r="FZ159" s="129"/>
      <c r="GA159" s="129"/>
      <c r="GB159" s="129"/>
      <c r="GC159" s="129"/>
      <c r="GD159" s="129"/>
      <c r="GE159" s="129"/>
      <c r="GF159" s="129"/>
      <c r="GG159" s="129"/>
      <c r="GH159" s="129"/>
      <c r="GI159" s="129"/>
      <c r="GJ159" s="129"/>
      <c r="GK159" s="129"/>
      <c r="GL159" s="129"/>
      <c r="GM159" s="129"/>
      <c r="GN159" s="129"/>
      <c r="GO159" s="129"/>
      <c r="GP159" s="129"/>
      <c r="GQ159" s="129"/>
      <c r="GR159" s="129"/>
      <c r="GS159" s="129"/>
      <c r="GT159" s="129"/>
      <c r="GU159" s="129"/>
      <c r="GV159" s="129"/>
      <c r="GW159" s="129"/>
      <c r="GX159" s="129"/>
      <c r="GY159" s="129"/>
      <c r="GZ159" s="129"/>
      <c r="HA159" s="129"/>
      <c r="HB159" s="129"/>
      <c r="HC159" s="129"/>
      <c r="HD159" s="186"/>
      <c r="HE159" s="129"/>
      <c r="HF159" s="129"/>
      <c r="HG159" s="129"/>
      <c r="HH159" s="129"/>
      <c r="HI159" s="129"/>
      <c r="HJ159" s="129"/>
      <c r="HK159" s="129"/>
      <c r="HL159" s="129"/>
      <c r="HM159" s="129"/>
      <c r="HN159" s="129"/>
      <c r="HO159" s="129"/>
      <c r="HP159" s="129"/>
      <c r="HQ159" s="129"/>
      <c r="HR159" s="129"/>
      <c r="HS159" s="129"/>
      <c r="HT159" s="129"/>
      <c r="HU159" s="129"/>
      <c r="HV159" s="129"/>
      <c r="HW159" s="129"/>
      <c r="HX159" s="129"/>
      <c r="HY159" s="129"/>
      <c r="HZ159" s="129"/>
      <c r="IA159" s="129"/>
      <c r="IB159" s="129"/>
      <c r="IC159" s="129"/>
      <c r="ID159" s="129"/>
      <c r="IE159" s="129"/>
      <c r="IF159" s="129"/>
      <c r="IG159" s="129"/>
      <c r="IH159" s="129"/>
      <c r="II159" s="129"/>
      <c r="IJ159" s="129"/>
      <c r="IK159" s="129"/>
      <c r="IL159" s="177"/>
      <c r="IM159" s="129"/>
      <c r="IN159" s="129"/>
      <c r="IO159" s="129"/>
      <c r="IP159" s="129"/>
      <c r="IQ159" s="129"/>
      <c r="IR159" s="266"/>
      <c r="IS159" s="266"/>
      <c r="IT159" s="266"/>
      <c r="IU159" s="142"/>
      <c r="IV159" s="142"/>
      <c r="IW159" s="142"/>
      <c r="IX159" s="142"/>
      <c r="IY159" s="142"/>
      <c r="IZ159" s="142"/>
      <c r="JA159" s="142"/>
      <c r="JB159" s="142"/>
      <c r="JC159" s="154"/>
      <c r="JD159" s="154"/>
      <c r="JE159" s="142"/>
      <c r="JF159" s="142"/>
      <c r="JG159" s="142"/>
      <c r="JH159" s="142"/>
      <c r="JI159" s="142"/>
      <c r="JJ159" s="142"/>
      <c r="JK159" s="142"/>
      <c r="JL159" s="142"/>
      <c r="JM159" s="142"/>
      <c r="JN159" s="142"/>
      <c r="JO159" s="142"/>
      <c r="JP159" s="142"/>
      <c r="JQ159" s="142"/>
      <c r="JR159" s="142"/>
      <c r="JS159" s="142"/>
      <c r="JT159" s="142"/>
      <c r="JU159" s="145"/>
      <c r="JV159" s="142"/>
      <c r="JW159" s="142"/>
      <c r="JX159" s="142"/>
      <c r="JY159" s="142"/>
      <c r="JZ159" s="142"/>
      <c r="KA159" s="142"/>
      <c r="KB159" s="142"/>
      <c r="KC159" s="142"/>
      <c r="KD159" s="142"/>
      <c r="KE159" s="142"/>
      <c r="KF159" s="142"/>
      <c r="KG159" s="142"/>
      <c r="KH159" s="142"/>
      <c r="KI159" s="142"/>
      <c r="KJ159" s="142"/>
      <c r="KK159" s="142"/>
      <c r="KL159" s="142"/>
      <c r="KM159" s="142"/>
      <c r="KN159" s="142"/>
      <c r="KO159" s="142"/>
      <c r="KP159" s="142"/>
      <c r="KQ159" s="142"/>
      <c r="KR159" s="142"/>
      <c r="KS159" s="142"/>
      <c r="KT159" s="142"/>
      <c r="KU159" s="142"/>
      <c r="KV159" s="142"/>
      <c r="KW159" s="142"/>
      <c r="KX159" s="142"/>
      <c r="KY159" s="142"/>
      <c r="KZ159" s="142"/>
      <c r="LA159" s="142"/>
      <c r="LB159" s="142"/>
      <c r="LC159" s="142"/>
      <c r="LD159" s="142"/>
      <c r="LE159" s="142"/>
      <c r="LF159" s="142"/>
      <c r="LG159" s="142"/>
      <c r="LH159" s="142"/>
      <c r="LI159" s="142"/>
      <c r="LJ159" s="142"/>
      <c r="LK159" s="142"/>
      <c r="LL159" s="142"/>
      <c r="LM159" s="142"/>
      <c r="LN159" s="142"/>
      <c r="LO159" s="142"/>
      <c r="LP159" s="142"/>
      <c r="LQ159" s="194"/>
      <c r="LR159" s="142"/>
      <c r="LS159" s="142"/>
      <c r="LT159" s="142"/>
      <c r="LU159" s="142"/>
      <c r="LV159" s="142"/>
      <c r="LW159" s="142"/>
      <c r="LX159" s="142"/>
      <c r="LY159" s="142"/>
      <c r="LZ159" s="142"/>
      <c r="MA159" s="142"/>
      <c r="MB159" s="142"/>
      <c r="MC159" s="142"/>
      <c r="MD159" s="142"/>
      <c r="ME159" s="142"/>
      <c r="MF159" s="142"/>
      <c r="MG159" s="142"/>
      <c r="MH159" s="142"/>
      <c r="MI159" s="142"/>
      <c r="MJ159" s="142"/>
      <c r="MK159" s="142"/>
      <c r="ML159" s="142"/>
      <c r="MM159" s="142"/>
      <c r="MN159" s="142"/>
      <c r="MO159" s="142"/>
      <c r="MP159" s="142"/>
      <c r="MQ159" s="142"/>
      <c r="MR159" s="142"/>
      <c r="MS159" s="142"/>
      <c r="MT159" s="142"/>
      <c r="MU159" s="142"/>
      <c r="MV159" s="142"/>
      <c r="MW159" s="142"/>
      <c r="MX159" s="142"/>
      <c r="MY159" s="142"/>
      <c r="MZ159" s="142"/>
      <c r="NA159" s="181"/>
      <c r="NB159" s="142"/>
      <c r="NC159" s="142"/>
      <c r="ND159" s="142"/>
      <c r="NE159" s="271"/>
      <c r="NF159" s="271"/>
      <c r="NG159" s="271"/>
      <c r="NH159" s="128"/>
      <c r="NI159" s="128"/>
      <c r="NJ159" s="128"/>
      <c r="NK159" s="128"/>
      <c r="NL159" s="128"/>
      <c r="NM159" s="128"/>
      <c r="NN159" s="128"/>
      <c r="NO159" s="128"/>
      <c r="NP159" s="136"/>
      <c r="NQ159" s="136"/>
      <c r="NR159" s="128"/>
      <c r="NS159" s="128"/>
      <c r="NT159" s="128"/>
      <c r="NU159" s="128"/>
      <c r="NV159" s="128"/>
      <c r="NW159" s="128"/>
      <c r="NX159" s="128"/>
      <c r="NY159" s="128"/>
      <c r="NZ159" s="128"/>
      <c r="OA159" s="128"/>
      <c r="OB159" s="128"/>
      <c r="OC159" s="128"/>
      <c r="OD159" s="128"/>
      <c r="OE159" s="128"/>
      <c r="OF159" s="128"/>
      <c r="OG159" s="128"/>
      <c r="OH159" s="128"/>
      <c r="OI159" s="128"/>
      <c r="OJ159" s="128"/>
      <c r="OK159" s="128"/>
      <c r="OL159" s="128"/>
      <c r="OM159" s="128"/>
      <c r="ON159" s="128"/>
      <c r="OO159" s="128"/>
      <c r="OP159" s="128"/>
      <c r="OQ159" s="128"/>
      <c r="OR159" s="128"/>
      <c r="OS159" s="128"/>
      <c r="OT159" s="128"/>
      <c r="OU159" s="128"/>
      <c r="OV159" s="128"/>
      <c r="OW159" s="128"/>
      <c r="OX159" s="128"/>
      <c r="OY159" s="128"/>
      <c r="OZ159" s="128"/>
      <c r="PA159" s="128"/>
      <c r="PB159" s="128"/>
      <c r="PC159" s="128"/>
      <c r="PD159" s="128"/>
      <c r="PE159" s="128"/>
      <c r="PF159" s="128"/>
      <c r="PG159" s="128"/>
      <c r="PH159" s="128"/>
      <c r="PI159" s="128"/>
      <c r="PJ159" s="128"/>
      <c r="PK159" s="128"/>
      <c r="PL159" s="128"/>
      <c r="PM159" s="128"/>
      <c r="PN159" s="128"/>
      <c r="PO159" s="128"/>
      <c r="PP159" s="128"/>
      <c r="PQ159" s="128"/>
      <c r="PR159" s="128"/>
      <c r="PS159" s="128"/>
      <c r="PT159" s="128"/>
      <c r="PU159" s="128"/>
      <c r="PV159" s="128"/>
      <c r="PW159" s="128"/>
      <c r="PX159" s="128"/>
      <c r="PY159" s="128"/>
      <c r="PZ159" s="128"/>
      <c r="QA159" s="128"/>
      <c r="QB159" s="128"/>
      <c r="QC159" s="128"/>
      <c r="QD159" s="198"/>
      <c r="QE159" s="128"/>
      <c r="QF159" s="128"/>
      <c r="QG159" s="128"/>
      <c r="QH159" s="128"/>
      <c r="QI159" s="128"/>
      <c r="QJ159" s="128"/>
      <c r="QK159" s="128"/>
      <c r="QL159" s="128"/>
      <c r="QM159" s="128"/>
      <c r="QN159" s="128"/>
      <c r="QO159" s="128"/>
      <c r="QP159" s="128"/>
      <c r="QQ159" s="128"/>
      <c r="QR159" s="128"/>
      <c r="QS159" s="128"/>
      <c r="QT159" s="128"/>
      <c r="QU159" s="128"/>
      <c r="QV159" s="128"/>
      <c r="QW159" s="128"/>
      <c r="QX159" s="128"/>
      <c r="QY159" s="128"/>
      <c r="QZ159" s="128"/>
      <c r="RA159" s="128"/>
      <c r="RB159" s="128"/>
      <c r="RC159" s="128"/>
      <c r="RD159" s="128"/>
      <c r="RE159" s="128"/>
      <c r="RF159" s="128"/>
      <c r="RG159" s="128"/>
      <c r="RH159" s="128"/>
      <c r="RI159" s="128"/>
      <c r="RJ159" s="128"/>
      <c r="RK159" s="128"/>
      <c r="RL159" s="128"/>
      <c r="RM159" s="128"/>
      <c r="RN159" s="128"/>
      <c r="RO159" s="128"/>
      <c r="RP159" s="128"/>
      <c r="RQ159" s="128"/>
      <c r="RR159" s="105"/>
      <c r="RS159" s="113"/>
      <c r="RT159" s="105"/>
      <c r="RU159" s="105"/>
      <c r="RV159" s="105"/>
      <c r="RW159" s="105"/>
      <c r="RX159" s="105"/>
      <c r="RY159" s="105"/>
      <c r="RZ159" s="105"/>
      <c r="SA159" s="105"/>
      <c r="SB159" s="105"/>
      <c r="SC159" s="105"/>
      <c r="SD159" s="106"/>
      <c r="SE159" s="106"/>
      <c r="SF159" s="106"/>
      <c r="SG159" s="106"/>
      <c r="SH159" s="107"/>
      <c r="SI159" s="107"/>
      <c r="SJ159" s="107"/>
      <c r="SK159" s="107"/>
      <c r="SL159" s="108"/>
      <c r="SM159" s="109"/>
      <c r="SN159" s="109"/>
      <c r="SO159" s="109"/>
      <c r="SP159" s="109"/>
      <c r="SQ159" s="110"/>
      <c r="SR159" s="110"/>
      <c r="SS159" s="110"/>
      <c r="ST159" s="110"/>
      <c r="SU159" s="111"/>
      <c r="SV159" s="111"/>
      <c r="SW159" s="111"/>
      <c r="SX159" s="111"/>
      <c r="SY159" s="162"/>
      <c r="SZ159" s="162"/>
    </row>
    <row r="160" spans="1:520">
      <c r="A160" s="250"/>
      <c r="B160" s="250"/>
      <c r="C160" s="250"/>
      <c r="D160" s="115"/>
      <c r="E160" s="115"/>
      <c r="F160" s="115"/>
      <c r="G160" s="115"/>
      <c r="H160" s="115"/>
      <c r="I160" s="115"/>
      <c r="J160" s="115"/>
      <c r="K160" s="115"/>
      <c r="L160" s="152"/>
      <c r="M160" s="152"/>
      <c r="N160" s="115"/>
      <c r="O160" s="115"/>
      <c r="P160" s="115"/>
      <c r="Q160" s="115"/>
      <c r="R160" s="115"/>
      <c r="S160" s="115"/>
      <c r="T160" s="115"/>
      <c r="U160" s="115"/>
      <c r="V160" s="115"/>
      <c r="W160" s="115"/>
      <c r="X160" s="115"/>
      <c r="Y160" s="115"/>
      <c r="Z160" s="115"/>
      <c r="AA160" s="115"/>
      <c r="AB160" s="115"/>
      <c r="AC160" s="115"/>
      <c r="AD160" s="115"/>
      <c r="AE160" s="115"/>
      <c r="AF160" s="115"/>
      <c r="AG160" s="115"/>
      <c r="AH160" s="115"/>
      <c r="AI160" s="115"/>
      <c r="AJ160" s="115"/>
      <c r="AK160" s="115"/>
      <c r="AL160" s="115"/>
      <c r="AM160" s="115"/>
      <c r="AN160" s="115"/>
      <c r="AO160" s="115"/>
      <c r="AP160" s="115"/>
      <c r="AQ160" s="115"/>
      <c r="AR160" s="115"/>
      <c r="AS160" s="115"/>
      <c r="AT160" s="115"/>
      <c r="AU160" s="115"/>
      <c r="AV160" s="115"/>
      <c r="AW160" s="115"/>
      <c r="AX160" s="115"/>
      <c r="AY160" s="115"/>
      <c r="AZ160" s="115"/>
      <c r="BA160" s="115"/>
      <c r="BB160" s="115"/>
      <c r="BC160" s="115"/>
      <c r="BD160" s="115"/>
      <c r="BE160" s="115"/>
      <c r="BF160" s="191"/>
      <c r="BG160" s="115"/>
      <c r="BH160" s="115"/>
      <c r="BI160" s="115"/>
      <c r="BJ160" s="115"/>
      <c r="BK160" s="115"/>
      <c r="BL160" s="115"/>
      <c r="BM160" s="115"/>
      <c r="BN160" s="115"/>
      <c r="BO160" s="115"/>
      <c r="BP160" s="115"/>
      <c r="BQ160" s="115"/>
      <c r="BR160" s="115"/>
      <c r="BS160" s="115"/>
      <c r="BT160" s="115"/>
      <c r="BU160" s="115"/>
      <c r="BV160" s="115"/>
      <c r="BW160" s="115"/>
      <c r="BX160" s="115"/>
      <c r="BY160" s="115"/>
      <c r="BZ160" s="115"/>
      <c r="CA160" s="115"/>
      <c r="CB160" s="115"/>
      <c r="CC160" s="115"/>
      <c r="CD160" s="115"/>
      <c r="CE160" s="115"/>
      <c r="CF160" s="115"/>
      <c r="CG160" s="115"/>
      <c r="CH160" s="115"/>
      <c r="CI160" s="115"/>
      <c r="CJ160" s="115"/>
      <c r="CK160" s="115"/>
      <c r="CL160" s="115"/>
      <c r="CM160" s="115"/>
      <c r="CN160" s="115"/>
      <c r="CO160" s="115"/>
      <c r="CP160" s="115"/>
      <c r="CQ160" s="115"/>
      <c r="CR160" s="115"/>
      <c r="CS160" s="115"/>
      <c r="CT160" s="115"/>
      <c r="CU160" s="115"/>
      <c r="CV160" s="115"/>
      <c r="CW160" s="115"/>
      <c r="CX160" s="115"/>
      <c r="CY160" s="115"/>
      <c r="CZ160" s="115"/>
      <c r="DA160" s="115"/>
      <c r="DB160" s="115"/>
      <c r="DC160" s="115"/>
      <c r="DD160" s="115"/>
      <c r="DE160" s="115"/>
      <c r="DF160" s="115"/>
      <c r="DG160" s="115"/>
      <c r="DH160" s="115"/>
      <c r="DI160" s="115"/>
      <c r="DJ160" s="115"/>
      <c r="DK160" s="115"/>
      <c r="DL160" s="115"/>
      <c r="DM160" s="115"/>
      <c r="DN160" s="172"/>
      <c r="DO160" s="115"/>
      <c r="DP160" s="115"/>
      <c r="DQ160" s="115"/>
      <c r="DR160" s="115"/>
      <c r="DS160" s="115"/>
      <c r="DT160" s="115"/>
      <c r="DU160" s="115"/>
      <c r="DV160" s="115"/>
      <c r="DW160" s="250"/>
      <c r="DX160" s="115"/>
      <c r="DY160" s="115"/>
      <c r="DZ160" s="115"/>
      <c r="EA160" s="115"/>
      <c r="EB160" s="115"/>
      <c r="EC160" s="115"/>
      <c r="ED160" s="115"/>
      <c r="EE160" s="161"/>
      <c r="EF160" s="262"/>
      <c r="EG160" s="161"/>
      <c r="EH160" s="129"/>
      <c r="EI160" s="129"/>
      <c r="EJ160" s="129"/>
      <c r="EK160" s="129"/>
      <c r="EL160" s="129"/>
      <c r="EM160" s="129"/>
      <c r="EN160" s="129"/>
      <c r="EO160" s="129"/>
      <c r="EP160" s="153"/>
      <c r="EQ160" s="153"/>
      <c r="ER160" s="129"/>
      <c r="ES160" s="129"/>
      <c r="ET160" s="129"/>
      <c r="EU160" s="129"/>
      <c r="EV160" s="129"/>
      <c r="EW160" s="129"/>
      <c r="EX160" s="129"/>
      <c r="EY160" s="129"/>
      <c r="EZ160" s="129"/>
      <c r="FA160" s="129"/>
      <c r="FB160" s="129"/>
      <c r="FC160" s="129"/>
      <c r="FD160" s="129"/>
      <c r="FE160" s="129"/>
      <c r="FF160" s="129"/>
      <c r="FG160" s="129"/>
      <c r="FH160" s="129"/>
      <c r="FI160" s="129"/>
      <c r="FJ160" s="129"/>
      <c r="FK160" s="129"/>
      <c r="FL160" s="129"/>
      <c r="FM160" s="129"/>
      <c r="FN160" s="129"/>
      <c r="FO160" s="129"/>
      <c r="FP160" s="129"/>
      <c r="FQ160" s="129"/>
      <c r="FR160" s="129"/>
      <c r="FS160" s="129"/>
      <c r="FT160" s="129"/>
      <c r="FU160" s="129"/>
      <c r="FV160" s="129"/>
      <c r="FW160" s="129"/>
      <c r="FX160" s="129"/>
      <c r="FY160" s="129"/>
      <c r="FZ160" s="129"/>
      <c r="GA160" s="129"/>
      <c r="GB160" s="129"/>
      <c r="GC160" s="129"/>
      <c r="GD160" s="129"/>
      <c r="GE160" s="129"/>
      <c r="GF160" s="129"/>
      <c r="GG160" s="129"/>
      <c r="GH160" s="129"/>
      <c r="GI160" s="129"/>
      <c r="GJ160" s="129"/>
      <c r="GK160" s="129"/>
      <c r="GL160" s="129"/>
      <c r="GM160" s="129"/>
      <c r="GN160" s="129"/>
      <c r="GO160" s="129"/>
      <c r="GP160" s="129"/>
      <c r="GQ160" s="129"/>
      <c r="GR160" s="129"/>
      <c r="GS160" s="129"/>
      <c r="GT160" s="129"/>
      <c r="GU160" s="129"/>
      <c r="GV160" s="129"/>
      <c r="GW160" s="129"/>
      <c r="GX160" s="129"/>
      <c r="GY160" s="129"/>
      <c r="GZ160" s="129"/>
      <c r="HA160" s="129"/>
      <c r="HB160" s="129"/>
      <c r="HC160" s="129"/>
      <c r="HD160" s="186"/>
      <c r="HE160" s="129"/>
      <c r="HF160" s="129"/>
      <c r="HG160" s="129"/>
      <c r="HH160" s="129"/>
      <c r="HI160" s="129"/>
      <c r="HJ160" s="129"/>
      <c r="HK160" s="129"/>
      <c r="HL160" s="129"/>
      <c r="HM160" s="129"/>
      <c r="HN160" s="129"/>
      <c r="HO160" s="129"/>
      <c r="HP160" s="129"/>
      <c r="HQ160" s="129"/>
      <c r="HR160" s="129"/>
      <c r="HS160" s="129"/>
      <c r="HT160" s="129"/>
      <c r="HU160" s="129"/>
      <c r="HV160" s="129"/>
      <c r="HW160" s="129"/>
      <c r="HX160" s="129"/>
      <c r="HY160" s="129"/>
      <c r="HZ160" s="129"/>
      <c r="IA160" s="129"/>
      <c r="IB160" s="129"/>
      <c r="IC160" s="129"/>
      <c r="ID160" s="129"/>
      <c r="IE160" s="129"/>
      <c r="IF160" s="129"/>
      <c r="IG160" s="129"/>
      <c r="IH160" s="129"/>
      <c r="II160" s="129"/>
      <c r="IJ160" s="129"/>
      <c r="IK160" s="129"/>
      <c r="IL160" s="177"/>
      <c r="IM160" s="129"/>
      <c r="IN160" s="129"/>
      <c r="IO160" s="129"/>
      <c r="IP160" s="129"/>
      <c r="IQ160" s="129"/>
      <c r="IR160" s="266"/>
      <c r="IS160" s="266"/>
      <c r="IT160" s="266"/>
      <c r="IU160" s="142"/>
      <c r="IV160" s="142"/>
      <c r="IW160" s="142"/>
      <c r="IX160" s="142"/>
      <c r="IY160" s="142"/>
      <c r="IZ160" s="142"/>
      <c r="JA160" s="142"/>
      <c r="JB160" s="142"/>
      <c r="JC160" s="154"/>
      <c r="JD160" s="154"/>
      <c r="JE160" s="142"/>
      <c r="JF160" s="142"/>
      <c r="JG160" s="142"/>
      <c r="JH160" s="142"/>
      <c r="JI160" s="142"/>
      <c r="JJ160" s="142"/>
      <c r="JK160" s="142"/>
      <c r="JL160" s="142"/>
      <c r="JM160" s="142"/>
      <c r="JN160" s="142"/>
      <c r="JO160" s="142"/>
      <c r="JP160" s="142"/>
      <c r="JQ160" s="142"/>
      <c r="JR160" s="142"/>
      <c r="JS160" s="142"/>
      <c r="JT160" s="142"/>
      <c r="JU160" s="145"/>
      <c r="JV160" s="142"/>
      <c r="JW160" s="142"/>
      <c r="JX160" s="142"/>
      <c r="JY160" s="142"/>
      <c r="JZ160" s="142"/>
      <c r="KA160" s="142"/>
      <c r="KB160" s="142"/>
      <c r="KC160" s="142"/>
      <c r="KD160" s="142"/>
      <c r="KE160" s="142"/>
      <c r="KF160" s="142"/>
      <c r="KG160" s="142"/>
      <c r="KH160" s="142"/>
      <c r="KI160" s="142"/>
      <c r="KJ160" s="142"/>
      <c r="KK160" s="142"/>
      <c r="KL160" s="142"/>
      <c r="KM160" s="142"/>
      <c r="KN160" s="142"/>
      <c r="KO160" s="142"/>
      <c r="KP160" s="142"/>
      <c r="KQ160" s="142"/>
      <c r="KR160" s="142"/>
      <c r="KS160" s="142"/>
      <c r="KT160" s="142"/>
      <c r="KU160" s="142"/>
      <c r="KV160" s="142"/>
      <c r="KW160" s="142"/>
      <c r="KX160" s="142"/>
      <c r="KY160" s="142"/>
      <c r="KZ160" s="142"/>
      <c r="LA160" s="142"/>
      <c r="LB160" s="142"/>
      <c r="LC160" s="142"/>
      <c r="LD160" s="142"/>
      <c r="LE160" s="142"/>
      <c r="LF160" s="142"/>
      <c r="LG160" s="142"/>
      <c r="LH160" s="142"/>
      <c r="LI160" s="142"/>
      <c r="LJ160" s="142"/>
      <c r="LK160" s="142"/>
      <c r="LL160" s="142"/>
      <c r="LM160" s="142"/>
      <c r="LN160" s="142"/>
      <c r="LO160" s="142"/>
      <c r="LP160" s="142"/>
      <c r="LQ160" s="194"/>
      <c r="LR160" s="142"/>
      <c r="LS160" s="142"/>
      <c r="LT160" s="142"/>
      <c r="LU160" s="142"/>
      <c r="LV160" s="142"/>
      <c r="LW160" s="142"/>
      <c r="LX160" s="142"/>
      <c r="LY160" s="142"/>
      <c r="LZ160" s="142"/>
      <c r="MA160" s="142"/>
      <c r="MB160" s="142"/>
      <c r="MC160" s="142"/>
      <c r="MD160" s="142"/>
      <c r="ME160" s="142"/>
      <c r="MF160" s="142"/>
      <c r="MG160" s="142"/>
      <c r="MH160" s="142"/>
      <c r="MI160" s="142"/>
      <c r="MJ160" s="142"/>
      <c r="MK160" s="142"/>
      <c r="ML160" s="142"/>
      <c r="MM160" s="142"/>
      <c r="MN160" s="142"/>
      <c r="MO160" s="142"/>
      <c r="MP160" s="142"/>
      <c r="MQ160" s="142"/>
      <c r="MR160" s="142"/>
      <c r="MS160" s="142"/>
      <c r="MT160" s="142"/>
      <c r="MU160" s="142"/>
      <c r="MV160" s="142"/>
      <c r="MW160" s="142"/>
      <c r="MX160" s="142"/>
      <c r="MY160" s="142"/>
      <c r="MZ160" s="142"/>
      <c r="NA160" s="181"/>
      <c r="NB160" s="142"/>
      <c r="NC160" s="142"/>
      <c r="ND160" s="142"/>
      <c r="NE160" s="271"/>
      <c r="NF160" s="271"/>
      <c r="NG160" s="271"/>
      <c r="NH160" s="128"/>
      <c r="NI160" s="128"/>
      <c r="NJ160" s="128"/>
      <c r="NK160" s="128"/>
      <c r="NL160" s="128"/>
      <c r="NM160" s="128"/>
      <c r="NN160" s="128"/>
      <c r="NO160" s="128"/>
      <c r="NP160" s="136"/>
      <c r="NQ160" s="136"/>
      <c r="NR160" s="128"/>
      <c r="NS160" s="128"/>
      <c r="NT160" s="128"/>
      <c r="NU160" s="128"/>
      <c r="NV160" s="128"/>
      <c r="NW160" s="128"/>
      <c r="NX160" s="128"/>
      <c r="NY160" s="128"/>
      <c r="NZ160" s="128"/>
      <c r="OA160" s="128"/>
      <c r="OB160" s="128"/>
      <c r="OC160" s="128"/>
      <c r="OD160" s="128"/>
      <c r="OE160" s="128"/>
      <c r="OF160" s="128"/>
      <c r="OG160" s="128"/>
      <c r="OH160" s="128"/>
      <c r="OI160" s="128"/>
      <c r="OJ160" s="128"/>
      <c r="OK160" s="128"/>
      <c r="OL160" s="128"/>
      <c r="OM160" s="128"/>
      <c r="ON160" s="128"/>
      <c r="OO160" s="128"/>
      <c r="OP160" s="128"/>
      <c r="OQ160" s="128"/>
      <c r="OR160" s="128"/>
      <c r="OS160" s="128"/>
      <c r="OT160" s="128"/>
      <c r="OU160" s="128"/>
      <c r="OV160" s="128"/>
      <c r="OW160" s="128"/>
      <c r="OX160" s="128"/>
      <c r="OY160" s="128"/>
      <c r="OZ160" s="128"/>
      <c r="PA160" s="128"/>
      <c r="PB160" s="128"/>
      <c r="PC160" s="128"/>
      <c r="PD160" s="128"/>
      <c r="PE160" s="128"/>
      <c r="PF160" s="128"/>
      <c r="PG160" s="128"/>
      <c r="PH160" s="128"/>
      <c r="PI160" s="128"/>
      <c r="PJ160" s="128"/>
      <c r="PK160" s="128"/>
      <c r="PL160" s="128"/>
      <c r="PM160" s="128"/>
      <c r="PN160" s="128"/>
      <c r="PO160" s="128"/>
      <c r="PP160" s="128"/>
      <c r="PQ160" s="128"/>
      <c r="PR160" s="128"/>
      <c r="PS160" s="128"/>
      <c r="PT160" s="128"/>
      <c r="PU160" s="128"/>
      <c r="PV160" s="128"/>
      <c r="PW160" s="128"/>
      <c r="PX160" s="128"/>
      <c r="PY160" s="128"/>
      <c r="PZ160" s="128"/>
      <c r="QA160" s="128"/>
      <c r="QB160" s="128"/>
      <c r="QC160" s="128"/>
      <c r="QD160" s="198"/>
      <c r="QE160" s="128"/>
      <c r="QF160" s="128"/>
      <c r="QG160" s="128"/>
      <c r="QH160" s="128"/>
      <c r="QI160" s="128"/>
      <c r="QJ160" s="128"/>
      <c r="QK160" s="128"/>
      <c r="QL160" s="128"/>
      <c r="QM160" s="128"/>
      <c r="QN160" s="128"/>
      <c r="QO160" s="128"/>
      <c r="QP160" s="128"/>
      <c r="QQ160" s="128"/>
      <c r="QR160" s="128"/>
      <c r="QS160" s="128"/>
      <c r="QT160" s="128"/>
      <c r="QU160" s="128"/>
      <c r="QV160" s="128"/>
      <c r="QW160" s="128"/>
      <c r="QX160" s="128"/>
      <c r="QY160" s="128"/>
      <c r="QZ160" s="128"/>
      <c r="RA160" s="128"/>
      <c r="RB160" s="128"/>
      <c r="RC160" s="128"/>
      <c r="RD160" s="128"/>
      <c r="RE160" s="128"/>
      <c r="RF160" s="128"/>
      <c r="RG160" s="128"/>
      <c r="RH160" s="128"/>
      <c r="RI160" s="128"/>
      <c r="RJ160" s="128"/>
      <c r="RK160" s="128"/>
      <c r="RL160" s="128"/>
      <c r="RM160" s="128"/>
      <c r="RN160" s="128"/>
      <c r="RO160" s="128"/>
      <c r="RP160" s="128"/>
      <c r="RQ160" s="128"/>
      <c r="RR160" s="105"/>
      <c r="RS160" s="113"/>
      <c r="RT160" s="105"/>
      <c r="RU160" s="105"/>
      <c r="RV160" s="105"/>
      <c r="RW160" s="105"/>
      <c r="RX160" s="105"/>
      <c r="RY160" s="105"/>
      <c r="RZ160" s="105"/>
      <c r="SA160" s="105"/>
      <c r="SB160" s="105"/>
      <c r="SC160" s="105"/>
      <c r="SD160" s="106"/>
      <c r="SE160" s="106"/>
      <c r="SF160" s="106"/>
      <c r="SG160" s="106"/>
      <c r="SH160" s="107"/>
      <c r="SI160" s="107"/>
      <c r="SJ160" s="107"/>
      <c r="SK160" s="107"/>
      <c r="SL160" s="108"/>
      <c r="SM160" s="109"/>
      <c r="SN160" s="109"/>
      <c r="SO160" s="109"/>
      <c r="SP160" s="109"/>
      <c r="SQ160" s="110"/>
      <c r="SR160" s="110"/>
      <c r="SS160" s="110"/>
      <c r="ST160" s="110"/>
      <c r="SU160" s="111"/>
      <c r="SV160" s="111"/>
      <c r="SW160" s="111"/>
      <c r="SX160" s="111"/>
      <c r="SY160" s="162"/>
      <c r="SZ160" s="162"/>
    </row>
    <row r="161" spans="1:520">
      <c r="A161" s="250"/>
      <c r="B161" s="250"/>
      <c r="C161" s="250"/>
      <c r="D161" s="115"/>
      <c r="E161" s="115"/>
      <c r="F161" s="115"/>
      <c r="G161" s="115"/>
      <c r="H161" s="115"/>
      <c r="I161" s="115"/>
      <c r="J161" s="115"/>
      <c r="K161" s="115"/>
      <c r="L161" s="152"/>
      <c r="M161" s="152"/>
      <c r="N161" s="115"/>
      <c r="O161" s="115"/>
      <c r="P161" s="115"/>
      <c r="Q161" s="115"/>
      <c r="R161" s="115"/>
      <c r="S161" s="115"/>
      <c r="T161" s="115"/>
      <c r="U161" s="115"/>
      <c r="V161" s="115"/>
      <c r="W161" s="115"/>
      <c r="X161" s="115"/>
      <c r="Y161" s="115"/>
      <c r="Z161" s="115"/>
      <c r="AA161" s="115"/>
      <c r="AB161" s="115"/>
      <c r="AC161" s="115"/>
      <c r="AD161" s="115"/>
      <c r="AE161" s="115"/>
      <c r="AF161" s="115"/>
      <c r="AG161" s="115"/>
      <c r="AH161" s="115"/>
      <c r="AI161" s="115"/>
      <c r="AJ161" s="115"/>
      <c r="AK161" s="115"/>
      <c r="AL161" s="115"/>
      <c r="AM161" s="115"/>
      <c r="AN161" s="115"/>
      <c r="AO161" s="115"/>
      <c r="AP161" s="115"/>
      <c r="AQ161" s="115"/>
      <c r="AR161" s="115"/>
      <c r="AS161" s="115"/>
      <c r="AT161" s="115"/>
      <c r="AU161" s="115"/>
      <c r="AV161" s="115"/>
      <c r="AW161" s="115"/>
      <c r="AX161" s="115"/>
      <c r="AY161" s="115"/>
      <c r="AZ161" s="115"/>
      <c r="BA161" s="115"/>
      <c r="BB161" s="115"/>
      <c r="BC161" s="115"/>
      <c r="BD161" s="115"/>
      <c r="BE161" s="115"/>
      <c r="BF161" s="191"/>
      <c r="BG161" s="115"/>
      <c r="BH161" s="115"/>
      <c r="BI161" s="115"/>
      <c r="BJ161" s="115"/>
      <c r="BK161" s="115"/>
      <c r="BL161" s="115"/>
      <c r="BM161" s="115"/>
      <c r="BN161" s="115"/>
      <c r="BO161" s="115"/>
      <c r="BP161" s="115"/>
      <c r="BQ161" s="115"/>
      <c r="BR161" s="115"/>
      <c r="BS161" s="115"/>
      <c r="BT161" s="115"/>
      <c r="BU161" s="115"/>
      <c r="BV161" s="115"/>
      <c r="BW161" s="115"/>
      <c r="BX161" s="115"/>
      <c r="BY161" s="115"/>
      <c r="BZ161" s="115"/>
      <c r="CA161" s="115"/>
      <c r="CB161" s="115"/>
      <c r="CC161" s="115"/>
      <c r="CD161" s="115"/>
      <c r="CE161" s="115"/>
      <c r="CF161" s="115"/>
      <c r="CG161" s="115"/>
      <c r="CH161" s="115"/>
      <c r="CI161" s="115"/>
      <c r="CJ161" s="115"/>
      <c r="CK161" s="115"/>
      <c r="CL161" s="115"/>
      <c r="CM161" s="115"/>
      <c r="CN161" s="115"/>
      <c r="CO161" s="115"/>
      <c r="CP161" s="115"/>
      <c r="CQ161" s="115"/>
      <c r="CR161" s="115"/>
      <c r="CS161" s="115"/>
      <c r="CT161" s="115"/>
      <c r="CU161" s="115"/>
      <c r="CV161" s="115"/>
      <c r="CW161" s="115"/>
      <c r="CX161" s="115"/>
      <c r="CY161" s="115"/>
      <c r="CZ161" s="115"/>
      <c r="DA161" s="115"/>
      <c r="DB161" s="115"/>
      <c r="DC161" s="115"/>
      <c r="DD161" s="115"/>
      <c r="DE161" s="115"/>
      <c r="DF161" s="115"/>
      <c r="DG161" s="115"/>
      <c r="DH161" s="115"/>
      <c r="DI161" s="115"/>
      <c r="DJ161" s="115"/>
      <c r="DK161" s="115"/>
      <c r="DL161" s="115"/>
      <c r="DM161" s="115"/>
      <c r="DN161" s="172"/>
      <c r="DO161" s="115"/>
      <c r="DP161" s="115"/>
      <c r="DQ161" s="115"/>
      <c r="DR161" s="115"/>
      <c r="DS161" s="115"/>
      <c r="DT161" s="115"/>
      <c r="DU161" s="115"/>
      <c r="DV161" s="115"/>
      <c r="DW161" s="250"/>
      <c r="DX161" s="115"/>
      <c r="DY161" s="115"/>
      <c r="DZ161" s="115"/>
      <c r="EA161" s="115"/>
      <c r="EB161" s="115"/>
      <c r="EC161" s="115"/>
      <c r="ED161" s="115"/>
      <c r="EE161" s="161"/>
      <c r="EF161" s="262"/>
      <c r="EG161" s="161"/>
      <c r="EH161" s="129"/>
      <c r="EI161" s="129"/>
      <c r="EJ161" s="129"/>
      <c r="EK161" s="129"/>
      <c r="EL161" s="129"/>
      <c r="EM161" s="129"/>
      <c r="EN161" s="129"/>
      <c r="EO161" s="129"/>
      <c r="EP161" s="153"/>
      <c r="EQ161" s="153"/>
      <c r="ER161" s="129"/>
      <c r="ES161" s="129"/>
      <c r="ET161" s="129"/>
      <c r="EU161" s="129"/>
      <c r="EV161" s="129"/>
      <c r="EW161" s="129"/>
      <c r="EX161" s="129"/>
      <c r="EY161" s="129"/>
      <c r="EZ161" s="129"/>
      <c r="FA161" s="129"/>
      <c r="FB161" s="129"/>
      <c r="FC161" s="129"/>
      <c r="FD161" s="129"/>
      <c r="FE161" s="129"/>
      <c r="FF161" s="129"/>
      <c r="FG161" s="129"/>
      <c r="FH161" s="129"/>
      <c r="FI161" s="129"/>
      <c r="FJ161" s="129"/>
      <c r="FK161" s="129"/>
      <c r="FL161" s="129"/>
      <c r="FM161" s="129"/>
      <c r="FN161" s="129"/>
      <c r="FO161" s="129"/>
      <c r="FP161" s="129"/>
      <c r="FQ161" s="129"/>
      <c r="FR161" s="129"/>
      <c r="FS161" s="129"/>
      <c r="FT161" s="129"/>
      <c r="FU161" s="129"/>
      <c r="FV161" s="129"/>
      <c r="FW161" s="129"/>
      <c r="FX161" s="129"/>
      <c r="FY161" s="129"/>
      <c r="FZ161" s="129"/>
      <c r="GA161" s="129"/>
      <c r="GB161" s="129"/>
      <c r="GC161" s="129"/>
      <c r="GD161" s="129"/>
      <c r="GE161" s="129"/>
      <c r="GF161" s="129"/>
      <c r="GG161" s="129"/>
      <c r="GH161" s="129"/>
      <c r="GI161" s="129"/>
      <c r="GJ161" s="129"/>
      <c r="GK161" s="129"/>
      <c r="GL161" s="129"/>
      <c r="GM161" s="129"/>
      <c r="GN161" s="129"/>
      <c r="GO161" s="129"/>
      <c r="GP161" s="129"/>
      <c r="GQ161" s="129"/>
      <c r="GR161" s="129"/>
      <c r="GS161" s="129"/>
      <c r="GT161" s="129"/>
      <c r="GU161" s="129"/>
      <c r="GV161" s="129"/>
      <c r="GW161" s="129"/>
      <c r="GX161" s="129"/>
      <c r="GY161" s="129"/>
      <c r="GZ161" s="129"/>
      <c r="HA161" s="129"/>
      <c r="HB161" s="129"/>
      <c r="HC161" s="129"/>
      <c r="HD161" s="186"/>
      <c r="HE161" s="129"/>
      <c r="HF161" s="129"/>
      <c r="HG161" s="129"/>
      <c r="HH161" s="129"/>
      <c r="HI161" s="129"/>
      <c r="HJ161" s="129"/>
      <c r="HK161" s="129"/>
      <c r="HL161" s="129"/>
      <c r="HM161" s="129"/>
      <c r="HN161" s="129"/>
      <c r="HO161" s="129"/>
      <c r="HP161" s="129"/>
      <c r="HQ161" s="129"/>
      <c r="HR161" s="129"/>
      <c r="HS161" s="129"/>
      <c r="HT161" s="129"/>
      <c r="HU161" s="129"/>
      <c r="HV161" s="129"/>
      <c r="HW161" s="129"/>
      <c r="HX161" s="129"/>
      <c r="HY161" s="129"/>
      <c r="HZ161" s="129"/>
      <c r="IA161" s="129"/>
      <c r="IB161" s="129"/>
      <c r="IC161" s="129"/>
      <c r="ID161" s="129"/>
      <c r="IE161" s="129"/>
      <c r="IF161" s="129"/>
      <c r="IG161" s="129"/>
      <c r="IH161" s="129"/>
      <c r="II161" s="129"/>
      <c r="IJ161" s="129"/>
      <c r="IK161" s="129"/>
      <c r="IL161" s="177"/>
      <c r="IM161" s="129"/>
      <c r="IN161" s="129"/>
      <c r="IO161" s="129"/>
      <c r="IP161" s="129"/>
      <c r="IQ161" s="129"/>
      <c r="IR161" s="266"/>
      <c r="IS161" s="266"/>
      <c r="IT161" s="266"/>
      <c r="IU161" s="142"/>
      <c r="IV161" s="142"/>
      <c r="IW161" s="142"/>
      <c r="IX161" s="142"/>
      <c r="IY161" s="142"/>
      <c r="IZ161" s="142"/>
      <c r="JA161" s="142"/>
      <c r="JB161" s="142"/>
      <c r="JC161" s="154"/>
      <c r="JD161" s="154"/>
      <c r="JE161" s="142"/>
      <c r="JF161" s="142"/>
      <c r="JG161" s="142"/>
      <c r="JH161" s="142"/>
      <c r="JI161" s="142"/>
      <c r="JJ161" s="142"/>
      <c r="JK161" s="142"/>
      <c r="JL161" s="142"/>
      <c r="JM161" s="142"/>
      <c r="JN161" s="142"/>
      <c r="JO161" s="142"/>
      <c r="JP161" s="142"/>
      <c r="JQ161" s="142"/>
      <c r="JR161" s="142"/>
      <c r="JS161" s="142"/>
      <c r="JT161" s="142"/>
      <c r="JU161" s="145"/>
      <c r="JV161" s="142"/>
      <c r="JW161" s="142"/>
      <c r="JX161" s="142"/>
      <c r="JY161" s="142"/>
      <c r="JZ161" s="142"/>
      <c r="KA161" s="142"/>
      <c r="KB161" s="142"/>
      <c r="KC161" s="142"/>
      <c r="KD161" s="142"/>
      <c r="KE161" s="142"/>
      <c r="KF161" s="142"/>
      <c r="KG161" s="142"/>
      <c r="KH161" s="142"/>
      <c r="KI161" s="142"/>
      <c r="KJ161" s="142"/>
      <c r="KK161" s="142"/>
      <c r="KL161" s="142"/>
      <c r="KM161" s="142"/>
      <c r="KN161" s="142"/>
      <c r="KO161" s="142"/>
      <c r="KP161" s="142"/>
      <c r="KQ161" s="142"/>
      <c r="KR161" s="142"/>
      <c r="KS161" s="142"/>
      <c r="KT161" s="142"/>
      <c r="KU161" s="142"/>
      <c r="KV161" s="142"/>
      <c r="KW161" s="142"/>
      <c r="KX161" s="142"/>
      <c r="KY161" s="142"/>
      <c r="KZ161" s="142"/>
      <c r="LA161" s="142"/>
      <c r="LB161" s="142"/>
      <c r="LC161" s="142"/>
      <c r="LD161" s="142"/>
      <c r="LE161" s="142"/>
      <c r="LF161" s="142"/>
      <c r="LG161" s="142"/>
      <c r="LH161" s="142"/>
      <c r="LI161" s="142"/>
      <c r="LJ161" s="142"/>
      <c r="LK161" s="142"/>
      <c r="LL161" s="142"/>
      <c r="LM161" s="142"/>
      <c r="LN161" s="142"/>
      <c r="LO161" s="142"/>
      <c r="LP161" s="142"/>
      <c r="LQ161" s="194"/>
      <c r="LR161" s="142"/>
      <c r="LS161" s="142"/>
      <c r="LT161" s="142"/>
      <c r="LU161" s="142"/>
      <c r="LV161" s="142"/>
      <c r="LW161" s="142"/>
      <c r="LX161" s="142"/>
      <c r="LY161" s="142"/>
      <c r="LZ161" s="142"/>
      <c r="MA161" s="142"/>
      <c r="MB161" s="142"/>
      <c r="MC161" s="142"/>
      <c r="MD161" s="142"/>
      <c r="ME161" s="142"/>
      <c r="MF161" s="142"/>
      <c r="MG161" s="142"/>
      <c r="MH161" s="142"/>
      <c r="MI161" s="142"/>
      <c r="MJ161" s="142"/>
      <c r="MK161" s="142"/>
      <c r="ML161" s="142"/>
      <c r="MM161" s="142"/>
      <c r="MN161" s="142"/>
      <c r="MO161" s="142"/>
      <c r="MP161" s="142"/>
      <c r="MQ161" s="142"/>
      <c r="MR161" s="142"/>
      <c r="MS161" s="142"/>
      <c r="MT161" s="142"/>
      <c r="MU161" s="142"/>
      <c r="MV161" s="142"/>
      <c r="MW161" s="142"/>
      <c r="MX161" s="142"/>
      <c r="MY161" s="142"/>
      <c r="MZ161" s="142"/>
      <c r="NA161" s="181"/>
      <c r="NB161" s="142"/>
      <c r="NC161" s="142"/>
      <c r="ND161" s="142"/>
      <c r="NE161" s="271"/>
      <c r="NF161" s="271"/>
      <c r="NG161" s="271"/>
      <c r="NH161" s="128"/>
      <c r="NI161" s="128"/>
      <c r="NJ161" s="128"/>
      <c r="NK161" s="128"/>
      <c r="NL161" s="128"/>
      <c r="NM161" s="128"/>
      <c r="NN161" s="128"/>
      <c r="NO161" s="128"/>
      <c r="NP161" s="136"/>
      <c r="NQ161" s="136"/>
      <c r="NR161" s="128"/>
      <c r="NS161" s="128"/>
      <c r="NT161" s="128"/>
      <c r="NU161" s="128"/>
      <c r="NV161" s="128"/>
      <c r="NW161" s="128"/>
      <c r="NX161" s="128"/>
      <c r="NY161" s="128"/>
      <c r="NZ161" s="128"/>
      <c r="OA161" s="128"/>
      <c r="OB161" s="128"/>
      <c r="OC161" s="128"/>
      <c r="OD161" s="128"/>
      <c r="OE161" s="128"/>
      <c r="OF161" s="128"/>
      <c r="OG161" s="128"/>
      <c r="OH161" s="128"/>
      <c r="OI161" s="128"/>
      <c r="OJ161" s="128"/>
      <c r="OK161" s="128"/>
      <c r="OL161" s="128"/>
      <c r="OM161" s="128"/>
      <c r="ON161" s="128"/>
      <c r="OO161" s="128"/>
      <c r="OP161" s="128"/>
      <c r="OQ161" s="128"/>
      <c r="OR161" s="128"/>
      <c r="OS161" s="128"/>
      <c r="OT161" s="128"/>
      <c r="OU161" s="128"/>
      <c r="OV161" s="128"/>
      <c r="OW161" s="128"/>
      <c r="OX161" s="128"/>
      <c r="OY161" s="128"/>
      <c r="OZ161" s="128"/>
      <c r="PA161" s="128"/>
      <c r="PB161" s="128"/>
      <c r="PC161" s="128"/>
      <c r="PD161" s="128"/>
      <c r="PE161" s="128"/>
      <c r="PF161" s="128"/>
      <c r="PG161" s="128"/>
      <c r="PH161" s="128"/>
      <c r="PI161" s="128"/>
      <c r="PJ161" s="128"/>
      <c r="PK161" s="128"/>
      <c r="PL161" s="128"/>
      <c r="PM161" s="128"/>
      <c r="PN161" s="128"/>
      <c r="PO161" s="128"/>
      <c r="PP161" s="128"/>
      <c r="PQ161" s="128"/>
      <c r="PR161" s="128"/>
      <c r="PS161" s="128"/>
      <c r="PT161" s="128"/>
      <c r="PU161" s="128"/>
      <c r="PV161" s="128"/>
      <c r="PW161" s="128"/>
      <c r="PX161" s="128"/>
      <c r="PY161" s="128"/>
      <c r="PZ161" s="128"/>
      <c r="QA161" s="128"/>
      <c r="QB161" s="128"/>
      <c r="QC161" s="128"/>
      <c r="QD161" s="198"/>
      <c r="QE161" s="128"/>
      <c r="QF161" s="128"/>
      <c r="QG161" s="128"/>
      <c r="QH161" s="128"/>
      <c r="QI161" s="128"/>
      <c r="QJ161" s="128"/>
      <c r="QK161" s="128"/>
      <c r="QL161" s="128"/>
      <c r="QM161" s="128"/>
      <c r="QN161" s="128"/>
      <c r="QO161" s="128"/>
      <c r="QP161" s="128"/>
      <c r="QQ161" s="128"/>
      <c r="QR161" s="128"/>
      <c r="QS161" s="128"/>
      <c r="QT161" s="128"/>
      <c r="QU161" s="128"/>
      <c r="QV161" s="128"/>
      <c r="QW161" s="128"/>
      <c r="QX161" s="128"/>
      <c r="QY161" s="128"/>
      <c r="QZ161" s="128"/>
      <c r="RA161" s="128"/>
      <c r="RB161" s="128"/>
      <c r="RC161" s="128"/>
      <c r="RD161" s="128"/>
      <c r="RE161" s="128"/>
      <c r="RF161" s="128"/>
      <c r="RG161" s="128"/>
      <c r="RH161" s="128"/>
      <c r="RI161" s="128"/>
      <c r="RJ161" s="128"/>
      <c r="RK161" s="128"/>
      <c r="RL161" s="128"/>
      <c r="RM161" s="128"/>
      <c r="RN161" s="128"/>
      <c r="RO161" s="128"/>
      <c r="RP161" s="128"/>
      <c r="RQ161" s="128"/>
      <c r="RR161" s="105"/>
      <c r="RS161" s="113"/>
      <c r="RT161" s="105"/>
      <c r="RU161" s="105"/>
      <c r="RV161" s="105"/>
      <c r="RW161" s="105"/>
      <c r="RX161" s="105"/>
      <c r="RY161" s="105"/>
      <c r="RZ161" s="105"/>
      <c r="SA161" s="105"/>
      <c r="SB161" s="105"/>
      <c r="SC161" s="105"/>
      <c r="SD161" s="106"/>
      <c r="SE161" s="106"/>
      <c r="SF161" s="106"/>
      <c r="SG161" s="106"/>
      <c r="SH161" s="107"/>
      <c r="SI161" s="107"/>
      <c r="SJ161" s="107"/>
      <c r="SK161" s="107"/>
      <c r="SL161" s="108"/>
      <c r="SM161" s="109"/>
      <c r="SN161" s="109"/>
      <c r="SO161" s="109"/>
      <c r="SP161" s="109"/>
      <c r="SQ161" s="110"/>
      <c r="SR161" s="110"/>
      <c r="SS161" s="110"/>
      <c r="ST161" s="110"/>
      <c r="SU161" s="111"/>
      <c r="SV161" s="111"/>
      <c r="SW161" s="111"/>
      <c r="SX161" s="111"/>
      <c r="SY161" s="162"/>
      <c r="SZ161" s="162"/>
    </row>
    <row r="162" spans="1:520">
      <c r="A162" s="250"/>
      <c r="B162" s="250"/>
      <c r="C162" s="250"/>
      <c r="D162" s="115"/>
      <c r="E162" s="115"/>
      <c r="F162" s="115"/>
      <c r="G162" s="115"/>
      <c r="H162" s="115"/>
      <c r="I162" s="115"/>
      <c r="J162" s="115"/>
      <c r="K162" s="115"/>
      <c r="L162" s="152"/>
      <c r="M162" s="152"/>
      <c r="N162" s="115"/>
      <c r="O162" s="115"/>
      <c r="P162" s="115"/>
      <c r="Q162" s="115"/>
      <c r="R162" s="115"/>
      <c r="S162" s="115"/>
      <c r="T162" s="115"/>
      <c r="U162" s="115"/>
      <c r="V162" s="115"/>
      <c r="W162" s="115"/>
      <c r="X162" s="115"/>
      <c r="Y162" s="115"/>
      <c r="Z162" s="115"/>
      <c r="AA162" s="115"/>
      <c r="AB162" s="115"/>
      <c r="AC162" s="115"/>
      <c r="AD162" s="115"/>
      <c r="AE162" s="115"/>
      <c r="AF162" s="115"/>
      <c r="AG162" s="115"/>
      <c r="AH162" s="115"/>
      <c r="AI162" s="115"/>
      <c r="AJ162" s="115"/>
      <c r="AK162" s="115"/>
      <c r="AL162" s="115"/>
      <c r="AM162" s="115"/>
      <c r="AN162" s="115"/>
      <c r="AO162" s="115"/>
      <c r="AP162" s="115"/>
      <c r="AQ162" s="115"/>
      <c r="AR162" s="115"/>
      <c r="AS162" s="115"/>
      <c r="AT162" s="115"/>
      <c r="AU162" s="115"/>
      <c r="AV162" s="115"/>
      <c r="AW162" s="115"/>
      <c r="AX162" s="115"/>
      <c r="AY162" s="115"/>
      <c r="AZ162" s="115"/>
      <c r="BA162" s="115"/>
      <c r="BB162" s="115"/>
      <c r="BC162" s="115"/>
      <c r="BD162" s="115"/>
      <c r="BE162" s="115"/>
      <c r="BF162" s="191"/>
      <c r="BG162" s="115"/>
      <c r="BH162" s="115"/>
      <c r="BI162" s="115"/>
      <c r="BJ162" s="115"/>
      <c r="BK162" s="115"/>
      <c r="BL162" s="115"/>
      <c r="BM162" s="115"/>
      <c r="BN162" s="115"/>
      <c r="BO162" s="115"/>
      <c r="BP162" s="115"/>
      <c r="BQ162" s="115"/>
      <c r="BR162" s="115"/>
      <c r="BS162" s="115"/>
      <c r="BT162" s="115"/>
      <c r="BU162" s="115"/>
      <c r="BV162" s="115"/>
      <c r="BW162" s="115"/>
      <c r="BX162" s="115"/>
      <c r="BY162" s="115"/>
      <c r="BZ162" s="115"/>
      <c r="CA162" s="115"/>
      <c r="CB162" s="115"/>
      <c r="CC162" s="115"/>
      <c r="CD162" s="115"/>
      <c r="CE162" s="115"/>
      <c r="CF162" s="115"/>
      <c r="CG162" s="115"/>
      <c r="CH162" s="115"/>
      <c r="CI162" s="115"/>
      <c r="CJ162" s="115"/>
      <c r="CK162" s="115"/>
      <c r="CL162" s="115"/>
      <c r="CM162" s="115"/>
      <c r="CN162" s="115"/>
      <c r="CO162" s="115"/>
      <c r="CP162" s="115"/>
      <c r="CQ162" s="115"/>
      <c r="CR162" s="115"/>
      <c r="CS162" s="115"/>
      <c r="CT162" s="115"/>
      <c r="CU162" s="115"/>
      <c r="CV162" s="115"/>
      <c r="CW162" s="115"/>
      <c r="CX162" s="115"/>
      <c r="CY162" s="115"/>
      <c r="CZ162" s="115"/>
      <c r="DA162" s="115"/>
      <c r="DB162" s="115"/>
      <c r="DC162" s="115"/>
      <c r="DD162" s="115"/>
      <c r="DE162" s="115"/>
      <c r="DF162" s="115"/>
      <c r="DG162" s="115"/>
      <c r="DH162" s="115"/>
      <c r="DI162" s="115"/>
      <c r="DJ162" s="115"/>
      <c r="DK162" s="115"/>
      <c r="DL162" s="115"/>
      <c r="DM162" s="115"/>
      <c r="DN162" s="172"/>
      <c r="DO162" s="115"/>
      <c r="DP162" s="115"/>
      <c r="DQ162" s="115"/>
      <c r="DR162" s="115"/>
      <c r="DS162" s="115"/>
      <c r="DT162" s="115"/>
      <c r="DU162" s="115"/>
      <c r="DV162" s="115"/>
      <c r="DW162" s="250"/>
      <c r="DX162" s="115"/>
      <c r="DY162" s="115"/>
      <c r="DZ162" s="115"/>
      <c r="EA162" s="115"/>
      <c r="EB162" s="115"/>
      <c r="EC162" s="115"/>
      <c r="ED162" s="115"/>
      <c r="EE162" s="161"/>
      <c r="EF162" s="262"/>
      <c r="EG162" s="161"/>
      <c r="EH162" s="129"/>
      <c r="EI162" s="129"/>
      <c r="EJ162" s="129"/>
      <c r="EK162" s="129"/>
      <c r="EL162" s="129"/>
      <c r="EM162" s="129"/>
      <c r="EN162" s="129"/>
      <c r="EO162" s="129"/>
      <c r="EP162" s="153"/>
      <c r="EQ162" s="153"/>
      <c r="ER162" s="129"/>
      <c r="ES162" s="129"/>
      <c r="ET162" s="129"/>
      <c r="EU162" s="129"/>
      <c r="EV162" s="129"/>
      <c r="EW162" s="129"/>
      <c r="EX162" s="129"/>
      <c r="EY162" s="129"/>
      <c r="EZ162" s="129"/>
      <c r="FA162" s="129"/>
      <c r="FB162" s="129"/>
      <c r="FC162" s="129"/>
      <c r="FD162" s="129"/>
      <c r="FE162" s="129"/>
      <c r="FF162" s="129"/>
      <c r="FG162" s="129"/>
      <c r="FH162" s="129"/>
      <c r="FI162" s="129"/>
      <c r="FJ162" s="129"/>
      <c r="FK162" s="129"/>
      <c r="FL162" s="129"/>
      <c r="FM162" s="129"/>
      <c r="FN162" s="129"/>
      <c r="FO162" s="129"/>
      <c r="FP162" s="129"/>
      <c r="FQ162" s="129"/>
      <c r="FR162" s="129"/>
      <c r="FS162" s="129"/>
      <c r="FT162" s="129"/>
      <c r="FU162" s="129"/>
      <c r="FV162" s="129"/>
      <c r="FW162" s="129"/>
      <c r="FX162" s="129"/>
      <c r="FY162" s="129"/>
      <c r="FZ162" s="129"/>
      <c r="GA162" s="129"/>
      <c r="GB162" s="129"/>
      <c r="GC162" s="129"/>
      <c r="GD162" s="129"/>
      <c r="GE162" s="129"/>
      <c r="GF162" s="129"/>
      <c r="GG162" s="129"/>
      <c r="GH162" s="129"/>
      <c r="GI162" s="129"/>
      <c r="GJ162" s="129"/>
      <c r="GK162" s="129"/>
      <c r="GL162" s="129"/>
      <c r="GM162" s="129"/>
      <c r="GN162" s="129"/>
      <c r="GO162" s="129"/>
      <c r="GP162" s="129"/>
      <c r="GQ162" s="129"/>
      <c r="GR162" s="129"/>
      <c r="GS162" s="129"/>
      <c r="GT162" s="129"/>
      <c r="GU162" s="129"/>
      <c r="GV162" s="129"/>
      <c r="GW162" s="129"/>
      <c r="GX162" s="129"/>
      <c r="GY162" s="129"/>
      <c r="GZ162" s="129"/>
      <c r="HA162" s="129"/>
      <c r="HB162" s="129"/>
      <c r="HC162" s="129"/>
      <c r="HD162" s="186"/>
      <c r="HE162" s="129"/>
      <c r="HF162" s="129"/>
      <c r="HG162" s="129"/>
      <c r="HH162" s="129"/>
      <c r="HI162" s="129"/>
      <c r="HJ162" s="129"/>
      <c r="HK162" s="129"/>
      <c r="HL162" s="129"/>
      <c r="HM162" s="129"/>
      <c r="HN162" s="129"/>
      <c r="HO162" s="129"/>
      <c r="HP162" s="129"/>
      <c r="HQ162" s="129"/>
      <c r="HR162" s="129"/>
      <c r="HS162" s="129"/>
      <c r="HT162" s="129"/>
      <c r="HU162" s="129"/>
      <c r="HV162" s="129"/>
      <c r="HW162" s="129"/>
      <c r="HX162" s="129"/>
      <c r="HY162" s="129"/>
      <c r="HZ162" s="129"/>
      <c r="IA162" s="129"/>
      <c r="IB162" s="129"/>
      <c r="IC162" s="129"/>
      <c r="ID162" s="129"/>
      <c r="IE162" s="129"/>
      <c r="IF162" s="129"/>
      <c r="IG162" s="129"/>
      <c r="IH162" s="129"/>
      <c r="II162" s="129"/>
      <c r="IJ162" s="129"/>
      <c r="IK162" s="129"/>
      <c r="IL162" s="177"/>
      <c r="IM162" s="129"/>
      <c r="IN162" s="129"/>
      <c r="IO162" s="129"/>
      <c r="IP162" s="129"/>
      <c r="IQ162" s="129"/>
      <c r="IR162" s="266"/>
      <c r="IS162" s="266"/>
      <c r="IT162" s="266"/>
      <c r="IU162" s="142"/>
      <c r="IV162" s="142"/>
      <c r="IW162" s="142"/>
      <c r="IX162" s="142"/>
      <c r="IY162" s="142"/>
      <c r="IZ162" s="142"/>
      <c r="JA162" s="142"/>
      <c r="JB162" s="142"/>
      <c r="JC162" s="154"/>
      <c r="JD162" s="154"/>
      <c r="JE162" s="142"/>
      <c r="JF162" s="142"/>
      <c r="JG162" s="142"/>
      <c r="JH162" s="142"/>
      <c r="JI162" s="142"/>
      <c r="JJ162" s="142"/>
      <c r="JK162" s="142"/>
      <c r="JL162" s="142"/>
      <c r="JM162" s="142"/>
      <c r="JN162" s="142"/>
      <c r="JO162" s="142"/>
      <c r="JP162" s="142"/>
      <c r="JQ162" s="142"/>
      <c r="JR162" s="142"/>
      <c r="JS162" s="142"/>
      <c r="JT162" s="142"/>
      <c r="JU162" s="145"/>
      <c r="JV162" s="142"/>
      <c r="JW162" s="142"/>
      <c r="JX162" s="142"/>
      <c r="JY162" s="142"/>
      <c r="JZ162" s="142"/>
      <c r="KA162" s="142"/>
      <c r="KB162" s="142"/>
      <c r="KC162" s="142"/>
      <c r="KD162" s="142"/>
      <c r="KE162" s="142"/>
      <c r="KF162" s="142"/>
      <c r="KG162" s="142"/>
      <c r="KH162" s="142"/>
      <c r="KI162" s="142"/>
      <c r="KJ162" s="142"/>
      <c r="KK162" s="142"/>
      <c r="KL162" s="142"/>
      <c r="KM162" s="142"/>
      <c r="KN162" s="142"/>
      <c r="KO162" s="142"/>
      <c r="KP162" s="142"/>
      <c r="KQ162" s="142"/>
      <c r="KR162" s="142"/>
      <c r="KS162" s="142"/>
      <c r="KT162" s="142"/>
      <c r="KU162" s="142"/>
      <c r="KV162" s="142"/>
      <c r="KW162" s="142"/>
      <c r="KX162" s="142"/>
      <c r="KY162" s="142"/>
      <c r="KZ162" s="142"/>
      <c r="LA162" s="142"/>
      <c r="LB162" s="142"/>
      <c r="LC162" s="142"/>
      <c r="LD162" s="142"/>
      <c r="LE162" s="142"/>
      <c r="LF162" s="142"/>
      <c r="LG162" s="142"/>
      <c r="LH162" s="142"/>
      <c r="LI162" s="142"/>
      <c r="LJ162" s="142"/>
      <c r="LK162" s="142"/>
      <c r="LL162" s="142"/>
      <c r="LM162" s="142"/>
      <c r="LN162" s="142"/>
      <c r="LO162" s="142"/>
      <c r="LP162" s="142"/>
      <c r="LQ162" s="194"/>
      <c r="LR162" s="142"/>
      <c r="LS162" s="142"/>
      <c r="LT162" s="142"/>
      <c r="LU162" s="142"/>
      <c r="LV162" s="142"/>
      <c r="LW162" s="142"/>
      <c r="LX162" s="142"/>
      <c r="LY162" s="142"/>
      <c r="LZ162" s="142"/>
      <c r="MA162" s="142"/>
      <c r="MB162" s="142"/>
      <c r="MC162" s="142"/>
      <c r="MD162" s="142"/>
      <c r="ME162" s="142"/>
      <c r="MF162" s="142"/>
      <c r="MG162" s="142"/>
      <c r="MH162" s="142"/>
      <c r="MI162" s="142"/>
      <c r="MJ162" s="142"/>
      <c r="MK162" s="142"/>
      <c r="ML162" s="142"/>
      <c r="MM162" s="142"/>
      <c r="MN162" s="142"/>
      <c r="MO162" s="142"/>
      <c r="MP162" s="142"/>
      <c r="MQ162" s="142"/>
      <c r="MR162" s="142"/>
      <c r="MS162" s="142"/>
      <c r="MT162" s="142"/>
      <c r="MU162" s="142"/>
      <c r="MV162" s="142"/>
      <c r="MW162" s="142"/>
      <c r="MX162" s="142"/>
      <c r="MY162" s="142"/>
      <c r="MZ162" s="142"/>
      <c r="NA162" s="181"/>
      <c r="NB162" s="142"/>
      <c r="NC162" s="142"/>
      <c r="ND162" s="142"/>
      <c r="NE162" s="271"/>
      <c r="NF162" s="271"/>
      <c r="NG162" s="271"/>
      <c r="NH162" s="128"/>
      <c r="NI162" s="128"/>
      <c r="NJ162" s="128"/>
      <c r="NK162" s="128"/>
      <c r="NL162" s="128"/>
      <c r="NM162" s="128"/>
      <c r="NN162" s="128"/>
      <c r="NO162" s="128"/>
      <c r="NP162" s="136"/>
      <c r="NQ162" s="136"/>
      <c r="NR162" s="128"/>
      <c r="NS162" s="128"/>
      <c r="NT162" s="128"/>
      <c r="NU162" s="128"/>
      <c r="NV162" s="128"/>
      <c r="NW162" s="128"/>
      <c r="NX162" s="128"/>
      <c r="NY162" s="128"/>
      <c r="NZ162" s="128"/>
      <c r="OA162" s="128"/>
      <c r="OB162" s="128"/>
      <c r="OC162" s="128"/>
      <c r="OD162" s="128"/>
      <c r="OE162" s="128"/>
      <c r="OF162" s="128"/>
      <c r="OG162" s="128"/>
      <c r="OH162" s="128"/>
      <c r="OI162" s="128"/>
      <c r="OJ162" s="128"/>
      <c r="OK162" s="128"/>
      <c r="OL162" s="128"/>
      <c r="OM162" s="128"/>
      <c r="ON162" s="128"/>
      <c r="OO162" s="128"/>
      <c r="OP162" s="128"/>
      <c r="OQ162" s="128"/>
      <c r="OR162" s="128"/>
      <c r="OS162" s="128"/>
      <c r="OT162" s="128"/>
      <c r="OU162" s="128"/>
      <c r="OV162" s="128"/>
      <c r="OW162" s="128"/>
      <c r="OX162" s="128"/>
      <c r="OY162" s="128"/>
      <c r="OZ162" s="128"/>
      <c r="PA162" s="128"/>
      <c r="PB162" s="128"/>
      <c r="PC162" s="128"/>
      <c r="PD162" s="128"/>
      <c r="PE162" s="128"/>
      <c r="PF162" s="128"/>
      <c r="PG162" s="128"/>
      <c r="PH162" s="128"/>
      <c r="PI162" s="128"/>
      <c r="PJ162" s="128"/>
      <c r="PK162" s="128"/>
      <c r="PL162" s="128"/>
      <c r="PM162" s="128"/>
      <c r="PN162" s="128"/>
      <c r="PO162" s="128"/>
      <c r="PP162" s="128"/>
      <c r="PQ162" s="128"/>
      <c r="PR162" s="128"/>
      <c r="PS162" s="128"/>
      <c r="PT162" s="128"/>
      <c r="PU162" s="128"/>
      <c r="PV162" s="128"/>
      <c r="PW162" s="128"/>
      <c r="PX162" s="128"/>
      <c r="PY162" s="128"/>
      <c r="PZ162" s="128"/>
      <c r="QA162" s="128"/>
      <c r="QB162" s="128"/>
      <c r="QC162" s="128"/>
      <c r="QD162" s="198"/>
      <c r="QE162" s="128"/>
      <c r="QF162" s="128"/>
      <c r="QG162" s="128"/>
      <c r="QH162" s="128"/>
      <c r="QI162" s="128"/>
      <c r="QJ162" s="128"/>
      <c r="QK162" s="128"/>
      <c r="QL162" s="128"/>
      <c r="QM162" s="128"/>
      <c r="QN162" s="128"/>
      <c r="QO162" s="128"/>
      <c r="QP162" s="128"/>
      <c r="QQ162" s="128"/>
      <c r="QR162" s="128"/>
      <c r="QS162" s="128"/>
      <c r="QT162" s="128"/>
      <c r="QU162" s="128"/>
      <c r="QV162" s="128"/>
      <c r="QW162" s="128"/>
      <c r="QX162" s="128"/>
      <c r="QY162" s="128"/>
      <c r="QZ162" s="128"/>
      <c r="RA162" s="128"/>
      <c r="RB162" s="128"/>
      <c r="RC162" s="128"/>
      <c r="RD162" s="128"/>
      <c r="RE162" s="128"/>
      <c r="RF162" s="128"/>
      <c r="RG162" s="128"/>
      <c r="RH162" s="128"/>
      <c r="RI162" s="128"/>
      <c r="RJ162" s="128"/>
      <c r="RK162" s="128"/>
      <c r="RL162" s="128"/>
      <c r="RM162" s="128"/>
      <c r="RN162" s="128"/>
      <c r="RO162" s="128"/>
      <c r="RP162" s="128"/>
      <c r="RQ162" s="128"/>
      <c r="RR162" s="105"/>
      <c r="RS162" s="113"/>
      <c r="RT162" s="105"/>
      <c r="RU162" s="105"/>
      <c r="RV162" s="105"/>
      <c r="RW162" s="105"/>
      <c r="RX162" s="105"/>
      <c r="RY162" s="105"/>
      <c r="RZ162" s="105"/>
      <c r="SA162" s="105"/>
      <c r="SB162" s="105"/>
      <c r="SC162" s="105"/>
      <c r="SD162" s="106"/>
      <c r="SE162" s="106"/>
      <c r="SF162" s="106"/>
      <c r="SG162" s="106"/>
      <c r="SH162" s="107"/>
      <c r="SI162" s="107"/>
      <c r="SJ162" s="107"/>
      <c r="SK162" s="107"/>
      <c r="SL162" s="108"/>
      <c r="SM162" s="109"/>
      <c r="SN162" s="109"/>
      <c r="SO162" s="109"/>
      <c r="SP162" s="109"/>
      <c r="SQ162" s="110"/>
      <c r="SR162" s="110"/>
      <c r="SS162" s="110"/>
      <c r="ST162" s="110"/>
      <c r="SU162" s="111"/>
      <c r="SV162" s="111"/>
      <c r="SW162" s="111"/>
      <c r="SX162" s="111"/>
      <c r="SY162" s="162"/>
      <c r="SZ162" s="162"/>
    </row>
    <row r="163" spans="1:520">
      <c r="A163" s="250"/>
      <c r="B163" s="250"/>
      <c r="C163" s="250"/>
      <c r="D163" s="115"/>
      <c r="E163" s="115"/>
      <c r="F163" s="115"/>
      <c r="G163" s="115"/>
      <c r="H163" s="115"/>
      <c r="I163" s="115"/>
      <c r="J163" s="115"/>
      <c r="K163" s="115"/>
      <c r="L163" s="152"/>
      <c r="M163" s="152"/>
      <c r="N163" s="115"/>
      <c r="O163" s="115"/>
      <c r="P163" s="115"/>
      <c r="Q163" s="115"/>
      <c r="R163" s="115"/>
      <c r="S163" s="115"/>
      <c r="T163" s="115"/>
      <c r="U163" s="115"/>
      <c r="V163" s="115"/>
      <c r="W163" s="115"/>
      <c r="X163" s="115"/>
      <c r="Y163" s="115"/>
      <c r="Z163" s="115"/>
      <c r="AA163" s="115"/>
      <c r="AB163" s="115"/>
      <c r="AC163" s="115"/>
      <c r="AD163" s="115"/>
      <c r="AE163" s="115"/>
      <c r="AF163" s="115"/>
      <c r="AG163" s="115"/>
      <c r="AH163" s="115"/>
      <c r="AI163" s="115"/>
      <c r="AJ163" s="115"/>
      <c r="AK163" s="115"/>
      <c r="AL163" s="115"/>
      <c r="AM163" s="115"/>
      <c r="AN163" s="115"/>
      <c r="AO163" s="115"/>
      <c r="AP163" s="115"/>
      <c r="AQ163" s="115"/>
      <c r="AR163" s="115"/>
      <c r="AS163" s="115"/>
      <c r="AT163" s="115"/>
      <c r="AU163" s="115"/>
      <c r="AV163" s="115"/>
      <c r="AW163" s="115"/>
      <c r="AX163" s="115"/>
      <c r="AY163" s="115"/>
      <c r="AZ163" s="115"/>
      <c r="BA163" s="115"/>
      <c r="BB163" s="115"/>
      <c r="BC163" s="115"/>
      <c r="BD163" s="115"/>
      <c r="BE163" s="115"/>
      <c r="BF163" s="191"/>
      <c r="BG163" s="115"/>
      <c r="BH163" s="115"/>
      <c r="BI163" s="115"/>
      <c r="BJ163" s="115"/>
      <c r="BK163" s="115"/>
      <c r="BL163" s="115"/>
      <c r="BM163" s="115"/>
      <c r="BN163" s="115"/>
      <c r="BO163" s="115"/>
      <c r="BP163" s="115"/>
      <c r="BQ163" s="115"/>
      <c r="BR163" s="115"/>
      <c r="BS163" s="115"/>
      <c r="BT163" s="115"/>
      <c r="BU163" s="115"/>
      <c r="BV163" s="115"/>
      <c r="BW163" s="115"/>
      <c r="BX163" s="115"/>
      <c r="BY163" s="115"/>
      <c r="BZ163" s="115"/>
      <c r="CA163" s="115"/>
      <c r="CB163" s="115"/>
      <c r="CC163" s="115"/>
      <c r="CD163" s="115"/>
      <c r="CE163" s="115"/>
      <c r="CF163" s="115"/>
      <c r="CG163" s="115"/>
      <c r="CH163" s="115"/>
      <c r="CI163" s="115"/>
      <c r="CJ163" s="115"/>
      <c r="CK163" s="115"/>
      <c r="CL163" s="115"/>
      <c r="CM163" s="115"/>
      <c r="CN163" s="115"/>
      <c r="CO163" s="115"/>
      <c r="CP163" s="115"/>
      <c r="CQ163" s="115"/>
      <c r="CR163" s="115"/>
      <c r="CS163" s="115"/>
      <c r="CT163" s="115"/>
      <c r="CU163" s="115"/>
      <c r="CV163" s="115"/>
      <c r="CW163" s="115"/>
      <c r="CX163" s="115"/>
      <c r="CY163" s="115"/>
      <c r="CZ163" s="115"/>
      <c r="DA163" s="115"/>
      <c r="DB163" s="115"/>
      <c r="DC163" s="115"/>
      <c r="DD163" s="115"/>
      <c r="DE163" s="115"/>
      <c r="DF163" s="115"/>
      <c r="DG163" s="115"/>
      <c r="DH163" s="115"/>
      <c r="DI163" s="115"/>
      <c r="DJ163" s="115"/>
      <c r="DK163" s="115"/>
      <c r="DL163" s="115"/>
      <c r="DM163" s="115"/>
      <c r="DN163" s="172"/>
      <c r="DO163" s="115"/>
      <c r="DP163" s="115"/>
      <c r="DQ163" s="115"/>
      <c r="DR163" s="115"/>
      <c r="DS163" s="115"/>
      <c r="DT163" s="115"/>
      <c r="DU163" s="115"/>
      <c r="DV163" s="115"/>
      <c r="DW163" s="250"/>
      <c r="DX163" s="115"/>
      <c r="DY163" s="115"/>
      <c r="DZ163" s="115"/>
      <c r="EA163" s="115"/>
      <c r="EB163" s="115"/>
      <c r="EC163" s="115"/>
      <c r="ED163" s="115"/>
      <c r="EE163" s="161"/>
      <c r="EF163" s="262"/>
      <c r="EG163" s="161"/>
      <c r="EH163" s="129"/>
      <c r="EI163" s="129"/>
      <c r="EJ163" s="129"/>
      <c r="EK163" s="129"/>
      <c r="EL163" s="129"/>
      <c r="EM163" s="129"/>
      <c r="EN163" s="129"/>
      <c r="EO163" s="129"/>
      <c r="EP163" s="153"/>
      <c r="EQ163" s="153"/>
      <c r="ER163" s="129"/>
      <c r="ES163" s="129"/>
      <c r="ET163" s="129"/>
      <c r="EU163" s="129"/>
      <c r="EV163" s="129"/>
      <c r="EW163" s="129"/>
      <c r="EX163" s="129"/>
      <c r="EY163" s="129"/>
      <c r="EZ163" s="129"/>
      <c r="FA163" s="129"/>
      <c r="FB163" s="129"/>
      <c r="FC163" s="129"/>
      <c r="FD163" s="129"/>
      <c r="FE163" s="129"/>
      <c r="FF163" s="129"/>
      <c r="FG163" s="129"/>
      <c r="FH163" s="129"/>
      <c r="FI163" s="129"/>
      <c r="FJ163" s="129"/>
      <c r="FK163" s="129"/>
      <c r="FL163" s="129"/>
      <c r="FM163" s="129"/>
      <c r="FN163" s="129"/>
      <c r="FO163" s="129"/>
      <c r="FP163" s="129"/>
      <c r="FQ163" s="129"/>
      <c r="FR163" s="129"/>
      <c r="FS163" s="129"/>
      <c r="FT163" s="129"/>
      <c r="FU163" s="129"/>
      <c r="FV163" s="129"/>
      <c r="FW163" s="129"/>
      <c r="FX163" s="129"/>
      <c r="FY163" s="129"/>
      <c r="FZ163" s="129"/>
      <c r="GA163" s="129"/>
      <c r="GB163" s="129"/>
      <c r="GC163" s="129"/>
      <c r="GD163" s="129"/>
      <c r="GE163" s="129"/>
      <c r="GF163" s="129"/>
      <c r="GG163" s="129"/>
      <c r="GH163" s="129"/>
      <c r="GI163" s="129"/>
      <c r="GJ163" s="129"/>
      <c r="GK163" s="129"/>
      <c r="GL163" s="129"/>
      <c r="GM163" s="129"/>
      <c r="GN163" s="129"/>
      <c r="GO163" s="129"/>
      <c r="GP163" s="129"/>
      <c r="GQ163" s="129"/>
      <c r="GR163" s="129"/>
      <c r="GS163" s="129"/>
      <c r="GT163" s="129"/>
      <c r="GU163" s="129"/>
      <c r="GV163" s="129"/>
      <c r="GW163" s="129"/>
      <c r="GX163" s="129"/>
      <c r="GY163" s="129"/>
      <c r="GZ163" s="129"/>
      <c r="HA163" s="129"/>
      <c r="HB163" s="129"/>
      <c r="HC163" s="129"/>
      <c r="HD163" s="186"/>
      <c r="HE163" s="129"/>
      <c r="HF163" s="129"/>
      <c r="HG163" s="129"/>
      <c r="HH163" s="129"/>
      <c r="HI163" s="129"/>
      <c r="HJ163" s="129"/>
      <c r="HK163" s="129"/>
      <c r="HL163" s="129"/>
      <c r="HM163" s="129"/>
      <c r="HN163" s="129"/>
      <c r="HO163" s="129"/>
      <c r="HP163" s="129"/>
      <c r="HQ163" s="129"/>
      <c r="HR163" s="129"/>
      <c r="HS163" s="129"/>
      <c r="HT163" s="129"/>
      <c r="HU163" s="129"/>
      <c r="HV163" s="129"/>
      <c r="HW163" s="129"/>
      <c r="HX163" s="129"/>
      <c r="HY163" s="129"/>
      <c r="HZ163" s="129"/>
      <c r="IA163" s="129"/>
      <c r="IB163" s="129"/>
      <c r="IC163" s="129"/>
      <c r="ID163" s="129"/>
      <c r="IE163" s="129"/>
      <c r="IF163" s="129"/>
      <c r="IG163" s="129"/>
      <c r="IH163" s="129"/>
      <c r="II163" s="129"/>
      <c r="IJ163" s="129"/>
      <c r="IK163" s="129"/>
      <c r="IL163" s="177"/>
      <c r="IM163" s="129"/>
      <c r="IN163" s="129"/>
      <c r="IO163" s="129"/>
      <c r="IP163" s="129"/>
      <c r="IQ163" s="129"/>
      <c r="IR163" s="266"/>
      <c r="IS163" s="266"/>
      <c r="IT163" s="266"/>
      <c r="IU163" s="142"/>
      <c r="IV163" s="142"/>
      <c r="IW163" s="142"/>
      <c r="IX163" s="142"/>
      <c r="IY163" s="142"/>
      <c r="IZ163" s="142"/>
      <c r="JA163" s="142"/>
      <c r="JB163" s="142"/>
      <c r="JC163" s="154"/>
      <c r="JD163" s="154"/>
      <c r="JE163" s="142"/>
      <c r="JF163" s="142"/>
      <c r="JG163" s="142"/>
      <c r="JH163" s="142"/>
      <c r="JI163" s="142"/>
      <c r="JJ163" s="142"/>
      <c r="JK163" s="142"/>
      <c r="JL163" s="142"/>
      <c r="JM163" s="142"/>
      <c r="JN163" s="142"/>
      <c r="JO163" s="142"/>
      <c r="JP163" s="142"/>
      <c r="JQ163" s="142"/>
      <c r="JR163" s="142"/>
      <c r="JS163" s="142"/>
      <c r="JT163" s="142"/>
      <c r="JU163" s="145"/>
      <c r="JV163" s="142"/>
      <c r="JW163" s="142"/>
      <c r="JX163" s="142"/>
      <c r="JY163" s="142"/>
      <c r="JZ163" s="142"/>
      <c r="KA163" s="142"/>
      <c r="KB163" s="142"/>
      <c r="KC163" s="142"/>
      <c r="KD163" s="142"/>
      <c r="KE163" s="142"/>
      <c r="KF163" s="142"/>
      <c r="KG163" s="142"/>
      <c r="KH163" s="142"/>
      <c r="KI163" s="142"/>
      <c r="KJ163" s="142"/>
      <c r="KK163" s="142"/>
      <c r="KL163" s="142"/>
      <c r="KM163" s="142"/>
      <c r="KN163" s="142"/>
      <c r="KO163" s="142"/>
      <c r="KP163" s="142"/>
      <c r="KQ163" s="142"/>
      <c r="KR163" s="142"/>
      <c r="KS163" s="142"/>
      <c r="KT163" s="142"/>
      <c r="KU163" s="142"/>
      <c r="KV163" s="142"/>
      <c r="KW163" s="142"/>
      <c r="KX163" s="142"/>
      <c r="KY163" s="142"/>
      <c r="KZ163" s="142"/>
      <c r="LA163" s="142"/>
      <c r="LB163" s="142"/>
      <c r="LC163" s="142"/>
      <c r="LD163" s="142"/>
      <c r="LE163" s="142"/>
      <c r="LF163" s="142"/>
      <c r="LG163" s="142"/>
      <c r="LH163" s="142"/>
      <c r="LI163" s="142"/>
      <c r="LJ163" s="142"/>
      <c r="LK163" s="142"/>
      <c r="LL163" s="142"/>
      <c r="LM163" s="142"/>
      <c r="LN163" s="142"/>
      <c r="LO163" s="142"/>
      <c r="LP163" s="142"/>
      <c r="LQ163" s="194"/>
      <c r="LR163" s="142"/>
      <c r="LS163" s="142"/>
      <c r="LT163" s="142"/>
      <c r="LU163" s="142"/>
      <c r="LV163" s="142"/>
      <c r="LW163" s="142"/>
      <c r="LX163" s="142"/>
      <c r="LY163" s="142"/>
      <c r="LZ163" s="142"/>
      <c r="MA163" s="142"/>
      <c r="MB163" s="142"/>
      <c r="MC163" s="142"/>
      <c r="MD163" s="142"/>
      <c r="ME163" s="142"/>
      <c r="MF163" s="142"/>
      <c r="MG163" s="142"/>
      <c r="MH163" s="142"/>
      <c r="MI163" s="142"/>
      <c r="MJ163" s="142"/>
      <c r="MK163" s="142"/>
      <c r="ML163" s="142"/>
      <c r="MM163" s="142"/>
      <c r="MN163" s="142"/>
      <c r="MO163" s="142"/>
      <c r="MP163" s="142"/>
      <c r="MQ163" s="142"/>
      <c r="MR163" s="142"/>
      <c r="MS163" s="142"/>
      <c r="MT163" s="142"/>
      <c r="MU163" s="142"/>
      <c r="MV163" s="142"/>
      <c r="MW163" s="142"/>
      <c r="MX163" s="142"/>
      <c r="MY163" s="142"/>
      <c r="MZ163" s="142"/>
      <c r="NA163" s="181"/>
      <c r="NB163" s="142"/>
      <c r="NC163" s="142"/>
      <c r="ND163" s="142"/>
      <c r="NE163" s="271"/>
      <c r="NF163" s="271"/>
      <c r="NG163" s="271"/>
      <c r="NH163" s="128"/>
      <c r="NI163" s="128"/>
      <c r="NJ163" s="128"/>
      <c r="NK163" s="128"/>
      <c r="NL163" s="128"/>
      <c r="NM163" s="128"/>
      <c r="NN163" s="128"/>
      <c r="NO163" s="128"/>
      <c r="NP163" s="136"/>
      <c r="NQ163" s="136"/>
      <c r="NR163" s="128"/>
      <c r="NS163" s="128"/>
      <c r="NT163" s="128"/>
      <c r="NU163" s="128"/>
      <c r="NV163" s="128"/>
      <c r="NW163" s="128"/>
      <c r="NX163" s="128"/>
      <c r="NY163" s="128"/>
      <c r="NZ163" s="128"/>
      <c r="OA163" s="128"/>
      <c r="OB163" s="128"/>
      <c r="OC163" s="128"/>
      <c r="OD163" s="128"/>
      <c r="OE163" s="128"/>
      <c r="OF163" s="128"/>
      <c r="OG163" s="128"/>
      <c r="OH163" s="128"/>
      <c r="OI163" s="128"/>
      <c r="OJ163" s="128"/>
      <c r="OK163" s="128"/>
      <c r="OL163" s="128"/>
      <c r="OM163" s="128"/>
      <c r="ON163" s="128"/>
      <c r="OO163" s="128"/>
      <c r="OP163" s="128"/>
      <c r="OQ163" s="128"/>
      <c r="OR163" s="128"/>
      <c r="OS163" s="128"/>
      <c r="OT163" s="128"/>
      <c r="OU163" s="128"/>
      <c r="OV163" s="128"/>
      <c r="OW163" s="128"/>
      <c r="OX163" s="128"/>
      <c r="OY163" s="128"/>
      <c r="OZ163" s="128"/>
      <c r="PA163" s="128"/>
      <c r="PB163" s="128"/>
      <c r="PC163" s="128"/>
      <c r="PD163" s="128"/>
      <c r="PE163" s="128"/>
      <c r="PF163" s="128"/>
      <c r="PG163" s="128"/>
      <c r="PH163" s="128"/>
      <c r="PI163" s="128"/>
      <c r="PJ163" s="128"/>
      <c r="PK163" s="128"/>
      <c r="PL163" s="128"/>
      <c r="PM163" s="128"/>
      <c r="PN163" s="128"/>
      <c r="PO163" s="128"/>
      <c r="PP163" s="128"/>
      <c r="PQ163" s="128"/>
      <c r="PR163" s="128"/>
      <c r="PS163" s="128"/>
      <c r="PT163" s="128"/>
      <c r="PU163" s="128"/>
      <c r="PV163" s="128"/>
      <c r="PW163" s="128"/>
      <c r="PX163" s="128"/>
      <c r="PY163" s="128"/>
      <c r="PZ163" s="128"/>
      <c r="QA163" s="128"/>
      <c r="QB163" s="128"/>
      <c r="QC163" s="128"/>
      <c r="QD163" s="198"/>
      <c r="QE163" s="128"/>
      <c r="QF163" s="128"/>
      <c r="QG163" s="128"/>
      <c r="QH163" s="128"/>
      <c r="QI163" s="128"/>
      <c r="QJ163" s="128"/>
      <c r="QK163" s="128"/>
      <c r="QL163" s="128"/>
      <c r="QM163" s="128"/>
      <c r="QN163" s="128"/>
      <c r="QO163" s="128"/>
      <c r="QP163" s="128"/>
      <c r="QQ163" s="128"/>
      <c r="QR163" s="128"/>
      <c r="QS163" s="128"/>
      <c r="QT163" s="128"/>
      <c r="QU163" s="128"/>
      <c r="QV163" s="128"/>
      <c r="QW163" s="128"/>
      <c r="QX163" s="128"/>
      <c r="QY163" s="128"/>
      <c r="QZ163" s="128"/>
      <c r="RA163" s="128"/>
      <c r="RB163" s="128"/>
      <c r="RC163" s="128"/>
      <c r="RD163" s="128"/>
      <c r="RE163" s="128"/>
      <c r="RF163" s="128"/>
      <c r="RG163" s="128"/>
      <c r="RH163" s="128"/>
      <c r="RI163" s="128"/>
      <c r="RJ163" s="128"/>
      <c r="RK163" s="128"/>
      <c r="RL163" s="128"/>
      <c r="RM163" s="128"/>
      <c r="RN163" s="128"/>
      <c r="RO163" s="128"/>
      <c r="RP163" s="128"/>
      <c r="RQ163" s="128"/>
      <c r="RR163" s="105"/>
      <c r="RS163" s="113"/>
      <c r="RT163" s="105"/>
      <c r="RU163" s="105"/>
      <c r="RV163" s="105"/>
      <c r="RW163" s="105"/>
      <c r="RX163" s="105"/>
      <c r="RY163" s="105"/>
      <c r="RZ163" s="105"/>
      <c r="SA163" s="105"/>
      <c r="SB163" s="105"/>
      <c r="SC163" s="105"/>
      <c r="SD163" s="106"/>
      <c r="SE163" s="106"/>
      <c r="SF163" s="106"/>
      <c r="SG163" s="106"/>
      <c r="SH163" s="107"/>
      <c r="SI163" s="107"/>
      <c r="SJ163" s="107"/>
      <c r="SK163" s="107"/>
      <c r="SL163" s="108"/>
      <c r="SM163" s="109"/>
      <c r="SN163" s="109"/>
      <c r="SO163" s="109"/>
      <c r="SP163" s="109"/>
      <c r="SQ163" s="110"/>
      <c r="SR163" s="110"/>
      <c r="SS163" s="110"/>
      <c r="ST163" s="110"/>
      <c r="SU163" s="111"/>
      <c r="SV163" s="111"/>
      <c r="SW163" s="111"/>
      <c r="SX163" s="111"/>
      <c r="SY163" s="162"/>
      <c r="SZ163" s="162"/>
    </row>
    <row r="164" spans="1:520">
      <c r="A164" s="250"/>
      <c r="B164" s="250"/>
      <c r="C164" s="250"/>
      <c r="D164" s="115"/>
      <c r="E164" s="115"/>
      <c r="F164" s="115"/>
      <c r="G164" s="115"/>
      <c r="H164" s="115"/>
      <c r="I164" s="115"/>
      <c r="J164" s="115"/>
      <c r="K164" s="115"/>
      <c r="L164" s="152"/>
      <c r="M164" s="152"/>
      <c r="N164" s="115"/>
      <c r="O164" s="115"/>
      <c r="P164" s="115"/>
      <c r="Q164" s="115"/>
      <c r="R164" s="115"/>
      <c r="S164" s="115"/>
      <c r="T164" s="115"/>
      <c r="U164" s="115"/>
      <c r="V164" s="115"/>
      <c r="W164" s="115"/>
      <c r="X164" s="115"/>
      <c r="Y164" s="115"/>
      <c r="Z164" s="115"/>
      <c r="AA164" s="115"/>
      <c r="AB164" s="115"/>
      <c r="AC164" s="115"/>
      <c r="AD164" s="115"/>
      <c r="AE164" s="115"/>
      <c r="AF164" s="115"/>
      <c r="AG164" s="115"/>
      <c r="AH164" s="115"/>
      <c r="AI164" s="115"/>
      <c r="AJ164" s="115"/>
      <c r="AK164" s="115"/>
      <c r="AL164" s="115"/>
      <c r="AM164" s="115"/>
      <c r="AN164" s="115"/>
      <c r="AO164" s="115"/>
      <c r="AP164" s="115"/>
      <c r="AQ164" s="115"/>
      <c r="AR164" s="115"/>
      <c r="AS164" s="115"/>
      <c r="AT164" s="115"/>
      <c r="AU164" s="115"/>
      <c r="AV164" s="115"/>
      <c r="AW164" s="115"/>
      <c r="AX164" s="115"/>
      <c r="AY164" s="115"/>
      <c r="AZ164" s="115"/>
      <c r="BA164" s="115"/>
      <c r="BB164" s="115"/>
      <c r="BC164" s="115"/>
      <c r="BD164" s="115"/>
      <c r="BE164" s="115"/>
      <c r="BF164" s="191"/>
      <c r="BG164" s="115"/>
      <c r="BH164" s="115"/>
      <c r="BI164" s="115"/>
      <c r="BJ164" s="115"/>
      <c r="BK164" s="115"/>
      <c r="BL164" s="115"/>
      <c r="BM164" s="115"/>
      <c r="BN164" s="115"/>
      <c r="BO164" s="115"/>
      <c r="BP164" s="115"/>
      <c r="BQ164" s="115"/>
      <c r="BR164" s="115"/>
      <c r="BS164" s="115"/>
      <c r="BT164" s="115"/>
      <c r="BU164" s="115"/>
      <c r="BV164" s="115"/>
      <c r="BW164" s="115"/>
      <c r="BX164" s="115"/>
      <c r="BY164" s="115"/>
      <c r="BZ164" s="115"/>
      <c r="CA164" s="115"/>
      <c r="CB164" s="115"/>
      <c r="CC164" s="115"/>
      <c r="CD164" s="115"/>
      <c r="CE164" s="115"/>
      <c r="CF164" s="115"/>
      <c r="CG164" s="115"/>
      <c r="CH164" s="115"/>
      <c r="CI164" s="115"/>
      <c r="CJ164" s="115"/>
      <c r="CK164" s="115"/>
      <c r="CL164" s="115"/>
      <c r="CM164" s="115"/>
      <c r="CN164" s="115"/>
      <c r="CO164" s="115"/>
      <c r="CP164" s="115"/>
      <c r="CQ164" s="115"/>
      <c r="CR164" s="115"/>
      <c r="CS164" s="115"/>
      <c r="CT164" s="115"/>
      <c r="CU164" s="115"/>
      <c r="CV164" s="115"/>
      <c r="CW164" s="115"/>
      <c r="CX164" s="115"/>
      <c r="CY164" s="115"/>
      <c r="CZ164" s="115"/>
      <c r="DA164" s="115"/>
      <c r="DB164" s="115"/>
      <c r="DC164" s="115"/>
      <c r="DD164" s="115"/>
      <c r="DE164" s="115"/>
      <c r="DF164" s="115"/>
      <c r="DG164" s="115"/>
      <c r="DH164" s="115"/>
      <c r="DI164" s="115"/>
      <c r="DJ164" s="115"/>
      <c r="DK164" s="115"/>
      <c r="DL164" s="115"/>
      <c r="DM164" s="115"/>
      <c r="DN164" s="172"/>
      <c r="DO164" s="115"/>
      <c r="DP164" s="115"/>
      <c r="DQ164" s="115"/>
      <c r="DR164" s="115"/>
      <c r="DS164" s="115"/>
      <c r="DT164" s="115"/>
      <c r="DU164" s="115"/>
      <c r="DV164" s="115"/>
      <c r="DW164" s="250"/>
      <c r="DX164" s="115"/>
      <c r="DY164" s="115"/>
      <c r="DZ164" s="115"/>
      <c r="EA164" s="115"/>
      <c r="EB164" s="115"/>
      <c r="EC164" s="115"/>
      <c r="ED164" s="115"/>
      <c r="EE164" s="161"/>
      <c r="EF164" s="262"/>
      <c r="EG164" s="161"/>
      <c r="EH164" s="129"/>
      <c r="EI164" s="129"/>
      <c r="EJ164" s="129"/>
      <c r="EK164" s="129"/>
      <c r="EL164" s="129"/>
      <c r="EM164" s="129"/>
      <c r="EN164" s="129"/>
      <c r="EO164" s="129"/>
      <c r="EP164" s="153"/>
      <c r="EQ164" s="153"/>
      <c r="ER164" s="129"/>
      <c r="ES164" s="129"/>
      <c r="ET164" s="129"/>
      <c r="EU164" s="129"/>
      <c r="EV164" s="129"/>
      <c r="EW164" s="129"/>
      <c r="EX164" s="129"/>
      <c r="EY164" s="129"/>
      <c r="EZ164" s="129"/>
      <c r="FA164" s="129"/>
      <c r="FB164" s="129"/>
      <c r="FC164" s="129"/>
      <c r="FD164" s="129"/>
      <c r="FE164" s="129"/>
      <c r="FF164" s="129"/>
      <c r="FG164" s="129"/>
      <c r="FH164" s="129"/>
      <c r="FI164" s="129"/>
      <c r="FJ164" s="129"/>
      <c r="FK164" s="129"/>
      <c r="FL164" s="129"/>
      <c r="FM164" s="129"/>
      <c r="FN164" s="129"/>
      <c r="FO164" s="129"/>
      <c r="FP164" s="129"/>
      <c r="FQ164" s="129"/>
      <c r="FR164" s="129"/>
      <c r="FS164" s="129"/>
      <c r="FT164" s="129"/>
      <c r="FU164" s="129"/>
      <c r="FV164" s="129"/>
      <c r="FW164" s="129"/>
      <c r="FX164" s="129"/>
      <c r="FY164" s="129"/>
      <c r="FZ164" s="129"/>
      <c r="GA164" s="129"/>
      <c r="GB164" s="129"/>
      <c r="GC164" s="129"/>
      <c r="GD164" s="129"/>
      <c r="GE164" s="129"/>
      <c r="GF164" s="129"/>
      <c r="GG164" s="129"/>
      <c r="GH164" s="129"/>
      <c r="GI164" s="129"/>
      <c r="GJ164" s="129"/>
      <c r="GK164" s="129"/>
      <c r="GL164" s="129"/>
      <c r="GM164" s="129"/>
      <c r="GN164" s="129"/>
      <c r="GO164" s="129"/>
      <c r="GP164" s="129"/>
      <c r="GQ164" s="129"/>
      <c r="GR164" s="129"/>
      <c r="GS164" s="129"/>
      <c r="GT164" s="129"/>
      <c r="GU164" s="129"/>
      <c r="GV164" s="129"/>
      <c r="GW164" s="129"/>
      <c r="GX164" s="129"/>
      <c r="GY164" s="129"/>
      <c r="GZ164" s="129"/>
      <c r="HA164" s="129"/>
      <c r="HB164" s="129"/>
      <c r="HC164" s="129"/>
      <c r="HD164" s="186"/>
      <c r="HE164" s="129"/>
      <c r="HF164" s="129"/>
      <c r="HG164" s="129"/>
      <c r="HH164" s="129"/>
      <c r="HI164" s="129"/>
      <c r="HJ164" s="129"/>
      <c r="HK164" s="129"/>
      <c r="HL164" s="129"/>
      <c r="HM164" s="129"/>
      <c r="HN164" s="129"/>
      <c r="HO164" s="129"/>
      <c r="HP164" s="129"/>
      <c r="HQ164" s="129"/>
      <c r="HR164" s="129"/>
      <c r="HS164" s="129"/>
      <c r="HT164" s="129"/>
      <c r="HU164" s="129"/>
      <c r="HV164" s="129"/>
      <c r="HW164" s="129"/>
      <c r="HX164" s="129"/>
      <c r="HY164" s="129"/>
      <c r="HZ164" s="129"/>
      <c r="IA164" s="129"/>
      <c r="IB164" s="129"/>
      <c r="IC164" s="129"/>
      <c r="ID164" s="129"/>
      <c r="IE164" s="129"/>
      <c r="IF164" s="129"/>
      <c r="IG164" s="129"/>
      <c r="IH164" s="129"/>
      <c r="II164" s="129"/>
      <c r="IJ164" s="129"/>
      <c r="IK164" s="129"/>
      <c r="IL164" s="177"/>
      <c r="IM164" s="129"/>
      <c r="IN164" s="129"/>
      <c r="IO164" s="129"/>
      <c r="IP164" s="129"/>
      <c r="IQ164" s="129"/>
      <c r="IR164" s="266"/>
      <c r="IS164" s="266"/>
      <c r="IT164" s="266"/>
      <c r="IU164" s="142"/>
      <c r="IV164" s="142"/>
      <c r="IW164" s="142"/>
      <c r="IX164" s="142"/>
      <c r="IY164" s="142"/>
      <c r="IZ164" s="142"/>
      <c r="JA164" s="142"/>
      <c r="JB164" s="142"/>
      <c r="JC164" s="154"/>
      <c r="JD164" s="154"/>
      <c r="JE164" s="142"/>
      <c r="JF164" s="142"/>
      <c r="JG164" s="142"/>
      <c r="JH164" s="142"/>
      <c r="JI164" s="142"/>
      <c r="JJ164" s="142"/>
      <c r="JK164" s="142"/>
      <c r="JL164" s="142"/>
      <c r="JM164" s="142"/>
      <c r="JN164" s="142"/>
      <c r="JO164" s="142"/>
      <c r="JP164" s="142"/>
      <c r="JQ164" s="142"/>
      <c r="JR164" s="142"/>
      <c r="JS164" s="142"/>
      <c r="JT164" s="142"/>
      <c r="JU164" s="145"/>
      <c r="JV164" s="142"/>
      <c r="JW164" s="142"/>
      <c r="JX164" s="142"/>
      <c r="JY164" s="142"/>
      <c r="JZ164" s="142"/>
      <c r="KA164" s="142"/>
      <c r="KB164" s="142"/>
      <c r="KC164" s="142"/>
      <c r="KD164" s="142"/>
      <c r="KE164" s="142"/>
      <c r="KF164" s="142"/>
      <c r="KG164" s="142"/>
      <c r="KH164" s="142"/>
      <c r="KI164" s="142"/>
      <c r="KJ164" s="142"/>
      <c r="KK164" s="142"/>
      <c r="KL164" s="142"/>
      <c r="KM164" s="142"/>
      <c r="KN164" s="142"/>
      <c r="KO164" s="142"/>
      <c r="KP164" s="142"/>
      <c r="KQ164" s="142"/>
      <c r="KR164" s="142"/>
      <c r="KS164" s="142"/>
      <c r="KT164" s="142"/>
      <c r="KU164" s="142"/>
      <c r="KV164" s="142"/>
      <c r="KW164" s="142"/>
      <c r="KX164" s="142"/>
      <c r="KY164" s="142"/>
      <c r="KZ164" s="142"/>
      <c r="LA164" s="142"/>
      <c r="LB164" s="142"/>
      <c r="LC164" s="142"/>
      <c r="LD164" s="142"/>
      <c r="LE164" s="142"/>
      <c r="LF164" s="142"/>
      <c r="LG164" s="142"/>
      <c r="LH164" s="142"/>
      <c r="LI164" s="142"/>
      <c r="LJ164" s="142"/>
      <c r="LK164" s="142"/>
      <c r="LL164" s="142"/>
      <c r="LM164" s="142"/>
      <c r="LN164" s="142"/>
      <c r="LO164" s="142"/>
      <c r="LP164" s="142"/>
      <c r="LQ164" s="194"/>
      <c r="LR164" s="142"/>
      <c r="LS164" s="142"/>
      <c r="LT164" s="142"/>
      <c r="LU164" s="142"/>
      <c r="LV164" s="142"/>
      <c r="LW164" s="142"/>
      <c r="LX164" s="142"/>
      <c r="LY164" s="142"/>
      <c r="LZ164" s="142"/>
      <c r="MA164" s="142"/>
      <c r="MB164" s="142"/>
      <c r="MC164" s="142"/>
      <c r="MD164" s="142"/>
      <c r="ME164" s="142"/>
      <c r="MF164" s="142"/>
      <c r="MG164" s="142"/>
      <c r="MH164" s="142"/>
      <c r="MI164" s="142"/>
      <c r="MJ164" s="142"/>
      <c r="MK164" s="142"/>
      <c r="ML164" s="142"/>
      <c r="MM164" s="142"/>
      <c r="MN164" s="142"/>
      <c r="MO164" s="142"/>
      <c r="MP164" s="142"/>
      <c r="MQ164" s="142"/>
      <c r="MR164" s="142"/>
      <c r="MS164" s="142"/>
      <c r="MT164" s="142"/>
      <c r="MU164" s="142"/>
      <c r="MV164" s="142"/>
      <c r="MW164" s="142"/>
      <c r="MX164" s="142"/>
      <c r="MY164" s="142"/>
      <c r="MZ164" s="142"/>
      <c r="NA164" s="181"/>
      <c r="NB164" s="142"/>
      <c r="NC164" s="142"/>
      <c r="ND164" s="142"/>
      <c r="NE164" s="271"/>
      <c r="NF164" s="271"/>
      <c r="NG164" s="271"/>
      <c r="NH164" s="128"/>
      <c r="NI164" s="128"/>
      <c r="NJ164" s="128"/>
      <c r="NK164" s="128"/>
      <c r="NL164" s="128"/>
      <c r="NM164" s="128"/>
      <c r="NN164" s="128"/>
      <c r="NO164" s="128"/>
      <c r="NP164" s="136"/>
      <c r="NQ164" s="136"/>
      <c r="NR164" s="128"/>
      <c r="NS164" s="128"/>
      <c r="NT164" s="128"/>
      <c r="NU164" s="128"/>
      <c r="NV164" s="128"/>
      <c r="NW164" s="128"/>
      <c r="NX164" s="128"/>
      <c r="NY164" s="128"/>
      <c r="NZ164" s="128"/>
      <c r="OA164" s="128"/>
      <c r="OB164" s="128"/>
      <c r="OC164" s="128"/>
      <c r="OD164" s="128"/>
      <c r="OE164" s="128"/>
      <c r="OF164" s="128"/>
      <c r="OG164" s="128"/>
      <c r="OH164" s="128"/>
      <c r="OI164" s="128"/>
      <c r="OJ164" s="128"/>
      <c r="OK164" s="128"/>
      <c r="OL164" s="128"/>
      <c r="OM164" s="128"/>
      <c r="ON164" s="128"/>
      <c r="OO164" s="128"/>
      <c r="OP164" s="128"/>
      <c r="OQ164" s="128"/>
      <c r="OR164" s="128"/>
      <c r="OS164" s="128"/>
      <c r="OT164" s="128"/>
      <c r="OU164" s="128"/>
      <c r="OV164" s="128"/>
      <c r="OW164" s="128"/>
      <c r="OX164" s="128"/>
      <c r="OY164" s="128"/>
      <c r="OZ164" s="128"/>
      <c r="PA164" s="128"/>
      <c r="PB164" s="128"/>
      <c r="PC164" s="128"/>
      <c r="PD164" s="128"/>
      <c r="PE164" s="128"/>
      <c r="PF164" s="128"/>
      <c r="PG164" s="128"/>
      <c r="PH164" s="128"/>
      <c r="PI164" s="128"/>
      <c r="PJ164" s="128"/>
      <c r="PK164" s="128"/>
      <c r="PL164" s="128"/>
      <c r="PM164" s="128"/>
      <c r="PN164" s="128"/>
      <c r="PO164" s="128"/>
      <c r="PP164" s="128"/>
      <c r="PQ164" s="128"/>
      <c r="PR164" s="128"/>
      <c r="PS164" s="128"/>
      <c r="PT164" s="128"/>
      <c r="PU164" s="128"/>
      <c r="PV164" s="128"/>
      <c r="PW164" s="128"/>
      <c r="PX164" s="128"/>
      <c r="PY164" s="128"/>
      <c r="PZ164" s="128"/>
      <c r="QA164" s="128"/>
      <c r="QB164" s="128"/>
      <c r="QC164" s="128"/>
      <c r="QD164" s="198"/>
      <c r="QE164" s="128"/>
      <c r="QF164" s="128"/>
      <c r="QG164" s="128"/>
      <c r="QH164" s="128"/>
      <c r="QI164" s="128"/>
      <c r="QJ164" s="128"/>
      <c r="QK164" s="128"/>
      <c r="QL164" s="128"/>
      <c r="QM164" s="128"/>
      <c r="QN164" s="128"/>
      <c r="QO164" s="128"/>
      <c r="QP164" s="128"/>
      <c r="QQ164" s="128"/>
      <c r="QR164" s="128"/>
      <c r="QS164" s="128"/>
      <c r="QT164" s="128"/>
      <c r="QU164" s="128"/>
      <c r="QV164" s="128"/>
      <c r="QW164" s="128"/>
      <c r="QX164" s="128"/>
      <c r="QY164" s="128"/>
      <c r="QZ164" s="128"/>
      <c r="RA164" s="128"/>
      <c r="RB164" s="128"/>
      <c r="RC164" s="128"/>
      <c r="RD164" s="128"/>
      <c r="RE164" s="128"/>
      <c r="RF164" s="128"/>
      <c r="RG164" s="128"/>
      <c r="RH164" s="128"/>
      <c r="RI164" s="128"/>
      <c r="RJ164" s="128"/>
      <c r="RK164" s="128"/>
      <c r="RL164" s="128"/>
      <c r="RM164" s="128"/>
      <c r="RN164" s="128"/>
      <c r="RO164" s="128"/>
      <c r="RP164" s="128"/>
      <c r="RQ164" s="128"/>
      <c r="RR164" s="105"/>
      <c r="RS164" s="113"/>
      <c r="RT164" s="105"/>
      <c r="RU164" s="105"/>
      <c r="RV164" s="105"/>
      <c r="RW164" s="105"/>
      <c r="RX164" s="105"/>
      <c r="RY164" s="105"/>
      <c r="RZ164" s="105"/>
      <c r="SA164" s="105"/>
      <c r="SB164" s="105"/>
      <c r="SC164" s="105"/>
      <c r="SD164" s="106"/>
      <c r="SE164" s="106"/>
      <c r="SF164" s="106"/>
      <c r="SG164" s="106"/>
      <c r="SH164" s="107"/>
      <c r="SI164" s="107"/>
      <c r="SJ164" s="107"/>
      <c r="SK164" s="107"/>
      <c r="SL164" s="108"/>
      <c r="SM164" s="109"/>
      <c r="SN164" s="109"/>
      <c r="SO164" s="109"/>
      <c r="SP164" s="109"/>
      <c r="SQ164" s="110"/>
      <c r="SR164" s="110"/>
      <c r="SS164" s="110"/>
      <c r="ST164" s="110"/>
      <c r="SU164" s="111"/>
      <c r="SV164" s="111"/>
      <c r="SW164" s="111"/>
      <c r="SX164" s="111"/>
      <c r="SY164" s="162"/>
      <c r="SZ164" s="162"/>
    </row>
    <row r="165" spans="1:520">
      <c r="A165" s="250"/>
      <c r="B165" s="250"/>
      <c r="C165" s="250"/>
      <c r="D165" s="115"/>
      <c r="E165" s="115"/>
      <c r="F165" s="115"/>
      <c r="G165" s="115"/>
      <c r="H165" s="115"/>
      <c r="I165" s="115"/>
      <c r="J165" s="115"/>
      <c r="K165" s="115"/>
      <c r="L165" s="152"/>
      <c r="M165" s="152"/>
      <c r="N165" s="115"/>
      <c r="O165" s="115"/>
      <c r="P165" s="115"/>
      <c r="Q165" s="115"/>
      <c r="R165" s="115"/>
      <c r="S165" s="115"/>
      <c r="T165" s="115"/>
      <c r="U165" s="115"/>
      <c r="V165" s="115"/>
      <c r="W165" s="115"/>
      <c r="X165" s="115"/>
      <c r="Y165" s="115"/>
      <c r="Z165" s="115"/>
      <c r="AA165" s="115"/>
      <c r="AB165" s="115"/>
      <c r="AC165" s="115"/>
      <c r="AD165" s="115"/>
      <c r="AE165" s="115"/>
      <c r="AF165" s="115"/>
      <c r="AG165" s="115"/>
      <c r="AH165" s="115"/>
      <c r="AI165" s="115"/>
      <c r="AJ165" s="115"/>
      <c r="AK165" s="115"/>
      <c r="AL165" s="115"/>
      <c r="AM165" s="115"/>
      <c r="AN165" s="115"/>
      <c r="AO165" s="115"/>
      <c r="AP165" s="115"/>
      <c r="AQ165" s="115"/>
      <c r="AR165" s="115"/>
      <c r="AS165" s="115"/>
      <c r="AT165" s="115"/>
      <c r="AU165" s="115"/>
      <c r="AV165" s="115"/>
      <c r="AW165" s="115"/>
      <c r="AX165" s="115"/>
      <c r="AY165" s="115"/>
      <c r="AZ165" s="115"/>
      <c r="BA165" s="115"/>
      <c r="BB165" s="115"/>
      <c r="BC165" s="115"/>
      <c r="BD165" s="115"/>
      <c r="BE165" s="115"/>
      <c r="BF165" s="191"/>
      <c r="BG165" s="115"/>
      <c r="BH165" s="115"/>
      <c r="BI165" s="115"/>
      <c r="BJ165" s="115"/>
      <c r="BK165" s="115"/>
      <c r="BL165" s="115"/>
      <c r="BM165" s="115"/>
      <c r="BN165" s="115"/>
      <c r="BO165" s="115"/>
      <c r="BP165" s="115"/>
      <c r="BQ165" s="115"/>
      <c r="BR165" s="115"/>
      <c r="BS165" s="115"/>
      <c r="BT165" s="115"/>
      <c r="BU165" s="115"/>
      <c r="BV165" s="115"/>
      <c r="BW165" s="115"/>
      <c r="BX165" s="115"/>
      <c r="BY165" s="115"/>
      <c r="BZ165" s="115"/>
      <c r="CA165" s="115"/>
      <c r="CB165" s="115"/>
      <c r="CC165" s="115"/>
      <c r="CD165" s="115"/>
      <c r="CE165" s="115"/>
      <c r="CF165" s="115"/>
      <c r="CG165" s="115"/>
      <c r="CH165" s="115"/>
      <c r="CI165" s="115"/>
      <c r="CJ165" s="115"/>
      <c r="CK165" s="115"/>
      <c r="CL165" s="115"/>
      <c r="CM165" s="115"/>
      <c r="CN165" s="115"/>
      <c r="CO165" s="115"/>
      <c r="CP165" s="115"/>
      <c r="CQ165" s="115"/>
      <c r="CR165" s="115"/>
      <c r="CS165" s="115"/>
      <c r="CT165" s="115"/>
      <c r="CU165" s="115"/>
      <c r="CV165" s="115"/>
      <c r="CW165" s="115"/>
      <c r="CX165" s="115"/>
      <c r="CY165" s="115"/>
      <c r="CZ165" s="115"/>
      <c r="DA165" s="115"/>
      <c r="DB165" s="115"/>
      <c r="DC165" s="115"/>
      <c r="DD165" s="115"/>
      <c r="DE165" s="115"/>
      <c r="DF165" s="115"/>
      <c r="DG165" s="115"/>
      <c r="DH165" s="115"/>
      <c r="DI165" s="115"/>
      <c r="DJ165" s="115"/>
      <c r="DK165" s="115"/>
      <c r="DL165" s="115"/>
      <c r="DM165" s="115"/>
      <c r="DN165" s="172"/>
      <c r="DO165" s="115"/>
      <c r="DP165" s="115"/>
      <c r="DQ165" s="115"/>
      <c r="DR165" s="115"/>
      <c r="DS165" s="115"/>
      <c r="DT165" s="115"/>
      <c r="DU165" s="115"/>
      <c r="DV165" s="115"/>
      <c r="DW165" s="250"/>
      <c r="DX165" s="115"/>
      <c r="DY165" s="115"/>
      <c r="DZ165" s="115"/>
      <c r="EA165" s="115"/>
      <c r="EB165" s="115"/>
      <c r="EC165" s="115"/>
      <c r="ED165" s="115"/>
      <c r="EE165" s="161"/>
      <c r="EF165" s="262"/>
      <c r="EG165" s="161"/>
      <c r="EH165" s="129"/>
      <c r="EI165" s="129"/>
      <c r="EJ165" s="129"/>
      <c r="EK165" s="129"/>
      <c r="EL165" s="129"/>
      <c r="EM165" s="129"/>
      <c r="EN165" s="129"/>
      <c r="EO165" s="129"/>
      <c r="EP165" s="153"/>
      <c r="EQ165" s="153"/>
      <c r="ER165" s="129"/>
      <c r="ES165" s="129"/>
      <c r="ET165" s="129"/>
      <c r="EU165" s="129"/>
      <c r="EV165" s="129"/>
      <c r="EW165" s="129"/>
      <c r="EX165" s="129"/>
      <c r="EY165" s="129"/>
      <c r="EZ165" s="129"/>
      <c r="FA165" s="129"/>
      <c r="FB165" s="129"/>
      <c r="FC165" s="129"/>
      <c r="FD165" s="129"/>
      <c r="FE165" s="129"/>
      <c r="FF165" s="129"/>
      <c r="FG165" s="129"/>
      <c r="FH165" s="129"/>
      <c r="FI165" s="129"/>
      <c r="FJ165" s="129"/>
      <c r="FK165" s="129"/>
      <c r="FL165" s="129"/>
      <c r="FM165" s="129"/>
      <c r="FN165" s="129"/>
      <c r="FO165" s="129"/>
      <c r="FP165" s="129"/>
      <c r="FQ165" s="129"/>
      <c r="FR165" s="129"/>
      <c r="FS165" s="129"/>
      <c r="FT165" s="129"/>
      <c r="FU165" s="129"/>
      <c r="FV165" s="129"/>
      <c r="FW165" s="129"/>
      <c r="FX165" s="129"/>
      <c r="FY165" s="129"/>
      <c r="FZ165" s="129"/>
      <c r="GA165" s="129"/>
      <c r="GB165" s="129"/>
      <c r="GC165" s="129"/>
      <c r="GD165" s="129"/>
      <c r="GE165" s="129"/>
      <c r="GF165" s="129"/>
      <c r="GG165" s="129"/>
      <c r="GH165" s="129"/>
      <c r="GI165" s="129"/>
      <c r="GJ165" s="129"/>
      <c r="GK165" s="129"/>
      <c r="GL165" s="129"/>
      <c r="GM165" s="129"/>
      <c r="GN165" s="129"/>
      <c r="GO165" s="129"/>
      <c r="GP165" s="129"/>
      <c r="GQ165" s="129"/>
      <c r="GR165" s="129"/>
      <c r="GS165" s="129"/>
      <c r="GT165" s="129"/>
      <c r="GU165" s="129"/>
      <c r="GV165" s="129"/>
      <c r="GW165" s="129"/>
      <c r="GX165" s="129"/>
      <c r="GY165" s="129"/>
      <c r="GZ165" s="129"/>
      <c r="HA165" s="129"/>
      <c r="HB165" s="129"/>
      <c r="HC165" s="129"/>
      <c r="HD165" s="186"/>
      <c r="HE165" s="129"/>
      <c r="HF165" s="129"/>
      <c r="HG165" s="129"/>
      <c r="HH165" s="129"/>
      <c r="HI165" s="129"/>
      <c r="HJ165" s="129"/>
      <c r="HK165" s="129"/>
      <c r="HL165" s="129"/>
      <c r="HM165" s="129"/>
      <c r="HN165" s="129"/>
      <c r="HO165" s="129"/>
      <c r="HP165" s="129"/>
      <c r="HQ165" s="129"/>
      <c r="HR165" s="129"/>
      <c r="HS165" s="129"/>
      <c r="HT165" s="129"/>
      <c r="HU165" s="129"/>
      <c r="HV165" s="129"/>
      <c r="HW165" s="129"/>
      <c r="HX165" s="129"/>
      <c r="HY165" s="129"/>
      <c r="HZ165" s="129"/>
      <c r="IA165" s="129"/>
      <c r="IB165" s="129"/>
      <c r="IC165" s="129"/>
      <c r="ID165" s="129"/>
      <c r="IE165" s="129"/>
      <c r="IF165" s="129"/>
      <c r="IG165" s="129"/>
      <c r="IH165" s="129"/>
      <c r="II165" s="129"/>
      <c r="IJ165" s="129"/>
      <c r="IK165" s="129"/>
      <c r="IL165" s="177"/>
      <c r="IM165" s="129"/>
      <c r="IN165" s="129"/>
      <c r="IO165" s="129"/>
      <c r="IP165" s="129"/>
      <c r="IQ165" s="129"/>
      <c r="IR165" s="266"/>
      <c r="IS165" s="266"/>
      <c r="IT165" s="266"/>
      <c r="IU165" s="142"/>
      <c r="IV165" s="142"/>
      <c r="IW165" s="142"/>
      <c r="IX165" s="142"/>
      <c r="IY165" s="142"/>
      <c r="IZ165" s="142"/>
      <c r="JA165" s="142"/>
      <c r="JB165" s="142"/>
      <c r="JC165" s="154"/>
      <c r="JD165" s="154"/>
      <c r="JE165" s="142"/>
      <c r="JF165" s="142"/>
      <c r="JG165" s="142"/>
      <c r="JH165" s="142"/>
      <c r="JI165" s="142"/>
      <c r="JJ165" s="142"/>
      <c r="JK165" s="142"/>
      <c r="JL165" s="142"/>
      <c r="JM165" s="142"/>
      <c r="JN165" s="142"/>
      <c r="JO165" s="142"/>
      <c r="JP165" s="142"/>
      <c r="JQ165" s="142"/>
      <c r="JR165" s="142"/>
      <c r="JS165" s="142"/>
      <c r="JT165" s="142"/>
      <c r="JU165" s="145"/>
      <c r="JV165" s="142"/>
      <c r="JW165" s="142"/>
      <c r="JX165" s="142"/>
      <c r="JY165" s="142"/>
      <c r="JZ165" s="142"/>
      <c r="KA165" s="142"/>
      <c r="KB165" s="142"/>
      <c r="KC165" s="142"/>
      <c r="KD165" s="142"/>
      <c r="KE165" s="142"/>
      <c r="KF165" s="142"/>
      <c r="KG165" s="142"/>
      <c r="KH165" s="142"/>
      <c r="KI165" s="142"/>
      <c r="KJ165" s="142"/>
      <c r="KK165" s="142"/>
      <c r="KL165" s="142"/>
      <c r="KM165" s="142"/>
      <c r="KN165" s="142"/>
      <c r="KO165" s="142"/>
      <c r="KP165" s="142"/>
      <c r="KQ165" s="142"/>
      <c r="KR165" s="142"/>
      <c r="KS165" s="142"/>
      <c r="KT165" s="142"/>
      <c r="KU165" s="142"/>
      <c r="KV165" s="142"/>
      <c r="KW165" s="142"/>
      <c r="KX165" s="142"/>
      <c r="KY165" s="142"/>
      <c r="KZ165" s="142"/>
      <c r="LA165" s="142"/>
      <c r="LB165" s="142"/>
      <c r="LC165" s="142"/>
      <c r="LD165" s="142"/>
      <c r="LE165" s="142"/>
      <c r="LF165" s="142"/>
      <c r="LG165" s="142"/>
      <c r="LH165" s="142"/>
      <c r="LI165" s="142"/>
      <c r="LJ165" s="142"/>
      <c r="LK165" s="142"/>
      <c r="LL165" s="142"/>
      <c r="LM165" s="142"/>
      <c r="LN165" s="142"/>
      <c r="LO165" s="142"/>
      <c r="LP165" s="142"/>
      <c r="LQ165" s="194"/>
      <c r="LR165" s="142"/>
      <c r="LS165" s="142"/>
      <c r="LT165" s="142"/>
      <c r="LU165" s="142"/>
      <c r="LV165" s="142"/>
      <c r="LW165" s="142"/>
      <c r="LX165" s="142"/>
      <c r="LY165" s="142"/>
      <c r="LZ165" s="142"/>
      <c r="MA165" s="142"/>
      <c r="MB165" s="142"/>
      <c r="MC165" s="142"/>
      <c r="MD165" s="142"/>
      <c r="ME165" s="142"/>
      <c r="MF165" s="142"/>
      <c r="MG165" s="142"/>
      <c r="MH165" s="142"/>
      <c r="MI165" s="142"/>
      <c r="MJ165" s="142"/>
      <c r="MK165" s="142"/>
      <c r="ML165" s="142"/>
      <c r="MM165" s="142"/>
      <c r="MN165" s="142"/>
      <c r="MO165" s="142"/>
      <c r="MP165" s="142"/>
      <c r="MQ165" s="142"/>
      <c r="MR165" s="142"/>
      <c r="MS165" s="142"/>
      <c r="MT165" s="142"/>
      <c r="MU165" s="142"/>
      <c r="MV165" s="142"/>
      <c r="MW165" s="142"/>
      <c r="MX165" s="142"/>
      <c r="MY165" s="142"/>
      <c r="MZ165" s="142"/>
      <c r="NA165" s="181"/>
      <c r="NB165" s="142"/>
      <c r="NC165" s="142"/>
      <c r="ND165" s="142"/>
      <c r="NE165" s="271"/>
      <c r="NF165" s="271"/>
      <c r="NG165" s="271"/>
      <c r="NH165" s="128"/>
      <c r="NI165" s="128"/>
      <c r="NJ165" s="128"/>
      <c r="NK165" s="128"/>
      <c r="NL165" s="128"/>
      <c r="NM165" s="128"/>
      <c r="NN165" s="128"/>
      <c r="NO165" s="128"/>
      <c r="NP165" s="136"/>
      <c r="NQ165" s="136"/>
      <c r="NR165" s="128"/>
      <c r="NS165" s="128"/>
      <c r="NT165" s="128"/>
      <c r="NU165" s="128"/>
      <c r="NV165" s="128"/>
      <c r="NW165" s="128"/>
      <c r="NX165" s="128"/>
      <c r="NY165" s="128"/>
      <c r="NZ165" s="128"/>
      <c r="OA165" s="128"/>
      <c r="OB165" s="128"/>
      <c r="OC165" s="128"/>
      <c r="OD165" s="128"/>
      <c r="OE165" s="128"/>
      <c r="OF165" s="128"/>
      <c r="OG165" s="128"/>
      <c r="OH165" s="128"/>
      <c r="OI165" s="128"/>
      <c r="OJ165" s="128"/>
      <c r="OK165" s="128"/>
      <c r="OL165" s="128"/>
      <c r="OM165" s="128"/>
      <c r="ON165" s="128"/>
      <c r="OO165" s="128"/>
      <c r="OP165" s="128"/>
      <c r="OQ165" s="128"/>
      <c r="OR165" s="128"/>
      <c r="OS165" s="128"/>
      <c r="OT165" s="128"/>
      <c r="OU165" s="128"/>
      <c r="OV165" s="128"/>
      <c r="OW165" s="128"/>
      <c r="OX165" s="128"/>
      <c r="OY165" s="128"/>
      <c r="OZ165" s="128"/>
      <c r="PA165" s="128"/>
      <c r="PB165" s="128"/>
      <c r="PC165" s="128"/>
      <c r="PD165" s="128"/>
      <c r="PE165" s="128"/>
      <c r="PF165" s="128"/>
      <c r="PG165" s="128"/>
      <c r="PH165" s="128"/>
      <c r="PI165" s="128"/>
      <c r="PJ165" s="128"/>
      <c r="PK165" s="128"/>
      <c r="PL165" s="128"/>
      <c r="PM165" s="128"/>
      <c r="PN165" s="128"/>
      <c r="PO165" s="128"/>
      <c r="PP165" s="128"/>
      <c r="PQ165" s="128"/>
      <c r="PR165" s="128"/>
      <c r="PS165" s="128"/>
      <c r="PT165" s="128"/>
      <c r="PU165" s="128"/>
      <c r="PV165" s="128"/>
      <c r="PW165" s="128"/>
      <c r="PX165" s="128"/>
      <c r="PY165" s="128"/>
      <c r="PZ165" s="128"/>
      <c r="QA165" s="128"/>
      <c r="QB165" s="128"/>
      <c r="QC165" s="128"/>
      <c r="QD165" s="198"/>
      <c r="QE165" s="128"/>
      <c r="QF165" s="128"/>
      <c r="QG165" s="128"/>
      <c r="QH165" s="128"/>
      <c r="QI165" s="128"/>
      <c r="QJ165" s="128"/>
      <c r="QK165" s="128"/>
      <c r="QL165" s="128"/>
      <c r="QM165" s="128"/>
      <c r="QN165" s="128"/>
      <c r="QO165" s="128"/>
      <c r="QP165" s="128"/>
      <c r="QQ165" s="128"/>
      <c r="QR165" s="128"/>
      <c r="QS165" s="128"/>
      <c r="QT165" s="128"/>
      <c r="QU165" s="128"/>
      <c r="QV165" s="128"/>
      <c r="QW165" s="128"/>
      <c r="QX165" s="128"/>
      <c r="QY165" s="128"/>
      <c r="QZ165" s="128"/>
      <c r="RA165" s="128"/>
      <c r="RB165" s="128"/>
      <c r="RC165" s="128"/>
      <c r="RD165" s="128"/>
      <c r="RE165" s="128"/>
      <c r="RF165" s="128"/>
      <c r="RG165" s="128"/>
      <c r="RH165" s="128"/>
      <c r="RI165" s="128"/>
      <c r="RJ165" s="128"/>
      <c r="RK165" s="128"/>
      <c r="RL165" s="128"/>
      <c r="RM165" s="128"/>
      <c r="RN165" s="128"/>
      <c r="RO165" s="128"/>
      <c r="RP165" s="128"/>
      <c r="RQ165" s="128"/>
      <c r="RR165" s="105"/>
      <c r="RS165" s="113"/>
      <c r="RT165" s="105"/>
      <c r="RU165" s="105"/>
      <c r="RV165" s="105"/>
      <c r="RW165" s="105"/>
      <c r="RX165" s="105"/>
      <c r="RY165" s="105"/>
      <c r="RZ165" s="105"/>
      <c r="SA165" s="105"/>
      <c r="SB165" s="105"/>
      <c r="SC165" s="105"/>
      <c r="SD165" s="106"/>
      <c r="SE165" s="106"/>
      <c r="SF165" s="106"/>
      <c r="SG165" s="106"/>
      <c r="SH165" s="107"/>
      <c r="SI165" s="107"/>
      <c r="SJ165" s="107"/>
      <c r="SK165" s="107"/>
      <c r="SL165" s="108"/>
      <c r="SM165" s="109"/>
      <c r="SN165" s="109"/>
      <c r="SO165" s="109"/>
      <c r="SP165" s="109"/>
      <c r="SQ165" s="110"/>
      <c r="SR165" s="110"/>
      <c r="SS165" s="110"/>
      <c r="ST165" s="110"/>
      <c r="SU165" s="111"/>
      <c r="SV165" s="111"/>
      <c r="SW165" s="111"/>
      <c r="SX165" s="111"/>
      <c r="SY165" s="162"/>
      <c r="SZ165" s="162"/>
    </row>
    <row r="166" spans="1:520">
      <c r="A166" s="250"/>
      <c r="B166" s="250"/>
      <c r="C166" s="250"/>
      <c r="D166" s="115"/>
      <c r="E166" s="115"/>
      <c r="F166" s="115"/>
      <c r="G166" s="115"/>
      <c r="H166" s="115"/>
      <c r="I166" s="115"/>
      <c r="J166" s="115"/>
      <c r="K166" s="115"/>
      <c r="L166" s="152"/>
      <c r="M166" s="152"/>
      <c r="N166" s="115"/>
      <c r="O166" s="115"/>
      <c r="P166" s="115"/>
      <c r="Q166" s="115"/>
      <c r="R166" s="115"/>
      <c r="S166" s="115"/>
      <c r="T166" s="115"/>
      <c r="U166" s="115"/>
      <c r="V166" s="115"/>
      <c r="W166" s="115"/>
      <c r="X166" s="115"/>
      <c r="Y166" s="115"/>
      <c r="Z166" s="115"/>
      <c r="AA166" s="115"/>
      <c r="AB166" s="115"/>
      <c r="AC166" s="115"/>
      <c r="AD166" s="115"/>
      <c r="AE166" s="115"/>
      <c r="AF166" s="115"/>
      <c r="AG166" s="115"/>
      <c r="AH166" s="115"/>
      <c r="AI166" s="115"/>
      <c r="AJ166" s="115"/>
      <c r="AK166" s="115"/>
      <c r="AL166" s="115"/>
      <c r="AM166" s="115"/>
      <c r="AN166" s="115"/>
      <c r="AO166" s="115"/>
      <c r="AP166" s="115"/>
      <c r="AQ166" s="115"/>
      <c r="AR166" s="115"/>
      <c r="AS166" s="115"/>
      <c r="AT166" s="115"/>
      <c r="AU166" s="115"/>
      <c r="AV166" s="115"/>
      <c r="AW166" s="115"/>
      <c r="AX166" s="115"/>
      <c r="AY166" s="115"/>
      <c r="AZ166" s="115"/>
      <c r="BA166" s="115"/>
      <c r="BB166" s="115"/>
      <c r="BC166" s="115"/>
      <c r="BD166" s="115"/>
      <c r="BE166" s="115"/>
      <c r="BF166" s="191"/>
      <c r="BG166" s="115"/>
      <c r="BH166" s="115"/>
      <c r="BI166" s="115"/>
      <c r="BJ166" s="115"/>
      <c r="BK166" s="115"/>
      <c r="BL166" s="115"/>
      <c r="BM166" s="115"/>
      <c r="BN166" s="115"/>
      <c r="BO166" s="115"/>
      <c r="BP166" s="115"/>
      <c r="BQ166" s="115"/>
      <c r="BR166" s="115"/>
      <c r="BS166" s="115"/>
      <c r="BT166" s="115"/>
      <c r="BU166" s="115"/>
      <c r="BV166" s="115"/>
      <c r="BW166" s="115"/>
      <c r="BX166" s="115"/>
      <c r="BY166" s="115"/>
      <c r="BZ166" s="115"/>
      <c r="CA166" s="115"/>
      <c r="CB166" s="115"/>
      <c r="CC166" s="115"/>
      <c r="CD166" s="115"/>
      <c r="CE166" s="115"/>
      <c r="CF166" s="115"/>
      <c r="CG166" s="115"/>
      <c r="CH166" s="115"/>
      <c r="CI166" s="115"/>
      <c r="CJ166" s="115"/>
      <c r="CK166" s="115"/>
      <c r="CL166" s="115"/>
      <c r="CM166" s="115"/>
      <c r="CN166" s="115"/>
      <c r="CO166" s="115"/>
      <c r="CP166" s="115"/>
      <c r="CQ166" s="115"/>
      <c r="CR166" s="115"/>
      <c r="CS166" s="115"/>
      <c r="CT166" s="115"/>
      <c r="CU166" s="115"/>
      <c r="CV166" s="115"/>
      <c r="CW166" s="115"/>
      <c r="CX166" s="115"/>
      <c r="CY166" s="115"/>
      <c r="CZ166" s="115"/>
      <c r="DA166" s="115"/>
      <c r="DB166" s="115"/>
      <c r="DC166" s="115"/>
      <c r="DD166" s="115"/>
      <c r="DE166" s="115"/>
      <c r="DF166" s="115"/>
      <c r="DG166" s="115"/>
      <c r="DH166" s="115"/>
      <c r="DI166" s="115"/>
      <c r="DJ166" s="115"/>
      <c r="DK166" s="115"/>
      <c r="DL166" s="115"/>
      <c r="DM166" s="115"/>
      <c r="DN166" s="172"/>
      <c r="DO166" s="115"/>
      <c r="DP166" s="115"/>
      <c r="DQ166" s="115"/>
      <c r="DR166" s="115"/>
      <c r="DS166" s="115"/>
      <c r="DT166" s="115"/>
      <c r="DU166" s="115"/>
      <c r="DV166" s="115"/>
      <c r="DW166" s="250"/>
      <c r="DX166" s="115"/>
      <c r="DY166" s="115"/>
      <c r="DZ166" s="115"/>
      <c r="EA166" s="115"/>
      <c r="EB166" s="115"/>
      <c r="EC166" s="115"/>
      <c r="ED166" s="115"/>
      <c r="EE166" s="161"/>
      <c r="EF166" s="262"/>
      <c r="EG166" s="161"/>
      <c r="EH166" s="129"/>
      <c r="EI166" s="129"/>
      <c r="EJ166" s="129"/>
      <c r="EK166" s="129"/>
      <c r="EL166" s="129"/>
      <c r="EM166" s="129"/>
      <c r="EN166" s="129"/>
      <c r="EO166" s="129"/>
      <c r="EP166" s="153"/>
      <c r="EQ166" s="153"/>
      <c r="ER166" s="129"/>
      <c r="ES166" s="129"/>
      <c r="ET166" s="129"/>
      <c r="EU166" s="129"/>
      <c r="EV166" s="129"/>
      <c r="EW166" s="129"/>
      <c r="EX166" s="129"/>
      <c r="EY166" s="129"/>
      <c r="EZ166" s="129"/>
      <c r="FA166" s="129"/>
      <c r="FB166" s="129"/>
      <c r="FC166" s="129"/>
      <c r="FD166" s="129"/>
      <c r="FE166" s="129"/>
      <c r="FF166" s="129"/>
      <c r="FG166" s="129"/>
      <c r="FH166" s="129"/>
      <c r="FI166" s="129"/>
      <c r="FJ166" s="129"/>
      <c r="FK166" s="129"/>
      <c r="FL166" s="129"/>
      <c r="FM166" s="129"/>
      <c r="FN166" s="129"/>
      <c r="FO166" s="129"/>
      <c r="FP166" s="129"/>
      <c r="FQ166" s="129"/>
      <c r="FR166" s="129"/>
      <c r="FS166" s="129"/>
      <c r="FT166" s="129"/>
      <c r="FU166" s="129"/>
      <c r="FV166" s="129"/>
      <c r="FW166" s="129"/>
      <c r="FX166" s="129"/>
      <c r="FY166" s="129"/>
      <c r="FZ166" s="129"/>
      <c r="GA166" s="129"/>
      <c r="GB166" s="129"/>
      <c r="GC166" s="129"/>
      <c r="GD166" s="129"/>
      <c r="GE166" s="129"/>
      <c r="GF166" s="129"/>
      <c r="GG166" s="129"/>
      <c r="GH166" s="129"/>
      <c r="GI166" s="129"/>
      <c r="GJ166" s="129"/>
      <c r="GK166" s="129"/>
      <c r="GL166" s="129"/>
      <c r="GM166" s="129"/>
      <c r="GN166" s="129"/>
      <c r="GO166" s="129"/>
      <c r="GP166" s="129"/>
      <c r="GQ166" s="129"/>
      <c r="GR166" s="129"/>
      <c r="GS166" s="129"/>
      <c r="GT166" s="129"/>
      <c r="GU166" s="129"/>
      <c r="GV166" s="129"/>
      <c r="GW166" s="129"/>
      <c r="GX166" s="129"/>
      <c r="GY166" s="129"/>
      <c r="GZ166" s="129"/>
      <c r="HA166" s="129"/>
      <c r="HB166" s="129"/>
      <c r="HC166" s="129"/>
      <c r="HD166" s="186"/>
      <c r="HE166" s="129"/>
      <c r="HF166" s="129"/>
      <c r="HG166" s="129"/>
      <c r="HH166" s="129"/>
      <c r="HI166" s="129"/>
      <c r="HJ166" s="129"/>
      <c r="HK166" s="129"/>
      <c r="HL166" s="129"/>
      <c r="HM166" s="129"/>
      <c r="HN166" s="129"/>
      <c r="HO166" s="129"/>
      <c r="HP166" s="129"/>
      <c r="HQ166" s="129"/>
      <c r="HR166" s="129"/>
      <c r="HS166" s="129"/>
      <c r="HT166" s="129"/>
      <c r="HU166" s="129"/>
      <c r="HV166" s="129"/>
      <c r="HW166" s="129"/>
      <c r="HX166" s="129"/>
      <c r="HY166" s="129"/>
      <c r="HZ166" s="129"/>
      <c r="IA166" s="129"/>
      <c r="IB166" s="129"/>
      <c r="IC166" s="129"/>
      <c r="ID166" s="129"/>
      <c r="IE166" s="129"/>
      <c r="IF166" s="129"/>
      <c r="IG166" s="129"/>
      <c r="IH166" s="129"/>
      <c r="II166" s="129"/>
      <c r="IJ166" s="129"/>
      <c r="IK166" s="129"/>
      <c r="IL166" s="177"/>
      <c r="IM166" s="129"/>
      <c r="IN166" s="129"/>
      <c r="IO166" s="129"/>
      <c r="IP166" s="129"/>
      <c r="IQ166" s="129"/>
      <c r="IR166" s="266"/>
      <c r="IS166" s="266"/>
      <c r="IT166" s="266"/>
      <c r="IU166" s="142"/>
      <c r="IV166" s="142"/>
      <c r="IW166" s="142"/>
      <c r="IX166" s="142"/>
      <c r="IY166" s="142"/>
      <c r="IZ166" s="142"/>
      <c r="JA166" s="142"/>
      <c r="JB166" s="142"/>
      <c r="JC166" s="154"/>
      <c r="JD166" s="154"/>
      <c r="JE166" s="142"/>
      <c r="JF166" s="142"/>
      <c r="JG166" s="142"/>
      <c r="JH166" s="142"/>
      <c r="JI166" s="142"/>
      <c r="JJ166" s="142"/>
      <c r="JK166" s="142"/>
      <c r="JL166" s="142"/>
      <c r="JM166" s="142"/>
      <c r="JN166" s="142"/>
      <c r="JO166" s="142"/>
      <c r="JP166" s="142"/>
      <c r="JQ166" s="142"/>
      <c r="JR166" s="142"/>
      <c r="JS166" s="142"/>
      <c r="JT166" s="142"/>
      <c r="JU166" s="145"/>
      <c r="JV166" s="142"/>
      <c r="JW166" s="142"/>
      <c r="JX166" s="142"/>
      <c r="JY166" s="142"/>
      <c r="JZ166" s="142"/>
      <c r="KA166" s="142"/>
      <c r="KB166" s="142"/>
      <c r="KC166" s="142"/>
      <c r="KD166" s="142"/>
      <c r="KE166" s="142"/>
      <c r="KF166" s="142"/>
      <c r="KG166" s="142"/>
      <c r="KH166" s="142"/>
      <c r="KI166" s="142"/>
      <c r="KJ166" s="142"/>
      <c r="KK166" s="142"/>
      <c r="KL166" s="142"/>
      <c r="KM166" s="142"/>
      <c r="KN166" s="142"/>
      <c r="KO166" s="142"/>
      <c r="KP166" s="142"/>
      <c r="KQ166" s="142"/>
      <c r="KR166" s="142"/>
      <c r="KS166" s="142"/>
      <c r="KT166" s="142"/>
      <c r="KU166" s="142"/>
      <c r="KV166" s="142"/>
      <c r="KW166" s="142"/>
      <c r="KX166" s="142"/>
      <c r="KY166" s="142"/>
      <c r="KZ166" s="142"/>
      <c r="LA166" s="142"/>
      <c r="LB166" s="142"/>
      <c r="LC166" s="142"/>
      <c r="LD166" s="142"/>
      <c r="LE166" s="142"/>
      <c r="LF166" s="142"/>
      <c r="LG166" s="142"/>
      <c r="LH166" s="142"/>
      <c r="LI166" s="142"/>
      <c r="LJ166" s="142"/>
      <c r="LK166" s="142"/>
      <c r="LL166" s="142"/>
      <c r="LM166" s="142"/>
      <c r="LN166" s="142"/>
      <c r="LO166" s="142"/>
      <c r="LP166" s="142"/>
      <c r="LQ166" s="194"/>
      <c r="LR166" s="142"/>
      <c r="LS166" s="142"/>
      <c r="LT166" s="142"/>
      <c r="LU166" s="142"/>
      <c r="LV166" s="142"/>
      <c r="LW166" s="142"/>
      <c r="LX166" s="142"/>
      <c r="LY166" s="142"/>
      <c r="LZ166" s="142"/>
      <c r="MA166" s="142"/>
      <c r="MB166" s="142"/>
      <c r="MC166" s="142"/>
      <c r="MD166" s="142"/>
      <c r="ME166" s="142"/>
      <c r="MF166" s="142"/>
      <c r="MG166" s="142"/>
      <c r="MH166" s="142"/>
      <c r="MI166" s="142"/>
      <c r="MJ166" s="142"/>
      <c r="MK166" s="142"/>
      <c r="ML166" s="142"/>
      <c r="MM166" s="142"/>
      <c r="MN166" s="142"/>
      <c r="MO166" s="142"/>
      <c r="MP166" s="142"/>
      <c r="MQ166" s="142"/>
      <c r="MR166" s="142"/>
      <c r="MS166" s="142"/>
      <c r="MT166" s="142"/>
      <c r="MU166" s="142"/>
      <c r="MV166" s="142"/>
      <c r="MW166" s="142"/>
      <c r="MX166" s="142"/>
      <c r="MY166" s="142"/>
      <c r="MZ166" s="142"/>
      <c r="NA166" s="181"/>
      <c r="NB166" s="142"/>
      <c r="NC166" s="142"/>
      <c r="ND166" s="142"/>
      <c r="NE166" s="271"/>
      <c r="NF166" s="271"/>
      <c r="NG166" s="271"/>
      <c r="NH166" s="128"/>
      <c r="NI166" s="128"/>
      <c r="NJ166" s="128"/>
      <c r="NK166" s="128"/>
      <c r="NL166" s="128"/>
      <c r="NM166" s="128"/>
      <c r="NN166" s="128"/>
      <c r="NO166" s="128"/>
      <c r="NP166" s="136"/>
      <c r="NQ166" s="136"/>
      <c r="NR166" s="128"/>
      <c r="NS166" s="128"/>
      <c r="NT166" s="128"/>
      <c r="NU166" s="128"/>
      <c r="NV166" s="128"/>
      <c r="NW166" s="128"/>
      <c r="NX166" s="128"/>
      <c r="NY166" s="128"/>
      <c r="NZ166" s="128"/>
      <c r="OA166" s="128"/>
      <c r="OB166" s="128"/>
      <c r="OC166" s="128"/>
      <c r="OD166" s="128"/>
      <c r="OE166" s="128"/>
      <c r="OF166" s="128"/>
      <c r="OG166" s="128"/>
      <c r="OH166" s="128"/>
      <c r="OI166" s="128"/>
      <c r="OJ166" s="128"/>
      <c r="OK166" s="128"/>
      <c r="OL166" s="128"/>
      <c r="OM166" s="128"/>
      <c r="ON166" s="128"/>
      <c r="OO166" s="128"/>
      <c r="OP166" s="128"/>
      <c r="OQ166" s="128"/>
      <c r="OR166" s="128"/>
      <c r="OS166" s="128"/>
      <c r="OT166" s="128"/>
      <c r="OU166" s="128"/>
      <c r="OV166" s="128"/>
      <c r="OW166" s="128"/>
      <c r="OX166" s="128"/>
      <c r="OY166" s="128"/>
      <c r="OZ166" s="128"/>
      <c r="PA166" s="128"/>
      <c r="PB166" s="128"/>
      <c r="PC166" s="128"/>
      <c r="PD166" s="128"/>
      <c r="PE166" s="128"/>
      <c r="PF166" s="128"/>
      <c r="PG166" s="128"/>
      <c r="PH166" s="128"/>
      <c r="PI166" s="128"/>
      <c r="PJ166" s="128"/>
      <c r="PK166" s="128"/>
      <c r="PL166" s="128"/>
      <c r="PM166" s="128"/>
      <c r="PN166" s="128"/>
      <c r="PO166" s="128"/>
      <c r="PP166" s="128"/>
      <c r="PQ166" s="128"/>
      <c r="PR166" s="128"/>
      <c r="PS166" s="128"/>
      <c r="PT166" s="128"/>
      <c r="PU166" s="128"/>
      <c r="PV166" s="128"/>
      <c r="PW166" s="128"/>
      <c r="PX166" s="128"/>
      <c r="PY166" s="128"/>
      <c r="PZ166" s="128"/>
      <c r="QA166" s="128"/>
      <c r="QB166" s="128"/>
      <c r="QC166" s="128"/>
      <c r="QD166" s="198"/>
      <c r="QE166" s="128"/>
      <c r="QF166" s="128"/>
      <c r="QG166" s="128"/>
      <c r="QH166" s="128"/>
      <c r="QI166" s="128"/>
      <c r="QJ166" s="128"/>
      <c r="QK166" s="128"/>
      <c r="QL166" s="128"/>
      <c r="QM166" s="128"/>
      <c r="QN166" s="128"/>
      <c r="QO166" s="128"/>
      <c r="QP166" s="128"/>
      <c r="QQ166" s="128"/>
      <c r="QR166" s="128"/>
      <c r="QS166" s="128"/>
      <c r="QT166" s="128"/>
      <c r="QU166" s="128"/>
      <c r="QV166" s="128"/>
      <c r="QW166" s="128"/>
      <c r="QX166" s="128"/>
      <c r="QY166" s="128"/>
      <c r="QZ166" s="128"/>
      <c r="RA166" s="128"/>
      <c r="RB166" s="128"/>
      <c r="RC166" s="128"/>
      <c r="RD166" s="128"/>
      <c r="RE166" s="128"/>
      <c r="RF166" s="128"/>
      <c r="RG166" s="128"/>
      <c r="RH166" s="128"/>
      <c r="RI166" s="128"/>
      <c r="RJ166" s="128"/>
      <c r="RK166" s="128"/>
      <c r="RL166" s="128"/>
      <c r="RM166" s="128"/>
      <c r="RN166" s="128"/>
      <c r="RO166" s="128"/>
      <c r="RP166" s="128"/>
      <c r="RQ166" s="128"/>
      <c r="RR166" s="105"/>
      <c r="RS166" s="113"/>
      <c r="RT166" s="105"/>
      <c r="RU166" s="105"/>
      <c r="RV166" s="105"/>
      <c r="RW166" s="105"/>
      <c r="RX166" s="105"/>
      <c r="RY166" s="105"/>
      <c r="RZ166" s="105"/>
      <c r="SA166" s="105"/>
      <c r="SB166" s="105"/>
      <c r="SC166" s="105"/>
      <c r="SD166" s="106"/>
      <c r="SE166" s="106"/>
      <c r="SF166" s="106"/>
      <c r="SG166" s="106"/>
      <c r="SH166" s="107"/>
      <c r="SI166" s="107"/>
      <c r="SJ166" s="107"/>
      <c r="SK166" s="107"/>
      <c r="SL166" s="108"/>
      <c r="SM166" s="109"/>
      <c r="SN166" s="109"/>
      <c r="SO166" s="109"/>
      <c r="SP166" s="109"/>
      <c r="SQ166" s="110"/>
      <c r="SR166" s="110"/>
      <c r="SS166" s="110"/>
      <c r="ST166" s="110"/>
      <c r="SU166" s="111"/>
      <c r="SV166" s="111"/>
      <c r="SW166" s="111"/>
      <c r="SX166" s="111"/>
      <c r="SY166" s="162"/>
      <c r="SZ166" s="162"/>
    </row>
    <row r="167" spans="1:520">
      <c r="A167" s="250"/>
      <c r="B167" s="250"/>
      <c r="C167" s="250"/>
      <c r="D167" s="115"/>
      <c r="E167" s="115"/>
      <c r="F167" s="115"/>
      <c r="G167" s="115"/>
      <c r="H167" s="115"/>
      <c r="I167" s="115"/>
      <c r="J167" s="115"/>
      <c r="K167" s="115"/>
      <c r="L167" s="152"/>
      <c r="M167" s="152"/>
      <c r="N167" s="115"/>
      <c r="O167" s="115"/>
      <c r="P167" s="115"/>
      <c r="Q167" s="115"/>
      <c r="R167" s="115"/>
      <c r="S167" s="115"/>
      <c r="T167" s="115"/>
      <c r="U167" s="115"/>
      <c r="V167" s="115"/>
      <c r="W167" s="115"/>
      <c r="X167" s="115"/>
      <c r="Y167" s="115"/>
      <c r="Z167" s="115"/>
      <c r="AA167" s="115"/>
      <c r="AB167" s="115"/>
      <c r="AC167" s="115"/>
      <c r="AD167" s="115"/>
      <c r="AE167" s="115"/>
      <c r="AF167" s="115"/>
      <c r="AG167" s="115"/>
      <c r="AH167" s="115"/>
      <c r="AI167" s="115"/>
      <c r="AJ167" s="115"/>
      <c r="AK167" s="115"/>
      <c r="AL167" s="115"/>
      <c r="AM167" s="115"/>
      <c r="AN167" s="115"/>
      <c r="AO167" s="115"/>
      <c r="AP167" s="115"/>
      <c r="AQ167" s="115"/>
      <c r="AR167" s="115"/>
      <c r="AS167" s="115"/>
      <c r="AT167" s="115"/>
      <c r="AU167" s="115"/>
      <c r="AV167" s="115"/>
      <c r="AW167" s="115"/>
      <c r="AX167" s="115"/>
      <c r="AY167" s="115"/>
      <c r="AZ167" s="115"/>
      <c r="BA167" s="115"/>
      <c r="BB167" s="115"/>
      <c r="BC167" s="115"/>
      <c r="BD167" s="115"/>
      <c r="BE167" s="115"/>
      <c r="BF167" s="191"/>
      <c r="BG167" s="115"/>
      <c r="BH167" s="115"/>
      <c r="BI167" s="115"/>
      <c r="BJ167" s="115"/>
      <c r="BK167" s="115"/>
      <c r="BL167" s="115"/>
      <c r="BM167" s="115"/>
      <c r="BN167" s="115"/>
      <c r="BO167" s="115"/>
      <c r="BP167" s="115"/>
      <c r="BQ167" s="115"/>
      <c r="BR167" s="115"/>
      <c r="BS167" s="115"/>
      <c r="BT167" s="115"/>
      <c r="BU167" s="115"/>
      <c r="BV167" s="115"/>
      <c r="BW167" s="115"/>
      <c r="BX167" s="115"/>
      <c r="BY167" s="115"/>
      <c r="BZ167" s="115"/>
      <c r="CA167" s="115"/>
      <c r="CB167" s="115"/>
      <c r="CC167" s="115"/>
      <c r="CD167" s="115"/>
      <c r="CE167" s="115"/>
      <c r="CF167" s="115"/>
      <c r="CG167" s="115"/>
      <c r="CH167" s="115"/>
      <c r="CI167" s="115"/>
      <c r="CJ167" s="115"/>
      <c r="CK167" s="115"/>
      <c r="CL167" s="115"/>
      <c r="CM167" s="115"/>
      <c r="CN167" s="115"/>
      <c r="CO167" s="115"/>
      <c r="CP167" s="115"/>
      <c r="CQ167" s="115"/>
      <c r="CR167" s="115"/>
      <c r="CS167" s="115"/>
      <c r="CT167" s="115"/>
      <c r="CU167" s="115"/>
      <c r="CV167" s="115"/>
      <c r="CW167" s="115"/>
      <c r="CX167" s="115"/>
      <c r="CY167" s="115"/>
      <c r="CZ167" s="115"/>
      <c r="DA167" s="115"/>
      <c r="DB167" s="115"/>
      <c r="DC167" s="115"/>
      <c r="DD167" s="115"/>
      <c r="DE167" s="115"/>
      <c r="DF167" s="115"/>
      <c r="DG167" s="115"/>
      <c r="DH167" s="115"/>
      <c r="DI167" s="115"/>
      <c r="DJ167" s="115"/>
      <c r="DK167" s="115"/>
      <c r="DL167" s="115"/>
      <c r="DM167" s="115"/>
      <c r="DN167" s="172"/>
      <c r="DO167" s="115"/>
      <c r="DP167" s="115"/>
      <c r="DQ167" s="115"/>
      <c r="DR167" s="115"/>
      <c r="DS167" s="115"/>
      <c r="DT167" s="115"/>
      <c r="DU167" s="115"/>
      <c r="DV167" s="115"/>
      <c r="DW167" s="250"/>
      <c r="DX167" s="115"/>
      <c r="DY167" s="115"/>
      <c r="DZ167" s="115"/>
      <c r="EA167" s="115"/>
      <c r="EB167" s="115"/>
      <c r="EC167" s="115"/>
      <c r="ED167" s="115"/>
      <c r="EE167" s="161"/>
      <c r="EF167" s="262"/>
      <c r="EG167" s="161"/>
      <c r="EH167" s="129"/>
      <c r="EI167" s="129"/>
      <c r="EJ167" s="129"/>
      <c r="EK167" s="129"/>
      <c r="EL167" s="129"/>
      <c r="EM167" s="129"/>
      <c r="EN167" s="129"/>
      <c r="EO167" s="129"/>
      <c r="EP167" s="153"/>
      <c r="EQ167" s="153"/>
      <c r="ER167" s="129"/>
      <c r="ES167" s="129"/>
      <c r="ET167" s="129"/>
      <c r="EU167" s="129"/>
      <c r="EV167" s="129"/>
      <c r="EW167" s="129"/>
      <c r="EX167" s="129"/>
      <c r="EY167" s="129"/>
      <c r="EZ167" s="129"/>
      <c r="FA167" s="129"/>
      <c r="FB167" s="129"/>
      <c r="FC167" s="129"/>
      <c r="FD167" s="129"/>
      <c r="FE167" s="129"/>
      <c r="FF167" s="129"/>
      <c r="FG167" s="129"/>
      <c r="FH167" s="129"/>
      <c r="FI167" s="129"/>
      <c r="FJ167" s="129"/>
      <c r="FK167" s="129"/>
      <c r="FL167" s="129"/>
      <c r="FM167" s="129"/>
      <c r="FN167" s="129"/>
      <c r="FO167" s="129"/>
      <c r="FP167" s="129"/>
      <c r="FQ167" s="129"/>
      <c r="FR167" s="129"/>
      <c r="FS167" s="129"/>
      <c r="FT167" s="129"/>
      <c r="FU167" s="129"/>
      <c r="FV167" s="129"/>
      <c r="FW167" s="129"/>
      <c r="FX167" s="129"/>
      <c r="FY167" s="129"/>
      <c r="FZ167" s="129"/>
      <c r="GA167" s="129"/>
      <c r="GB167" s="129"/>
      <c r="GC167" s="129"/>
      <c r="GD167" s="129"/>
      <c r="GE167" s="129"/>
      <c r="GF167" s="129"/>
      <c r="GG167" s="129"/>
      <c r="GH167" s="129"/>
      <c r="GI167" s="129"/>
      <c r="GJ167" s="129"/>
      <c r="GK167" s="129"/>
      <c r="GL167" s="129"/>
      <c r="GM167" s="129"/>
      <c r="GN167" s="129"/>
      <c r="GO167" s="129"/>
      <c r="GP167" s="129"/>
      <c r="GQ167" s="129"/>
      <c r="GR167" s="129"/>
      <c r="GS167" s="129"/>
      <c r="GT167" s="129"/>
      <c r="GU167" s="129"/>
      <c r="GV167" s="129"/>
      <c r="GW167" s="129"/>
      <c r="GX167" s="129"/>
      <c r="GY167" s="129"/>
      <c r="GZ167" s="129"/>
      <c r="HA167" s="129"/>
      <c r="HB167" s="129"/>
      <c r="HC167" s="129"/>
      <c r="HD167" s="186"/>
      <c r="HE167" s="129"/>
      <c r="HF167" s="129"/>
      <c r="HG167" s="129"/>
      <c r="HH167" s="129"/>
      <c r="HI167" s="129"/>
      <c r="HJ167" s="129"/>
      <c r="HK167" s="129"/>
      <c r="HL167" s="129"/>
      <c r="HM167" s="129"/>
      <c r="HN167" s="129"/>
      <c r="HO167" s="129"/>
      <c r="HP167" s="129"/>
      <c r="HQ167" s="129"/>
      <c r="HR167" s="129"/>
      <c r="HS167" s="129"/>
      <c r="HT167" s="129"/>
      <c r="HU167" s="129"/>
      <c r="HV167" s="129"/>
      <c r="HW167" s="129"/>
      <c r="HX167" s="129"/>
      <c r="HY167" s="129"/>
      <c r="HZ167" s="129"/>
      <c r="IA167" s="129"/>
      <c r="IB167" s="129"/>
      <c r="IC167" s="129"/>
      <c r="ID167" s="129"/>
      <c r="IE167" s="129"/>
      <c r="IF167" s="129"/>
      <c r="IG167" s="129"/>
      <c r="IH167" s="129"/>
      <c r="II167" s="129"/>
      <c r="IJ167" s="129"/>
      <c r="IK167" s="129"/>
      <c r="IL167" s="177"/>
      <c r="IM167" s="129"/>
      <c r="IN167" s="129"/>
      <c r="IO167" s="129"/>
      <c r="IP167" s="129"/>
      <c r="IQ167" s="129"/>
      <c r="IR167" s="266"/>
      <c r="IS167" s="266"/>
      <c r="IT167" s="266"/>
      <c r="IU167" s="142"/>
      <c r="IV167" s="142"/>
      <c r="IW167" s="142"/>
      <c r="IX167" s="142"/>
      <c r="IY167" s="142"/>
      <c r="IZ167" s="142"/>
      <c r="JA167" s="142"/>
      <c r="JB167" s="142"/>
      <c r="JC167" s="154"/>
      <c r="JD167" s="154"/>
      <c r="JE167" s="142"/>
      <c r="JF167" s="142"/>
      <c r="JG167" s="142"/>
      <c r="JH167" s="142"/>
      <c r="JI167" s="142"/>
      <c r="JJ167" s="142"/>
      <c r="JK167" s="142"/>
      <c r="JL167" s="142"/>
      <c r="JM167" s="142"/>
      <c r="JN167" s="142"/>
      <c r="JO167" s="142"/>
      <c r="JP167" s="142"/>
      <c r="JQ167" s="142"/>
      <c r="JR167" s="142"/>
      <c r="JS167" s="142"/>
      <c r="JT167" s="142"/>
      <c r="JU167" s="145"/>
      <c r="JV167" s="142"/>
      <c r="JW167" s="142"/>
      <c r="JX167" s="142"/>
      <c r="JY167" s="142"/>
      <c r="JZ167" s="142"/>
      <c r="KA167" s="142"/>
      <c r="KB167" s="142"/>
      <c r="KC167" s="142"/>
      <c r="KD167" s="142"/>
      <c r="KE167" s="142"/>
      <c r="KF167" s="142"/>
      <c r="KG167" s="142"/>
      <c r="KH167" s="142"/>
      <c r="KI167" s="142"/>
      <c r="KJ167" s="142"/>
      <c r="KK167" s="142"/>
      <c r="KL167" s="142"/>
      <c r="KM167" s="142"/>
      <c r="KN167" s="142"/>
      <c r="KO167" s="142"/>
      <c r="KP167" s="142"/>
      <c r="KQ167" s="142"/>
      <c r="KR167" s="142"/>
      <c r="KS167" s="142"/>
      <c r="KT167" s="142"/>
      <c r="KU167" s="142"/>
      <c r="KV167" s="142"/>
      <c r="KW167" s="142"/>
      <c r="KX167" s="142"/>
      <c r="KY167" s="142"/>
      <c r="KZ167" s="142"/>
      <c r="LA167" s="142"/>
      <c r="LB167" s="142"/>
      <c r="LC167" s="142"/>
      <c r="LD167" s="142"/>
      <c r="LE167" s="142"/>
      <c r="LF167" s="142"/>
      <c r="LG167" s="142"/>
      <c r="LH167" s="142"/>
      <c r="LI167" s="142"/>
      <c r="LJ167" s="142"/>
      <c r="LK167" s="142"/>
      <c r="LL167" s="142"/>
      <c r="LM167" s="142"/>
      <c r="LN167" s="142"/>
      <c r="LO167" s="142"/>
      <c r="LP167" s="142"/>
      <c r="LQ167" s="194"/>
      <c r="LR167" s="142"/>
      <c r="LS167" s="142"/>
      <c r="LT167" s="142"/>
      <c r="LU167" s="142"/>
      <c r="LV167" s="142"/>
      <c r="LW167" s="142"/>
      <c r="LX167" s="142"/>
      <c r="LY167" s="142"/>
      <c r="LZ167" s="142"/>
      <c r="MA167" s="142"/>
      <c r="MB167" s="142"/>
      <c r="MC167" s="142"/>
      <c r="MD167" s="142"/>
      <c r="ME167" s="142"/>
      <c r="MF167" s="142"/>
      <c r="MG167" s="142"/>
      <c r="MH167" s="142"/>
      <c r="MI167" s="142"/>
      <c r="MJ167" s="142"/>
      <c r="MK167" s="142"/>
      <c r="ML167" s="142"/>
      <c r="MM167" s="142"/>
      <c r="MN167" s="142"/>
      <c r="MO167" s="142"/>
      <c r="MP167" s="142"/>
      <c r="MQ167" s="142"/>
      <c r="MR167" s="142"/>
      <c r="MS167" s="142"/>
      <c r="MT167" s="142"/>
      <c r="MU167" s="142"/>
      <c r="MV167" s="142"/>
      <c r="MW167" s="142"/>
      <c r="MX167" s="142"/>
      <c r="MY167" s="142"/>
      <c r="MZ167" s="142"/>
      <c r="NA167" s="181"/>
      <c r="NB167" s="142"/>
      <c r="NC167" s="142"/>
      <c r="ND167" s="142"/>
      <c r="NE167" s="271"/>
      <c r="NF167" s="271"/>
      <c r="NG167" s="271"/>
      <c r="NH167" s="128"/>
      <c r="NI167" s="128"/>
      <c r="NJ167" s="128"/>
      <c r="NK167" s="128"/>
      <c r="NL167" s="128"/>
      <c r="NM167" s="128"/>
      <c r="NN167" s="128"/>
      <c r="NO167" s="128"/>
      <c r="NP167" s="136"/>
      <c r="NQ167" s="136"/>
      <c r="NR167" s="128"/>
      <c r="NS167" s="128"/>
      <c r="NT167" s="128"/>
      <c r="NU167" s="128"/>
      <c r="NV167" s="128"/>
      <c r="NW167" s="128"/>
      <c r="NX167" s="128"/>
      <c r="NY167" s="128"/>
      <c r="NZ167" s="128"/>
      <c r="OA167" s="128"/>
      <c r="OB167" s="128"/>
      <c r="OC167" s="128"/>
      <c r="OD167" s="128"/>
      <c r="OE167" s="128"/>
      <c r="OF167" s="128"/>
      <c r="OG167" s="128"/>
      <c r="OH167" s="128"/>
      <c r="OI167" s="128"/>
      <c r="OJ167" s="128"/>
      <c r="OK167" s="128"/>
      <c r="OL167" s="128"/>
      <c r="OM167" s="128"/>
      <c r="ON167" s="128"/>
      <c r="OO167" s="128"/>
      <c r="OP167" s="128"/>
      <c r="OQ167" s="128"/>
      <c r="OR167" s="128"/>
      <c r="OS167" s="128"/>
      <c r="OT167" s="128"/>
      <c r="OU167" s="128"/>
      <c r="OV167" s="128"/>
      <c r="OW167" s="128"/>
      <c r="OX167" s="128"/>
      <c r="OY167" s="128"/>
      <c r="OZ167" s="128"/>
      <c r="PA167" s="128"/>
      <c r="PB167" s="128"/>
      <c r="PC167" s="128"/>
      <c r="PD167" s="128"/>
      <c r="PE167" s="128"/>
      <c r="PF167" s="128"/>
      <c r="PG167" s="128"/>
      <c r="PH167" s="128"/>
      <c r="PI167" s="128"/>
      <c r="PJ167" s="128"/>
      <c r="PK167" s="128"/>
      <c r="PL167" s="128"/>
      <c r="PM167" s="128"/>
      <c r="PN167" s="128"/>
      <c r="PO167" s="128"/>
      <c r="PP167" s="128"/>
      <c r="PQ167" s="128"/>
      <c r="PR167" s="128"/>
      <c r="PS167" s="128"/>
      <c r="PT167" s="128"/>
      <c r="PU167" s="128"/>
      <c r="PV167" s="128"/>
      <c r="PW167" s="128"/>
      <c r="PX167" s="128"/>
      <c r="PY167" s="128"/>
      <c r="PZ167" s="128"/>
      <c r="QA167" s="128"/>
      <c r="QB167" s="128"/>
      <c r="QC167" s="128"/>
      <c r="QD167" s="198"/>
      <c r="QE167" s="128"/>
      <c r="QF167" s="128"/>
      <c r="QG167" s="128"/>
      <c r="QH167" s="128"/>
      <c r="QI167" s="128"/>
      <c r="QJ167" s="128"/>
      <c r="QK167" s="128"/>
      <c r="QL167" s="128"/>
      <c r="QM167" s="128"/>
      <c r="QN167" s="128"/>
      <c r="QO167" s="128"/>
      <c r="QP167" s="128"/>
      <c r="QQ167" s="128"/>
      <c r="QR167" s="128"/>
      <c r="QS167" s="128"/>
      <c r="QT167" s="128"/>
      <c r="QU167" s="128"/>
      <c r="QV167" s="128"/>
      <c r="QW167" s="128"/>
      <c r="QX167" s="128"/>
      <c r="QY167" s="128"/>
      <c r="QZ167" s="128"/>
      <c r="RA167" s="128"/>
      <c r="RB167" s="128"/>
      <c r="RC167" s="128"/>
      <c r="RD167" s="128"/>
      <c r="RE167" s="128"/>
      <c r="RF167" s="128"/>
      <c r="RG167" s="128"/>
      <c r="RH167" s="128"/>
      <c r="RI167" s="128"/>
      <c r="RJ167" s="128"/>
      <c r="RK167" s="128"/>
      <c r="RL167" s="128"/>
      <c r="RM167" s="128"/>
      <c r="RN167" s="128"/>
      <c r="RO167" s="128"/>
      <c r="RP167" s="128"/>
      <c r="RQ167" s="128"/>
      <c r="RR167" s="105"/>
      <c r="RS167" s="113"/>
      <c r="RT167" s="105"/>
      <c r="RU167" s="105"/>
      <c r="RV167" s="105"/>
      <c r="RW167" s="105"/>
      <c r="RX167" s="105"/>
      <c r="RY167" s="105"/>
      <c r="RZ167" s="105"/>
      <c r="SA167" s="105"/>
      <c r="SB167" s="105"/>
      <c r="SC167" s="105"/>
      <c r="SD167" s="106"/>
      <c r="SE167" s="106"/>
      <c r="SF167" s="106"/>
      <c r="SG167" s="106"/>
      <c r="SH167" s="107"/>
      <c r="SI167" s="107"/>
      <c r="SJ167" s="107"/>
      <c r="SK167" s="107"/>
      <c r="SL167" s="108"/>
      <c r="SM167" s="109"/>
      <c r="SN167" s="109"/>
      <c r="SO167" s="109"/>
      <c r="SP167" s="109"/>
      <c r="SQ167" s="110"/>
      <c r="SR167" s="110"/>
      <c r="SS167" s="110"/>
      <c r="ST167" s="110"/>
      <c r="SU167" s="111"/>
      <c r="SV167" s="111"/>
      <c r="SW167" s="111"/>
      <c r="SX167" s="111"/>
      <c r="SY167" s="162"/>
      <c r="SZ167" s="162"/>
    </row>
    <row r="168" spans="1:520">
      <c r="A168" s="250"/>
      <c r="B168" s="250"/>
      <c r="C168" s="250"/>
      <c r="D168" s="115"/>
      <c r="E168" s="115"/>
      <c r="F168" s="115"/>
      <c r="G168" s="115"/>
      <c r="H168" s="115"/>
      <c r="I168" s="115"/>
      <c r="J168" s="115"/>
      <c r="K168" s="115"/>
      <c r="L168" s="152"/>
      <c r="M168" s="152"/>
      <c r="N168" s="115"/>
      <c r="O168" s="115"/>
      <c r="P168" s="115"/>
      <c r="Q168" s="115"/>
      <c r="R168" s="115"/>
      <c r="S168" s="115"/>
      <c r="T168" s="115"/>
      <c r="U168" s="115"/>
      <c r="V168" s="115"/>
      <c r="W168" s="115"/>
      <c r="X168" s="115"/>
      <c r="Y168" s="115"/>
      <c r="Z168" s="115"/>
      <c r="AA168" s="115"/>
      <c r="AB168" s="115"/>
      <c r="AC168" s="115"/>
      <c r="AD168" s="115"/>
      <c r="AE168" s="115"/>
      <c r="AF168" s="115"/>
      <c r="AG168" s="115"/>
      <c r="AH168" s="115"/>
      <c r="AI168" s="115"/>
      <c r="AJ168" s="115"/>
      <c r="AK168" s="115"/>
      <c r="AL168" s="115"/>
      <c r="AM168" s="115"/>
      <c r="AN168" s="115"/>
      <c r="AO168" s="115"/>
      <c r="AP168" s="115"/>
      <c r="AQ168" s="115"/>
      <c r="AR168" s="115"/>
      <c r="AS168" s="115"/>
      <c r="AT168" s="115"/>
      <c r="AU168" s="115"/>
      <c r="AV168" s="115"/>
      <c r="AW168" s="115"/>
      <c r="AX168" s="115"/>
      <c r="AY168" s="115"/>
      <c r="AZ168" s="115"/>
      <c r="BA168" s="115"/>
      <c r="BB168" s="115"/>
      <c r="BC168" s="115"/>
      <c r="BD168" s="115"/>
      <c r="BE168" s="115"/>
      <c r="BF168" s="191"/>
      <c r="BG168" s="115"/>
      <c r="BH168" s="115"/>
      <c r="BI168" s="115"/>
      <c r="BJ168" s="115"/>
      <c r="BK168" s="115"/>
      <c r="BL168" s="115"/>
      <c r="BM168" s="115"/>
      <c r="BN168" s="115"/>
      <c r="BO168" s="115"/>
      <c r="BP168" s="115"/>
      <c r="BQ168" s="115"/>
      <c r="BR168" s="115"/>
      <c r="BS168" s="115"/>
      <c r="BT168" s="115"/>
      <c r="BU168" s="115"/>
      <c r="BV168" s="115"/>
      <c r="BW168" s="115"/>
      <c r="BX168" s="115"/>
      <c r="BY168" s="115"/>
      <c r="BZ168" s="115"/>
      <c r="CA168" s="115"/>
      <c r="CB168" s="115"/>
      <c r="CC168" s="115"/>
      <c r="CD168" s="115"/>
      <c r="CE168" s="115"/>
      <c r="CF168" s="115"/>
      <c r="CG168" s="115"/>
      <c r="CH168" s="115"/>
      <c r="CI168" s="115"/>
      <c r="CJ168" s="115"/>
      <c r="CK168" s="115"/>
      <c r="CL168" s="115"/>
      <c r="CM168" s="115"/>
      <c r="CN168" s="115"/>
      <c r="CO168" s="115"/>
      <c r="CP168" s="115"/>
      <c r="CQ168" s="115"/>
      <c r="CR168" s="115"/>
      <c r="CS168" s="115"/>
      <c r="CT168" s="115"/>
      <c r="CU168" s="115"/>
      <c r="CV168" s="115"/>
      <c r="CW168" s="115"/>
      <c r="CX168" s="115"/>
      <c r="CY168" s="115"/>
      <c r="CZ168" s="115"/>
      <c r="DA168" s="115"/>
      <c r="DB168" s="115"/>
      <c r="DC168" s="115"/>
      <c r="DD168" s="115"/>
      <c r="DE168" s="115"/>
      <c r="DF168" s="115"/>
      <c r="DG168" s="115"/>
      <c r="DH168" s="115"/>
      <c r="DI168" s="115"/>
      <c r="DJ168" s="115"/>
      <c r="DK168" s="115"/>
      <c r="DL168" s="115"/>
      <c r="DM168" s="115"/>
      <c r="DN168" s="172"/>
      <c r="DO168" s="115"/>
      <c r="DP168" s="115"/>
      <c r="DQ168" s="115"/>
      <c r="DR168" s="115"/>
      <c r="DS168" s="115"/>
      <c r="DT168" s="115"/>
      <c r="DU168" s="115"/>
      <c r="DV168" s="115"/>
      <c r="DW168" s="250"/>
      <c r="DX168" s="115"/>
      <c r="DY168" s="115"/>
      <c r="DZ168" s="115"/>
      <c r="EA168" s="115"/>
      <c r="EB168" s="115"/>
      <c r="EC168" s="115"/>
      <c r="ED168" s="115"/>
      <c r="EE168" s="161"/>
      <c r="EF168" s="262"/>
      <c r="EG168" s="161"/>
      <c r="EH168" s="129"/>
      <c r="EI168" s="129"/>
      <c r="EJ168" s="129"/>
      <c r="EK168" s="129"/>
      <c r="EL168" s="129"/>
      <c r="EM168" s="129"/>
      <c r="EN168" s="129"/>
      <c r="EO168" s="129"/>
      <c r="EP168" s="153"/>
      <c r="EQ168" s="153"/>
      <c r="ER168" s="129"/>
      <c r="ES168" s="129"/>
      <c r="ET168" s="129"/>
      <c r="EU168" s="129"/>
      <c r="EV168" s="129"/>
      <c r="EW168" s="129"/>
      <c r="EX168" s="129"/>
      <c r="EY168" s="129"/>
      <c r="EZ168" s="129"/>
      <c r="FA168" s="129"/>
      <c r="FB168" s="129"/>
      <c r="FC168" s="129"/>
      <c r="FD168" s="129"/>
      <c r="FE168" s="129"/>
      <c r="FF168" s="129"/>
      <c r="FG168" s="129"/>
      <c r="FH168" s="129"/>
      <c r="FI168" s="129"/>
      <c r="FJ168" s="129"/>
      <c r="FK168" s="129"/>
      <c r="FL168" s="129"/>
      <c r="FM168" s="129"/>
      <c r="FN168" s="129"/>
      <c r="FO168" s="129"/>
      <c r="FP168" s="129"/>
      <c r="FQ168" s="129"/>
      <c r="FR168" s="129"/>
      <c r="FS168" s="129"/>
      <c r="FT168" s="129"/>
      <c r="FU168" s="129"/>
      <c r="FV168" s="129"/>
      <c r="FW168" s="129"/>
      <c r="FX168" s="129"/>
      <c r="FY168" s="129"/>
      <c r="FZ168" s="129"/>
      <c r="GA168" s="129"/>
      <c r="GB168" s="129"/>
      <c r="GC168" s="129"/>
      <c r="GD168" s="129"/>
      <c r="GE168" s="129"/>
      <c r="GF168" s="129"/>
      <c r="GG168" s="129"/>
      <c r="GH168" s="129"/>
      <c r="GI168" s="129"/>
      <c r="GJ168" s="129"/>
      <c r="GK168" s="129"/>
      <c r="GL168" s="129"/>
      <c r="GM168" s="129"/>
      <c r="GN168" s="129"/>
      <c r="GO168" s="129"/>
      <c r="GP168" s="129"/>
      <c r="GQ168" s="129"/>
      <c r="GR168" s="129"/>
      <c r="GS168" s="129"/>
      <c r="GT168" s="129"/>
      <c r="GU168" s="129"/>
      <c r="GV168" s="129"/>
      <c r="GW168" s="129"/>
      <c r="GX168" s="129"/>
      <c r="GY168" s="129"/>
      <c r="GZ168" s="129"/>
      <c r="HA168" s="129"/>
      <c r="HB168" s="129"/>
      <c r="HC168" s="129"/>
      <c r="HD168" s="186"/>
      <c r="HE168" s="129"/>
      <c r="HF168" s="129"/>
      <c r="HG168" s="129"/>
      <c r="HH168" s="129"/>
      <c r="HI168" s="129"/>
      <c r="HJ168" s="129"/>
      <c r="HK168" s="129"/>
      <c r="HL168" s="129"/>
      <c r="HM168" s="129"/>
      <c r="HN168" s="129"/>
      <c r="HO168" s="129"/>
      <c r="HP168" s="129"/>
      <c r="HQ168" s="129"/>
      <c r="HR168" s="129"/>
      <c r="HS168" s="129"/>
      <c r="HT168" s="129"/>
      <c r="HU168" s="129"/>
      <c r="HV168" s="129"/>
      <c r="HW168" s="129"/>
      <c r="HX168" s="129"/>
      <c r="HY168" s="129"/>
      <c r="HZ168" s="129"/>
      <c r="IA168" s="129"/>
      <c r="IB168" s="129"/>
      <c r="IC168" s="129"/>
      <c r="ID168" s="129"/>
      <c r="IE168" s="129"/>
      <c r="IF168" s="129"/>
      <c r="IG168" s="129"/>
      <c r="IH168" s="129"/>
      <c r="II168" s="129"/>
      <c r="IJ168" s="129"/>
      <c r="IK168" s="129"/>
      <c r="IL168" s="177"/>
      <c r="IM168" s="129"/>
      <c r="IN168" s="129"/>
      <c r="IO168" s="129"/>
      <c r="IP168" s="129"/>
      <c r="IQ168" s="129"/>
      <c r="IR168" s="266"/>
      <c r="IS168" s="266"/>
      <c r="IT168" s="266"/>
      <c r="IU168" s="142"/>
      <c r="IV168" s="142"/>
      <c r="IW168" s="142"/>
      <c r="IX168" s="142"/>
      <c r="IY168" s="142"/>
      <c r="IZ168" s="142"/>
      <c r="JA168" s="142"/>
      <c r="JB168" s="142"/>
      <c r="JC168" s="154"/>
      <c r="JD168" s="154"/>
      <c r="JE168" s="142"/>
      <c r="JF168" s="142"/>
      <c r="JG168" s="142"/>
      <c r="JH168" s="142"/>
      <c r="JI168" s="142"/>
      <c r="JJ168" s="142"/>
      <c r="JK168" s="142"/>
      <c r="JL168" s="142"/>
      <c r="JM168" s="142"/>
      <c r="JN168" s="142"/>
      <c r="JO168" s="142"/>
      <c r="JP168" s="142"/>
      <c r="JQ168" s="142"/>
      <c r="JR168" s="142"/>
      <c r="JS168" s="142"/>
      <c r="JT168" s="142"/>
      <c r="JU168" s="145"/>
      <c r="JV168" s="142"/>
      <c r="JW168" s="142"/>
      <c r="JX168" s="142"/>
      <c r="JY168" s="142"/>
      <c r="JZ168" s="142"/>
      <c r="KA168" s="142"/>
      <c r="KB168" s="142"/>
      <c r="KC168" s="142"/>
      <c r="KD168" s="142"/>
      <c r="KE168" s="142"/>
      <c r="KF168" s="142"/>
      <c r="KG168" s="142"/>
      <c r="KH168" s="142"/>
      <c r="KI168" s="142"/>
      <c r="KJ168" s="142"/>
      <c r="KK168" s="142"/>
      <c r="KL168" s="142"/>
      <c r="KM168" s="142"/>
      <c r="KN168" s="142"/>
      <c r="KO168" s="142"/>
      <c r="KP168" s="142"/>
      <c r="KQ168" s="142"/>
      <c r="KR168" s="142"/>
      <c r="KS168" s="142"/>
      <c r="KT168" s="142"/>
      <c r="KU168" s="142"/>
      <c r="KV168" s="142"/>
      <c r="KW168" s="142"/>
      <c r="KX168" s="142"/>
      <c r="KY168" s="142"/>
      <c r="KZ168" s="142"/>
      <c r="LA168" s="142"/>
      <c r="LB168" s="142"/>
      <c r="LC168" s="142"/>
      <c r="LD168" s="142"/>
      <c r="LE168" s="142"/>
      <c r="LF168" s="142"/>
      <c r="LG168" s="142"/>
      <c r="LH168" s="142"/>
      <c r="LI168" s="142"/>
      <c r="LJ168" s="142"/>
      <c r="LK168" s="142"/>
      <c r="LL168" s="142"/>
      <c r="LM168" s="142"/>
      <c r="LN168" s="142"/>
      <c r="LO168" s="142"/>
      <c r="LP168" s="142"/>
      <c r="LQ168" s="194"/>
      <c r="LR168" s="142"/>
      <c r="LS168" s="142"/>
      <c r="LT168" s="142"/>
      <c r="LU168" s="142"/>
      <c r="LV168" s="142"/>
      <c r="LW168" s="142"/>
      <c r="LX168" s="142"/>
      <c r="LY168" s="142"/>
      <c r="LZ168" s="142"/>
      <c r="MA168" s="142"/>
      <c r="MB168" s="142"/>
      <c r="MC168" s="142"/>
      <c r="MD168" s="142"/>
      <c r="ME168" s="142"/>
      <c r="MF168" s="142"/>
      <c r="MG168" s="142"/>
      <c r="MH168" s="142"/>
      <c r="MI168" s="142"/>
      <c r="MJ168" s="142"/>
      <c r="MK168" s="142"/>
      <c r="ML168" s="142"/>
      <c r="MM168" s="142"/>
      <c r="MN168" s="142"/>
      <c r="MO168" s="142"/>
      <c r="MP168" s="142"/>
      <c r="MQ168" s="142"/>
      <c r="MR168" s="142"/>
      <c r="MS168" s="142"/>
      <c r="MT168" s="142"/>
      <c r="MU168" s="142"/>
      <c r="MV168" s="142"/>
      <c r="MW168" s="142"/>
      <c r="MX168" s="142"/>
      <c r="MY168" s="142"/>
      <c r="MZ168" s="142"/>
      <c r="NA168" s="181"/>
      <c r="NB168" s="142"/>
      <c r="NC168" s="142"/>
      <c r="ND168" s="142"/>
      <c r="NE168" s="271"/>
      <c r="NF168" s="271"/>
      <c r="NG168" s="271"/>
      <c r="NH168" s="128"/>
      <c r="NI168" s="128"/>
      <c r="NJ168" s="128"/>
      <c r="NK168" s="128"/>
      <c r="NL168" s="128"/>
      <c r="NM168" s="128"/>
      <c r="NN168" s="128"/>
      <c r="NO168" s="128"/>
      <c r="NP168" s="136"/>
      <c r="NQ168" s="136"/>
      <c r="NR168" s="128"/>
      <c r="NS168" s="128"/>
      <c r="NT168" s="128"/>
      <c r="NU168" s="128"/>
      <c r="NV168" s="128"/>
      <c r="NW168" s="128"/>
      <c r="NX168" s="128"/>
      <c r="NY168" s="128"/>
      <c r="NZ168" s="128"/>
      <c r="OA168" s="128"/>
      <c r="OB168" s="128"/>
      <c r="OC168" s="128"/>
      <c r="OD168" s="128"/>
      <c r="OE168" s="128"/>
      <c r="OF168" s="128"/>
      <c r="OG168" s="128"/>
      <c r="OH168" s="128"/>
      <c r="OI168" s="128"/>
      <c r="OJ168" s="128"/>
      <c r="OK168" s="128"/>
      <c r="OL168" s="128"/>
      <c r="OM168" s="128"/>
      <c r="ON168" s="128"/>
      <c r="OO168" s="128"/>
      <c r="OP168" s="128"/>
      <c r="OQ168" s="128"/>
      <c r="OR168" s="128"/>
      <c r="OS168" s="128"/>
      <c r="OT168" s="128"/>
      <c r="OU168" s="128"/>
      <c r="OV168" s="128"/>
      <c r="OW168" s="128"/>
      <c r="OX168" s="128"/>
      <c r="OY168" s="128"/>
      <c r="OZ168" s="128"/>
      <c r="PA168" s="128"/>
      <c r="PB168" s="128"/>
      <c r="PC168" s="128"/>
      <c r="PD168" s="128"/>
      <c r="PE168" s="128"/>
      <c r="PF168" s="128"/>
      <c r="PG168" s="128"/>
      <c r="PH168" s="128"/>
      <c r="PI168" s="128"/>
      <c r="PJ168" s="128"/>
      <c r="PK168" s="128"/>
      <c r="PL168" s="128"/>
      <c r="PM168" s="128"/>
      <c r="PN168" s="128"/>
      <c r="PO168" s="128"/>
      <c r="PP168" s="128"/>
      <c r="PQ168" s="128"/>
      <c r="PR168" s="128"/>
      <c r="PS168" s="128"/>
      <c r="PT168" s="128"/>
      <c r="PU168" s="128"/>
      <c r="PV168" s="128"/>
      <c r="PW168" s="128"/>
      <c r="PX168" s="128"/>
      <c r="PY168" s="128"/>
      <c r="PZ168" s="128"/>
      <c r="QA168" s="128"/>
      <c r="QB168" s="128"/>
      <c r="QC168" s="128"/>
      <c r="QD168" s="198"/>
      <c r="QE168" s="128"/>
      <c r="QF168" s="128"/>
      <c r="QG168" s="128"/>
      <c r="QH168" s="128"/>
      <c r="QI168" s="128"/>
      <c r="QJ168" s="128"/>
      <c r="QK168" s="128"/>
      <c r="QL168" s="128"/>
      <c r="QM168" s="128"/>
      <c r="QN168" s="128"/>
      <c r="QO168" s="128"/>
      <c r="QP168" s="128"/>
      <c r="QQ168" s="128"/>
      <c r="QR168" s="128"/>
      <c r="QS168" s="128"/>
      <c r="QT168" s="128"/>
      <c r="QU168" s="128"/>
      <c r="QV168" s="128"/>
      <c r="QW168" s="128"/>
      <c r="QX168" s="128"/>
      <c r="QY168" s="128"/>
      <c r="QZ168" s="128"/>
      <c r="RA168" s="128"/>
      <c r="RB168" s="128"/>
      <c r="RC168" s="128"/>
      <c r="RD168" s="128"/>
      <c r="RE168" s="128"/>
      <c r="RF168" s="128"/>
      <c r="RG168" s="128"/>
      <c r="RH168" s="128"/>
      <c r="RI168" s="128"/>
      <c r="RJ168" s="128"/>
      <c r="RK168" s="128"/>
      <c r="RL168" s="128"/>
      <c r="RM168" s="128"/>
      <c r="RN168" s="128"/>
      <c r="RO168" s="128"/>
      <c r="RP168" s="128"/>
      <c r="RQ168" s="128"/>
      <c r="RR168" s="105"/>
      <c r="RS168" s="113"/>
      <c r="RT168" s="105"/>
      <c r="RU168" s="105"/>
      <c r="RV168" s="105"/>
      <c r="RW168" s="105"/>
      <c r="RX168" s="105"/>
      <c r="RY168" s="105"/>
      <c r="RZ168" s="105"/>
      <c r="SA168" s="105"/>
      <c r="SB168" s="105"/>
      <c r="SC168" s="105"/>
      <c r="SD168" s="106"/>
      <c r="SE168" s="106"/>
      <c r="SF168" s="106"/>
      <c r="SG168" s="106"/>
      <c r="SH168" s="107"/>
      <c r="SI168" s="107"/>
      <c r="SJ168" s="107"/>
      <c r="SK168" s="107"/>
      <c r="SL168" s="108"/>
      <c r="SM168" s="109"/>
      <c r="SN168" s="109"/>
      <c r="SO168" s="109"/>
      <c r="SP168" s="109"/>
      <c r="SQ168" s="110"/>
      <c r="SR168" s="110"/>
      <c r="SS168" s="110"/>
      <c r="ST168" s="110"/>
      <c r="SU168" s="111"/>
      <c r="SV168" s="111"/>
      <c r="SW168" s="111"/>
      <c r="SX168" s="111"/>
      <c r="SY168" s="162"/>
      <c r="SZ168" s="162"/>
    </row>
    <row r="169" spans="1:520">
      <c r="A169" s="250"/>
      <c r="B169" s="250"/>
      <c r="C169" s="250"/>
      <c r="D169" s="115"/>
      <c r="E169" s="115"/>
      <c r="F169" s="115"/>
      <c r="G169" s="115"/>
      <c r="H169" s="115"/>
      <c r="I169" s="115"/>
      <c r="J169" s="115"/>
      <c r="K169" s="115"/>
      <c r="L169" s="152"/>
      <c r="M169" s="152"/>
      <c r="N169" s="115"/>
      <c r="O169" s="115"/>
      <c r="P169" s="115"/>
      <c r="Q169" s="115"/>
      <c r="R169" s="115"/>
      <c r="S169" s="115"/>
      <c r="T169" s="115"/>
      <c r="U169" s="115"/>
      <c r="V169" s="115"/>
      <c r="W169" s="115"/>
      <c r="X169" s="115"/>
      <c r="Y169" s="115"/>
      <c r="Z169" s="115"/>
      <c r="AA169" s="115"/>
      <c r="AB169" s="115"/>
      <c r="AC169" s="115"/>
      <c r="AD169" s="115"/>
      <c r="AE169" s="115"/>
      <c r="AF169" s="115"/>
      <c r="AG169" s="115"/>
      <c r="AH169" s="115"/>
      <c r="AI169" s="115"/>
      <c r="AJ169" s="115"/>
      <c r="AK169" s="115"/>
      <c r="AL169" s="115"/>
      <c r="AM169" s="115"/>
      <c r="AN169" s="115"/>
      <c r="AO169" s="115"/>
      <c r="AP169" s="115"/>
      <c r="AQ169" s="115"/>
      <c r="AR169" s="115"/>
      <c r="AS169" s="115"/>
      <c r="AT169" s="115"/>
      <c r="AU169" s="115"/>
      <c r="AV169" s="115"/>
      <c r="AW169" s="115"/>
      <c r="AX169" s="115"/>
      <c r="AY169" s="115"/>
      <c r="AZ169" s="115"/>
      <c r="BA169" s="115"/>
      <c r="BB169" s="115"/>
      <c r="BC169" s="115"/>
      <c r="BD169" s="115"/>
      <c r="BE169" s="115"/>
      <c r="BF169" s="191"/>
      <c r="BG169" s="115"/>
      <c r="BH169" s="115"/>
      <c r="BI169" s="115"/>
      <c r="BJ169" s="115"/>
      <c r="BK169" s="115"/>
      <c r="BL169" s="115"/>
      <c r="BM169" s="115"/>
      <c r="BN169" s="115"/>
      <c r="BO169" s="115"/>
      <c r="BP169" s="115"/>
      <c r="BQ169" s="115"/>
      <c r="BR169" s="115"/>
      <c r="BS169" s="115"/>
      <c r="BT169" s="115"/>
      <c r="BU169" s="115"/>
      <c r="BV169" s="115"/>
      <c r="BW169" s="115"/>
      <c r="BX169" s="115"/>
      <c r="BY169" s="115"/>
      <c r="BZ169" s="115"/>
      <c r="CA169" s="115"/>
      <c r="CB169" s="115"/>
      <c r="CC169" s="115"/>
      <c r="CD169" s="115"/>
      <c r="CE169" s="115"/>
      <c r="CF169" s="115"/>
      <c r="CG169" s="115"/>
      <c r="CH169" s="115"/>
      <c r="CI169" s="115"/>
      <c r="CJ169" s="115"/>
      <c r="CK169" s="115"/>
      <c r="CL169" s="115"/>
      <c r="CM169" s="115"/>
      <c r="CN169" s="115"/>
      <c r="CO169" s="115"/>
      <c r="CP169" s="115"/>
      <c r="CQ169" s="115"/>
      <c r="CR169" s="115"/>
      <c r="CS169" s="115"/>
      <c r="CT169" s="115"/>
      <c r="CU169" s="115"/>
      <c r="CV169" s="115"/>
      <c r="CW169" s="115"/>
      <c r="CX169" s="115"/>
      <c r="CY169" s="115"/>
      <c r="CZ169" s="115"/>
      <c r="DA169" s="115"/>
      <c r="DB169" s="115"/>
      <c r="DC169" s="115"/>
      <c r="DD169" s="115"/>
      <c r="DE169" s="115"/>
      <c r="DF169" s="115"/>
      <c r="DG169" s="115"/>
      <c r="DH169" s="115"/>
      <c r="DI169" s="115"/>
      <c r="DJ169" s="115"/>
      <c r="DK169" s="115"/>
      <c r="DL169" s="115"/>
      <c r="DM169" s="115"/>
      <c r="DN169" s="172"/>
      <c r="DO169" s="115"/>
      <c r="DP169" s="115"/>
      <c r="DQ169" s="115"/>
      <c r="DR169" s="115"/>
      <c r="DS169" s="115"/>
      <c r="DT169" s="115"/>
      <c r="DU169" s="115"/>
      <c r="DV169" s="115"/>
      <c r="DW169" s="250"/>
      <c r="DX169" s="115"/>
      <c r="DY169" s="115"/>
      <c r="DZ169" s="115"/>
      <c r="EA169" s="115"/>
      <c r="EB169" s="115"/>
      <c r="EC169" s="115"/>
      <c r="ED169" s="115"/>
      <c r="EE169" s="161"/>
      <c r="EF169" s="262"/>
      <c r="EG169" s="161"/>
      <c r="EH169" s="129"/>
      <c r="EI169" s="129"/>
      <c r="EJ169" s="129"/>
      <c r="EK169" s="129"/>
      <c r="EL169" s="129"/>
      <c r="EM169" s="129"/>
      <c r="EN169" s="129"/>
      <c r="EO169" s="129"/>
      <c r="EP169" s="153"/>
      <c r="EQ169" s="153"/>
      <c r="ER169" s="129"/>
      <c r="ES169" s="129"/>
      <c r="ET169" s="129"/>
      <c r="EU169" s="129"/>
      <c r="EV169" s="129"/>
      <c r="EW169" s="129"/>
      <c r="EX169" s="129"/>
      <c r="EY169" s="129"/>
      <c r="EZ169" s="129"/>
      <c r="FA169" s="129"/>
      <c r="FB169" s="129"/>
      <c r="FC169" s="129"/>
      <c r="FD169" s="129"/>
      <c r="FE169" s="129"/>
      <c r="FF169" s="129"/>
      <c r="FG169" s="129"/>
      <c r="FH169" s="129"/>
      <c r="FI169" s="129"/>
      <c r="FJ169" s="129"/>
      <c r="FK169" s="129"/>
      <c r="FL169" s="129"/>
      <c r="FM169" s="129"/>
      <c r="FN169" s="129"/>
      <c r="FO169" s="129"/>
      <c r="FP169" s="129"/>
      <c r="FQ169" s="129"/>
      <c r="FR169" s="129"/>
      <c r="FS169" s="129"/>
      <c r="FT169" s="129"/>
      <c r="FU169" s="129"/>
      <c r="FV169" s="129"/>
      <c r="FW169" s="129"/>
      <c r="FX169" s="129"/>
      <c r="FY169" s="129"/>
      <c r="FZ169" s="129"/>
      <c r="GA169" s="129"/>
      <c r="GB169" s="129"/>
      <c r="GC169" s="129"/>
      <c r="GD169" s="129"/>
      <c r="GE169" s="129"/>
      <c r="GF169" s="129"/>
      <c r="GG169" s="129"/>
      <c r="GH169" s="129"/>
      <c r="GI169" s="129"/>
      <c r="GJ169" s="129"/>
      <c r="GK169" s="129"/>
      <c r="GL169" s="129"/>
      <c r="GM169" s="129"/>
      <c r="GN169" s="129"/>
      <c r="GO169" s="129"/>
      <c r="GP169" s="129"/>
      <c r="GQ169" s="129"/>
      <c r="GR169" s="129"/>
      <c r="GS169" s="129"/>
      <c r="GT169" s="129"/>
      <c r="GU169" s="129"/>
      <c r="GV169" s="129"/>
      <c r="GW169" s="129"/>
      <c r="GX169" s="129"/>
      <c r="GY169" s="129"/>
      <c r="GZ169" s="129"/>
      <c r="HA169" s="129"/>
      <c r="HB169" s="129"/>
      <c r="HC169" s="129"/>
      <c r="HD169" s="186"/>
      <c r="HE169" s="129"/>
      <c r="HF169" s="129"/>
      <c r="HG169" s="129"/>
      <c r="HH169" s="129"/>
      <c r="HI169" s="129"/>
      <c r="HJ169" s="129"/>
      <c r="HK169" s="129"/>
      <c r="HL169" s="129"/>
      <c r="HM169" s="129"/>
      <c r="HN169" s="129"/>
      <c r="HO169" s="129"/>
      <c r="HP169" s="129"/>
      <c r="HQ169" s="129"/>
      <c r="HR169" s="129"/>
      <c r="HS169" s="129"/>
      <c r="HT169" s="129"/>
      <c r="HU169" s="129"/>
      <c r="HV169" s="129"/>
      <c r="HW169" s="129"/>
      <c r="HX169" s="129"/>
      <c r="HY169" s="129"/>
      <c r="HZ169" s="129"/>
      <c r="IA169" s="129"/>
      <c r="IB169" s="129"/>
      <c r="IC169" s="129"/>
      <c r="ID169" s="129"/>
      <c r="IE169" s="129"/>
      <c r="IF169" s="129"/>
      <c r="IG169" s="129"/>
      <c r="IH169" s="129"/>
      <c r="II169" s="129"/>
      <c r="IJ169" s="129"/>
      <c r="IK169" s="129"/>
      <c r="IL169" s="177"/>
      <c r="IM169" s="129"/>
      <c r="IN169" s="129"/>
      <c r="IO169" s="129"/>
      <c r="IP169" s="129"/>
      <c r="IQ169" s="129"/>
      <c r="IR169" s="266"/>
      <c r="IS169" s="266"/>
      <c r="IT169" s="266"/>
      <c r="IU169" s="142"/>
      <c r="IV169" s="142"/>
      <c r="IW169" s="142"/>
      <c r="IX169" s="142"/>
      <c r="IY169" s="142"/>
      <c r="IZ169" s="142"/>
      <c r="JA169" s="142"/>
      <c r="JB169" s="142"/>
      <c r="JC169" s="154"/>
      <c r="JD169" s="154"/>
      <c r="JE169" s="142"/>
      <c r="JF169" s="142"/>
      <c r="JG169" s="142"/>
      <c r="JH169" s="142"/>
      <c r="JI169" s="142"/>
      <c r="JJ169" s="142"/>
      <c r="JK169" s="142"/>
      <c r="JL169" s="142"/>
      <c r="JM169" s="142"/>
      <c r="JN169" s="142"/>
      <c r="JO169" s="142"/>
      <c r="JP169" s="142"/>
      <c r="JQ169" s="142"/>
      <c r="JR169" s="142"/>
      <c r="JS169" s="142"/>
      <c r="JT169" s="142"/>
      <c r="JU169" s="145"/>
      <c r="JV169" s="142"/>
      <c r="JW169" s="142"/>
      <c r="JX169" s="142"/>
      <c r="JY169" s="142"/>
      <c r="JZ169" s="142"/>
      <c r="KA169" s="142"/>
      <c r="KB169" s="142"/>
      <c r="KC169" s="142"/>
      <c r="KD169" s="142"/>
      <c r="KE169" s="142"/>
      <c r="KF169" s="142"/>
      <c r="KG169" s="142"/>
      <c r="KH169" s="142"/>
      <c r="KI169" s="142"/>
      <c r="KJ169" s="142"/>
      <c r="KK169" s="142"/>
      <c r="KL169" s="142"/>
      <c r="KM169" s="142"/>
      <c r="KN169" s="142"/>
      <c r="KO169" s="142"/>
      <c r="KP169" s="142"/>
      <c r="KQ169" s="142"/>
      <c r="KR169" s="142"/>
      <c r="KS169" s="142"/>
      <c r="KT169" s="142"/>
      <c r="KU169" s="142"/>
      <c r="KV169" s="142"/>
      <c r="KW169" s="142"/>
      <c r="KX169" s="142"/>
      <c r="KY169" s="142"/>
      <c r="KZ169" s="142"/>
      <c r="LA169" s="142"/>
      <c r="LB169" s="142"/>
      <c r="LC169" s="142"/>
      <c r="LD169" s="142"/>
      <c r="LE169" s="142"/>
      <c r="LF169" s="142"/>
      <c r="LG169" s="142"/>
      <c r="LH169" s="142"/>
      <c r="LI169" s="142"/>
      <c r="LJ169" s="142"/>
      <c r="LK169" s="142"/>
      <c r="LL169" s="142"/>
      <c r="LM169" s="142"/>
      <c r="LN169" s="142"/>
      <c r="LO169" s="142"/>
      <c r="LP169" s="142"/>
      <c r="LQ169" s="194"/>
      <c r="LR169" s="142"/>
      <c r="LS169" s="142"/>
      <c r="LT169" s="142"/>
      <c r="LU169" s="142"/>
      <c r="LV169" s="142"/>
      <c r="LW169" s="142"/>
      <c r="LX169" s="142"/>
      <c r="LY169" s="142"/>
      <c r="LZ169" s="142"/>
      <c r="MA169" s="142"/>
      <c r="MB169" s="142"/>
      <c r="MC169" s="142"/>
      <c r="MD169" s="142"/>
      <c r="ME169" s="142"/>
      <c r="MF169" s="142"/>
      <c r="MG169" s="142"/>
      <c r="MH169" s="142"/>
      <c r="MI169" s="142"/>
      <c r="MJ169" s="142"/>
      <c r="MK169" s="142"/>
      <c r="ML169" s="142"/>
      <c r="MM169" s="142"/>
      <c r="MN169" s="142"/>
      <c r="MO169" s="142"/>
      <c r="MP169" s="142"/>
      <c r="MQ169" s="142"/>
      <c r="MR169" s="142"/>
      <c r="MS169" s="142"/>
      <c r="MT169" s="142"/>
      <c r="MU169" s="142"/>
      <c r="MV169" s="142"/>
      <c r="MW169" s="142"/>
      <c r="MX169" s="142"/>
      <c r="MY169" s="142"/>
      <c r="MZ169" s="142"/>
      <c r="NA169" s="181"/>
      <c r="NB169" s="142"/>
      <c r="NC169" s="142"/>
      <c r="ND169" s="142"/>
      <c r="NE169" s="271"/>
      <c r="NF169" s="271"/>
      <c r="NG169" s="271"/>
      <c r="NH169" s="128"/>
      <c r="NI169" s="128"/>
      <c r="NJ169" s="128"/>
      <c r="NK169" s="128"/>
      <c r="NL169" s="128"/>
      <c r="NM169" s="128"/>
      <c r="NN169" s="128"/>
      <c r="NO169" s="128"/>
      <c r="NP169" s="136"/>
      <c r="NQ169" s="136"/>
      <c r="NR169" s="128"/>
      <c r="NS169" s="128"/>
      <c r="NT169" s="128"/>
      <c r="NU169" s="128"/>
      <c r="NV169" s="128"/>
      <c r="NW169" s="128"/>
      <c r="NX169" s="128"/>
      <c r="NY169" s="128"/>
      <c r="NZ169" s="128"/>
      <c r="OA169" s="128"/>
      <c r="OB169" s="128"/>
      <c r="OC169" s="128"/>
      <c r="OD169" s="128"/>
      <c r="OE169" s="128"/>
      <c r="OF169" s="128"/>
      <c r="OG169" s="128"/>
      <c r="OH169" s="128"/>
      <c r="OI169" s="128"/>
      <c r="OJ169" s="128"/>
      <c r="OK169" s="128"/>
      <c r="OL169" s="128"/>
      <c r="OM169" s="128"/>
      <c r="ON169" s="128"/>
      <c r="OO169" s="128"/>
      <c r="OP169" s="128"/>
      <c r="OQ169" s="128"/>
      <c r="OR169" s="128"/>
      <c r="OS169" s="128"/>
      <c r="OT169" s="128"/>
      <c r="OU169" s="128"/>
      <c r="OV169" s="128"/>
      <c r="OW169" s="128"/>
      <c r="OX169" s="128"/>
      <c r="OY169" s="128"/>
      <c r="OZ169" s="128"/>
      <c r="PA169" s="128"/>
      <c r="PB169" s="128"/>
      <c r="PC169" s="128"/>
      <c r="PD169" s="128"/>
      <c r="PE169" s="128"/>
      <c r="PF169" s="128"/>
      <c r="PG169" s="128"/>
      <c r="PH169" s="128"/>
      <c r="PI169" s="128"/>
      <c r="PJ169" s="128"/>
      <c r="PK169" s="128"/>
      <c r="PL169" s="128"/>
      <c r="PM169" s="128"/>
      <c r="PN169" s="128"/>
      <c r="PO169" s="128"/>
      <c r="PP169" s="128"/>
      <c r="PQ169" s="128"/>
      <c r="PR169" s="128"/>
      <c r="PS169" s="128"/>
      <c r="PT169" s="128"/>
      <c r="PU169" s="128"/>
      <c r="PV169" s="128"/>
      <c r="PW169" s="128"/>
      <c r="PX169" s="128"/>
      <c r="PY169" s="128"/>
      <c r="PZ169" s="128"/>
      <c r="QA169" s="128"/>
      <c r="QB169" s="128"/>
      <c r="QC169" s="128"/>
      <c r="QD169" s="198"/>
      <c r="QE169" s="128"/>
      <c r="QF169" s="128"/>
      <c r="QG169" s="128"/>
      <c r="QH169" s="128"/>
      <c r="QI169" s="128"/>
      <c r="QJ169" s="128"/>
      <c r="QK169" s="128"/>
      <c r="QL169" s="128"/>
      <c r="QM169" s="128"/>
      <c r="QN169" s="128"/>
      <c r="QO169" s="128"/>
      <c r="QP169" s="128"/>
      <c r="QQ169" s="128"/>
      <c r="QR169" s="128"/>
      <c r="QS169" s="128"/>
      <c r="QT169" s="128"/>
      <c r="QU169" s="128"/>
      <c r="QV169" s="128"/>
      <c r="QW169" s="128"/>
      <c r="QX169" s="128"/>
      <c r="QY169" s="128"/>
      <c r="QZ169" s="128"/>
      <c r="RA169" s="128"/>
      <c r="RB169" s="128"/>
      <c r="RC169" s="128"/>
      <c r="RD169" s="128"/>
      <c r="RE169" s="128"/>
      <c r="RF169" s="128"/>
      <c r="RG169" s="128"/>
      <c r="RH169" s="128"/>
      <c r="RI169" s="128"/>
      <c r="RJ169" s="128"/>
      <c r="RK169" s="128"/>
      <c r="RL169" s="128"/>
      <c r="RM169" s="128"/>
      <c r="RN169" s="128"/>
      <c r="RO169" s="128"/>
      <c r="RP169" s="128"/>
      <c r="RQ169" s="128"/>
      <c r="RR169" s="105"/>
      <c r="RS169" s="113"/>
      <c r="RT169" s="105"/>
      <c r="RU169" s="105"/>
      <c r="RV169" s="105"/>
      <c r="RW169" s="105"/>
      <c r="RX169" s="105"/>
      <c r="RY169" s="105"/>
      <c r="RZ169" s="105"/>
      <c r="SA169" s="105"/>
      <c r="SB169" s="105"/>
      <c r="SC169" s="105"/>
      <c r="SD169" s="106"/>
      <c r="SE169" s="106"/>
      <c r="SF169" s="106"/>
      <c r="SG169" s="106"/>
      <c r="SH169" s="107"/>
      <c r="SI169" s="107"/>
      <c r="SJ169" s="107"/>
      <c r="SK169" s="107"/>
      <c r="SL169" s="108"/>
      <c r="SM169" s="109"/>
      <c r="SN169" s="109"/>
      <c r="SO169" s="109"/>
      <c r="SP169" s="109"/>
      <c r="SQ169" s="110"/>
      <c r="SR169" s="110"/>
      <c r="SS169" s="110"/>
      <c r="ST169" s="110"/>
      <c r="SU169" s="111"/>
      <c r="SV169" s="111"/>
      <c r="SW169" s="111"/>
      <c r="SX169" s="111"/>
      <c r="SY169" s="162"/>
      <c r="SZ169" s="162"/>
    </row>
    <row r="170" spans="1:520">
      <c r="A170" s="250"/>
      <c r="B170" s="250"/>
      <c r="C170" s="250"/>
      <c r="D170" s="115"/>
      <c r="E170" s="115"/>
      <c r="F170" s="115"/>
      <c r="G170" s="115"/>
      <c r="H170" s="115"/>
      <c r="I170" s="115"/>
      <c r="J170" s="115"/>
      <c r="K170" s="115"/>
      <c r="L170" s="152"/>
      <c r="M170" s="152"/>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5"/>
      <c r="AY170" s="115"/>
      <c r="AZ170" s="115"/>
      <c r="BA170" s="115"/>
      <c r="BB170" s="115"/>
      <c r="BC170" s="115"/>
      <c r="BD170" s="115"/>
      <c r="BE170" s="115"/>
      <c r="BF170" s="191"/>
      <c r="BG170" s="115"/>
      <c r="BH170" s="115"/>
      <c r="BI170" s="115"/>
      <c r="BJ170" s="115"/>
      <c r="BK170" s="115"/>
      <c r="BL170" s="115"/>
      <c r="BM170" s="115"/>
      <c r="BN170" s="115"/>
      <c r="BO170" s="115"/>
      <c r="BP170" s="115"/>
      <c r="BQ170" s="115"/>
      <c r="BR170" s="115"/>
      <c r="BS170" s="115"/>
      <c r="BT170" s="115"/>
      <c r="BU170" s="115"/>
      <c r="BV170" s="115"/>
      <c r="BW170" s="115"/>
      <c r="BX170" s="115"/>
      <c r="BY170" s="115"/>
      <c r="BZ170" s="115"/>
      <c r="CA170" s="115"/>
      <c r="CB170" s="115"/>
      <c r="CC170" s="115"/>
      <c r="CD170" s="115"/>
      <c r="CE170" s="115"/>
      <c r="CF170" s="115"/>
      <c r="CG170" s="115"/>
      <c r="CH170" s="115"/>
      <c r="CI170" s="115"/>
      <c r="CJ170" s="115"/>
      <c r="CK170" s="115"/>
      <c r="CL170" s="115"/>
      <c r="CM170" s="115"/>
      <c r="CN170" s="115"/>
      <c r="CO170" s="115"/>
      <c r="CP170" s="115"/>
      <c r="CQ170" s="115"/>
      <c r="CR170" s="115"/>
      <c r="CS170" s="115"/>
      <c r="CT170" s="115"/>
      <c r="CU170" s="115"/>
      <c r="CV170" s="115"/>
      <c r="CW170" s="115"/>
      <c r="CX170" s="115"/>
      <c r="CY170" s="115"/>
      <c r="CZ170" s="115"/>
      <c r="DA170" s="115"/>
      <c r="DB170" s="115"/>
      <c r="DC170" s="115"/>
      <c r="DD170" s="115"/>
      <c r="DE170" s="115"/>
      <c r="DF170" s="115"/>
      <c r="DG170" s="115"/>
      <c r="DH170" s="115"/>
      <c r="DI170" s="115"/>
      <c r="DJ170" s="115"/>
      <c r="DK170" s="115"/>
      <c r="DL170" s="115"/>
      <c r="DM170" s="115"/>
      <c r="DN170" s="172"/>
      <c r="DO170" s="115"/>
      <c r="DP170" s="115"/>
      <c r="DQ170" s="115"/>
      <c r="DR170" s="115"/>
      <c r="DS170" s="115"/>
      <c r="DT170" s="115"/>
      <c r="DU170" s="115"/>
      <c r="DV170" s="115"/>
      <c r="DW170" s="250"/>
      <c r="DX170" s="115"/>
      <c r="DY170" s="115"/>
      <c r="DZ170" s="115"/>
      <c r="EA170" s="115"/>
      <c r="EB170" s="115"/>
      <c r="EC170" s="115"/>
      <c r="ED170" s="115"/>
      <c r="EE170" s="161"/>
      <c r="EF170" s="262"/>
      <c r="EG170" s="161"/>
      <c r="EH170" s="129"/>
      <c r="EI170" s="129"/>
      <c r="EJ170" s="129"/>
      <c r="EK170" s="129"/>
      <c r="EL170" s="129"/>
      <c r="EM170" s="129"/>
      <c r="EN170" s="129"/>
      <c r="EO170" s="129"/>
      <c r="EP170" s="153"/>
      <c r="EQ170" s="153"/>
      <c r="ER170" s="129"/>
      <c r="ES170" s="129"/>
      <c r="ET170" s="129"/>
      <c r="EU170" s="129"/>
      <c r="EV170" s="129"/>
      <c r="EW170" s="129"/>
      <c r="EX170" s="129"/>
      <c r="EY170" s="129"/>
      <c r="EZ170" s="129"/>
      <c r="FA170" s="129"/>
      <c r="FB170" s="129"/>
      <c r="FC170" s="129"/>
      <c r="FD170" s="129"/>
      <c r="FE170" s="129"/>
      <c r="FF170" s="129"/>
      <c r="FG170" s="129"/>
      <c r="FH170" s="129"/>
      <c r="FI170" s="129"/>
      <c r="FJ170" s="129"/>
      <c r="FK170" s="129"/>
      <c r="FL170" s="129"/>
      <c r="FM170" s="129"/>
      <c r="FN170" s="129"/>
      <c r="FO170" s="129"/>
      <c r="FP170" s="129"/>
      <c r="FQ170" s="129"/>
      <c r="FR170" s="129"/>
      <c r="FS170" s="129"/>
      <c r="FT170" s="129"/>
      <c r="FU170" s="129"/>
      <c r="FV170" s="129"/>
      <c r="FW170" s="129"/>
      <c r="FX170" s="129"/>
      <c r="FY170" s="129"/>
      <c r="FZ170" s="129"/>
      <c r="GA170" s="129"/>
      <c r="GB170" s="129"/>
      <c r="GC170" s="129"/>
      <c r="GD170" s="129"/>
      <c r="GE170" s="129"/>
      <c r="GF170" s="129"/>
      <c r="GG170" s="129"/>
      <c r="GH170" s="129"/>
      <c r="GI170" s="129"/>
      <c r="GJ170" s="129"/>
      <c r="GK170" s="129"/>
      <c r="GL170" s="129"/>
      <c r="GM170" s="129"/>
      <c r="GN170" s="129"/>
      <c r="GO170" s="129"/>
      <c r="GP170" s="129"/>
      <c r="GQ170" s="129"/>
      <c r="GR170" s="129"/>
      <c r="GS170" s="129"/>
      <c r="GT170" s="129"/>
      <c r="GU170" s="129"/>
      <c r="GV170" s="129"/>
      <c r="GW170" s="129"/>
      <c r="GX170" s="129"/>
      <c r="GY170" s="129"/>
      <c r="GZ170" s="129"/>
      <c r="HA170" s="129"/>
      <c r="HB170" s="129"/>
      <c r="HC170" s="129"/>
      <c r="HD170" s="186"/>
      <c r="HE170" s="129"/>
      <c r="HF170" s="129"/>
      <c r="HG170" s="129"/>
      <c r="HH170" s="129"/>
      <c r="HI170" s="129"/>
      <c r="HJ170" s="129"/>
      <c r="HK170" s="129"/>
      <c r="HL170" s="129"/>
      <c r="HM170" s="129"/>
      <c r="HN170" s="129"/>
      <c r="HO170" s="129"/>
      <c r="HP170" s="129"/>
      <c r="HQ170" s="129"/>
      <c r="HR170" s="129"/>
      <c r="HS170" s="129"/>
      <c r="HT170" s="129"/>
      <c r="HU170" s="129"/>
      <c r="HV170" s="129"/>
      <c r="HW170" s="129"/>
      <c r="HX170" s="129"/>
      <c r="HY170" s="129"/>
      <c r="HZ170" s="129"/>
      <c r="IA170" s="129"/>
      <c r="IB170" s="129"/>
      <c r="IC170" s="129"/>
      <c r="ID170" s="129"/>
      <c r="IE170" s="129"/>
      <c r="IF170" s="129"/>
      <c r="IG170" s="129"/>
      <c r="IH170" s="129"/>
      <c r="II170" s="129"/>
      <c r="IJ170" s="129"/>
      <c r="IK170" s="129"/>
      <c r="IL170" s="177"/>
      <c r="IM170" s="129"/>
      <c r="IN170" s="129"/>
      <c r="IO170" s="129"/>
      <c r="IP170" s="129"/>
      <c r="IQ170" s="129"/>
      <c r="IR170" s="266"/>
      <c r="IS170" s="266"/>
      <c r="IT170" s="266"/>
      <c r="IU170" s="142"/>
      <c r="IV170" s="142"/>
      <c r="IW170" s="142"/>
      <c r="IX170" s="142"/>
      <c r="IY170" s="142"/>
      <c r="IZ170" s="142"/>
      <c r="JA170" s="142"/>
      <c r="JB170" s="142"/>
      <c r="JC170" s="154"/>
      <c r="JD170" s="154"/>
      <c r="JE170" s="142"/>
      <c r="JF170" s="142"/>
      <c r="JG170" s="142"/>
      <c r="JH170" s="142"/>
      <c r="JI170" s="142"/>
      <c r="JJ170" s="142"/>
      <c r="JK170" s="142"/>
      <c r="JL170" s="142"/>
      <c r="JM170" s="142"/>
      <c r="JN170" s="142"/>
      <c r="JO170" s="142"/>
      <c r="JP170" s="142"/>
      <c r="JQ170" s="142"/>
      <c r="JR170" s="142"/>
      <c r="JS170" s="142"/>
      <c r="JT170" s="142"/>
      <c r="JU170" s="145"/>
      <c r="JV170" s="142"/>
      <c r="JW170" s="142"/>
      <c r="JX170" s="142"/>
      <c r="JY170" s="142"/>
      <c r="JZ170" s="142"/>
      <c r="KA170" s="142"/>
      <c r="KB170" s="142"/>
      <c r="KC170" s="142"/>
      <c r="KD170" s="142"/>
      <c r="KE170" s="142"/>
      <c r="KF170" s="142"/>
      <c r="KG170" s="142"/>
      <c r="KH170" s="142"/>
      <c r="KI170" s="142"/>
      <c r="KJ170" s="142"/>
      <c r="KK170" s="142"/>
      <c r="KL170" s="142"/>
      <c r="KM170" s="142"/>
      <c r="KN170" s="142"/>
      <c r="KO170" s="142"/>
      <c r="KP170" s="142"/>
      <c r="KQ170" s="142"/>
      <c r="KR170" s="142"/>
      <c r="KS170" s="142"/>
      <c r="KT170" s="142"/>
      <c r="KU170" s="142"/>
      <c r="KV170" s="142"/>
      <c r="KW170" s="142"/>
      <c r="KX170" s="142"/>
      <c r="KY170" s="142"/>
      <c r="KZ170" s="142"/>
      <c r="LA170" s="142"/>
      <c r="LB170" s="142"/>
      <c r="LC170" s="142"/>
      <c r="LD170" s="142"/>
      <c r="LE170" s="142"/>
      <c r="LF170" s="142"/>
      <c r="LG170" s="142"/>
      <c r="LH170" s="142"/>
      <c r="LI170" s="142"/>
      <c r="LJ170" s="142"/>
      <c r="LK170" s="142"/>
      <c r="LL170" s="142"/>
      <c r="LM170" s="142"/>
      <c r="LN170" s="142"/>
      <c r="LO170" s="142"/>
      <c r="LP170" s="142"/>
      <c r="LQ170" s="194"/>
      <c r="LR170" s="142"/>
      <c r="LS170" s="142"/>
      <c r="LT170" s="142"/>
      <c r="LU170" s="142"/>
      <c r="LV170" s="142"/>
      <c r="LW170" s="142"/>
      <c r="LX170" s="142"/>
      <c r="LY170" s="142"/>
      <c r="LZ170" s="142"/>
      <c r="MA170" s="142"/>
      <c r="MB170" s="142"/>
      <c r="MC170" s="142"/>
      <c r="MD170" s="142"/>
      <c r="ME170" s="142"/>
      <c r="MF170" s="142"/>
      <c r="MG170" s="142"/>
      <c r="MH170" s="142"/>
      <c r="MI170" s="142"/>
      <c r="MJ170" s="142"/>
      <c r="MK170" s="142"/>
      <c r="ML170" s="142"/>
      <c r="MM170" s="142"/>
      <c r="MN170" s="142"/>
      <c r="MO170" s="142"/>
      <c r="MP170" s="142"/>
      <c r="MQ170" s="142"/>
      <c r="MR170" s="142"/>
      <c r="MS170" s="142"/>
      <c r="MT170" s="142"/>
      <c r="MU170" s="142"/>
      <c r="MV170" s="142"/>
      <c r="MW170" s="142"/>
      <c r="MX170" s="142"/>
      <c r="MY170" s="142"/>
      <c r="MZ170" s="142"/>
      <c r="NA170" s="181"/>
      <c r="NB170" s="142"/>
      <c r="NC170" s="142"/>
      <c r="ND170" s="142"/>
      <c r="NE170" s="271"/>
      <c r="NF170" s="271"/>
      <c r="NG170" s="271"/>
      <c r="NH170" s="128"/>
      <c r="NI170" s="128"/>
      <c r="NJ170" s="128"/>
      <c r="NK170" s="128"/>
      <c r="NL170" s="128"/>
      <c r="NM170" s="128"/>
      <c r="NN170" s="128"/>
      <c r="NO170" s="128"/>
      <c r="NP170" s="136"/>
      <c r="NQ170" s="136"/>
      <c r="NR170" s="128"/>
      <c r="NS170" s="128"/>
      <c r="NT170" s="128"/>
      <c r="NU170" s="128"/>
      <c r="NV170" s="128"/>
      <c r="NW170" s="128"/>
      <c r="NX170" s="128"/>
      <c r="NY170" s="128"/>
      <c r="NZ170" s="128"/>
      <c r="OA170" s="128"/>
      <c r="OB170" s="128"/>
      <c r="OC170" s="128"/>
      <c r="OD170" s="128"/>
      <c r="OE170" s="128"/>
      <c r="OF170" s="128"/>
      <c r="OG170" s="128"/>
      <c r="OH170" s="128"/>
      <c r="OI170" s="128"/>
      <c r="OJ170" s="128"/>
      <c r="OK170" s="128"/>
      <c r="OL170" s="128"/>
      <c r="OM170" s="128"/>
      <c r="ON170" s="128"/>
      <c r="OO170" s="128"/>
      <c r="OP170" s="128"/>
      <c r="OQ170" s="128"/>
      <c r="OR170" s="128"/>
      <c r="OS170" s="128"/>
      <c r="OT170" s="128"/>
      <c r="OU170" s="128"/>
      <c r="OV170" s="128"/>
      <c r="OW170" s="128"/>
      <c r="OX170" s="128"/>
      <c r="OY170" s="128"/>
      <c r="OZ170" s="128"/>
      <c r="PA170" s="128"/>
      <c r="PB170" s="128"/>
      <c r="PC170" s="128"/>
      <c r="PD170" s="128"/>
      <c r="PE170" s="128"/>
      <c r="PF170" s="128"/>
      <c r="PG170" s="128"/>
      <c r="PH170" s="128"/>
      <c r="PI170" s="128"/>
      <c r="PJ170" s="128"/>
      <c r="PK170" s="128"/>
      <c r="PL170" s="128"/>
      <c r="PM170" s="128"/>
      <c r="PN170" s="128"/>
      <c r="PO170" s="128"/>
      <c r="PP170" s="128"/>
      <c r="PQ170" s="128"/>
      <c r="PR170" s="128"/>
      <c r="PS170" s="128"/>
      <c r="PT170" s="128"/>
      <c r="PU170" s="128"/>
      <c r="PV170" s="128"/>
      <c r="PW170" s="128"/>
      <c r="PX170" s="128"/>
      <c r="PY170" s="128"/>
      <c r="PZ170" s="128"/>
      <c r="QA170" s="128"/>
      <c r="QB170" s="128"/>
      <c r="QC170" s="128"/>
      <c r="QD170" s="198"/>
      <c r="QE170" s="128"/>
      <c r="QF170" s="128"/>
      <c r="QG170" s="128"/>
      <c r="QH170" s="128"/>
      <c r="QI170" s="128"/>
      <c r="QJ170" s="128"/>
      <c r="QK170" s="128"/>
      <c r="QL170" s="128"/>
      <c r="QM170" s="128"/>
      <c r="QN170" s="128"/>
      <c r="QO170" s="128"/>
      <c r="QP170" s="128"/>
      <c r="QQ170" s="128"/>
      <c r="QR170" s="128"/>
      <c r="QS170" s="128"/>
      <c r="QT170" s="128"/>
      <c r="QU170" s="128"/>
      <c r="QV170" s="128"/>
      <c r="QW170" s="128"/>
      <c r="QX170" s="128"/>
      <c r="QY170" s="128"/>
      <c r="QZ170" s="128"/>
      <c r="RA170" s="128"/>
      <c r="RB170" s="128"/>
      <c r="RC170" s="128"/>
      <c r="RD170" s="128"/>
      <c r="RE170" s="128"/>
      <c r="RF170" s="128"/>
      <c r="RG170" s="128"/>
      <c r="RH170" s="128"/>
      <c r="RI170" s="128"/>
      <c r="RJ170" s="128"/>
      <c r="RK170" s="128"/>
      <c r="RL170" s="128"/>
      <c r="RM170" s="128"/>
      <c r="RN170" s="128"/>
      <c r="RO170" s="128"/>
      <c r="RP170" s="128"/>
      <c r="RQ170" s="128"/>
      <c r="RR170" s="105"/>
      <c r="RS170" s="113"/>
      <c r="RT170" s="105"/>
      <c r="RU170" s="105"/>
      <c r="RV170" s="105"/>
      <c r="RW170" s="105"/>
      <c r="RX170" s="105"/>
      <c r="RY170" s="105"/>
      <c r="RZ170" s="105"/>
      <c r="SA170" s="105"/>
      <c r="SB170" s="105"/>
      <c r="SC170" s="105"/>
      <c r="SD170" s="106"/>
      <c r="SE170" s="106"/>
      <c r="SF170" s="106"/>
      <c r="SG170" s="106"/>
      <c r="SH170" s="107"/>
      <c r="SI170" s="107"/>
      <c r="SJ170" s="107"/>
      <c r="SK170" s="107"/>
      <c r="SL170" s="108"/>
      <c r="SM170" s="109"/>
      <c r="SN170" s="109"/>
      <c r="SO170" s="109"/>
      <c r="SP170" s="109"/>
      <c r="SQ170" s="110"/>
      <c r="SR170" s="110"/>
      <c r="SS170" s="110"/>
      <c r="ST170" s="110"/>
      <c r="SU170" s="111"/>
      <c r="SV170" s="111"/>
      <c r="SW170" s="111"/>
      <c r="SX170" s="111"/>
      <c r="SY170" s="162"/>
      <c r="SZ170" s="162"/>
    </row>
    <row r="171" spans="1:520">
      <c r="A171" s="250"/>
      <c r="B171" s="250"/>
      <c r="C171" s="250"/>
      <c r="D171" s="115"/>
      <c r="E171" s="115"/>
      <c r="F171" s="115"/>
      <c r="G171" s="115"/>
      <c r="H171" s="115"/>
      <c r="I171" s="115"/>
      <c r="J171" s="115"/>
      <c r="K171" s="115"/>
      <c r="L171" s="152"/>
      <c r="M171" s="152"/>
      <c r="N171" s="115"/>
      <c r="O171" s="115"/>
      <c r="P171" s="115"/>
      <c r="Q171" s="115"/>
      <c r="R171" s="115"/>
      <c r="S171" s="115"/>
      <c r="T171" s="115"/>
      <c r="U171" s="115"/>
      <c r="V171" s="115"/>
      <c r="W171" s="115"/>
      <c r="X171" s="115"/>
      <c r="Y171" s="115"/>
      <c r="Z171" s="115"/>
      <c r="AA171" s="115"/>
      <c r="AB171" s="115"/>
      <c r="AC171" s="115"/>
      <c r="AD171" s="115"/>
      <c r="AE171" s="115"/>
      <c r="AF171" s="115"/>
      <c r="AG171" s="115"/>
      <c r="AH171" s="115"/>
      <c r="AI171" s="115"/>
      <c r="AJ171" s="115"/>
      <c r="AK171" s="115"/>
      <c r="AL171" s="115"/>
      <c r="AM171" s="115"/>
      <c r="AN171" s="115"/>
      <c r="AO171" s="115"/>
      <c r="AP171" s="115"/>
      <c r="AQ171" s="115"/>
      <c r="AR171" s="115"/>
      <c r="AS171" s="115"/>
      <c r="AT171" s="115"/>
      <c r="AU171" s="115"/>
      <c r="AV171" s="115"/>
      <c r="AW171" s="115"/>
      <c r="AX171" s="115"/>
      <c r="AY171" s="115"/>
      <c r="AZ171" s="115"/>
      <c r="BA171" s="115"/>
      <c r="BB171" s="115"/>
      <c r="BC171" s="115"/>
      <c r="BD171" s="115"/>
      <c r="BE171" s="115"/>
      <c r="BF171" s="191"/>
      <c r="BG171" s="115"/>
      <c r="BH171" s="115"/>
      <c r="BI171" s="115"/>
      <c r="BJ171" s="115"/>
      <c r="BK171" s="115"/>
      <c r="BL171" s="115"/>
      <c r="BM171" s="115"/>
      <c r="BN171" s="115"/>
      <c r="BO171" s="115"/>
      <c r="BP171" s="115"/>
      <c r="BQ171" s="115"/>
      <c r="BR171" s="115"/>
      <c r="BS171" s="115"/>
      <c r="BT171" s="115"/>
      <c r="BU171" s="115"/>
      <c r="BV171" s="115"/>
      <c r="BW171" s="115"/>
      <c r="BX171" s="115"/>
      <c r="BY171" s="115"/>
      <c r="BZ171" s="115"/>
      <c r="CA171" s="115"/>
      <c r="CB171" s="115"/>
      <c r="CC171" s="115"/>
      <c r="CD171" s="115"/>
      <c r="CE171" s="115"/>
      <c r="CF171" s="115"/>
      <c r="CG171" s="115"/>
      <c r="CH171" s="115"/>
      <c r="CI171" s="115"/>
      <c r="CJ171" s="115"/>
      <c r="CK171" s="115"/>
      <c r="CL171" s="115"/>
      <c r="CM171" s="115"/>
      <c r="CN171" s="115"/>
      <c r="CO171" s="115"/>
      <c r="CP171" s="115"/>
      <c r="CQ171" s="115"/>
      <c r="CR171" s="115"/>
      <c r="CS171" s="115"/>
      <c r="CT171" s="115"/>
      <c r="CU171" s="115"/>
      <c r="CV171" s="115"/>
      <c r="CW171" s="115"/>
      <c r="CX171" s="115"/>
      <c r="CY171" s="115"/>
      <c r="CZ171" s="115"/>
      <c r="DA171" s="115"/>
      <c r="DB171" s="115"/>
      <c r="DC171" s="115"/>
      <c r="DD171" s="115"/>
      <c r="DE171" s="115"/>
      <c r="DF171" s="115"/>
      <c r="DG171" s="115"/>
      <c r="DH171" s="115"/>
      <c r="DI171" s="115"/>
      <c r="DJ171" s="115"/>
      <c r="DK171" s="115"/>
      <c r="DL171" s="115"/>
      <c r="DM171" s="115"/>
      <c r="DN171" s="172"/>
      <c r="DO171" s="115"/>
      <c r="DP171" s="115"/>
      <c r="DQ171" s="115"/>
      <c r="DR171" s="115"/>
      <c r="DS171" s="115"/>
      <c r="DT171" s="115"/>
      <c r="DU171" s="115"/>
      <c r="DV171" s="115"/>
      <c r="DW171" s="250"/>
      <c r="DX171" s="115"/>
      <c r="DY171" s="115"/>
      <c r="DZ171" s="115"/>
      <c r="EA171" s="115"/>
      <c r="EB171" s="115"/>
      <c r="EC171" s="115"/>
      <c r="ED171" s="115"/>
      <c r="EE171" s="161"/>
      <c r="EF171" s="262"/>
      <c r="EG171" s="161"/>
      <c r="EH171" s="129"/>
      <c r="EI171" s="129"/>
      <c r="EJ171" s="129"/>
      <c r="EK171" s="129"/>
      <c r="EL171" s="129"/>
      <c r="EM171" s="129"/>
      <c r="EN171" s="129"/>
      <c r="EO171" s="129"/>
      <c r="EP171" s="153"/>
      <c r="EQ171" s="153"/>
      <c r="ER171" s="129"/>
      <c r="ES171" s="129"/>
      <c r="ET171" s="129"/>
      <c r="EU171" s="129"/>
      <c r="EV171" s="129"/>
      <c r="EW171" s="129"/>
      <c r="EX171" s="129"/>
      <c r="EY171" s="129"/>
      <c r="EZ171" s="129"/>
      <c r="FA171" s="129"/>
      <c r="FB171" s="129"/>
      <c r="FC171" s="129"/>
      <c r="FD171" s="129"/>
      <c r="FE171" s="129"/>
      <c r="FF171" s="129"/>
      <c r="FG171" s="129"/>
      <c r="FH171" s="129"/>
      <c r="FI171" s="129"/>
      <c r="FJ171" s="129"/>
      <c r="FK171" s="129"/>
      <c r="FL171" s="129"/>
      <c r="FM171" s="129"/>
      <c r="FN171" s="129"/>
      <c r="FO171" s="129"/>
      <c r="FP171" s="129"/>
      <c r="FQ171" s="129"/>
      <c r="FR171" s="129"/>
      <c r="FS171" s="129"/>
      <c r="FT171" s="129"/>
      <c r="FU171" s="129"/>
      <c r="FV171" s="129"/>
      <c r="FW171" s="129"/>
      <c r="FX171" s="129"/>
      <c r="FY171" s="129"/>
      <c r="FZ171" s="129"/>
      <c r="GA171" s="129"/>
      <c r="GB171" s="129"/>
      <c r="GC171" s="129"/>
      <c r="GD171" s="129"/>
      <c r="GE171" s="129"/>
      <c r="GF171" s="129"/>
      <c r="GG171" s="129"/>
      <c r="GH171" s="129"/>
      <c r="GI171" s="129"/>
      <c r="GJ171" s="129"/>
      <c r="GK171" s="129"/>
      <c r="GL171" s="129"/>
      <c r="GM171" s="129"/>
      <c r="GN171" s="129"/>
      <c r="GO171" s="129"/>
      <c r="GP171" s="129"/>
      <c r="GQ171" s="129"/>
      <c r="GR171" s="129"/>
      <c r="GS171" s="129"/>
      <c r="GT171" s="129"/>
      <c r="GU171" s="129"/>
      <c r="GV171" s="129"/>
      <c r="GW171" s="129"/>
      <c r="GX171" s="129"/>
      <c r="GY171" s="129"/>
      <c r="GZ171" s="129"/>
      <c r="HA171" s="129"/>
      <c r="HB171" s="129"/>
      <c r="HC171" s="129"/>
      <c r="HD171" s="186"/>
      <c r="HE171" s="129"/>
      <c r="HF171" s="129"/>
      <c r="HG171" s="129"/>
      <c r="HH171" s="129"/>
      <c r="HI171" s="129"/>
      <c r="HJ171" s="129"/>
      <c r="HK171" s="129"/>
      <c r="HL171" s="129"/>
      <c r="HM171" s="129"/>
      <c r="HN171" s="129"/>
      <c r="HO171" s="129"/>
      <c r="HP171" s="129"/>
      <c r="HQ171" s="129"/>
      <c r="HR171" s="129"/>
      <c r="HS171" s="129"/>
      <c r="HT171" s="129"/>
      <c r="HU171" s="129"/>
      <c r="HV171" s="129"/>
      <c r="HW171" s="129"/>
      <c r="HX171" s="129"/>
      <c r="HY171" s="129"/>
      <c r="HZ171" s="129"/>
      <c r="IA171" s="129"/>
      <c r="IB171" s="129"/>
      <c r="IC171" s="129"/>
      <c r="ID171" s="129"/>
      <c r="IE171" s="129"/>
      <c r="IF171" s="129"/>
      <c r="IG171" s="129"/>
      <c r="IH171" s="129"/>
      <c r="II171" s="129"/>
      <c r="IJ171" s="129"/>
      <c r="IK171" s="129"/>
      <c r="IL171" s="177"/>
      <c r="IM171" s="129"/>
      <c r="IN171" s="129"/>
      <c r="IO171" s="129"/>
      <c r="IP171" s="129"/>
      <c r="IQ171" s="129"/>
      <c r="IR171" s="266"/>
      <c r="IS171" s="266"/>
      <c r="IT171" s="266"/>
      <c r="IU171" s="142"/>
      <c r="IV171" s="142"/>
      <c r="IW171" s="142"/>
      <c r="IX171" s="142"/>
      <c r="IY171" s="142"/>
      <c r="IZ171" s="142"/>
      <c r="JA171" s="142"/>
      <c r="JB171" s="142"/>
      <c r="JC171" s="154"/>
      <c r="JD171" s="154"/>
      <c r="JE171" s="142"/>
      <c r="JF171" s="142"/>
      <c r="JG171" s="142"/>
      <c r="JH171" s="142"/>
      <c r="JI171" s="142"/>
      <c r="JJ171" s="142"/>
      <c r="JK171" s="142"/>
      <c r="JL171" s="142"/>
      <c r="JM171" s="142"/>
      <c r="JN171" s="142"/>
      <c r="JO171" s="142"/>
      <c r="JP171" s="142"/>
      <c r="JQ171" s="142"/>
      <c r="JR171" s="142"/>
      <c r="JS171" s="142"/>
      <c r="JT171" s="142"/>
      <c r="JU171" s="145"/>
      <c r="JV171" s="142"/>
      <c r="JW171" s="142"/>
      <c r="JX171" s="142"/>
      <c r="JY171" s="142"/>
      <c r="JZ171" s="142"/>
      <c r="KA171" s="142"/>
      <c r="KB171" s="142"/>
      <c r="KC171" s="142"/>
      <c r="KD171" s="142"/>
      <c r="KE171" s="142"/>
      <c r="KF171" s="142"/>
      <c r="KG171" s="142"/>
      <c r="KH171" s="142"/>
      <c r="KI171" s="142"/>
      <c r="KJ171" s="142"/>
      <c r="KK171" s="142"/>
      <c r="KL171" s="142"/>
      <c r="KM171" s="142"/>
      <c r="KN171" s="142"/>
      <c r="KO171" s="142"/>
      <c r="KP171" s="142"/>
      <c r="KQ171" s="142"/>
      <c r="KR171" s="142"/>
      <c r="KS171" s="142"/>
      <c r="KT171" s="142"/>
      <c r="KU171" s="142"/>
      <c r="KV171" s="142"/>
      <c r="KW171" s="142"/>
      <c r="KX171" s="142"/>
      <c r="KY171" s="142"/>
      <c r="KZ171" s="142"/>
      <c r="LA171" s="142"/>
      <c r="LB171" s="142"/>
      <c r="LC171" s="142"/>
      <c r="LD171" s="142"/>
      <c r="LE171" s="142"/>
      <c r="LF171" s="142"/>
      <c r="LG171" s="142"/>
      <c r="LH171" s="142"/>
      <c r="LI171" s="142"/>
      <c r="LJ171" s="142"/>
      <c r="LK171" s="142"/>
      <c r="LL171" s="142"/>
      <c r="LM171" s="142"/>
      <c r="LN171" s="142"/>
      <c r="LO171" s="142"/>
      <c r="LP171" s="142"/>
      <c r="LQ171" s="194"/>
      <c r="LR171" s="142"/>
      <c r="LS171" s="142"/>
      <c r="LT171" s="142"/>
      <c r="LU171" s="142"/>
      <c r="LV171" s="142"/>
      <c r="LW171" s="142"/>
      <c r="LX171" s="142"/>
      <c r="LY171" s="142"/>
      <c r="LZ171" s="142"/>
      <c r="MA171" s="142"/>
      <c r="MB171" s="142"/>
      <c r="MC171" s="142"/>
      <c r="MD171" s="142"/>
      <c r="ME171" s="142"/>
      <c r="MF171" s="142"/>
      <c r="MG171" s="142"/>
      <c r="MH171" s="142"/>
      <c r="MI171" s="142"/>
      <c r="MJ171" s="142"/>
      <c r="MK171" s="142"/>
      <c r="ML171" s="142"/>
      <c r="MM171" s="142"/>
      <c r="MN171" s="142"/>
      <c r="MO171" s="142"/>
      <c r="MP171" s="142"/>
      <c r="MQ171" s="142"/>
      <c r="MR171" s="142"/>
      <c r="MS171" s="142"/>
      <c r="MT171" s="142"/>
      <c r="MU171" s="142"/>
      <c r="MV171" s="142"/>
      <c r="MW171" s="142"/>
      <c r="MX171" s="142"/>
      <c r="MY171" s="142"/>
      <c r="MZ171" s="142"/>
      <c r="NA171" s="181"/>
      <c r="NB171" s="142"/>
      <c r="NC171" s="142"/>
      <c r="ND171" s="142"/>
      <c r="NE171" s="271"/>
      <c r="NF171" s="271"/>
      <c r="NG171" s="271"/>
      <c r="NH171" s="128"/>
      <c r="NI171" s="128"/>
      <c r="NJ171" s="128"/>
      <c r="NK171" s="128"/>
      <c r="NL171" s="128"/>
      <c r="NM171" s="128"/>
      <c r="NN171" s="128"/>
      <c r="NO171" s="128"/>
      <c r="NP171" s="136"/>
      <c r="NQ171" s="136"/>
      <c r="NR171" s="128"/>
      <c r="NS171" s="128"/>
      <c r="NT171" s="128"/>
      <c r="NU171" s="128"/>
      <c r="NV171" s="128"/>
      <c r="NW171" s="128"/>
      <c r="NX171" s="128"/>
      <c r="NY171" s="128"/>
      <c r="NZ171" s="128"/>
      <c r="OA171" s="128"/>
      <c r="OB171" s="128"/>
      <c r="OC171" s="128"/>
      <c r="OD171" s="128"/>
      <c r="OE171" s="128"/>
      <c r="OF171" s="128"/>
      <c r="OG171" s="128"/>
      <c r="OH171" s="128"/>
      <c r="OI171" s="128"/>
      <c r="OJ171" s="128"/>
      <c r="OK171" s="128"/>
      <c r="OL171" s="128"/>
      <c r="OM171" s="128"/>
      <c r="ON171" s="128"/>
      <c r="OO171" s="128"/>
      <c r="OP171" s="128"/>
      <c r="OQ171" s="128"/>
      <c r="OR171" s="128"/>
      <c r="OS171" s="128"/>
      <c r="OT171" s="128"/>
      <c r="OU171" s="128"/>
      <c r="OV171" s="128"/>
      <c r="OW171" s="128"/>
      <c r="OX171" s="128"/>
      <c r="OY171" s="128"/>
      <c r="OZ171" s="128"/>
      <c r="PA171" s="128"/>
      <c r="PB171" s="128"/>
      <c r="PC171" s="128"/>
      <c r="PD171" s="128"/>
      <c r="PE171" s="128"/>
      <c r="PF171" s="128"/>
      <c r="PG171" s="128"/>
      <c r="PH171" s="128"/>
      <c r="PI171" s="128"/>
      <c r="PJ171" s="128"/>
      <c r="PK171" s="128"/>
      <c r="PL171" s="128"/>
      <c r="PM171" s="128"/>
      <c r="PN171" s="128"/>
      <c r="PO171" s="128"/>
      <c r="PP171" s="128"/>
      <c r="PQ171" s="128"/>
      <c r="PR171" s="128"/>
      <c r="PS171" s="128"/>
      <c r="PT171" s="128"/>
      <c r="PU171" s="128"/>
      <c r="PV171" s="128"/>
      <c r="PW171" s="128"/>
      <c r="PX171" s="128"/>
      <c r="PY171" s="128"/>
      <c r="PZ171" s="128"/>
      <c r="QA171" s="128"/>
      <c r="QB171" s="128"/>
      <c r="QC171" s="128"/>
      <c r="QD171" s="198"/>
      <c r="QE171" s="128"/>
      <c r="QF171" s="128"/>
      <c r="QG171" s="128"/>
      <c r="QH171" s="128"/>
      <c r="QI171" s="128"/>
      <c r="QJ171" s="128"/>
      <c r="QK171" s="128"/>
      <c r="QL171" s="128"/>
      <c r="QM171" s="128"/>
      <c r="QN171" s="128"/>
      <c r="QO171" s="128"/>
      <c r="QP171" s="128"/>
      <c r="QQ171" s="128"/>
      <c r="QR171" s="128"/>
      <c r="QS171" s="128"/>
      <c r="QT171" s="128"/>
      <c r="QU171" s="128"/>
      <c r="QV171" s="128"/>
      <c r="QW171" s="128"/>
      <c r="QX171" s="128"/>
      <c r="QY171" s="128"/>
      <c r="QZ171" s="128"/>
      <c r="RA171" s="128"/>
      <c r="RB171" s="128"/>
      <c r="RC171" s="128"/>
      <c r="RD171" s="128"/>
      <c r="RE171" s="128"/>
      <c r="RF171" s="128"/>
      <c r="RG171" s="128"/>
      <c r="RH171" s="128"/>
      <c r="RI171" s="128"/>
      <c r="RJ171" s="128"/>
      <c r="RK171" s="128"/>
      <c r="RL171" s="128"/>
      <c r="RM171" s="128"/>
      <c r="RN171" s="128"/>
      <c r="RO171" s="128"/>
      <c r="RP171" s="128"/>
      <c r="RQ171" s="128"/>
      <c r="RR171" s="105"/>
      <c r="RS171" s="113"/>
      <c r="RT171" s="105"/>
      <c r="RU171" s="105"/>
      <c r="RV171" s="105"/>
      <c r="RW171" s="105"/>
      <c r="RX171" s="105"/>
      <c r="RY171" s="105"/>
      <c r="RZ171" s="105"/>
      <c r="SA171" s="105"/>
      <c r="SB171" s="105"/>
      <c r="SC171" s="105"/>
      <c r="SD171" s="106"/>
      <c r="SE171" s="106"/>
      <c r="SF171" s="106"/>
      <c r="SG171" s="106"/>
      <c r="SH171" s="107"/>
      <c r="SI171" s="107"/>
      <c r="SJ171" s="107"/>
      <c r="SK171" s="107"/>
      <c r="SL171" s="108"/>
      <c r="SM171" s="109"/>
      <c r="SN171" s="109"/>
      <c r="SO171" s="109"/>
      <c r="SP171" s="109"/>
      <c r="SQ171" s="110"/>
      <c r="SR171" s="110"/>
      <c r="SS171" s="110"/>
      <c r="ST171" s="110"/>
      <c r="SU171" s="111"/>
      <c r="SV171" s="111"/>
      <c r="SW171" s="111"/>
      <c r="SX171" s="111"/>
      <c r="SY171" s="162"/>
      <c r="SZ171" s="162"/>
    </row>
    <row r="172" spans="1:520">
      <c r="A172" s="250"/>
      <c r="B172" s="250"/>
      <c r="C172" s="250"/>
      <c r="D172" s="115"/>
      <c r="E172" s="115"/>
      <c r="F172" s="115"/>
      <c r="G172" s="115"/>
      <c r="H172" s="115"/>
      <c r="I172" s="115"/>
      <c r="J172" s="115"/>
      <c r="K172" s="115"/>
      <c r="L172" s="152"/>
      <c r="M172" s="152"/>
      <c r="N172" s="115"/>
      <c r="O172" s="115"/>
      <c r="P172" s="115"/>
      <c r="Q172" s="115"/>
      <c r="R172" s="115"/>
      <c r="S172" s="115"/>
      <c r="T172" s="115"/>
      <c r="U172" s="115"/>
      <c r="V172" s="115"/>
      <c r="W172" s="115"/>
      <c r="X172" s="115"/>
      <c r="Y172" s="115"/>
      <c r="Z172" s="115"/>
      <c r="AA172" s="115"/>
      <c r="AB172" s="115"/>
      <c r="AC172" s="115"/>
      <c r="AD172" s="115"/>
      <c r="AE172" s="115"/>
      <c r="AF172" s="115"/>
      <c r="AG172" s="115"/>
      <c r="AH172" s="115"/>
      <c r="AI172" s="115"/>
      <c r="AJ172" s="115"/>
      <c r="AK172" s="115"/>
      <c r="AL172" s="115"/>
      <c r="AM172" s="115"/>
      <c r="AN172" s="115"/>
      <c r="AO172" s="115"/>
      <c r="AP172" s="115"/>
      <c r="AQ172" s="115"/>
      <c r="AR172" s="115"/>
      <c r="AS172" s="115"/>
      <c r="AT172" s="115"/>
      <c r="AU172" s="115"/>
      <c r="AV172" s="115"/>
      <c r="AW172" s="115"/>
      <c r="AX172" s="115"/>
      <c r="AY172" s="115"/>
      <c r="AZ172" s="115"/>
      <c r="BA172" s="115"/>
      <c r="BB172" s="115"/>
      <c r="BC172" s="115"/>
      <c r="BD172" s="115"/>
      <c r="BE172" s="115"/>
      <c r="BF172" s="191"/>
      <c r="BG172" s="115"/>
      <c r="BH172" s="115"/>
      <c r="BI172" s="115"/>
      <c r="BJ172" s="115"/>
      <c r="BK172" s="115"/>
      <c r="BL172" s="115"/>
      <c r="BM172" s="115"/>
      <c r="BN172" s="115"/>
      <c r="BO172" s="115"/>
      <c r="BP172" s="115"/>
      <c r="BQ172" s="115"/>
      <c r="BR172" s="115"/>
      <c r="BS172" s="115"/>
      <c r="BT172" s="115"/>
      <c r="BU172" s="115"/>
      <c r="BV172" s="115"/>
      <c r="BW172" s="115"/>
      <c r="BX172" s="115"/>
      <c r="BY172" s="115"/>
      <c r="BZ172" s="115"/>
      <c r="CA172" s="115"/>
      <c r="CB172" s="115"/>
      <c r="CC172" s="115"/>
      <c r="CD172" s="115"/>
      <c r="CE172" s="115"/>
      <c r="CF172" s="115"/>
      <c r="CG172" s="115"/>
      <c r="CH172" s="115"/>
      <c r="CI172" s="115"/>
      <c r="CJ172" s="115"/>
      <c r="CK172" s="115"/>
      <c r="CL172" s="115"/>
      <c r="CM172" s="115"/>
      <c r="CN172" s="115"/>
      <c r="CO172" s="115"/>
      <c r="CP172" s="115"/>
      <c r="CQ172" s="115"/>
      <c r="CR172" s="115"/>
      <c r="CS172" s="115"/>
      <c r="CT172" s="115"/>
      <c r="CU172" s="115"/>
      <c r="CV172" s="115"/>
      <c r="CW172" s="115"/>
      <c r="CX172" s="115"/>
      <c r="CY172" s="115"/>
      <c r="CZ172" s="115"/>
      <c r="DA172" s="115"/>
      <c r="DB172" s="115"/>
      <c r="DC172" s="115"/>
      <c r="DD172" s="115"/>
      <c r="DE172" s="115"/>
      <c r="DF172" s="115"/>
      <c r="DG172" s="115"/>
      <c r="DH172" s="115"/>
      <c r="DI172" s="115"/>
      <c r="DJ172" s="115"/>
      <c r="DK172" s="115"/>
      <c r="DL172" s="115"/>
      <c r="DM172" s="115"/>
      <c r="DN172" s="172"/>
      <c r="DO172" s="115"/>
      <c r="DP172" s="115"/>
      <c r="DQ172" s="115"/>
      <c r="DR172" s="115"/>
      <c r="DS172" s="115"/>
      <c r="DT172" s="115"/>
      <c r="DU172" s="115"/>
      <c r="DV172" s="115"/>
      <c r="DW172" s="250"/>
      <c r="DX172" s="115"/>
      <c r="DY172" s="115"/>
      <c r="DZ172" s="115"/>
      <c r="EA172" s="115"/>
      <c r="EB172" s="115"/>
      <c r="EC172" s="115"/>
      <c r="ED172" s="115"/>
      <c r="EE172" s="161"/>
      <c r="EF172" s="262"/>
      <c r="EG172" s="161"/>
      <c r="EH172" s="129"/>
      <c r="EI172" s="129"/>
      <c r="EJ172" s="129"/>
      <c r="EK172" s="129"/>
      <c r="EL172" s="129"/>
      <c r="EM172" s="129"/>
      <c r="EN172" s="129"/>
      <c r="EO172" s="129"/>
      <c r="EP172" s="153"/>
      <c r="EQ172" s="153"/>
      <c r="ER172" s="129"/>
      <c r="ES172" s="129"/>
      <c r="ET172" s="129"/>
      <c r="EU172" s="129"/>
      <c r="EV172" s="129"/>
      <c r="EW172" s="129"/>
      <c r="EX172" s="129"/>
      <c r="EY172" s="129"/>
      <c r="EZ172" s="129"/>
      <c r="FA172" s="129"/>
      <c r="FB172" s="129"/>
      <c r="FC172" s="129"/>
      <c r="FD172" s="129"/>
      <c r="FE172" s="129"/>
      <c r="FF172" s="129"/>
      <c r="FG172" s="129"/>
      <c r="FH172" s="129"/>
      <c r="FI172" s="129"/>
      <c r="FJ172" s="129"/>
      <c r="FK172" s="129"/>
      <c r="FL172" s="129"/>
      <c r="FM172" s="129"/>
      <c r="FN172" s="129"/>
      <c r="FO172" s="129"/>
      <c r="FP172" s="129"/>
      <c r="FQ172" s="129"/>
      <c r="FR172" s="129"/>
      <c r="FS172" s="129"/>
      <c r="FT172" s="129"/>
      <c r="FU172" s="129"/>
      <c r="FV172" s="129"/>
      <c r="FW172" s="129"/>
      <c r="FX172" s="129"/>
      <c r="FY172" s="129"/>
      <c r="FZ172" s="129"/>
      <c r="GA172" s="129"/>
      <c r="GB172" s="129"/>
      <c r="GC172" s="129"/>
      <c r="GD172" s="129"/>
      <c r="GE172" s="129"/>
      <c r="GF172" s="129"/>
      <c r="GG172" s="129"/>
      <c r="GH172" s="129"/>
      <c r="GI172" s="129"/>
      <c r="GJ172" s="129"/>
      <c r="GK172" s="129"/>
      <c r="GL172" s="129"/>
      <c r="GM172" s="129"/>
      <c r="GN172" s="129"/>
      <c r="GO172" s="129"/>
      <c r="GP172" s="129"/>
      <c r="GQ172" s="129"/>
      <c r="GR172" s="129"/>
      <c r="GS172" s="129"/>
      <c r="GT172" s="129"/>
      <c r="GU172" s="129"/>
      <c r="GV172" s="129"/>
      <c r="GW172" s="129"/>
      <c r="GX172" s="129"/>
      <c r="GY172" s="129"/>
      <c r="GZ172" s="129"/>
      <c r="HA172" s="129"/>
      <c r="HB172" s="129"/>
      <c r="HC172" s="129"/>
      <c r="HD172" s="186"/>
      <c r="HE172" s="129"/>
      <c r="HF172" s="129"/>
      <c r="HG172" s="129"/>
      <c r="HH172" s="129"/>
      <c r="HI172" s="129"/>
      <c r="HJ172" s="129"/>
      <c r="HK172" s="129"/>
      <c r="HL172" s="129"/>
      <c r="HM172" s="129"/>
      <c r="HN172" s="129"/>
      <c r="HO172" s="129"/>
      <c r="HP172" s="129"/>
      <c r="HQ172" s="129"/>
      <c r="HR172" s="129"/>
      <c r="HS172" s="129"/>
      <c r="HT172" s="129"/>
      <c r="HU172" s="129"/>
      <c r="HV172" s="129"/>
      <c r="HW172" s="129"/>
      <c r="HX172" s="129"/>
      <c r="HY172" s="129"/>
      <c r="HZ172" s="129"/>
      <c r="IA172" s="129"/>
      <c r="IB172" s="129"/>
      <c r="IC172" s="129"/>
      <c r="ID172" s="129"/>
      <c r="IE172" s="129"/>
      <c r="IF172" s="129"/>
      <c r="IG172" s="129"/>
      <c r="IH172" s="129"/>
      <c r="II172" s="129"/>
      <c r="IJ172" s="129"/>
      <c r="IK172" s="129"/>
      <c r="IL172" s="177"/>
      <c r="IM172" s="129"/>
      <c r="IN172" s="129"/>
      <c r="IO172" s="129"/>
      <c r="IP172" s="129"/>
      <c r="IQ172" s="129"/>
      <c r="IR172" s="266"/>
      <c r="IS172" s="266"/>
      <c r="IT172" s="266"/>
      <c r="IU172" s="142"/>
      <c r="IV172" s="142"/>
      <c r="IW172" s="142"/>
      <c r="IX172" s="142"/>
      <c r="IY172" s="142"/>
      <c r="IZ172" s="142"/>
      <c r="JA172" s="142"/>
      <c r="JB172" s="142"/>
      <c r="JC172" s="154"/>
      <c r="JD172" s="154"/>
      <c r="JE172" s="142"/>
      <c r="JF172" s="142"/>
      <c r="JG172" s="142"/>
      <c r="JH172" s="142"/>
      <c r="JI172" s="142"/>
      <c r="JJ172" s="142"/>
      <c r="JK172" s="142"/>
      <c r="JL172" s="142"/>
      <c r="JM172" s="142"/>
      <c r="JN172" s="142"/>
      <c r="JO172" s="142"/>
      <c r="JP172" s="142"/>
      <c r="JQ172" s="142"/>
      <c r="JR172" s="142"/>
      <c r="JS172" s="142"/>
      <c r="JT172" s="142"/>
      <c r="JU172" s="145"/>
      <c r="JV172" s="142"/>
      <c r="JW172" s="142"/>
      <c r="JX172" s="142"/>
      <c r="JY172" s="142"/>
      <c r="JZ172" s="142"/>
      <c r="KA172" s="142"/>
      <c r="KB172" s="142"/>
      <c r="KC172" s="142"/>
      <c r="KD172" s="142"/>
      <c r="KE172" s="142"/>
      <c r="KF172" s="142"/>
      <c r="KG172" s="142"/>
      <c r="KH172" s="142"/>
      <c r="KI172" s="142"/>
      <c r="KJ172" s="142"/>
      <c r="KK172" s="142"/>
      <c r="KL172" s="142"/>
      <c r="KM172" s="142"/>
      <c r="KN172" s="142"/>
      <c r="KO172" s="142"/>
      <c r="KP172" s="142"/>
      <c r="KQ172" s="142"/>
      <c r="KR172" s="142"/>
      <c r="KS172" s="142"/>
      <c r="KT172" s="142"/>
      <c r="KU172" s="142"/>
      <c r="KV172" s="142"/>
      <c r="KW172" s="142"/>
      <c r="KX172" s="142"/>
      <c r="KY172" s="142"/>
      <c r="KZ172" s="142"/>
      <c r="LA172" s="142"/>
      <c r="LB172" s="142"/>
      <c r="LC172" s="142"/>
      <c r="LD172" s="142"/>
      <c r="LE172" s="142"/>
      <c r="LF172" s="142"/>
      <c r="LG172" s="142"/>
      <c r="LH172" s="142"/>
      <c r="LI172" s="142"/>
      <c r="LJ172" s="142"/>
      <c r="LK172" s="142"/>
      <c r="LL172" s="142"/>
      <c r="LM172" s="142"/>
      <c r="LN172" s="142"/>
      <c r="LO172" s="142"/>
      <c r="LP172" s="142"/>
      <c r="LQ172" s="194"/>
      <c r="LR172" s="142"/>
      <c r="LS172" s="142"/>
      <c r="LT172" s="142"/>
      <c r="LU172" s="142"/>
      <c r="LV172" s="142"/>
      <c r="LW172" s="142"/>
      <c r="LX172" s="142"/>
      <c r="LY172" s="142"/>
      <c r="LZ172" s="142"/>
      <c r="MA172" s="142"/>
      <c r="MB172" s="142"/>
      <c r="MC172" s="142"/>
      <c r="MD172" s="142"/>
      <c r="ME172" s="142"/>
      <c r="MF172" s="142"/>
      <c r="MG172" s="142"/>
      <c r="MH172" s="142"/>
      <c r="MI172" s="142"/>
      <c r="MJ172" s="142"/>
      <c r="MK172" s="142"/>
      <c r="ML172" s="142"/>
      <c r="MM172" s="142"/>
      <c r="MN172" s="142"/>
      <c r="MO172" s="142"/>
      <c r="MP172" s="142"/>
      <c r="MQ172" s="142"/>
      <c r="MR172" s="142"/>
      <c r="MS172" s="142"/>
      <c r="MT172" s="142"/>
      <c r="MU172" s="142"/>
      <c r="MV172" s="142"/>
      <c r="MW172" s="142"/>
      <c r="MX172" s="142"/>
      <c r="MY172" s="142"/>
      <c r="MZ172" s="142"/>
      <c r="NA172" s="181"/>
      <c r="NB172" s="142"/>
      <c r="NC172" s="142"/>
      <c r="ND172" s="142"/>
      <c r="NE172" s="271"/>
      <c r="NF172" s="271"/>
      <c r="NG172" s="271"/>
      <c r="NH172" s="128"/>
      <c r="NI172" s="128"/>
      <c r="NJ172" s="128"/>
      <c r="NK172" s="128"/>
      <c r="NL172" s="128"/>
      <c r="NM172" s="128"/>
      <c r="NN172" s="128"/>
      <c r="NO172" s="128"/>
      <c r="NP172" s="136"/>
      <c r="NQ172" s="136"/>
      <c r="NR172" s="128"/>
      <c r="NS172" s="128"/>
      <c r="NT172" s="128"/>
      <c r="NU172" s="128"/>
      <c r="NV172" s="128"/>
      <c r="NW172" s="128"/>
      <c r="NX172" s="128"/>
      <c r="NY172" s="128"/>
      <c r="NZ172" s="128"/>
      <c r="OA172" s="128"/>
      <c r="OB172" s="128"/>
      <c r="OC172" s="128"/>
      <c r="OD172" s="128"/>
      <c r="OE172" s="128"/>
      <c r="OF172" s="128"/>
      <c r="OG172" s="128"/>
      <c r="OH172" s="128"/>
      <c r="OI172" s="128"/>
      <c r="OJ172" s="128"/>
      <c r="OK172" s="128"/>
      <c r="OL172" s="128"/>
      <c r="OM172" s="128"/>
      <c r="ON172" s="128"/>
      <c r="OO172" s="128"/>
      <c r="OP172" s="128"/>
      <c r="OQ172" s="128"/>
      <c r="OR172" s="128"/>
      <c r="OS172" s="128"/>
      <c r="OT172" s="128"/>
      <c r="OU172" s="128"/>
      <c r="OV172" s="128"/>
      <c r="OW172" s="128"/>
      <c r="OX172" s="128"/>
      <c r="OY172" s="128"/>
      <c r="OZ172" s="128"/>
      <c r="PA172" s="128"/>
      <c r="PB172" s="128"/>
      <c r="PC172" s="128"/>
      <c r="PD172" s="128"/>
      <c r="PE172" s="128"/>
      <c r="PF172" s="128"/>
      <c r="PG172" s="128"/>
      <c r="PH172" s="128"/>
      <c r="PI172" s="128"/>
      <c r="PJ172" s="128"/>
      <c r="PK172" s="128"/>
      <c r="PL172" s="128"/>
      <c r="PM172" s="128"/>
      <c r="PN172" s="128"/>
      <c r="PO172" s="128"/>
      <c r="PP172" s="128"/>
      <c r="PQ172" s="128"/>
      <c r="PR172" s="128"/>
      <c r="PS172" s="128"/>
      <c r="PT172" s="128"/>
      <c r="PU172" s="128"/>
      <c r="PV172" s="128"/>
      <c r="PW172" s="128"/>
      <c r="PX172" s="128"/>
      <c r="PY172" s="128"/>
      <c r="PZ172" s="128"/>
      <c r="QA172" s="128"/>
      <c r="QB172" s="128"/>
      <c r="QC172" s="128"/>
      <c r="QD172" s="198"/>
      <c r="QE172" s="128"/>
      <c r="QF172" s="128"/>
      <c r="QG172" s="128"/>
      <c r="QH172" s="128"/>
      <c r="QI172" s="128"/>
      <c r="QJ172" s="128"/>
      <c r="QK172" s="128"/>
      <c r="QL172" s="128"/>
      <c r="QM172" s="128"/>
      <c r="QN172" s="128"/>
      <c r="QO172" s="128"/>
      <c r="QP172" s="128"/>
      <c r="QQ172" s="128"/>
      <c r="QR172" s="128"/>
      <c r="QS172" s="128"/>
      <c r="QT172" s="128"/>
      <c r="QU172" s="128"/>
      <c r="QV172" s="128"/>
      <c r="QW172" s="128"/>
      <c r="QX172" s="128"/>
      <c r="QY172" s="128"/>
      <c r="QZ172" s="128"/>
      <c r="RA172" s="128"/>
      <c r="RB172" s="128"/>
      <c r="RC172" s="128"/>
      <c r="RD172" s="128"/>
      <c r="RE172" s="128"/>
      <c r="RF172" s="128"/>
      <c r="RG172" s="128"/>
      <c r="RH172" s="128"/>
      <c r="RI172" s="128"/>
      <c r="RJ172" s="128"/>
      <c r="RK172" s="128"/>
      <c r="RL172" s="128"/>
      <c r="RM172" s="128"/>
      <c r="RN172" s="128"/>
      <c r="RO172" s="128"/>
      <c r="RP172" s="128"/>
      <c r="RQ172" s="128"/>
      <c r="RR172" s="105"/>
      <c r="RS172" s="113"/>
      <c r="RT172" s="105"/>
      <c r="RU172" s="105"/>
      <c r="RV172" s="105"/>
      <c r="RW172" s="105"/>
      <c r="RX172" s="105"/>
      <c r="RY172" s="105"/>
      <c r="RZ172" s="105"/>
      <c r="SA172" s="105"/>
      <c r="SB172" s="105"/>
      <c r="SC172" s="105"/>
      <c r="SD172" s="106"/>
      <c r="SE172" s="106"/>
      <c r="SF172" s="106"/>
      <c r="SG172" s="106"/>
      <c r="SH172" s="107"/>
      <c r="SI172" s="107"/>
      <c r="SJ172" s="107"/>
      <c r="SK172" s="107"/>
      <c r="SL172" s="108"/>
      <c r="SM172" s="109"/>
      <c r="SN172" s="109"/>
      <c r="SO172" s="109"/>
      <c r="SP172" s="109"/>
      <c r="SQ172" s="110"/>
      <c r="SR172" s="110"/>
      <c r="SS172" s="110"/>
      <c r="ST172" s="110"/>
      <c r="SU172" s="111"/>
      <c r="SV172" s="111"/>
      <c r="SW172" s="111"/>
      <c r="SX172" s="111"/>
      <c r="SY172" s="162"/>
      <c r="SZ172" s="162"/>
    </row>
    <row r="173" spans="1:520">
      <c r="A173" s="250"/>
      <c r="B173" s="250"/>
      <c r="C173" s="250"/>
      <c r="D173" s="115"/>
      <c r="E173" s="115"/>
      <c r="F173" s="115"/>
      <c r="G173" s="115"/>
      <c r="H173" s="115"/>
      <c r="I173" s="115"/>
      <c r="J173" s="115"/>
      <c r="K173" s="115"/>
      <c r="L173" s="152"/>
      <c r="M173" s="152"/>
      <c r="N173" s="115"/>
      <c r="O173" s="115"/>
      <c r="P173" s="115"/>
      <c r="Q173" s="115"/>
      <c r="R173" s="115"/>
      <c r="S173" s="115"/>
      <c r="T173" s="115"/>
      <c r="U173" s="115"/>
      <c r="V173" s="115"/>
      <c r="W173" s="115"/>
      <c r="X173" s="115"/>
      <c r="Y173" s="115"/>
      <c r="Z173" s="115"/>
      <c r="AA173" s="115"/>
      <c r="AB173" s="115"/>
      <c r="AC173" s="115"/>
      <c r="AD173" s="115"/>
      <c r="AE173" s="115"/>
      <c r="AF173" s="115"/>
      <c r="AG173" s="115"/>
      <c r="AH173" s="115"/>
      <c r="AI173" s="115"/>
      <c r="AJ173" s="115"/>
      <c r="AK173" s="115"/>
      <c r="AL173" s="115"/>
      <c r="AM173" s="115"/>
      <c r="AN173" s="115"/>
      <c r="AO173" s="115"/>
      <c r="AP173" s="115"/>
      <c r="AQ173" s="115"/>
      <c r="AR173" s="115"/>
      <c r="AS173" s="115"/>
      <c r="AT173" s="115"/>
      <c r="AU173" s="115"/>
      <c r="AV173" s="115"/>
      <c r="AW173" s="115"/>
      <c r="AX173" s="115"/>
      <c r="AY173" s="115"/>
      <c r="AZ173" s="115"/>
      <c r="BA173" s="115"/>
      <c r="BB173" s="115"/>
      <c r="BC173" s="115"/>
      <c r="BD173" s="115"/>
      <c r="BE173" s="115"/>
      <c r="BF173" s="191"/>
      <c r="BG173" s="115"/>
      <c r="BH173" s="115"/>
      <c r="BI173" s="115"/>
      <c r="BJ173" s="115"/>
      <c r="BK173" s="115"/>
      <c r="BL173" s="115"/>
      <c r="BM173" s="115"/>
      <c r="BN173" s="115"/>
      <c r="BO173" s="115"/>
      <c r="BP173" s="115"/>
      <c r="BQ173" s="115"/>
      <c r="BR173" s="115"/>
      <c r="BS173" s="115"/>
      <c r="BT173" s="115"/>
      <c r="BU173" s="115"/>
      <c r="BV173" s="115"/>
      <c r="BW173" s="115"/>
      <c r="BX173" s="115"/>
      <c r="BY173" s="115"/>
      <c r="BZ173" s="115"/>
      <c r="CA173" s="115"/>
      <c r="CB173" s="115"/>
      <c r="CC173" s="115"/>
      <c r="CD173" s="115"/>
      <c r="CE173" s="115"/>
      <c r="CF173" s="115"/>
      <c r="CG173" s="115"/>
      <c r="CH173" s="115"/>
      <c r="CI173" s="115"/>
      <c r="CJ173" s="115"/>
      <c r="CK173" s="115"/>
      <c r="CL173" s="115"/>
      <c r="CM173" s="115"/>
      <c r="CN173" s="115"/>
      <c r="CO173" s="115"/>
      <c r="CP173" s="115"/>
      <c r="CQ173" s="115"/>
      <c r="CR173" s="115"/>
      <c r="CS173" s="115"/>
      <c r="CT173" s="115"/>
      <c r="CU173" s="115"/>
      <c r="CV173" s="115"/>
      <c r="CW173" s="115"/>
      <c r="CX173" s="115"/>
      <c r="CY173" s="115"/>
      <c r="CZ173" s="115"/>
      <c r="DA173" s="115"/>
      <c r="DB173" s="115"/>
      <c r="DC173" s="115"/>
      <c r="DD173" s="115"/>
      <c r="DE173" s="115"/>
      <c r="DF173" s="115"/>
      <c r="DG173" s="115"/>
      <c r="DH173" s="115"/>
      <c r="DI173" s="115"/>
      <c r="DJ173" s="115"/>
      <c r="DK173" s="115"/>
      <c r="DL173" s="115"/>
      <c r="DM173" s="115"/>
      <c r="DN173" s="172"/>
      <c r="DO173" s="115"/>
      <c r="DP173" s="115"/>
      <c r="DQ173" s="115"/>
      <c r="DR173" s="115"/>
      <c r="DS173" s="115"/>
      <c r="DT173" s="115"/>
      <c r="DU173" s="115"/>
      <c r="DV173" s="115"/>
      <c r="DW173" s="250"/>
      <c r="DX173" s="115"/>
      <c r="DY173" s="115"/>
      <c r="DZ173" s="115"/>
      <c r="EA173" s="115"/>
      <c r="EB173" s="115"/>
      <c r="EC173" s="115"/>
      <c r="ED173" s="115"/>
      <c r="EE173" s="161"/>
      <c r="EF173" s="262"/>
      <c r="EG173" s="161"/>
      <c r="EH173" s="129"/>
      <c r="EI173" s="129"/>
      <c r="EJ173" s="129"/>
      <c r="EK173" s="129"/>
      <c r="EL173" s="129"/>
      <c r="EM173" s="129"/>
      <c r="EN173" s="129"/>
      <c r="EO173" s="129"/>
      <c r="EP173" s="153"/>
      <c r="EQ173" s="153"/>
      <c r="ER173" s="129"/>
      <c r="ES173" s="129"/>
      <c r="ET173" s="129"/>
      <c r="EU173" s="129"/>
      <c r="EV173" s="129"/>
      <c r="EW173" s="129"/>
      <c r="EX173" s="129"/>
      <c r="EY173" s="129"/>
      <c r="EZ173" s="129"/>
      <c r="FA173" s="129"/>
      <c r="FB173" s="129"/>
      <c r="FC173" s="129"/>
      <c r="FD173" s="129"/>
      <c r="FE173" s="129"/>
      <c r="FF173" s="129"/>
      <c r="FG173" s="129"/>
      <c r="FH173" s="129"/>
      <c r="FI173" s="129"/>
      <c r="FJ173" s="129"/>
      <c r="FK173" s="129"/>
      <c r="FL173" s="129"/>
      <c r="FM173" s="129"/>
      <c r="FN173" s="129"/>
      <c r="FO173" s="129"/>
      <c r="FP173" s="129"/>
      <c r="FQ173" s="129"/>
      <c r="FR173" s="129"/>
      <c r="FS173" s="129"/>
      <c r="FT173" s="129"/>
      <c r="FU173" s="129"/>
      <c r="FV173" s="129"/>
      <c r="FW173" s="129"/>
      <c r="FX173" s="129"/>
      <c r="FY173" s="129"/>
      <c r="FZ173" s="129"/>
      <c r="GA173" s="129"/>
      <c r="GB173" s="129"/>
      <c r="GC173" s="129"/>
      <c r="GD173" s="129"/>
      <c r="GE173" s="129"/>
      <c r="GF173" s="129"/>
      <c r="GG173" s="129"/>
      <c r="GH173" s="129"/>
      <c r="GI173" s="129"/>
      <c r="GJ173" s="129"/>
      <c r="GK173" s="129"/>
      <c r="GL173" s="129"/>
      <c r="GM173" s="129"/>
      <c r="GN173" s="129"/>
      <c r="GO173" s="129"/>
      <c r="GP173" s="129"/>
      <c r="GQ173" s="129"/>
      <c r="GR173" s="129"/>
      <c r="GS173" s="129"/>
      <c r="GT173" s="129"/>
      <c r="GU173" s="129"/>
      <c r="GV173" s="129"/>
      <c r="GW173" s="129"/>
      <c r="GX173" s="129"/>
      <c r="GY173" s="129"/>
      <c r="GZ173" s="129"/>
      <c r="HA173" s="129"/>
      <c r="HB173" s="129"/>
      <c r="HC173" s="129"/>
      <c r="HD173" s="186"/>
      <c r="HE173" s="129"/>
      <c r="HF173" s="129"/>
      <c r="HG173" s="129"/>
      <c r="HH173" s="129"/>
      <c r="HI173" s="129"/>
      <c r="HJ173" s="129"/>
      <c r="HK173" s="129"/>
      <c r="HL173" s="129"/>
      <c r="HM173" s="129"/>
      <c r="HN173" s="129"/>
      <c r="HO173" s="129"/>
      <c r="HP173" s="129"/>
      <c r="HQ173" s="129"/>
      <c r="HR173" s="129"/>
      <c r="HS173" s="129"/>
      <c r="HT173" s="129"/>
      <c r="HU173" s="129"/>
      <c r="HV173" s="129"/>
      <c r="HW173" s="129"/>
      <c r="HX173" s="129"/>
      <c r="HY173" s="129"/>
      <c r="HZ173" s="129"/>
      <c r="IA173" s="129"/>
      <c r="IB173" s="129"/>
      <c r="IC173" s="129"/>
      <c r="ID173" s="129"/>
      <c r="IE173" s="129"/>
      <c r="IF173" s="129"/>
      <c r="IG173" s="129"/>
      <c r="IH173" s="129"/>
      <c r="II173" s="129"/>
      <c r="IJ173" s="129"/>
      <c r="IK173" s="129"/>
      <c r="IL173" s="177"/>
      <c r="IM173" s="129"/>
      <c r="IN173" s="129"/>
      <c r="IO173" s="129"/>
      <c r="IP173" s="129"/>
      <c r="IQ173" s="129"/>
      <c r="IR173" s="266"/>
      <c r="IS173" s="266"/>
      <c r="IT173" s="266"/>
      <c r="IU173" s="142"/>
      <c r="IV173" s="142"/>
      <c r="IW173" s="142"/>
      <c r="IX173" s="142"/>
      <c r="IY173" s="142"/>
      <c r="IZ173" s="142"/>
      <c r="JA173" s="142"/>
      <c r="JB173" s="142"/>
      <c r="JC173" s="154"/>
      <c r="JD173" s="154"/>
      <c r="JE173" s="142"/>
      <c r="JF173" s="142"/>
      <c r="JG173" s="142"/>
      <c r="JH173" s="142"/>
      <c r="JI173" s="142"/>
      <c r="JJ173" s="142"/>
      <c r="JK173" s="142"/>
      <c r="JL173" s="142"/>
      <c r="JM173" s="142"/>
      <c r="JN173" s="142"/>
      <c r="JO173" s="142"/>
      <c r="JP173" s="142"/>
      <c r="JQ173" s="142"/>
      <c r="JR173" s="142"/>
      <c r="JS173" s="142"/>
      <c r="JT173" s="142"/>
      <c r="JU173" s="145"/>
      <c r="JV173" s="142"/>
      <c r="JW173" s="142"/>
      <c r="JX173" s="142"/>
      <c r="JY173" s="142"/>
      <c r="JZ173" s="142"/>
      <c r="KA173" s="142"/>
      <c r="KB173" s="142"/>
      <c r="KC173" s="142"/>
      <c r="KD173" s="142"/>
      <c r="KE173" s="142"/>
      <c r="KF173" s="142"/>
      <c r="KG173" s="142"/>
      <c r="KH173" s="142"/>
      <c r="KI173" s="142"/>
      <c r="KJ173" s="142"/>
      <c r="KK173" s="142"/>
      <c r="KL173" s="142"/>
      <c r="KM173" s="142"/>
      <c r="KN173" s="142"/>
      <c r="KO173" s="142"/>
      <c r="KP173" s="142"/>
      <c r="KQ173" s="142"/>
      <c r="KR173" s="142"/>
      <c r="KS173" s="142"/>
      <c r="KT173" s="142"/>
      <c r="KU173" s="142"/>
      <c r="KV173" s="142"/>
      <c r="KW173" s="142"/>
      <c r="KX173" s="142"/>
      <c r="KY173" s="142"/>
      <c r="KZ173" s="142"/>
      <c r="LA173" s="142"/>
      <c r="LB173" s="142"/>
      <c r="LC173" s="142"/>
      <c r="LD173" s="142"/>
      <c r="LE173" s="142"/>
      <c r="LF173" s="142"/>
      <c r="LG173" s="142"/>
      <c r="LH173" s="142"/>
      <c r="LI173" s="142"/>
      <c r="LJ173" s="142"/>
      <c r="LK173" s="142"/>
      <c r="LL173" s="142"/>
      <c r="LM173" s="142"/>
      <c r="LN173" s="142"/>
      <c r="LO173" s="142"/>
      <c r="LP173" s="142"/>
      <c r="LQ173" s="194"/>
      <c r="LR173" s="142"/>
      <c r="LS173" s="142"/>
      <c r="LT173" s="142"/>
      <c r="LU173" s="142"/>
      <c r="LV173" s="142"/>
      <c r="LW173" s="142"/>
      <c r="LX173" s="142"/>
      <c r="LY173" s="142"/>
      <c r="LZ173" s="142"/>
      <c r="MA173" s="142"/>
      <c r="MB173" s="142"/>
      <c r="MC173" s="142"/>
      <c r="MD173" s="142"/>
      <c r="ME173" s="142"/>
      <c r="MF173" s="142"/>
      <c r="MG173" s="142"/>
      <c r="MH173" s="142"/>
      <c r="MI173" s="142"/>
      <c r="MJ173" s="142"/>
      <c r="MK173" s="142"/>
      <c r="ML173" s="142"/>
      <c r="MM173" s="142"/>
      <c r="MN173" s="142"/>
      <c r="MO173" s="142"/>
      <c r="MP173" s="142"/>
      <c r="MQ173" s="142"/>
      <c r="MR173" s="142"/>
      <c r="MS173" s="142"/>
      <c r="MT173" s="142"/>
      <c r="MU173" s="142"/>
      <c r="MV173" s="142"/>
      <c r="MW173" s="142"/>
      <c r="MX173" s="142"/>
      <c r="MY173" s="142"/>
      <c r="MZ173" s="142"/>
      <c r="NA173" s="181"/>
      <c r="NB173" s="142"/>
      <c r="NC173" s="142"/>
      <c r="ND173" s="142"/>
      <c r="NE173" s="271"/>
      <c r="NF173" s="271"/>
      <c r="NG173" s="271"/>
      <c r="NH173" s="128"/>
      <c r="NI173" s="128"/>
      <c r="NJ173" s="128"/>
      <c r="NK173" s="128"/>
      <c r="NL173" s="128"/>
      <c r="NM173" s="128"/>
      <c r="NN173" s="128"/>
      <c r="NO173" s="128"/>
      <c r="NP173" s="136"/>
      <c r="NQ173" s="136"/>
      <c r="NR173" s="128"/>
      <c r="NS173" s="128"/>
      <c r="NT173" s="128"/>
      <c r="NU173" s="128"/>
      <c r="NV173" s="128"/>
      <c r="NW173" s="128"/>
      <c r="NX173" s="128"/>
      <c r="NY173" s="128"/>
      <c r="NZ173" s="128"/>
      <c r="OA173" s="128"/>
      <c r="OB173" s="128"/>
      <c r="OC173" s="128"/>
      <c r="OD173" s="128"/>
      <c r="OE173" s="128"/>
      <c r="OF173" s="128"/>
      <c r="OG173" s="128"/>
      <c r="OH173" s="128"/>
      <c r="OI173" s="128"/>
      <c r="OJ173" s="128"/>
      <c r="OK173" s="128"/>
      <c r="OL173" s="128"/>
      <c r="OM173" s="128"/>
      <c r="ON173" s="128"/>
      <c r="OO173" s="128"/>
      <c r="OP173" s="128"/>
      <c r="OQ173" s="128"/>
      <c r="OR173" s="128"/>
      <c r="OS173" s="128"/>
      <c r="OT173" s="128"/>
      <c r="OU173" s="128"/>
      <c r="OV173" s="128"/>
      <c r="OW173" s="128"/>
      <c r="OX173" s="128"/>
      <c r="OY173" s="128"/>
      <c r="OZ173" s="128"/>
      <c r="PA173" s="128"/>
      <c r="PB173" s="128"/>
      <c r="PC173" s="128"/>
      <c r="PD173" s="128"/>
      <c r="PE173" s="128"/>
      <c r="PF173" s="128"/>
      <c r="PG173" s="128"/>
      <c r="PH173" s="128"/>
      <c r="PI173" s="128"/>
      <c r="PJ173" s="128"/>
      <c r="PK173" s="128"/>
      <c r="PL173" s="128"/>
      <c r="PM173" s="128"/>
      <c r="PN173" s="128"/>
      <c r="PO173" s="128"/>
      <c r="PP173" s="128"/>
      <c r="PQ173" s="128"/>
      <c r="PR173" s="128"/>
      <c r="PS173" s="128"/>
      <c r="PT173" s="128"/>
      <c r="PU173" s="128"/>
      <c r="PV173" s="128"/>
      <c r="PW173" s="128"/>
      <c r="PX173" s="128"/>
      <c r="PY173" s="128"/>
      <c r="PZ173" s="128"/>
      <c r="QA173" s="128"/>
      <c r="QB173" s="128"/>
      <c r="QC173" s="128"/>
      <c r="QD173" s="198"/>
      <c r="QE173" s="128"/>
      <c r="QF173" s="128"/>
      <c r="QG173" s="128"/>
      <c r="QH173" s="128"/>
      <c r="QI173" s="128"/>
      <c r="QJ173" s="128"/>
      <c r="QK173" s="128"/>
      <c r="QL173" s="128"/>
      <c r="QM173" s="128"/>
      <c r="QN173" s="128"/>
      <c r="QO173" s="128"/>
      <c r="QP173" s="128"/>
      <c r="QQ173" s="128"/>
      <c r="QR173" s="128"/>
      <c r="QS173" s="128"/>
      <c r="QT173" s="128"/>
      <c r="QU173" s="128"/>
      <c r="QV173" s="128"/>
      <c r="QW173" s="128"/>
      <c r="QX173" s="128"/>
      <c r="QY173" s="128"/>
      <c r="QZ173" s="128"/>
      <c r="RA173" s="128"/>
      <c r="RB173" s="128"/>
      <c r="RC173" s="128"/>
      <c r="RD173" s="128"/>
      <c r="RE173" s="128"/>
      <c r="RF173" s="128"/>
      <c r="RG173" s="128"/>
      <c r="RH173" s="128"/>
      <c r="RI173" s="128"/>
      <c r="RJ173" s="128"/>
      <c r="RK173" s="128"/>
      <c r="RL173" s="128"/>
      <c r="RM173" s="128"/>
      <c r="RN173" s="128"/>
      <c r="RO173" s="128"/>
      <c r="RP173" s="128"/>
      <c r="RQ173" s="128"/>
      <c r="RR173" s="105"/>
      <c r="RS173" s="113"/>
      <c r="RT173" s="105"/>
      <c r="RU173" s="105"/>
      <c r="RV173" s="105"/>
      <c r="RW173" s="105"/>
      <c r="RX173" s="105"/>
      <c r="RY173" s="105"/>
      <c r="RZ173" s="105"/>
      <c r="SA173" s="105"/>
      <c r="SB173" s="105"/>
      <c r="SC173" s="105"/>
      <c r="SD173" s="106"/>
      <c r="SE173" s="106"/>
      <c r="SF173" s="106"/>
      <c r="SG173" s="106"/>
      <c r="SH173" s="107"/>
      <c r="SI173" s="107"/>
      <c r="SJ173" s="107"/>
      <c r="SK173" s="107"/>
      <c r="SL173" s="108"/>
      <c r="SM173" s="109"/>
      <c r="SN173" s="109"/>
      <c r="SO173" s="109"/>
      <c r="SP173" s="109"/>
      <c r="SQ173" s="110"/>
      <c r="SR173" s="110"/>
      <c r="SS173" s="110"/>
      <c r="ST173" s="110"/>
      <c r="SU173" s="111"/>
      <c r="SV173" s="111"/>
      <c r="SW173" s="111"/>
      <c r="SX173" s="111"/>
      <c r="SY173" s="162"/>
      <c r="SZ173" s="162"/>
    </row>
    <row r="174" spans="1:520">
      <c r="A174" s="250"/>
      <c r="B174" s="250"/>
      <c r="C174" s="250"/>
      <c r="D174" s="115"/>
      <c r="E174" s="115"/>
      <c r="F174" s="115"/>
      <c r="G174" s="115"/>
      <c r="H174" s="115"/>
      <c r="I174" s="115"/>
      <c r="J174" s="115"/>
      <c r="K174" s="115"/>
      <c r="L174" s="152"/>
      <c r="M174" s="152"/>
      <c r="N174" s="115"/>
      <c r="O174" s="115"/>
      <c r="P174" s="115"/>
      <c r="Q174" s="115"/>
      <c r="R174" s="115"/>
      <c r="S174" s="115"/>
      <c r="T174" s="115"/>
      <c r="U174" s="115"/>
      <c r="V174" s="115"/>
      <c r="W174" s="115"/>
      <c r="X174" s="115"/>
      <c r="Y174" s="115"/>
      <c r="Z174" s="115"/>
      <c r="AA174" s="115"/>
      <c r="AB174" s="115"/>
      <c r="AC174" s="115"/>
      <c r="AD174" s="115"/>
      <c r="AE174" s="115"/>
      <c r="AF174" s="115"/>
      <c r="AG174" s="115"/>
      <c r="AH174" s="115"/>
      <c r="AI174" s="115"/>
      <c r="AJ174" s="115"/>
      <c r="AK174" s="115"/>
      <c r="AL174" s="115"/>
      <c r="AM174" s="115"/>
      <c r="AN174" s="115"/>
      <c r="AO174" s="115"/>
      <c r="AP174" s="115"/>
      <c r="AQ174" s="115"/>
      <c r="AR174" s="115"/>
      <c r="AS174" s="115"/>
      <c r="AT174" s="115"/>
      <c r="AU174" s="115"/>
      <c r="AV174" s="115"/>
      <c r="AW174" s="115"/>
      <c r="AX174" s="115"/>
      <c r="AY174" s="115"/>
      <c r="AZ174" s="115"/>
      <c r="BA174" s="115"/>
      <c r="BB174" s="115"/>
      <c r="BC174" s="115"/>
      <c r="BD174" s="115"/>
      <c r="BE174" s="115"/>
      <c r="BF174" s="191"/>
      <c r="BG174" s="115"/>
      <c r="BH174" s="115"/>
      <c r="BI174" s="115"/>
      <c r="BJ174" s="115"/>
      <c r="BK174" s="115"/>
      <c r="BL174" s="115"/>
      <c r="BM174" s="115"/>
      <c r="BN174" s="115"/>
      <c r="BO174" s="115"/>
      <c r="BP174" s="115"/>
      <c r="BQ174" s="115"/>
      <c r="BR174" s="115"/>
      <c r="BS174" s="115"/>
      <c r="BT174" s="115"/>
      <c r="BU174" s="115"/>
      <c r="BV174" s="115"/>
      <c r="BW174" s="115"/>
      <c r="BX174" s="115"/>
      <c r="BY174" s="115"/>
      <c r="BZ174" s="115"/>
      <c r="CA174" s="115"/>
      <c r="CB174" s="115"/>
      <c r="CC174" s="115"/>
      <c r="CD174" s="115"/>
      <c r="CE174" s="115"/>
      <c r="CF174" s="115"/>
      <c r="CG174" s="115"/>
      <c r="CH174" s="115"/>
      <c r="CI174" s="115"/>
      <c r="CJ174" s="115"/>
      <c r="CK174" s="115"/>
      <c r="CL174" s="115"/>
      <c r="CM174" s="115"/>
      <c r="CN174" s="115"/>
      <c r="CO174" s="115"/>
      <c r="CP174" s="115"/>
      <c r="CQ174" s="115"/>
      <c r="CR174" s="115"/>
      <c r="CS174" s="115"/>
      <c r="CT174" s="115"/>
      <c r="CU174" s="115"/>
      <c r="CV174" s="115"/>
      <c r="CW174" s="115"/>
      <c r="CX174" s="115"/>
      <c r="CY174" s="115"/>
      <c r="CZ174" s="115"/>
      <c r="DA174" s="115"/>
      <c r="DB174" s="115"/>
      <c r="DC174" s="115"/>
      <c r="DD174" s="115"/>
      <c r="DE174" s="115"/>
      <c r="DF174" s="115"/>
      <c r="DG174" s="115"/>
      <c r="DH174" s="115"/>
      <c r="DI174" s="115"/>
      <c r="DJ174" s="115"/>
      <c r="DK174" s="115"/>
      <c r="DL174" s="115"/>
      <c r="DM174" s="115"/>
      <c r="DN174" s="172"/>
      <c r="DO174" s="115"/>
      <c r="DP174" s="115"/>
      <c r="DQ174" s="115"/>
      <c r="DR174" s="115"/>
      <c r="DS174" s="115"/>
      <c r="DT174" s="115"/>
      <c r="DU174" s="115"/>
      <c r="DV174" s="115"/>
      <c r="DW174" s="250"/>
      <c r="DX174" s="115"/>
      <c r="DY174" s="115"/>
      <c r="DZ174" s="115"/>
      <c r="EA174" s="115"/>
      <c r="EB174" s="115"/>
      <c r="EC174" s="115"/>
      <c r="ED174" s="115"/>
      <c r="EE174" s="161"/>
      <c r="EF174" s="262"/>
      <c r="EG174" s="161"/>
      <c r="EH174" s="129"/>
      <c r="EI174" s="129"/>
      <c r="EJ174" s="129"/>
      <c r="EK174" s="129"/>
      <c r="EL174" s="129"/>
      <c r="EM174" s="129"/>
      <c r="EN174" s="129"/>
      <c r="EO174" s="129"/>
      <c r="EP174" s="153"/>
      <c r="EQ174" s="153"/>
      <c r="ER174" s="129"/>
      <c r="ES174" s="129"/>
      <c r="ET174" s="129"/>
      <c r="EU174" s="129"/>
      <c r="EV174" s="129"/>
      <c r="EW174" s="129"/>
      <c r="EX174" s="129"/>
      <c r="EY174" s="129"/>
      <c r="EZ174" s="129"/>
      <c r="FA174" s="129"/>
      <c r="FB174" s="129"/>
      <c r="FC174" s="129"/>
      <c r="FD174" s="129"/>
      <c r="FE174" s="129"/>
      <c r="FF174" s="129"/>
      <c r="FG174" s="129"/>
      <c r="FH174" s="129"/>
      <c r="FI174" s="129"/>
      <c r="FJ174" s="129"/>
      <c r="FK174" s="129"/>
      <c r="FL174" s="129"/>
      <c r="FM174" s="129"/>
      <c r="FN174" s="129"/>
      <c r="FO174" s="129"/>
      <c r="FP174" s="129"/>
      <c r="FQ174" s="129"/>
      <c r="FR174" s="129"/>
      <c r="FS174" s="129"/>
      <c r="FT174" s="129"/>
      <c r="FU174" s="129"/>
      <c r="FV174" s="129"/>
      <c r="FW174" s="129"/>
      <c r="FX174" s="129"/>
      <c r="FY174" s="129"/>
      <c r="FZ174" s="129"/>
      <c r="GA174" s="129"/>
      <c r="GB174" s="129"/>
      <c r="GC174" s="129"/>
      <c r="GD174" s="129"/>
      <c r="GE174" s="129"/>
      <c r="GF174" s="129"/>
      <c r="GG174" s="129"/>
      <c r="GH174" s="129"/>
      <c r="GI174" s="129"/>
      <c r="GJ174" s="129"/>
      <c r="GK174" s="129"/>
      <c r="GL174" s="129"/>
      <c r="GM174" s="129"/>
      <c r="GN174" s="129"/>
      <c r="GO174" s="129"/>
      <c r="GP174" s="129"/>
      <c r="GQ174" s="129"/>
      <c r="GR174" s="129"/>
      <c r="GS174" s="129"/>
      <c r="GT174" s="129"/>
      <c r="GU174" s="129"/>
      <c r="GV174" s="129"/>
      <c r="GW174" s="129"/>
      <c r="GX174" s="129"/>
      <c r="GY174" s="129"/>
      <c r="GZ174" s="129"/>
      <c r="HA174" s="129"/>
      <c r="HB174" s="129"/>
      <c r="HC174" s="129"/>
      <c r="HD174" s="186"/>
      <c r="HE174" s="129"/>
      <c r="HF174" s="129"/>
      <c r="HG174" s="129"/>
      <c r="HH174" s="129"/>
      <c r="HI174" s="129"/>
      <c r="HJ174" s="129"/>
      <c r="HK174" s="129"/>
      <c r="HL174" s="129"/>
      <c r="HM174" s="129"/>
      <c r="HN174" s="129"/>
      <c r="HO174" s="129"/>
      <c r="HP174" s="129"/>
      <c r="HQ174" s="129"/>
      <c r="HR174" s="129"/>
      <c r="HS174" s="129"/>
      <c r="HT174" s="129"/>
      <c r="HU174" s="129"/>
      <c r="HV174" s="129"/>
      <c r="HW174" s="129"/>
      <c r="HX174" s="129"/>
      <c r="HY174" s="129"/>
      <c r="HZ174" s="129"/>
      <c r="IA174" s="129"/>
      <c r="IB174" s="129"/>
      <c r="IC174" s="129"/>
      <c r="ID174" s="129"/>
      <c r="IE174" s="129"/>
      <c r="IF174" s="129"/>
      <c r="IG174" s="129"/>
      <c r="IH174" s="129"/>
      <c r="II174" s="129"/>
      <c r="IJ174" s="129"/>
      <c r="IK174" s="129"/>
      <c r="IL174" s="177"/>
      <c r="IM174" s="129"/>
      <c r="IN174" s="129"/>
      <c r="IO174" s="129"/>
      <c r="IP174" s="129"/>
      <c r="IQ174" s="129"/>
      <c r="IR174" s="266"/>
      <c r="IS174" s="266"/>
      <c r="IT174" s="266"/>
      <c r="IU174" s="142"/>
      <c r="IV174" s="142"/>
      <c r="IW174" s="142"/>
      <c r="IX174" s="142"/>
      <c r="IY174" s="142"/>
      <c r="IZ174" s="142"/>
      <c r="JA174" s="142"/>
      <c r="JB174" s="142"/>
      <c r="JC174" s="154"/>
      <c r="JD174" s="154"/>
      <c r="JE174" s="142"/>
      <c r="JF174" s="142"/>
      <c r="JG174" s="142"/>
      <c r="JH174" s="142"/>
      <c r="JI174" s="142"/>
      <c r="JJ174" s="142"/>
      <c r="JK174" s="142"/>
      <c r="JL174" s="142"/>
      <c r="JM174" s="142"/>
      <c r="JN174" s="142"/>
      <c r="JO174" s="142"/>
      <c r="JP174" s="142"/>
      <c r="JQ174" s="142"/>
      <c r="JR174" s="142"/>
      <c r="JS174" s="142"/>
      <c r="JT174" s="142"/>
      <c r="JU174" s="142"/>
      <c r="JV174" s="142"/>
      <c r="JW174" s="142"/>
      <c r="JX174" s="142"/>
      <c r="JY174" s="142"/>
      <c r="JZ174" s="142"/>
      <c r="KA174" s="142"/>
      <c r="KB174" s="142"/>
      <c r="KC174" s="142"/>
      <c r="KD174" s="142"/>
      <c r="KE174" s="142"/>
      <c r="KF174" s="142"/>
      <c r="KG174" s="142"/>
      <c r="KH174" s="142"/>
      <c r="KI174" s="142"/>
      <c r="KJ174" s="142"/>
      <c r="KK174" s="142"/>
      <c r="KL174" s="142"/>
      <c r="KM174" s="142"/>
      <c r="KN174" s="142"/>
      <c r="KO174" s="142"/>
      <c r="KP174" s="142"/>
      <c r="KQ174" s="142"/>
      <c r="KR174" s="142"/>
      <c r="KS174" s="142"/>
      <c r="KT174" s="142"/>
      <c r="KU174" s="142"/>
      <c r="KV174" s="142"/>
      <c r="KW174" s="142"/>
      <c r="KX174" s="142"/>
      <c r="KY174" s="142"/>
      <c r="KZ174" s="142"/>
      <c r="LA174" s="142"/>
      <c r="LB174" s="142"/>
      <c r="LC174" s="142"/>
      <c r="LD174" s="142"/>
      <c r="LE174" s="142"/>
      <c r="LF174" s="142"/>
      <c r="LG174" s="142"/>
      <c r="LH174" s="142"/>
      <c r="LI174" s="142"/>
      <c r="LJ174" s="142"/>
      <c r="LK174" s="142"/>
      <c r="LL174" s="142"/>
      <c r="LM174" s="142"/>
      <c r="LN174" s="142"/>
      <c r="LO174" s="142"/>
      <c r="LP174" s="142"/>
      <c r="LQ174" s="194"/>
      <c r="LR174" s="142"/>
      <c r="LS174" s="142"/>
      <c r="LT174" s="142"/>
      <c r="LU174" s="142"/>
      <c r="LV174" s="142"/>
      <c r="LW174" s="142"/>
      <c r="LX174" s="142"/>
      <c r="LY174" s="142"/>
      <c r="LZ174" s="142"/>
      <c r="MA174" s="142"/>
      <c r="MB174" s="142"/>
      <c r="MC174" s="142"/>
      <c r="MD174" s="142"/>
      <c r="ME174" s="142"/>
      <c r="MF174" s="142"/>
      <c r="MG174" s="142"/>
      <c r="MH174" s="142"/>
      <c r="MI174" s="142"/>
      <c r="MJ174" s="142"/>
      <c r="MK174" s="142"/>
      <c r="ML174" s="142"/>
      <c r="MM174" s="142"/>
      <c r="MN174" s="142"/>
      <c r="MO174" s="142"/>
      <c r="MP174" s="142"/>
      <c r="MQ174" s="142"/>
      <c r="MR174" s="142"/>
      <c r="MS174" s="142"/>
      <c r="MT174" s="142"/>
      <c r="MU174" s="142"/>
      <c r="MV174" s="142"/>
      <c r="MW174" s="142"/>
      <c r="MX174" s="142"/>
      <c r="MY174" s="142"/>
      <c r="MZ174" s="142"/>
      <c r="NA174" s="181"/>
      <c r="NB174" s="142"/>
      <c r="NC174" s="142"/>
      <c r="ND174" s="142"/>
      <c r="NE174" s="271"/>
      <c r="NF174" s="271"/>
      <c r="NG174" s="271"/>
      <c r="NH174" s="128"/>
      <c r="NI174" s="128"/>
      <c r="NJ174" s="128"/>
      <c r="NK174" s="128"/>
      <c r="NL174" s="128"/>
      <c r="NM174" s="128"/>
      <c r="NN174" s="128"/>
      <c r="NO174" s="128"/>
      <c r="NP174" s="136"/>
      <c r="NQ174" s="136"/>
      <c r="NR174" s="128"/>
      <c r="NS174" s="128"/>
      <c r="NT174" s="128"/>
      <c r="NU174" s="128"/>
      <c r="NV174" s="128"/>
      <c r="NW174" s="128"/>
      <c r="NX174" s="128"/>
      <c r="NY174" s="128"/>
      <c r="NZ174" s="128"/>
      <c r="OA174" s="128"/>
      <c r="OB174" s="128"/>
      <c r="OC174" s="128"/>
      <c r="OD174" s="128"/>
      <c r="OE174" s="128"/>
      <c r="OF174" s="128"/>
      <c r="OG174" s="128"/>
      <c r="OH174" s="128"/>
      <c r="OI174" s="128"/>
      <c r="OJ174" s="128"/>
      <c r="OK174" s="128"/>
      <c r="OL174" s="128"/>
      <c r="OM174" s="128"/>
      <c r="ON174" s="128"/>
      <c r="OO174" s="128"/>
      <c r="OP174" s="128"/>
      <c r="OQ174" s="128"/>
      <c r="OR174" s="128"/>
      <c r="OS174" s="128"/>
      <c r="OT174" s="128"/>
      <c r="OU174" s="128"/>
      <c r="OV174" s="128"/>
      <c r="OW174" s="128"/>
      <c r="OX174" s="128"/>
      <c r="OY174" s="128"/>
      <c r="OZ174" s="128"/>
      <c r="PA174" s="128"/>
      <c r="PB174" s="128"/>
      <c r="PC174" s="128"/>
      <c r="PD174" s="128"/>
      <c r="PE174" s="128"/>
      <c r="PF174" s="128"/>
      <c r="PG174" s="128"/>
      <c r="PH174" s="128"/>
      <c r="PI174" s="128"/>
      <c r="PJ174" s="128"/>
      <c r="PK174" s="128"/>
      <c r="PL174" s="128"/>
      <c r="PM174" s="128"/>
      <c r="PN174" s="128"/>
      <c r="PO174" s="128"/>
      <c r="PP174" s="128"/>
      <c r="PQ174" s="128"/>
      <c r="PR174" s="128"/>
      <c r="PS174" s="128"/>
      <c r="PT174" s="128"/>
      <c r="PU174" s="128"/>
      <c r="PV174" s="128"/>
      <c r="PW174" s="128"/>
      <c r="PX174" s="128"/>
      <c r="PY174" s="128"/>
      <c r="PZ174" s="128"/>
      <c r="QA174" s="128"/>
      <c r="QB174" s="128"/>
      <c r="QC174" s="128"/>
      <c r="QD174" s="198"/>
      <c r="QE174" s="128"/>
      <c r="QF174" s="128"/>
      <c r="QG174" s="128"/>
      <c r="QH174" s="128"/>
      <c r="QI174" s="128"/>
      <c r="QJ174" s="128"/>
      <c r="QK174" s="128"/>
      <c r="QL174" s="128"/>
      <c r="QM174" s="128"/>
      <c r="QN174" s="128"/>
      <c r="QO174" s="128"/>
      <c r="QP174" s="128"/>
      <c r="QQ174" s="128"/>
      <c r="QR174" s="128"/>
      <c r="QS174" s="128"/>
      <c r="QT174" s="128"/>
      <c r="QU174" s="128"/>
      <c r="QV174" s="128"/>
      <c r="QW174" s="128"/>
      <c r="QX174" s="128"/>
      <c r="QY174" s="128"/>
      <c r="QZ174" s="128"/>
      <c r="RA174" s="128"/>
      <c r="RB174" s="128"/>
      <c r="RC174" s="128"/>
      <c r="RD174" s="128"/>
      <c r="RE174" s="128"/>
      <c r="RF174" s="128"/>
      <c r="RG174" s="128"/>
      <c r="RH174" s="128"/>
      <c r="RI174" s="128"/>
      <c r="RJ174" s="128"/>
      <c r="RK174" s="128"/>
      <c r="RL174" s="128"/>
      <c r="RM174" s="128"/>
      <c r="RN174" s="128"/>
      <c r="RO174" s="128"/>
      <c r="RP174" s="128"/>
      <c r="RQ174" s="128"/>
      <c r="RR174" s="105"/>
      <c r="RS174" s="113"/>
      <c r="RT174" s="105"/>
      <c r="RU174" s="105"/>
      <c r="RV174" s="105"/>
      <c r="RW174" s="105"/>
      <c r="RX174" s="105"/>
      <c r="RY174" s="105"/>
      <c r="RZ174" s="105"/>
      <c r="SA174" s="105"/>
      <c r="SB174" s="105"/>
      <c r="SC174" s="105"/>
      <c r="SD174" s="106"/>
      <c r="SE174" s="106"/>
      <c r="SF174" s="106"/>
      <c r="SG174" s="106"/>
      <c r="SH174" s="107"/>
      <c r="SI174" s="107"/>
      <c r="SJ174" s="107"/>
      <c r="SK174" s="107"/>
      <c r="SL174" s="108"/>
      <c r="SM174" s="109"/>
      <c r="SN174" s="109"/>
      <c r="SO174" s="109"/>
      <c r="SP174" s="109"/>
      <c r="SQ174" s="110"/>
      <c r="SR174" s="110"/>
      <c r="SS174" s="110"/>
      <c r="ST174" s="110"/>
      <c r="SU174" s="111"/>
      <c r="SV174" s="111"/>
      <c r="SW174" s="111"/>
      <c r="SX174" s="111"/>
      <c r="SY174" s="162"/>
      <c r="SZ174" s="162"/>
    </row>
    <row r="175" spans="1:520">
      <c r="A175" s="250"/>
      <c r="B175" s="250"/>
      <c r="C175" s="250"/>
      <c r="D175" s="115"/>
      <c r="E175" s="115"/>
      <c r="F175" s="115"/>
      <c r="G175" s="115"/>
      <c r="H175" s="115"/>
      <c r="I175" s="115"/>
      <c r="J175" s="115"/>
      <c r="K175" s="115"/>
      <c r="L175" s="152"/>
      <c r="M175" s="152"/>
      <c r="N175" s="115"/>
      <c r="O175" s="115"/>
      <c r="P175" s="115"/>
      <c r="Q175" s="115"/>
      <c r="R175" s="115"/>
      <c r="S175" s="115"/>
      <c r="T175" s="115"/>
      <c r="U175" s="115"/>
      <c r="V175" s="115"/>
      <c r="W175" s="115"/>
      <c r="X175" s="115"/>
      <c r="Y175" s="115"/>
      <c r="Z175" s="115"/>
      <c r="AA175" s="115"/>
      <c r="AB175" s="115"/>
      <c r="AC175" s="115"/>
      <c r="AD175" s="115"/>
      <c r="AE175" s="115"/>
      <c r="AF175" s="115"/>
      <c r="AG175" s="115"/>
      <c r="AH175" s="115"/>
      <c r="AI175" s="115"/>
      <c r="AJ175" s="115"/>
      <c r="AK175" s="115"/>
      <c r="AL175" s="115"/>
      <c r="AM175" s="115"/>
      <c r="AN175" s="115"/>
      <c r="AO175" s="115"/>
      <c r="AP175" s="115"/>
      <c r="AQ175" s="115"/>
      <c r="AR175" s="115"/>
      <c r="AS175" s="115"/>
      <c r="AT175" s="115"/>
      <c r="AU175" s="115"/>
      <c r="AV175" s="115"/>
      <c r="AW175" s="115"/>
      <c r="AX175" s="115"/>
      <c r="AY175" s="115"/>
      <c r="AZ175" s="115"/>
      <c r="BA175" s="115"/>
      <c r="BB175" s="115"/>
      <c r="BC175" s="115"/>
      <c r="BD175" s="115"/>
      <c r="BE175" s="115"/>
      <c r="BF175" s="191"/>
      <c r="BG175" s="115"/>
      <c r="BH175" s="115"/>
      <c r="BI175" s="115"/>
      <c r="BJ175" s="115"/>
      <c r="BK175" s="115"/>
      <c r="BL175" s="115"/>
      <c r="BM175" s="115"/>
      <c r="BN175" s="115"/>
      <c r="BO175" s="115"/>
      <c r="BP175" s="115"/>
      <c r="BQ175" s="115"/>
      <c r="BR175" s="115"/>
      <c r="BS175" s="115"/>
      <c r="BT175" s="115"/>
      <c r="BU175" s="115"/>
      <c r="BV175" s="115"/>
      <c r="BW175" s="115"/>
      <c r="BX175" s="115"/>
      <c r="BY175" s="115"/>
      <c r="BZ175" s="115"/>
      <c r="CA175" s="115"/>
      <c r="CB175" s="115"/>
      <c r="CC175" s="115"/>
      <c r="CD175" s="115"/>
      <c r="CE175" s="115"/>
      <c r="CF175" s="115"/>
      <c r="CG175" s="115"/>
      <c r="CH175" s="115"/>
      <c r="CI175" s="115"/>
      <c r="CJ175" s="115"/>
      <c r="CK175" s="115"/>
      <c r="CL175" s="115"/>
      <c r="CM175" s="115"/>
      <c r="CN175" s="115"/>
      <c r="CO175" s="115"/>
      <c r="CP175" s="115"/>
      <c r="CQ175" s="115"/>
      <c r="CR175" s="115"/>
      <c r="CS175" s="115"/>
      <c r="CT175" s="115"/>
      <c r="CU175" s="115"/>
      <c r="CV175" s="115"/>
      <c r="CW175" s="115"/>
      <c r="CX175" s="115"/>
      <c r="CY175" s="115"/>
      <c r="CZ175" s="115"/>
      <c r="DA175" s="115"/>
      <c r="DB175" s="115"/>
      <c r="DC175" s="115"/>
      <c r="DD175" s="115"/>
      <c r="DE175" s="115"/>
      <c r="DF175" s="115"/>
      <c r="DG175" s="115"/>
      <c r="DH175" s="115"/>
      <c r="DI175" s="115"/>
      <c r="DJ175" s="115"/>
      <c r="DK175" s="115"/>
      <c r="DL175" s="115"/>
      <c r="DM175" s="115"/>
      <c r="DN175" s="172"/>
      <c r="DO175" s="115"/>
      <c r="DP175" s="115"/>
      <c r="DQ175" s="115"/>
      <c r="DR175" s="115"/>
      <c r="DS175" s="115"/>
      <c r="DT175" s="115"/>
      <c r="DU175" s="115"/>
      <c r="DV175" s="115"/>
      <c r="DW175" s="250"/>
      <c r="DX175" s="115"/>
      <c r="DY175" s="115"/>
      <c r="DZ175" s="115"/>
      <c r="EA175" s="115"/>
      <c r="EB175" s="115"/>
      <c r="EC175" s="115"/>
      <c r="ED175" s="115"/>
      <c r="EE175" s="161"/>
      <c r="EF175" s="262"/>
      <c r="EG175" s="161"/>
      <c r="EH175" s="129"/>
      <c r="EI175" s="129"/>
      <c r="EJ175" s="129"/>
      <c r="EK175" s="129"/>
      <c r="EL175" s="129"/>
      <c r="EM175" s="129"/>
      <c r="EN175" s="129"/>
      <c r="EO175" s="129"/>
      <c r="EP175" s="153"/>
      <c r="EQ175" s="153"/>
      <c r="ER175" s="129"/>
      <c r="ES175" s="129"/>
      <c r="ET175" s="129"/>
      <c r="EU175" s="129"/>
      <c r="EV175" s="129"/>
      <c r="EW175" s="129"/>
      <c r="EX175" s="129"/>
      <c r="EY175" s="129"/>
      <c r="EZ175" s="129"/>
      <c r="FA175" s="129"/>
      <c r="FB175" s="129"/>
      <c r="FC175" s="129"/>
      <c r="FD175" s="129"/>
      <c r="FE175" s="129"/>
      <c r="FF175" s="129"/>
      <c r="FG175" s="129"/>
      <c r="FH175" s="129"/>
      <c r="FI175" s="129"/>
      <c r="FJ175" s="129"/>
      <c r="FK175" s="129"/>
      <c r="FL175" s="129"/>
      <c r="FM175" s="129"/>
      <c r="FN175" s="129"/>
      <c r="FO175" s="129"/>
      <c r="FP175" s="129"/>
      <c r="FQ175" s="129"/>
      <c r="FR175" s="129"/>
      <c r="FS175" s="129"/>
      <c r="FT175" s="129"/>
      <c r="FU175" s="129"/>
      <c r="FV175" s="129"/>
      <c r="FW175" s="129"/>
      <c r="FX175" s="129"/>
      <c r="FY175" s="129"/>
      <c r="FZ175" s="129"/>
      <c r="GA175" s="129"/>
      <c r="GB175" s="129"/>
      <c r="GC175" s="129"/>
      <c r="GD175" s="129"/>
      <c r="GE175" s="129"/>
      <c r="GF175" s="129"/>
      <c r="GG175" s="129"/>
      <c r="GH175" s="129"/>
      <c r="GI175" s="129"/>
      <c r="GJ175" s="129"/>
      <c r="GK175" s="129"/>
      <c r="GL175" s="129"/>
      <c r="GM175" s="129"/>
      <c r="GN175" s="129"/>
      <c r="GO175" s="129"/>
      <c r="GP175" s="129"/>
      <c r="GQ175" s="129"/>
      <c r="GR175" s="129"/>
      <c r="GS175" s="129"/>
      <c r="GT175" s="129"/>
      <c r="GU175" s="129"/>
      <c r="GV175" s="129"/>
      <c r="GW175" s="129"/>
      <c r="GX175" s="129"/>
      <c r="GY175" s="129"/>
      <c r="GZ175" s="129"/>
      <c r="HA175" s="129"/>
      <c r="HB175" s="129"/>
      <c r="HC175" s="129"/>
      <c r="HD175" s="186"/>
      <c r="HE175" s="129"/>
      <c r="HF175" s="129"/>
      <c r="HG175" s="129"/>
      <c r="HH175" s="129"/>
      <c r="HI175" s="129"/>
      <c r="HJ175" s="129"/>
      <c r="HK175" s="129"/>
      <c r="HL175" s="129"/>
      <c r="HM175" s="129"/>
      <c r="HN175" s="129"/>
      <c r="HO175" s="129"/>
      <c r="HP175" s="129"/>
      <c r="HQ175" s="129"/>
      <c r="HR175" s="129"/>
      <c r="HS175" s="129"/>
      <c r="HT175" s="129"/>
      <c r="HU175" s="129"/>
      <c r="HV175" s="129"/>
      <c r="HW175" s="129"/>
      <c r="HX175" s="129"/>
      <c r="HY175" s="129"/>
      <c r="HZ175" s="129"/>
      <c r="IA175" s="129"/>
      <c r="IB175" s="129"/>
      <c r="IC175" s="129"/>
      <c r="ID175" s="129"/>
      <c r="IE175" s="129"/>
      <c r="IF175" s="129"/>
      <c r="IG175" s="129"/>
      <c r="IH175" s="129"/>
      <c r="II175" s="129"/>
      <c r="IJ175" s="129"/>
      <c r="IK175" s="129"/>
      <c r="IL175" s="177"/>
      <c r="IM175" s="129"/>
      <c r="IN175" s="129"/>
      <c r="IO175" s="129"/>
      <c r="IP175" s="129"/>
      <c r="IQ175" s="129"/>
      <c r="IR175" s="266"/>
      <c r="IS175" s="266"/>
      <c r="IT175" s="266"/>
      <c r="IU175" s="142"/>
      <c r="IV175" s="142"/>
      <c r="IW175" s="142"/>
      <c r="IX175" s="142"/>
      <c r="IY175" s="142"/>
      <c r="IZ175" s="142"/>
      <c r="JA175" s="142"/>
      <c r="JB175" s="142"/>
      <c r="JC175" s="154"/>
      <c r="JD175" s="154"/>
      <c r="JE175" s="142"/>
      <c r="JF175" s="142"/>
      <c r="JG175" s="142"/>
      <c r="JH175" s="142"/>
      <c r="JI175" s="142"/>
      <c r="JJ175" s="142"/>
      <c r="JK175" s="142"/>
      <c r="JL175" s="142"/>
      <c r="JM175" s="142"/>
      <c r="JN175" s="142"/>
      <c r="JO175" s="142"/>
      <c r="JP175" s="142"/>
      <c r="JQ175" s="142"/>
      <c r="JR175" s="142"/>
      <c r="JS175" s="142"/>
      <c r="JT175" s="142"/>
      <c r="JU175" s="142"/>
      <c r="JV175" s="142"/>
      <c r="JW175" s="142"/>
      <c r="JX175" s="142"/>
      <c r="JY175" s="142"/>
      <c r="JZ175" s="142"/>
      <c r="KA175" s="142"/>
      <c r="KB175" s="142"/>
      <c r="KC175" s="142"/>
      <c r="KD175" s="142"/>
      <c r="KE175" s="142"/>
      <c r="KF175" s="142"/>
      <c r="KG175" s="142"/>
      <c r="KH175" s="142"/>
      <c r="KI175" s="142"/>
      <c r="KJ175" s="142"/>
      <c r="KK175" s="142"/>
      <c r="KL175" s="142"/>
      <c r="KM175" s="142"/>
      <c r="KN175" s="142"/>
      <c r="KO175" s="142"/>
      <c r="KP175" s="142"/>
      <c r="KQ175" s="142"/>
      <c r="KR175" s="142"/>
      <c r="KS175" s="142"/>
      <c r="KT175" s="142"/>
      <c r="KU175" s="142"/>
      <c r="KV175" s="142"/>
      <c r="KW175" s="142"/>
      <c r="KX175" s="142"/>
      <c r="KY175" s="142"/>
      <c r="KZ175" s="142"/>
      <c r="LA175" s="142"/>
      <c r="LB175" s="142"/>
      <c r="LC175" s="142"/>
      <c r="LD175" s="142"/>
      <c r="LE175" s="142"/>
      <c r="LF175" s="142"/>
      <c r="LG175" s="142"/>
      <c r="LH175" s="142"/>
      <c r="LI175" s="142"/>
      <c r="LJ175" s="142"/>
      <c r="LK175" s="142"/>
      <c r="LL175" s="142"/>
      <c r="LM175" s="142"/>
      <c r="LN175" s="142"/>
      <c r="LO175" s="142"/>
      <c r="LP175" s="142"/>
      <c r="LQ175" s="194"/>
      <c r="LR175" s="142"/>
      <c r="LS175" s="142"/>
      <c r="LT175" s="142"/>
      <c r="LU175" s="142"/>
      <c r="LV175" s="142"/>
      <c r="LW175" s="142"/>
      <c r="LX175" s="142"/>
      <c r="LY175" s="142"/>
      <c r="LZ175" s="142"/>
      <c r="MA175" s="142"/>
      <c r="MB175" s="142"/>
      <c r="MC175" s="142"/>
      <c r="MD175" s="142"/>
      <c r="ME175" s="142"/>
      <c r="MF175" s="142"/>
      <c r="MG175" s="142"/>
      <c r="MH175" s="142"/>
      <c r="MI175" s="142"/>
      <c r="MJ175" s="142"/>
      <c r="MK175" s="142"/>
      <c r="ML175" s="142"/>
      <c r="MM175" s="142"/>
      <c r="MN175" s="142"/>
      <c r="MO175" s="142"/>
      <c r="MP175" s="142"/>
      <c r="MQ175" s="142"/>
      <c r="MR175" s="142"/>
      <c r="MS175" s="142"/>
      <c r="MT175" s="142"/>
      <c r="MU175" s="142"/>
      <c r="MV175" s="142"/>
      <c r="MW175" s="142"/>
      <c r="MX175" s="142"/>
      <c r="MY175" s="142"/>
      <c r="MZ175" s="142"/>
      <c r="NA175" s="181"/>
      <c r="NB175" s="142"/>
      <c r="NC175" s="142"/>
      <c r="ND175" s="142"/>
      <c r="NE175" s="271"/>
      <c r="NF175" s="271"/>
      <c r="NG175" s="271"/>
      <c r="NH175" s="128"/>
      <c r="NI175" s="128"/>
      <c r="NJ175" s="128"/>
      <c r="NK175" s="128"/>
      <c r="NL175" s="128"/>
      <c r="NM175" s="128"/>
      <c r="NN175" s="128"/>
      <c r="NO175" s="128"/>
      <c r="NP175" s="136"/>
      <c r="NQ175" s="136"/>
      <c r="NR175" s="128"/>
      <c r="NS175" s="128"/>
      <c r="NT175" s="128"/>
      <c r="NU175" s="128"/>
      <c r="NV175" s="128"/>
      <c r="NW175" s="128"/>
      <c r="NX175" s="128"/>
      <c r="NY175" s="128"/>
      <c r="NZ175" s="128"/>
      <c r="OA175" s="128"/>
      <c r="OB175" s="128"/>
      <c r="OC175" s="128"/>
      <c r="OD175" s="128"/>
      <c r="OE175" s="128"/>
      <c r="OF175" s="128"/>
      <c r="OG175" s="128"/>
      <c r="OH175" s="128"/>
      <c r="OI175" s="128"/>
      <c r="OJ175" s="128"/>
      <c r="OK175" s="128"/>
      <c r="OL175" s="128"/>
      <c r="OM175" s="128"/>
      <c r="ON175" s="128"/>
      <c r="OO175" s="128"/>
      <c r="OP175" s="128"/>
      <c r="OQ175" s="128"/>
      <c r="OR175" s="128"/>
      <c r="OS175" s="128"/>
      <c r="OT175" s="128"/>
      <c r="OU175" s="128"/>
      <c r="OV175" s="128"/>
      <c r="OW175" s="128"/>
      <c r="OX175" s="128"/>
      <c r="OY175" s="128"/>
      <c r="OZ175" s="128"/>
      <c r="PA175" s="128"/>
      <c r="PB175" s="128"/>
      <c r="PC175" s="128"/>
      <c r="PD175" s="128"/>
      <c r="PE175" s="128"/>
      <c r="PF175" s="128"/>
      <c r="PG175" s="128"/>
      <c r="PH175" s="128"/>
      <c r="PI175" s="128"/>
      <c r="PJ175" s="128"/>
      <c r="PK175" s="128"/>
      <c r="PL175" s="128"/>
      <c r="PM175" s="128"/>
      <c r="PN175" s="128"/>
      <c r="PO175" s="128"/>
      <c r="PP175" s="128"/>
      <c r="PQ175" s="128"/>
      <c r="PR175" s="128"/>
      <c r="PS175" s="128"/>
      <c r="PT175" s="128"/>
      <c r="PU175" s="128"/>
      <c r="PV175" s="128"/>
      <c r="PW175" s="128"/>
      <c r="PX175" s="128"/>
      <c r="PY175" s="128"/>
      <c r="PZ175" s="128"/>
      <c r="QA175" s="128"/>
      <c r="QB175" s="128"/>
      <c r="QC175" s="128"/>
      <c r="QD175" s="198"/>
      <c r="QE175" s="128"/>
      <c r="QF175" s="128"/>
      <c r="QG175" s="128"/>
      <c r="QH175" s="128"/>
      <c r="QI175" s="128"/>
      <c r="QJ175" s="128"/>
      <c r="QK175" s="128"/>
      <c r="QL175" s="128"/>
      <c r="QM175" s="128"/>
      <c r="QN175" s="128"/>
      <c r="QO175" s="128"/>
      <c r="QP175" s="128"/>
      <c r="QQ175" s="128"/>
      <c r="QR175" s="128"/>
      <c r="QS175" s="128"/>
      <c r="QT175" s="128"/>
      <c r="QU175" s="128"/>
      <c r="QV175" s="128"/>
      <c r="QW175" s="128"/>
      <c r="QX175" s="128"/>
      <c r="QY175" s="128"/>
      <c r="QZ175" s="128"/>
      <c r="RA175" s="128"/>
      <c r="RB175" s="128"/>
      <c r="RC175" s="128"/>
      <c r="RD175" s="128"/>
      <c r="RE175" s="128"/>
      <c r="RF175" s="128"/>
      <c r="RG175" s="128"/>
      <c r="RH175" s="128"/>
      <c r="RI175" s="128"/>
      <c r="RJ175" s="128"/>
      <c r="RK175" s="128"/>
      <c r="RL175" s="128"/>
      <c r="RM175" s="128"/>
      <c r="RN175" s="128"/>
      <c r="RO175" s="128"/>
      <c r="RP175" s="128"/>
      <c r="RQ175" s="128"/>
      <c r="RR175" s="105"/>
      <c r="RS175" s="113"/>
      <c r="RT175" s="105"/>
      <c r="RU175" s="105"/>
      <c r="RV175" s="105"/>
      <c r="RW175" s="105"/>
      <c r="RX175" s="105"/>
      <c r="RY175" s="105"/>
      <c r="RZ175" s="105"/>
      <c r="SA175" s="105"/>
      <c r="SB175" s="105"/>
      <c r="SC175" s="105"/>
      <c r="SD175" s="106"/>
      <c r="SE175" s="106"/>
      <c r="SF175" s="106"/>
      <c r="SG175" s="106"/>
      <c r="SH175" s="107"/>
      <c r="SI175" s="107"/>
      <c r="SJ175" s="107"/>
      <c r="SK175" s="107"/>
      <c r="SL175" s="108"/>
      <c r="SM175" s="109"/>
      <c r="SN175" s="109"/>
      <c r="SO175" s="109"/>
      <c r="SP175" s="109"/>
      <c r="SQ175" s="110"/>
      <c r="SR175" s="110"/>
      <c r="SS175" s="110"/>
      <c r="ST175" s="110"/>
      <c r="SU175" s="111"/>
      <c r="SV175" s="111"/>
      <c r="SW175" s="111"/>
      <c r="SX175" s="111"/>
      <c r="SY175" s="162"/>
      <c r="SZ175" s="162"/>
    </row>
    <row r="176" spans="1:520">
      <c r="A176" s="250"/>
      <c r="B176" s="250"/>
      <c r="C176" s="250"/>
      <c r="D176" s="115"/>
      <c r="E176" s="115"/>
      <c r="F176" s="115"/>
      <c r="G176" s="115"/>
      <c r="H176" s="115"/>
      <c r="I176" s="115"/>
      <c r="J176" s="115"/>
      <c r="K176" s="115"/>
      <c r="L176" s="152"/>
      <c r="M176" s="152"/>
      <c r="N176" s="115"/>
      <c r="O176" s="115"/>
      <c r="P176" s="115"/>
      <c r="Q176" s="115"/>
      <c r="R176" s="115"/>
      <c r="S176" s="115"/>
      <c r="T176" s="115"/>
      <c r="U176" s="115"/>
      <c r="V176" s="115"/>
      <c r="W176" s="115"/>
      <c r="X176" s="115"/>
      <c r="Y176" s="115"/>
      <c r="Z176" s="115"/>
      <c r="AA176" s="115"/>
      <c r="AB176" s="115"/>
      <c r="AC176" s="115"/>
      <c r="AD176" s="115"/>
      <c r="AE176" s="115"/>
      <c r="AF176" s="115"/>
      <c r="AG176" s="115"/>
      <c r="AH176" s="115"/>
      <c r="AI176" s="115"/>
      <c r="AJ176" s="115"/>
      <c r="AK176" s="115"/>
      <c r="AL176" s="115"/>
      <c r="AM176" s="115"/>
      <c r="AN176" s="115"/>
      <c r="AO176" s="115"/>
      <c r="AP176" s="115"/>
      <c r="AQ176" s="115"/>
      <c r="AR176" s="115"/>
      <c r="AS176" s="115"/>
      <c r="AT176" s="115"/>
      <c r="AU176" s="115"/>
      <c r="AV176" s="115"/>
      <c r="AW176" s="115"/>
      <c r="AX176" s="115"/>
      <c r="AY176" s="115"/>
      <c r="AZ176" s="115"/>
      <c r="BA176" s="115"/>
      <c r="BB176" s="115"/>
      <c r="BC176" s="115"/>
      <c r="BD176" s="115"/>
      <c r="BE176" s="115"/>
      <c r="BF176" s="191"/>
      <c r="BG176" s="115"/>
      <c r="BH176" s="115"/>
      <c r="BI176" s="115"/>
      <c r="BJ176" s="115"/>
      <c r="BK176" s="115"/>
      <c r="BL176" s="115"/>
      <c r="BM176" s="115"/>
      <c r="BN176" s="115"/>
      <c r="BO176" s="115"/>
      <c r="BP176" s="115"/>
      <c r="BQ176" s="115"/>
      <c r="BR176" s="115"/>
      <c r="BS176" s="115"/>
      <c r="BT176" s="115"/>
      <c r="BU176" s="115"/>
      <c r="BV176" s="115"/>
      <c r="BW176" s="115"/>
      <c r="BX176" s="115"/>
      <c r="BY176" s="115"/>
      <c r="BZ176" s="115"/>
      <c r="CA176" s="115"/>
      <c r="CB176" s="115"/>
      <c r="CC176" s="115"/>
      <c r="CD176" s="115"/>
      <c r="CE176" s="115"/>
      <c r="CF176" s="115"/>
      <c r="CG176" s="115"/>
      <c r="CH176" s="115"/>
      <c r="CI176" s="115"/>
      <c r="CJ176" s="115"/>
      <c r="CK176" s="115"/>
      <c r="CL176" s="115"/>
      <c r="CM176" s="115"/>
      <c r="CN176" s="115"/>
      <c r="CO176" s="115"/>
      <c r="CP176" s="115"/>
      <c r="CQ176" s="115"/>
      <c r="CR176" s="115"/>
      <c r="CS176" s="115"/>
      <c r="CT176" s="115"/>
      <c r="CU176" s="115"/>
      <c r="CV176" s="115"/>
      <c r="CW176" s="115"/>
      <c r="CX176" s="115"/>
      <c r="CY176" s="115"/>
      <c r="CZ176" s="115"/>
      <c r="DA176" s="115"/>
      <c r="DB176" s="115"/>
      <c r="DC176" s="115"/>
      <c r="DD176" s="115"/>
      <c r="DE176" s="115"/>
      <c r="DF176" s="115"/>
      <c r="DG176" s="115"/>
      <c r="DH176" s="115"/>
      <c r="DI176" s="115"/>
      <c r="DJ176" s="115"/>
      <c r="DK176" s="115"/>
      <c r="DL176" s="115"/>
      <c r="DM176" s="115"/>
      <c r="DN176" s="172"/>
      <c r="DO176" s="115"/>
      <c r="DP176" s="115"/>
      <c r="DQ176" s="115"/>
      <c r="DR176" s="115"/>
      <c r="DS176" s="115"/>
      <c r="DT176" s="115"/>
      <c r="DU176" s="115"/>
      <c r="DV176" s="115"/>
      <c r="DW176" s="250"/>
      <c r="DX176" s="115"/>
      <c r="DY176" s="115"/>
      <c r="DZ176" s="115"/>
      <c r="EA176" s="115"/>
      <c r="EB176" s="115"/>
      <c r="EC176" s="115"/>
      <c r="ED176" s="115"/>
      <c r="EE176" s="161"/>
      <c r="EF176" s="262"/>
      <c r="EG176" s="161"/>
      <c r="EH176" s="129"/>
      <c r="EI176" s="129"/>
      <c r="EJ176" s="129"/>
      <c r="EK176" s="129"/>
      <c r="EL176" s="129"/>
      <c r="EM176" s="129"/>
      <c r="EN176" s="129"/>
      <c r="EO176" s="129"/>
      <c r="EP176" s="153"/>
      <c r="EQ176" s="153"/>
      <c r="ER176" s="129"/>
      <c r="ES176" s="129"/>
      <c r="ET176" s="129"/>
      <c r="EU176" s="129"/>
      <c r="EV176" s="129"/>
      <c r="EW176" s="129"/>
      <c r="EX176" s="129"/>
      <c r="EY176" s="129"/>
      <c r="EZ176" s="129"/>
      <c r="FA176" s="129"/>
      <c r="FB176" s="129"/>
      <c r="FC176" s="129"/>
      <c r="FD176" s="129"/>
      <c r="FE176" s="129"/>
      <c r="FF176" s="129"/>
      <c r="FG176" s="129"/>
      <c r="FH176" s="129"/>
      <c r="FI176" s="129"/>
      <c r="FJ176" s="129"/>
      <c r="FK176" s="129"/>
      <c r="FL176" s="129"/>
      <c r="FM176" s="129"/>
      <c r="FN176" s="129"/>
      <c r="FO176" s="129"/>
      <c r="FP176" s="129"/>
      <c r="FQ176" s="129"/>
      <c r="FR176" s="129"/>
      <c r="FS176" s="129"/>
      <c r="FT176" s="129"/>
      <c r="FU176" s="129"/>
      <c r="FV176" s="129"/>
      <c r="FW176" s="129"/>
      <c r="FX176" s="129"/>
      <c r="FY176" s="129"/>
      <c r="FZ176" s="129"/>
      <c r="GA176" s="129"/>
      <c r="GB176" s="129"/>
      <c r="GC176" s="129"/>
      <c r="GD176" s="129"/>
      <c r="GE176" s="129"/>
      <c r="GF176" s="129"/>
      <c r="GG176" s="129"/>
      <c r="GH176" s="129"/>
      <c r="GI176" s="129"/>
      <c r="GJ176" s="129"/>
      <c r="GK176" s="129"/>
      <c r="GL176" s="129"/>
      <c r="GM176" s="129"/>
      <c r="GN176" s="129"/>
      <c r="GO176" s="129"/>
      <c r="GP176" s="129"/>
      <c r="GQ176" s="129"/>
      <c r="GR176" s="129"/>
      <c r="GS176" s="129"/>
      <c r="GT176" s="129"/>
      <c r="GU176" s="129"/>
      <c r="GV176" s="129"/>
      <c r="GW176" s="129"/>
      <c r="GX176" s="129"/>
      <c r="GY176" s="129"/>
      <c r="GZ176" s="129"/>
      <c r="HA176" s="129"/>
      <c r="HB176" s="129"/>
      <c r="HC176" s="129"/>
      <c r="HD176" s="186"/>
      <c r="HE176" s="129"/>
      <c r="HF176" s="129"/>
      <c r="HG176" s="129"/>
      <c r="HH176" s="129"/>
      <c r="HI176" s="129"/>
      <c r="HJ176" s="129"/>
      <c r="HK176" s="129"/>
      <c r="HL176" s="129"/>
      <c r="HM176" s="129"/>
      <c r="HN176" s="129"/>
      <c r="HO176" s="129"/>
      <c r="HP176" s="129"/>
      <c r="HQ176" s="129"/>
      <c r="HR176" s="129"/>
      <c r="HS176" s="129"/>
      <c r="HT176" s="129"/>
      <c r="HU176" s="129"/>
      <c r="HV176" s="129"/>
      <c r="HW176" s="129"/>
      <c r="HX176" s="129"/>
      <c r="HY176" s="129"/>
      <c r="HZ176" s="129"/>
      <c r="IA176" s="129"/>
      <c r="IB176" s="129"/>
      <c r="IC176" s="129"/>
      <c r="ID176" s="129"/>
      <c r="IE176" s="129"/>
      <c r="IF176" s="129"/>
      <c r="IG176" s="129"/>
      <c r="IH176" s="129"/>
      <c r="II176" s="129"/>
      <c r="IJ176" s="129"/>
      <c r="IK176" s="129"/>
      <c r="IL176" s="177"/>
      <c r="IM176" s="129"/>
      <c r="IN176" s="129"/>
      <c r="IO176" s="129"/>
      <c r="IP176" s="129"/>
      <c r="IQ176" s="129"/>
      <c r="IR176" s="266"/>
      <c r="IS176" s="266"/>
      <c r="IT176" s="266"/>
      <c r="IU176" s="142"/>
      <c r="IV176" s="142"/>
      <c r="IW176" s="142"/>
      <c r="IX176" s="142"/>
      <c r="IY176" s="142"/>
      <c r="IZ176" s="142"/>
      <c r="JA176" s="142"/>
      <c r="JB176" s="142"/>
      <c r="JC176" s="154"/>
      <c r="JD176" s="154"/>
      <c r="JE176" s="142"/>
      <c r="JF176" s="142"/>
      <c r="JG176" s="142"/>
      <c r="JH176" s="142"/>
      <c r="JI176" s="142"/>
      <c r="JJ176" s="142"/>
      <c r="JK176" s="142"/>
      <c r="JL176" s="142"/>
      <c r="JM176" s="142"/>
      <c r="JN176" s="142"/>
      <c r="JO176" s="142"/>
      <c r="JP176" s="142"/>
      <c r="JQ176" s="142"/>
      <c r="JR176" s="142"/>
      <c r="JS176" s="142"/>
      <c r="JT176" s="142"/>
      <c r="JU176" s="142"/>
      <c r="JV176" s="142"/>
      <c r="JW176" s="142"/>
      <c r="JX176" s="142"/>
      <c r="JY176" s="142"/>
      <c r="JZ176" s="142"/>
      <c r="KA176" s="142"/>
      <c r="KB176" s="142"/>
      <c r="KC176" s="142"/>
      <c r="KD176" s="142"/>
      <c r="KE176" s="142"/>
      <c r="KF176" s="142"/>
      <c r="KG176" s="142"/>
      <c r="KH176" s="142"/>
      <c r="KI176" s="142"/>
      <c r="KJ176" s="142"/>
      <c r="KK176" s="142"/>
      <c r="KL176" s="142"/>
      <c r="KM176" s="142"/>
      <c r="KN176" s="142"/>
      <c r="KO176" s="142"/>
      <c r="KP176" s="142"/>
      <c r="KQ176" s="142"/>
      <c r="KR176" s="142"/>
      <c r="KS176" s="142"/>
      <c r="KT176" s="142"/>
      <c r="KU176" s="142"/>
      <c r="KV176" s="142"/>
      <c r="KW176" s="142"/>
      <c r="KX176" s="142"/>
      <c r="KY176" s="142"/>
      <c r="KZ176" s="142"/>
      <c r="LA176" s="142"/>
      <c r="LB176" s="142"/>
      <c r="LC176" s="142"/>
      <c r="LD176" s="142"/>
      <c r="LE176" s="142"/>
      <c r="LF176" s="142"/>
      <c r="LG176" s="142"/>
      <c r="LH176" s="142"/>
      <c r="LI176" s="142"/>
      <c r="LJ176" s="142"/>
      <c r="LK176" s="142"/>
      <c r="LL176" s="142"/>
      <c r="LM176" s="142"/>
      <c r="LN176" s="142"/>
      <c r="LO176" s="142"/>
      <c r="LP176" s="142"/>
      <c r="LQ176" s="194"/>
      <c r="LR176" s="142"/>
      <c r="LS176" s="142"/>
      <c r="LT176" s="142"/>
      <c r="LU176" s="142"/>
      <c r="LV176" s="142"/>
      <c r="LW176" s="142"/>
      <c r="LX176" s="142"/>
      <c r="LY176" s="142"/>
      <c r="LZ176" s="142"/>
      <c r="MA176" s="142"/>
      <c r="MB176" s="142"/>
      <c r="MC176" s="142"/>
      <c r="MD176" s="142"/>
      <c r="ME176" s="142"/>
      <c r="MF176" s="142"/>
      <c r="MG176" s="142"/>
      <c r="MH176" s="142"/>
      <c r="MI176" s="142"/>
      <c r="MJ176" s="142"/>
      <c r="MK176" s="142"/>
      <c r="ML176" s="142"/>
      <c r="MM176" s="142"/>
      <c r="MN176" s="142"/>
      <c r="MO176" s="142"/>
      <c r="MP176" s="142"/>
      <c r="MQ176" s="142"/>
      <c r="MR176" s="142"/>
      <c r="MS176" s="142"/>
      <c r="MT176" s="142"/>
      <c r="MU176" s="142"/>
      <c r="MV176" s="142"/>
      <c r="MW176" s="142"/>
      <c r="MX176" s="142"/>
      <c r="MY176" s="142"/>
      <c r="MZ176" s="142"/>
      <c r="NA176" s="181"/>
      <c r="NB176" s="142"/>
      <c r="NC176" s="142"/>
      <c r="ND176" s="142"/>
      <c r="NE176" s="271"/>
      <c r="NF176" s="271"/>
      <c r="NG176" s="271"/>
      <c r="NH176" s="128"/>
      <c r="NI176" s="128"/>
      <c r="NJ176" s="128"/>
      <c r="NK176" s="128"/>
      <c r="NL176" s="128"/>
      <c r="NM176" s="128"/>
      <c r="NN176" s="128"/>
      <c r="NO176" s="128"/>
      <c r="NP176" s="136"/>
      <c r="NQ176" s="136"/>
      <c r="NR176" s="128"/>
      <c r="NS176" s="128"/>
      <c r="NT176" s="128"/>
      <c r="NU176" s="128"/>
      <c r="NV176" s="128"/>
      <c r="NW176" s="128"/>
      <c r="NX176" s="128"/>
      <c r="NY176" s="128"/>
      <c r="NZ176" s="128"/>
      <c r="OA176" s="128"/>
      <c r="OB176" s="128"/>
      <c r="OC176" s="128"/>
      <c r="OD176" s="128"/>
      <c r="OE176" s="128"/>
      <c r="OF176" s="128"/>
      <c r="OG176" s="128"/>
      <c r="OH176" s="128"/>
      <c r="OI176" s="128"/>
      <c r="OJ176" s="128"/>
      <c r="OK176" s="128"/>
      <c r="OL176" s="128"/>
      <c r="OM176" s="128"/>
      <c r="ON176" s="128"/>
      <c r="OO176" s="128"/>
      <c r="OP176" s="128"/>
      <c r="OQ176" s="128"/>
      <c r="OR176" s="128"/>
      <c r="OS176" s="128"/>
      <c r="OT176" s="128"/>
      <c r="OU176" s="128"/>
      <c r="OV176" s="128"/>
      <c r="OW176" s="128"/>
      <c r="OX176" s="128"/>
      <c r="OY176" s="128"/>
      <c r="OZ176" s="128"/>
      <c r="PA176" s="128"/>
      <c r="PB176" s="128"/>
      <c r="PC176" s="128"/>
      <c r="PD176" s="128"/>
      <c r="PE176" s="128"/>
      <c r="PF176" s="128"/>
      <c r="PG176" s="128"/>
      <c r="PH176" s="128"/>
      <c r="PI176" s="128"/>
      <c r="PJ176" s="128"/>
      <c r="PK176" s="128"/>
      <c r="PL176" s="128"/>
      <c r="PM176" s="128"/>
      <c r="PN176" s="128"/>
      <c r="PO176" s="128"/>
      <c r="PP176" s="128"/>
      <c r="PQ176" s="128"/>
      <c r="PR176" s="128"/>
      <c r="PS176" s="128"/>
      <c r="PT176" s="128"/>
      <c r="PU176" s="128"/>
      <c r="PV176" s="128"/>
      <c r="PW176" s="128"/>
      <c r="PX176" s="128"/>
      <c r="PY176" s="128"/>
      <c r="PZ176" s="128"/>
      <c r="QA176" s="128"/>
      <c r="QB176" s="128"/>
      <c r="QC176" s="128"/>
      <c r="QD176" s="198"/>
      <c r="QE176" s="128"/>
      <c r="QF176" s="128"/>
      <c r="QG176" s="128"/>
      <c r="QH176" s="128"/>
      <c r="QI176" s="128"/>
      <c r="QJ176" s="128"/>
      <c r="QK176" s="128"/>
      <c r="QL176" s="128"/>
      <c r="QM176" s="128"/>
      <c r="QN176" s="128"/>
      <c r="QO176" s="128"/>
      <c r="QP176" s="128"/>
      <c r="QQ176" s="128"/>
      <c r="QR176" s="128"/>
      <c r="QS176" s="128"/>
      <c r="QT176" s="128"/>
      <c r="QU176" s="128"/>
      <c r="QV176" s="128"/>
      <c r="QW176" s="128"/>
      <c r="QX176" s="128"/>
      <c r="QY176" s="128"/>
      <c r="QZ176" s="128"/>
      <c r="RA176" s="128"/>
      <c r="RB176" s="128"/>
      <c r="RC176" s="128"/>
      <c r="RD176" s="128"/>
      <c r="RE176" s="128"/>
      <c r="RF176" s="128"/>
      <c r="RG176" s="128"/>
      <c r="RH176" s="128"/>
      <c r="RI176" s="128"/>
      <c r="RJ176" s="128"/>
      <c r="RK176" s="128"/>
      <c r="RL176" s="128"/>
      <c r="RM176" s="128"/>
      <c r="RN176" s="128"/>
      <c r="RO176" s="128"/>
      <c r="RP176" s="128"/>
      <c r="RQ176" s="128"/>
      <c r="RR176" s="105"/>
      <c r="RS176" s="113"/>
      <c r="RT176" s="105"/>
      <c r="RU176" s="105"/>
      <c r="RV176" s="105"/>
      <c r="RW176" s="105"/>
      <c r="RX176" s="105"/>
      <c r="RY176" s="105"/>
      <c r="RZ176" s="105"/>
      <c r="SA176" s="105"/>
      <c r="SB176" s="105"/>
      <c r="SC176" s="105"/>
      <c r="SD176" s="106"/>
      <c r="SE176" s="106"/>
      <c r="SF176" s="106"/>
      <c r="SG176" s="106"/>
      <c r="SH176" s="107"/>
      <c r="SI176" s="107"/>
      <c r="SJ176" s="107"/>
      <c r="SK176" s="107"/>
      <c r="SL176" s="108"/>
      <c r="SM176" s="109"/>
      <c r="SN176" s="109"/>
      <c r="SO176" s="109"/>
      <c r="SP176" s="109"/>
      <c r="SQ176" s="110"/>
      <c r="SR176" s="110"/>
      <c r="SS176" s="110"/>
      <c r="ST176" s="110"/>
      <c r="SU176" s="111"/>
      <c r="SV176" s="111"/>
      <c r="SW176" s="111"/>
      <c r="SX176" s="111"/>
      <c r="SY176" s="162"/>
      <c r="SZ176" s="162"/>
    </row>
    <row r="177" spans="1:520">
      <c r="A177" s="250"/>
      <c r="B177" s="250"/>
      <c r="C177" s="250"/>
      <c r="D177" s="115"/>
      <c r="E177" s="115"/>
      <c r="F177" s="115"/>
      <c r="G177" s="115"/>
      <c r="H177" s="115"/>
      <c r="I177" s="115"/>
      <c r="J177" s="115"/>
      <c r="K177" s="115"/>
      <c r="L177" s="152"/>
      <c r="M177" s="152"/>
      <c r="N177" s="115"/>
      <c r="O177" s="115"/>
      <c r="P177" s="115"/>
      <c r="Q177" s="115"/>
      <c r="R177" s="115"/>
      <c r="S177" s="115"/>
      <c r="T177" s="115"/>
      <c r="U177" s="115"/>
      <c r="V177" s="115"/>
      <c r="W177" s="115"/>
      <c r="X177" s="115"/>
      <c r="Y177" s="115"/>
      <c r="Z177" s="115"/>
      <c r="AA177" s="115"/>
      <c r="AB177" s="115"/>
      <c r="AC177" s="115"/>
      <c r="AD177" s="115"/>
      <c r="AE177" s="115"/>
      <c r="AF177" s="115"/>
      <c r="AG177" s="115"/>
      <c r="AH177" s="115"/>
      <c r="AI177" s="115"/>
      <c r="AJ177" s="115"/>
      <c r="AK177" s="115"/>
      <c r="AL177" s="115"/>
      <c r="AM177" s="115"/>
      <c r="AN177" s="115"/>
      <c r="AO177" s="115"/>
      <c r="AP177" s="115"/>
      <c r="AQ177" s="115"/>
      <c r="AR177" s="115"/>
      <c r="AS177" s="115"/>
      <c r="AT177" s="115"/>
      <c r="AU177" s="115"/>
      <c r="AV177" s="115"/>
      <c r="AW177" s="115"/>
      <c r="AX177" s="115"/>
      <c r="AY177" s="115"/>
      <c r="AZ177" s="115"/>
      <c r="BA177" s="115"/>
      <c r="BB177" s="115"/>
      <c r="BC177" s="115"/>
      <c r="BD177" s="115"/>
      <c r="BE177" s="115"/>
      <c r="BF177" s="191"/>
      <c r="BG177" s="115"/>
      <c r="BH177" s="115"/>
      <c r="BI177" s="115"/>
      <c r="BJ177" s="115"/>
      <c r="BK177" s="115"/>
      <c r="BL177" s="115"/>
      <c r="BM177" s="115"/>
      <c r="BN177" s="115"/>
      <c r="BO177" s="115"/>
      <c r="BP177" s="115"/>
      <c r="BQ177" s="115"/>
      <c r="BR177" s="115"/>
      <c r="BS177" s="115"/>
      <c r="BT177" s="115"/>
      <c r="BU177" s="115"/>
      <c r="BV177" s="115"/>
      <c r="BW177" s="115"/>
      <c r="BX177" s="115"/>
      <c r="BY177" s="115"/>
      <c r="BZ177" s="115"/>
      <c r="CA177" s="115"/>
      <c r="CB177" s="115"/>
      <c r="CC177" s="115"/>
      <c r="CD177" s="115"/>
      <c r="CE177" s="115"/>
      <c r="CF177" s="115"/>
      <c r="CG177" s="115"/>
      <c r="CH177" s="115"/>
      <c r="CI177" s="115"/>
      <c r="CJ177" s="115"/>
      <c r="CK177" s="115"/>
      <c r="CL177" s="115"/>
      <c r="CM177" s="115"/>
      <c r="CN177" s="115"/>
      <c r="CO177" s="115"/>
      <c r="CP177" s="115"/>
      <c r="CQ177" s="115"/>
      <c r="CR177" s="115"/>
      <c r="CS177" s="115"/>
      <c r="CT177" s="115"/>
      <c r="CU177" s="115"/>
      <c r="CV177" s="115"/>
      <c r="CW177" s="115"/>
      <c r="CX177" s="115"/>
      <c r="CY177" s="115"/>
      <c r="CZ177" s="115"/>
      <c r="DA177" s="115"/>
      <c r="DB177" s="115"/>
      <c r="DC177" s="115"/>
      <c r="DD177" s="115"/>
      <c r="DE177" s="115"/>
      <c r="DF177" s="115"/>
      <c r="DG177" s="115"/>
      <c r="DH177" s="115"/>
      <c r="DI177" s="115"/>
      <c r="DJ177" s="115"/>
      <c r="DK177" s="115"/>
      <c r="DL177" s="115"/>
      <c r="DM177" s="115"/>
      <c r="DN177" s="172"/>
      <c r="DO177" s="115"/>
      <c r="DP177" s="115"/>
      <c r="DQ177" s="115"/>
      <c r="DR177" s="115"/>
      <c r="DS177" s="115"/>
      <c r="DT177" s="115"/>
      <c r="DU177" s="115"/>
      <c r="DV177" s="115"/>
      <c r="DW177" s="250"/>
      <c r="DX177" s="115"/>
      <c r="DY177" s="115"/>
      <c r="DZ177" s="115"/>
      <c r="EA177" s="115"/>
      <c r="EB177" s="115"/>
      <c r="EC177" s="115"/>
      <c r="ED177" s="115"/>
      <c r="EE177" s="161"/>
      <c r="EF177" s="262"/>
      <c r="EG177" s="161"/>
      <c r="EH177" s="129"/>
      <c r="EI177" s="129"/>
      <c r="EJ177" s="129"/>
      <c r="EK177" s="129"/>
      <c r="EL177" s="129"/>
      <c r="EM177" s="129"/>
      <c r="EN177" s="129"/>
      <c r="EO177" s="129"/>
      <c r="EP177" s="153"/>
      <c r="EQ177" s="153"/>
      <c r="ER177" s="129"/>
      <c r="ES177" s="129"/>
      <c r="ET177" s="129"/>
      <c r="EU177" s="129"/>
      <c r="EV177" s="129"/>
      <c r="EW177" s="129"/>
      <c r="EX177" s="129"/>
      <c r="EY177" s="129"/>
      <c r="EZ177" s="129"/>
      <c r="FA177" s="129"/>
      <c r="FB177" s="129"/>
      <c r="FC177" s="129"/>
      <c r="FD177" s="129"/>
      <c r="FE177" s="129"/>
      <c r="FF177" s="129"/>
      <c r="FG177" s="129"/>
      <c r="FH177" s="129"/>
      <c r="FI177" s="129"/>
      <c r="FJ177" s="129"/>
      <c r="FK177" s="129"/>
      <c r="FL177" s="129"/>
      <c r="FM177" s="129"/>
      <c r="FN177" s="129"/>
      <c r="FO177" s="129"/>
      <c r="FP177" s="129"/>
      <c r="FQ177" s="129"/>
      <c r="FR177" s="129"/>
      <c r="FS177" s="129"/>
      <c r="FT177" s="129"/>
      <c r="FU177" s="129"/>
      <c r="FV177" s="129"/>
      <c r="FW177" s="129"/>
      <c r="FX177" s="129"/>
      <c r="FY177" s="129"/>
      <c r="FZ177" s="129"/>
      <c r="GA177" s="129"/>
      <c r="GB177" s="129"/>
      <c r="GC177" s="129"/>
      <c r="GD177" s="129"/>
      <c r="GE177" s="129"/>
      <c r="GF177" s="129"/>
      <c r="GG177" s="129"/>
      <c r="GH177" s="129"/>
      <c r="GI177" s="129"/>
      <c r="GJ177" s="129"/>
      <c r="GK177" s="129"/>
      <c r="GL177" s="129"/>
      <c r="GM177" s="129"/>
      <c r="GN177" s="129"/>
      <c r="GO177" s="129"/>
      <c r="GP177" s="129"/>
      <c r="GQ177" s="129"/>
      <c r="GR177" s="129"/>
      <c r="GS177" s="129"/>
      <c r="GT177" s="129"/>
      <c r="GU177" s="129"/>
      <c r="GV177" s="129"/>
      <c r="GW177" s="129"/>
      <c r="GX177" s="129"/>
      <c r="GY177" s="129"/>
      <c r="GZ177" s="129"/>
      <c r="HA177" s="129"/>
      <c r="HB177" s="129"/>
      <c r="HC177" s="129"/>
      <c r="HD177" s="186"/>
      <c r="HE177" s="129"/>
      <c r="HF177" s="129"/>
      <c r="HG177" s="129"/>
      <c r="HH177" s="129"/>
      <c r="HI177" s="129"/>
      <c r="HJ177" s="129"/>
      <c r="HK177" s="129"/>
      <c r="HL177" s="129"/>
      <c r="HM177" s="129"/>
      <c r="HN177" s="129"/>
      <c r="HO177" s="129"/>
      <c r="HP177" s="129"/>
      <c r="HQ177" s="129"/>
      <c r="HR177" s="129"/>
      <c r="HS177" s="129"/>
      <c r="HT177" s="129"/>
      <c r="HU177" s="129"/>
      <c r="HV177" s="129"/>
      <c r="HW177" s="129"/>
      <c r="HX177" s="129"/>
      <c r="HY177" s="129"/>
      <c r="HZ177" s="129"/>
      <c r="IA177" s="129"/>
      <c r="IB177" s="129"/>
      <c r="IC177" s="129"/>
      <c r="ID177" s="129"/>
      <c r="IE177" s="129"/>
      <c r="IF177" s="129"/>
      <c r="IG177" s="129"/>
      <c r="IH177" s="129"/>
      <c r="II177" s="129"/>
      <c r="IJ177" s="129"/>
      <c r="IK177" s="129"/>
      <c r="IL177" s="177"/>
      <c r="IM177" s="129"/>
      <c r="IN177" s="129"/>
      <c r="IO177" s="129"/>
      <c r="IP177" s="129"/>
      <c r="IQ177" s="129"/>
      <c r="IR177" s="266"/>
      <c r="IS177" s="266"/>
      <c r="IT177" s="266"/>
      <c r="IU177" s="142"/>
      <c r="IV177" s="142"/>
      <c r="IW177" s="142"/>
      <c r="IX177" s="142"/>
      <c r="IY177" s="142"/>
      <c r="IZ177" s="142"/>
      <c r="JA177" s="142"/>
      <c r="JB177" s="142"/>
      <c r="JC177" s="154"/>
      <c r="JD177" s="154"/>
      <c r="JE177" s="142"/>
      <c r="JF177" s="142"/>
      <c r="JG177" s="142"/>
      <c r="JH177" s="142"/>
      <c r="JI177" s="142"/>
      <c r="JJ177" s="142"/>
      <c r="JK177" s="142"/>
      <c r="JL177" s="142"/>
      <c r="JM177" s="142"/>
      <c r="JN177" s="142"/>
      <c r="JO177" s="142"/>
      <c r="JP177" s="142"/>
      <c r="JQ177" s="142"/>
      <c r="JR177" s="142"/>
      <c r="JS177" s="142"/>
      <c r="JT177" s="142"/>
      <c r="JU177" s="142"/>
      <c r="JV177" s="142"/>
      <c r="JW177" s="142"/>
      <c r="JX177" s="142"/>
      <c r="JY177" s="142"/>
      <c r="JZ177" s="142"/>
      <c r="KA177" s="142"/>
      <c r="KB177" s="142"/>
      <c r="KC177" s="142"/>
      <c r="KD177" s="142"/>
      <c r="KE177" s="142"/>
      <c r="KF177" s="142"/>
      <c r="KG177" s="142"/>
      <c r="KH177" s="142"/>
      <c r="KI177" s="142"/>
      <c r="KJ177" s="142"/>
      <c r="KK177" s="142"/>
      <c r="KL177" s="142"/>
      <c r="KM177" s="142"/>
      <c r="KN177" s="142"/>
      <c r="KO177" s="142"/>
      <c r="KP177" s="142"/>
      <c r="KQ177" s="142"/>
      <c r="KR177" s="142"/>
      <c r="KS177" s="142"/>
      <c r="KT177" s="142"/>
      <c r="KU177" s="142"/>
      <c r="KV177" s="142"/>
      <c r="KW177" s="142"/>
      <c r="KX177" s="142"/>
      <c r="KY177" s="142"/>
      <c r="KZ177" s="142"/>
      <c r="LA177" s="142"/>
      <c r="LB177" s="142"/>
      <c r="LC177" s="142"/>
      <c r="LD177" s="142"/>
      <c r="LE177" s="142"/>
      <c r="LF177" s="142"/>
      <c r="LG177" s="142"/>
      <c r="LH177" s="142"/>
      <c r="LI177" s="142"/>
      <c r="LJ177" s="142"/>
      <c r="LK177" s="142"/>
      <c r="LL177" s="142"/>
      <c r="LM177" s="142"/>
      <c r="LN177" s="142"/>
      <c r="LO177" s="142"/>
      <c r="LP177" s="142"/>
      <c r="LQ177" s="194"/>
      <c r="LR177" s="142"/>
      <c r="LS177" s="142"/>
      <c r="LT177" s="142"/>
      <c r="LU177" s="142"/>
      <c r="LV177" s="142"/>
      <c r="LW177" s="142"/>
      <c r="LX177" s="142"/>
      <c r="LY177" s="142"/>
      <c r="LZ177" s="142"/>
      <c r="MA177" s="142"/>
      <c r="MB177" s="142"/>
      <c r="MC177" s="142"/>
      <c r="MD177" s="142"/>
      <c r="ME177" s="142"/>
      <c r="MF177" s="142"/>
      <c r="MG177" s="142"/>
      <c r="MH177" s="142"/>
      <c r="MI177" s="142"/>
      <c r="MJ177" s="142"/>
      <c r="MK177" s="142"/>
      <c r="ML177" s="142"/>
      <c r="MM177" s="142"/>
      <c r="MN177" s="142"/>
      <c r="MO177" s="142"/>
      <c r="MP177" s="142"/>
      <c r="MQ177" s="142"/>
      <c r="MR177" s="142"/>
      <c r="MS177" s="142"/>
      <c r="MT177" s="142"/>
      <c r="MU177" s="142"/>
      <c r="MV177" s="142"/>
      <c r="MW177" s="142"/>
      <c r="MX177" s="142"/>
      <c r="MY177" s="142"/>
      <c r="MZ177" s="142"/>
      <c r="NA177" s="181"/>
      <c r="NB177" s="142"/>
      <c r="NC177" s="142"/>
      <c r="ND177" s="142"/>
      <c r="NE177" s="271"/>
      <c r="NF177" s="271"/>
      <c r="NG177" s="271"/>
      <c r="NH177" s="128"/>
      <c r="NI177" s="128"/>
      <c r="NJ177" s="128"/>
      <c r="NK177" s="128"/>
      <c r="NL177" s="128"/>
      <c r="NM177" s="128"/>
      <c r="NN177" s="128"/>
      <c r="NO177" s="128"/>
      <c r="NP177" s="136"/>
      <c r="NQ177" s="136"/>
      <c r="NR177" s="128"/>
      <c r="NS177" s="128"/>
      <c r="NT177" s="128"/>
      <c r="NU177" s="128"/>
      <c r="NV177" s="128"/>
      <c r="NW177" s="128"/>
      <c r="NX177" s="128"/>
      <c r="NY177" s="128"/>
      <c r="NZ177" s="128"/>
      <c r="OA177" s="128"/>
      <c r="OB177" s="128"/>
      <c r="OC177" s="128"/>
      <c r="OD177" s="128"/>
      <c r="OE177" s="128"/>
      <c r="OF177" s="128"/>
      <c r="OG177" s="128"/>
      <c r="OH177" s="128"/>
      <c r="OI177" s="128"/>
      <c r="OJ177" s="128"/>
      <c r="OK177" s="128"/>
      <c r="OL177" s="128"/>
      <c r="OM177" s="128"/>
      <c r="ON177" s="128"/>
      <c r="OO177" s="128"/>
      <c r="OP177" s="128"/>
      <c r="OQ177" s="128"/>
      <c r="OR177" s="128"/>
      <c r="OS177" s="128"/>
      <c r="OT177" s="128"/>
      <c r="OU177" s="128"/>
      <c r="OV177" s="128"/>
      <c r="OW177" s="128"/>
      <c r="OX177" s="128"/>
      <c r="OY177" s="128"/>
      <c r="OZ177" s="128"/>
      <c r="PA177" s="128"/>
      <c r="PB177" s="128"/>
      <c r="PC177" s="128"/>
      <c r="PD177" s="128"/>
      <c r="PE177" s="128"/>
      <c r="PF177" s="128"/>
      <c r="PG177" s="128"/>
      <c r="PH177" s="128"/>
      <c r="PI177" s="128"/>
      <c r="PJ177" s="128"/>
      <c r="PK177" s="128"/>
      <c r="PL177" s="128"/>
      <c r="PM177" s="128"/>
      <c r="PN177" s="128"/>
      <c r="PO177" s="128"/>
      <c r="PP177" s="128"/>
      <c r="PQ177" s="128"/>
      <c r="PR177" s="128"/>
      <c r="PS177" s="128"/>
      <c r="PT177" s="128"/>
      <c r="PU177" s="128"/>
      <c r="PV177" s="128"/>
      <c r="PW177" s="128"/>
      <c r="PX177" s="128"/>
      <c r="PY177" s="128"/>
      <c r="PZ177" s="128"/>
      <c r="QA177" s="128"/>
      <c r="QB177" s="128"/>
      <c r="QC177" s="128"/>
      <c r="QD177" s="198"/>
      <c r="QE177" s="128"/>
      <c r="QF177" s="128"/>
      <c r="QG177" s="128"/>
      <c r="QH177" s="128"/>
      <c r="QI177" s="128"/>
      <c r="QJ177" s="128"/>
      <c r="QK177" s="128"/>
      <c r="QL177" s="128"/>
      <c r="QM177" s="128"/>
      <c r="QN177" s="128"/>
      <c r="QO177" s="128"/>
      <c r="QP177" s="128"/>
      <c r="QQ177" s="128"/>
      <c r="QR177" s="128"/>
      <c r="QS177" s="128"/>
      <c r="QT177" s="128"/>
      <c r="QU177" s="128"/>
      <c r="QV177" s="128"/>
      <c r="QW177" s="128"/>
      <c r="QX177" s="128"/>
      <c r="QY177" s="128"/>
      <c r="QZ177" s="128"/>
      <c r="RA177" s="128"/>
      <c r="RB177" s="128"/>
      <c r="RC177" s="128"/>
      <c r="RD177" s="128"/>
      <c r="RE177" s="128"/>
      <c r="RF177" s="128"/>
      <c r="RG177" s="128"/>
      <c r="RH177" s="128"/>
      <c r="RI177" s="128"/>
      <c r="RJ177" s="128"/>
      <c r="RK177" s="128"/>
      <c r="RL177" s="128"/>
      <c r="RM177" s="128"/>
      <c r="RN177" s="128"/>
      <c r="RO177" s="128"/>
      <c r="RP177" s="128"/>
      <c r="RQ177" s="128"/>
      <c r="RR177" s="105"/>
      <c r="RS177" s="113"/>
      <c r="RT177" s="105"/>
      <c r="RU177" s="105"/>
      <c r="RV177" s="105"/>
      <c r="RW177" s="105"/>
      <c r="RX177" s="105"/>
      <c r="RY177" s="105"/>
      <c r="RZ177" s="105"/>
      <c r="SA177" s="105"/>
      <c r="SB177" s="105"/>
      <c r="SC177" s="105"/>
      <c r="SD177" s="106"/>
      <c r="SE177" s="106"/>
      <c r="SF177" s="106"/>
      <c r="SG177" s="106"/>
      <c r="SH177" s="107"/>
      <c r="SI177" s="107"/>
      <c r="SJ177" s="107"/>
      <c r="SK177" s="107"/>
      <c r="SL177" s="108"/>
      <c r="SM177" s="109"/>
      <c r="SN177" s="109"/>
      <c r="SO177" s="109"/>
      <c r="SP177" s="109"/>
      <c r="SQ177" s="110"/>
      <c r="SR177" s="110"/>
      <c r="SS177" s="110"/>
      <c r="ST177" s="110"/>
      <c r="SU177" s="111"/>
      <c r="SV177" s="111"/>
      <c r="SW177" s="111"/>
      <c r="SX177" s="111"/>
      <c r="SY177" s="162"/>
      <c r="SZ177" s="162"/>
    </row>
    <row r="178" spans="1:520">
      <c r="A178" s="250"/>
      <c r="B178" s="250"/>
      <c r="C178" s="250"/>
      <c r="D178" s="115"/>
      <c r="E178" s="115"/>
      <c r="F178" s="115"/>
      <c r="G178" s="115"/>
      <c r="H178" s="115"/>
      <c r="I178" s="115"/>
      <c r="J178" s="115"/>
      <c r="K178" s="115"/>
      <c r="L178" s="152"/>
      <c r="M178" s="152"/>
      <c r="N178" s="115"/>
      <c r="O178" s="115"/>
      <c r="P178" s="115"/>
      <c r="Q178" s="115"/>
      <c r="R178" s="115"/>
      <c r="S178" s="115"/>
      <c r="T178" s="115"/>
      <c r="U178" s="115"/>
      <c r="V178" s="115"/>
      <c r="W178" s="115"/>
      <c r="X178" s="115"/>
      <c r="Y178" s="115"/>
      <c r="Z178" s="115"/>
      <c r="AA178" s="115"/>
      <c r="AB178" s="115"/>
      <c r="AC178" s="115"/>
      <c r="AD178" s="115"/>
      <c r="AE178" s="115"/>
      <c r="AF178" s="115"/>
      <c r="AG178" s="115"/>
      <c r="AH178" s="115"/>
      <c r="AI178" s="115"/>
      <c r="AJ178" s="115"/>
      <c r="AK178" s="115"/>
      <c r="AL178" s="115"/>
      <c r="AM178" s="115"/>
      <c r="AN178" s="115"/>
      <c r="AO178" s="115"/>
      <c r="AP178" s="115"/>
      <c r="AQ178" s="115"/>
      <c r="AR178" s="115"/>
      <c r="AS178" s="115"/>
      <c r="AT178" s="115"/>
      <c r="AU178" s="115"/>
      <c r="AV178" s="115"/>
      <c r="AW178" s="115"/>
      <c r="AX178" s="115"/>
      <c r="AY178" s="115"/>
      <c r="AZ178" s="115"/>
      <c r="BA178" s="115"/>
      <c r="BB178" s="115"/>
      <c r="BC178" s="115"/>
      <c r="BD178" s="115"/>
      <c r="BE178" s="115"/>
      <c r="BF178" s="191"/>
      <c r="BG178" s="115"/>
      <c r="BH178" s="115"/>
      <c r="BI178" s="115"/>
      <c r="BJ178" s="115"/>
      <c r="BK178" s="115"/>
      <c r="BL178" s="115"/>
      <c r="BM178" s="115"/>
      <c r="BN178" s="115"/>
      <c r="BO178" s="115"/>
      <c r="BP178" s="115"/>
      <c r="BQ178" s="115"/>
      <c r="BR178" s="115"/>
      <c r="BS178" s="115"/>
      <c r="BT178" s="115"/>
      <c r="BU178" s="115"/>
      <c r="BV178" s="115"/>
      <c r="BW178" s="115"/>
      <c r="BX178" s="115"/>
      <c r="BY178" s="115"/>
      <c r="BZ178" s="115"/>
      <c r="CA178" s="115"/>
      <c r="CB178" s="115"/>
      <c r="CC178" s="115"/>
      <c r="CD178" s="115"/>
      <c r="CE178" s="115"/>
      <c r="CF178" s="115"/>
      <c r="CG178" s="115"/>
      <c r="CH178" s="115"/>
      <c r="CI178" s="115"/>
      <c r="CJ178" s="115"/>
      <c r="CK178" s="115"/>
      <c r="CL178" s="115"/>
      <c r="CM178" s="115"/>
      <c r="CN178" s="115"/>
      <c r="CO178" s="115"/>
      <c r="CP178" s="115"/>
      <c r="CQ178" s="115"/>
      <c r="CR178" s="115"/>
      <c r="CS178" s="115"/>
      <c r="CT178" s="115"/>
      <c r="CU178" s="115"/>
      <c r="CV178" s="115"/>
      <c r="CW178" s="115"/>
      <c r="CX178" s="115"/>
      <c r="CY178" s="115"/>
      <c r="CZ178" s="115"/>
      <c r="DA178" s="115"/>
      <c r="DB178" s="115"/>
      <c r="DC178" s="115"/>
      <c r="DD178" s="115"/>
      <c r="DE178" s="115"/>
      <c r="DF178" s="115"/>
      <c r="DG178" s="115"/>
      <c r="DH178" s="115"/>
      <c r="DI178" s="115"/>
      <c r="DJ178" s="115"/>
      <c r="DK178" s="115"/>
      <c r="DL178" s="115"/>
      <c r="DM178" s="115"/>
      <c r="DN178" s="172"/>
      <c r="DO178" s="115"/>
      <c r="DP178" s="115"/>
      <c r="DQ178" s="115"/>
      <c r="DR178" s="115"/>
      <c r="DS178" s="115"/>
      <c r="DT178" s="115"/>
      <c r="DU178" s="115"/>
      <c r="DV178" s="115"/>
      <c r="DW178" s="250"/>
      <c r="DX178" s="115"/>
      <c r="DY178" s="115"/>
      <c r="DZ178" s="115"/>
      <c r="EA178" s="115"/>
      <c r="EB178" s="115"/>
      <c r="EC178" s="115"/>
      <c r="ED178" s="115"/>
      <c r="EE178" s="161"/>
      <c r="EF178" s="262"/>
      <c r="EG178" s="161"/>
      <c r="EH178" s="129"/>
      <c r="EI178" s="129"/>
      <c r="EJ178" s="129"/>
      <c r="EK178" s="129"/>
      <c r="EL178" s="129"/>
      <c r="EM178" s="129"/>
      <c r="EN178" s="129"/>
      <c r="EO178" s="129"/>
      <c r="EP178" s="153"/>
      <c r="EQ178" s="153"/>
      <c r="ER178" s="129"/>
      <c r="ES178" s="129"/>
      <c r="ET178" s="129"/>
      <c r="EU178" s="129"/>
      <c r="EV178" s="129"/>
      <c r="EW178" s="129"/>
      <c r="EX178" s="129"/>
      <c r="EY178" s="129"/>
      <c r="EZ178" s="129"/>
      <c r="FA178" s="129"/>
      <c r="FB178" s="129"/>
      <c r="FC178" s="129"/>
      <c r="FD178" s="129"/>
      <c r="FE178" s="129"/>
      <c r="FF178" s="129"/>
      <c r="FG178" s="129"/>
      <c r="FH178" s="129"/>
      <c r="FI178" s="129"/>
      <c r="FJ178" s="129"/>
      <c r="FK178" s="129"/>
      <c r="FL178" s="129"/>
      <c r="FM178" s="129"/>
      <c r="FN178" s="129"/>
      <c r="FO178" s="129"/>
      <c r="FP178" s="129"/>
      <c r="FQ178" s="129"/>
      <c r="FR178" s="129"/>
      <c r="FS178" s="129"/>
      <c r="FT178" s="129"/>
      <c r="FU178" s="129"/>
      <c r="FV178" s="129"/>
      <c r="FW178" s="129"/>
      <c r="FX178" s="129"/>
      <c r="FY178" s="129"/>
      <c r="FZ178" s="129"/>
      <c r="GA178" s="129"/>
      <c r="GB178" s="129"/>
      <c r="GC178" s="129"/>
      <c r="GD178" s="129"/>
      <c r="GE178" s="129"/>
      <c r="GF178" s="129"/>
      <c r="GG178" s="129"/>
      <c r="GH178" s="129"/>
      <c r="GI178" s="129"/>
      <c r="GJ178" s="129"/>
      <c r="GK178" s="129"/>
      <c r="GL178" s="129"/>
      <c r="GM178" s="129"/>
      <c r="GN178" s="129"/>
      <c r="GO178" s="129"/>
      <c r="GP178" s="129"/>
      <c r="GQ178" s="129"/>
      <c r="GR178" s="129"/>
      <c r="GS178" s="129"/>
      <c r="GT178" s="129"/>
      <c r="GU178" s="129"/>
      <c r="GV178" s="129"/>
      <c r="GW178" s="129"/>
      <c r="GX178" s="129"/>
      <c r="GY178" s="129"/>
      <c r="GZ178" s="129"/>
      <c r="HA178" s="129"/>
      <c r="HB178" s="129"/>
      <c r="HC178" s="129"/>
      <c r="HD178" s="186"/>
      <c r="HE178" s="129"/>
      <c r="HF178" s="129"/>
      <c r="HG178" s="129"/>
      <c r="HH178" s="129"/>
      <c r="HI178" s="129"/>
      <c r="HJ178" s="129"/>
      <c r="HK178" s="129"/>
      <c r="HL178" s="129"/>
      <c r="HM178" s="129"/>
      <c r="HN178" s="129"/>
      <c r="HO178" s="129"/>
      <c r="HP178" s="129"/>
      <c r="HQ178" s="129"/>
      <c r="HR178" s="129"/>
      <c r="HS178" s="129"/>
      <c r="HT178" s="129"/>
      <c r="HU178" s="129"/>
      <c r="HV178" s="129"/>
      <c r="HW178" s="129"/>
      <c r="HX178" s="129"/>
      <c r="HY178" s="129"/>
      <c r="HZ178" s="129"/>
      <c r="IA178" s="129"/>
      <c r="IB178" s="129"/>
      <c r="IC178" s="129"/>
      <c r="ID178" s="129"/>
      <c r="IE178" s="129"/>
      <c r="IF178" s="129"/>
      <c r="IG178" s="129"/>
      <c r="IH178" s="129"/>
      <c r="II178" s="129"/>
      <c r="IJ178" s="129"/>
      <c r="IK178" s="129"/>
      <c r="IL178" s="177"/>
      <c r="IM178" s="129"/>
      <c r="IN178" s="129"/>
      <c r="IO178" s="129"/>
      <c r="IP178" s="129"/>
      <c r="IQ178" s="129"/>
      <c r="IR178" s="266"/>
      <c r="IS178" s="266"/>
      <c r="IT178" s="266"/>
      <c r="IU178" s="142"/>
      <c r="IV178" s="142"/>
      <c r="IW178" s="142"/>
      <c r="IX178" s="142"/>
      <c r="IY178" s="142"/>
      <c r="IZ178" s="142"/>
      <c r="JA178" s="142"/>
      <c r="JB178" s="142"/>
      <c r="JC178" s="154"/>
      <c r="JD178" s="154"/>
      <c r="JE178" s="142"/>
      <c r="JF178" s="142"/>
      <c r="JG178" s="142"/>
      <c r="JH178" s="142"/>
      <c r="JI178" s="142"/>
      <c r="JJ178" s="142"/>
      <c r="JK178" s="142"/>
      <c r="JL178" s="142"/>
      <c r="JM178" s="142"/>
      <c r="JN178" s="142"/>
      <c r="JO178" s="142"/>
      <c r="JP178" s="142"/>
      <c r="JQ178" s="142"/>
      <c r="JR178" s="142"/>
      <c r="JS178" s="142"/>
      <c r="JT178" s="142"/>
      <c r="JU178" s="142"/>
      <c r="JV178" s="142"/>
      <c r="JW178" s="142"/>
      <c r="JX178" s="142"/>
      <c r="JY178" s="142"/>
      <c r="JZ178" s="142"/>
      <c r="KA178" s="142"/>
      <c r="KB178" s="142"/>
      <c r="KC178" s="142"/>
      <c r="KD178" s="142"/>
      <c r="KE178" s="142"/>
      <c r="KF178" s="142"/>
      <c r="KG178" s="142"/>
      <c r="KH178" s="142"/>
      <c r="KI178" s="142"/>
      <c r="KJ178" s="142"/>
      <c r="KK178" s="142"/>
      <c r="KL178" s="142"/>
      <c r="KM178" s="142"/>
      <c r="KN178" s="142"/>
      <c r="KO178" s="142"/>
      <c r="KP178" s="142"/>
      <c r="KQ178" s="142"/>
      <c r="KR178" s="142"/>
      <c r="KS178" s="142"/>
      <c r="KT178" s="142"/>
      <c r="KU178" s="142"/>
      <c r="KV178" s="142"/>
      <c r="KW178" s="142"/>
      <c r="KX178" s="142"/>
      <c r="KY178" s="142"/>
      <c r="KZ178" s="142"/>
      <c r="LA178" s="142"/>
      <c r="LB178" s="142"/>
      <c r="LC178" s="142"/>
      <c r="LD178" s="142"/>
      <c r="LE178" s="142"/>
      <c r="LF178" s="142"/>
      <c r="LG178" s="142"/>
      <c r="LH178" s="142"/>
      <c r="LI178" s="142"/>
      <c r="LJ178" s="142"/>
      <c r="LK178" s="142"/>
      <c r="LL178" s="142"/>
      <c r="LM178" s="142"/>
      <c r="LN178" s="142"/>
      <c r="LO178" s="142"/>
      <c r="LP178" s="142"/>
      <c r="LQ178" s="194"/>
      <c r="LR178" s="142"/>
      <c r="LS178" s="142"/>
      <c r="LT178" s="142"/>
      <c r="LU178" s="142"/>
      <c r="LV178" s="142"/>
      <c r="LW178" s="142"/>
      <c r="LX178" s="142"/>
      <c r="LY178" s="142"/>
      <c r="LZ178" s="142"/>
      <c r="MA178" s="142"/>
      <c r="MB178" s="142"/>
      <c r="MC178" s="142"/>
      <c r="MD178" s="142"/>
      <c r="ME178" s="142"/>
      <c r="MF178" s="142"/>
      <c r="MG178" s="142"/>
      <c r="MH178" s="142"/>
      <c r="MI178" s="142"/>
      <c r="MJ178" s="142"/>
      <c r="MK178" s="142"/>
      <c r="ML178" s="142"/>
      <c r="MM178" s="142"/>
      <c r="MN178" s="142"/>
      <c r="MO178" s="142"/>
      <c r="MP178" s="142"/>
      <c r="MQ178" s="142"/>
      <c r="MR178" s="142"/>
      <c r="MS178" s="142"/>
      <c r="MT178" s="142"/>
      <c r="MU178" s="142"/>
      <c r="MV178" s="142"/>
      <c r="MW178" s="142"/>
      <c r="MX178" s="142"/>
      <c r="MY178" s="142"/>
      <c r="MZ178" s="142"/>
      <c r="NA178" s="181"/>
      <c r="NB178" s="142"/>
      <c r="NC178" s="142"/>
      <c r="ND178" s="142"/>
      <c r="NE178" s="271"/>
      <c r="NF178" s="271"/>
      <c r="NG178" s="271"/>
      <c r="NH178" s="128"/>
      <c r="NI178" s="128"/>
      <c r="NJ178" s="128"/>
      <c r="NK178" s="128"/>
      <c r="NL178" s="128"/>
      <c r="NM178" s="128"/>
      <c r="NN178" s="128"/>
      <c r="NO178" s="128"/>
      <c r="NP178" s="136"/>
      <c r="NQ178" s="136"/>
      <c r="NR178" s="128"/>
      <c r="NS178" s="128"/>
      <c r="NT178" s="128"/>
      <c r="NU178" s="128"/>
      <c r="NV178" s="128"/>
      <c r="NW178" s="128"/>
      <c r="NX178" s="128"/>
      <c r="NY178" s="128"/>
      <c r="NZ178" s="128"/>
      <c r="OA178" s="128"/>
      <c r="OB178" s="128"/>
      <c r="OC178" s="128"/>
      <c r="OD178" s="128"/>
      <c r="OE178" s="128"/>
      <c r="OF178" s="128"/>
      <c r="OG178" s="128"/>
      <c r="OH178" s="128"/>
      <c r="OI178" s="128"/>
      <c r="OJ178" s="128"/>
      <c r="OK178" s="128"/>
      <c r="OL178" s="128"/>
      <c r="OM178" s="128"/>
      <c r="ON178" s="128"/>
      <c r="OO178" s="128"/>
      <c r="OP178" s="128"/>
      <c r="OQ178" s="128"/>
      <c r="OR178" s="128"/>
      <c r="OS178" s="128"/>
      <c r="OT178" s="128"/>
      <c r="OU178" s="128"/>
      <c r="OV178" s="128"/>
      <c r="OW178" s="128"/>
      <c r="OX178" s="128"/>
      <c r="OY178" s="128"/>
      <c r="OZ178" s="128"/>
      <c r="PA178" s="128"/>
      <c r="PB178" s="128"/>
      <c r="PC178" s="128"/>
      <c r="PD178" s="128"/>
      <c r="PE178" s="128"/>
      <c r="PF178" s="128"/>
      <c r="PG178" s="128"/>
      <c r="PH178" s="128"/>
      <c r="PI178" s="128"/>
      <c r="PJ178" s="128"/>
      <c r="PK178" s="128"/>
      <c r="PL178" s="128"/>
      <c r="PM178" s="128"/>
      <c r="PN178" s="128"/>
      <c r="PO178" s="128"/>
      <c r="PP178" s="128"/>
      <c r="PQ178" s="128"/>
      <c r="PR178" s="128"/>
      <c r="PS178" s="128"/>
      <c r="PT178" s="128"/>
      <c r="PU178" s="128"/>
      <c r="PV178" s="128"/>
      <c r="PW178" s="128"/>
      <c r="PX178" s="128"/>
      <c r="PY178" s="128"/>
      <c r="PZ178" s="128"/>
      <c r="QA178" s="128"/>
      <c r="QB178" s="128"/>
      <c r="QC178" s="128"/>
      <c r="QD178" s="198"/>
      <c r="QE178" s="128"/>
      <c r="QF178" s="128"/>
      <c r="QG178" s="128"/>
      <c r="QH178" s="128"/>
      <c r="QI178" s="128"/>
      <c r="QJ178" s="128"/>
      <c r="QK178" s="128"/>
      <c r="QL178" s="128"/>
      <c r="QM178" s="128"/>
      <c r="QN178" s="128"/>
      <c r="QO178" s="128"/>
      <c r="QP178" s="128"/>
      <c r="QQ178" s="128"/>
      <c r="QR178" s="128"/>
      <c r="QS178" s="128"/>
      <c r="QT178" s="128"/>
      <c r="QU178" s="128"/>
      <c r="QV178" s="128"/>
      <c r="QW178" s="128"/>
      <c r="QX178" s="128"/>
      <c r="QY178" s="128"/>
      <c r="QZ178" s="128"/>
      <c r="RA178" s="128"/>
      <c r="RB178" s="128"/>
      <c r="RC178" s="128"/>
      <c r="RD178" s="128"/>
      <c r="RE178" s="128"/>
      <c r="RF178" s="128"/>
      <c r="RG178" s="128"/>
      <c r="RH178" s="128"/>
      <c r="RI178" s="128"/>
      <c r="RJ178" s="128"/>
      <c r="RK178" s="128"/>
      <c r="RL178" s="128"/>
      <c r="RM178" s="128"/>
      <c r="RN178" s="128"/>
      <c r="RO178" s="128"/>
      <c r="RP178" s="128"/>
      <c r="RQ178" s="128"/>
      <c r="RR178" s="105"/>
      <c r="RS178" s="113"/>
      <c r="RT178" s="105"/>
      <c r="RU178" s="105"/>
      <c r="RV178" s="105"/>
      <c r="RW178" s="105"/>
      <c r="RX178" s="105"/>
      <c r="RY178" s="105"/>
      <c r="RZ178" s="105"/>
      <c r="SA178" s="105"/>
      <c r="SB178" s="105"/>
      <c r="SC178" s="105"/>
      <c r="SD178" s="106"/>
      <c r="SE178" s="106"/>
      <c r="SF178" s="106"/>
      <c r="SG178" s="106"/>
      <c r="SH178" s="107"/>
      <c r="SI178" s="107"/>
      <c r="SJ178" s="107"/>
      <c r="SK178" s="107"/>
      <c r="SL178" s="108"/>
      <c r="SM178" s="109"/>
      <c r="SN178" s="109"/>
      <c r="SO178" s="109"/>
      <c r="SP178" s="109"/>
      <c r="SQ178" s="110"/>
      <c r="SR178" s="110"/>
      <c r="SS178" s="110"/>
      <c r="ST178" s="110"/>
      <c r="SU178" s="111"/>
      <c r="SV178" s="111"/>
      <c r="SW178" s="111"/>
      <c r="SX178" s="111"/>
      <c r="SY178" s="162"/>
      <c r="SZ178" s="162"/>
    </row>
    <row r="179" spans="1:520">
      <c r="A179" s="250"/>
      <c r="B179" s="250"/>
      <c r="C179" s="250"/>
      <c r="D179" s="115"/>
      <c r="E179" s="115"/>
      <c r="F179" s="115"/>
      <c r="G179" s="115"/>
      <c r="H179" s="115"/>
      <c r="I179" s="115"/>
      <c r="J179" s="115"/>
      <c r="K179" s="115"/>
      <c r="L179" s="152"/>
      <c r="M179" s="152"/>
      <c r="N179" s="115"/>
      <c r="O179" s="115"/>
      <c r="P179" s="115"/>
      <c r="Q179" s="115"/>
      <c r="R179" s="115"/>
      <c r="S179" s="115"/>
      <c r="T179" s="115"/>
      <c r="U179" s="115"/>
      <c r="V179" s="115"/>
      <c r="W179" s="115"/>
      <c r="X179" s="115"/>
      <c r="Y179" s="115"/>
      <c r="Z179" s="115"/>
      <c r="AA179" s="115"/>
      <c r="AB179" s="115"/>
      <c r="AC179" s="115"/>
      <c r="AD179" s="115"/>
      <c r="AE179" s="115"/>
      <c r="AF179" s="115"/>
      <c r="AG179" s="115"/>
      <c r="AH179" s="115"/>
      <c r="AI179" s="115"/>
      <c r="AJ179" s="115"/>
      <c r="AK179" s="115"/>
      <c r="AL179" s="115"/>
      <c r="AM179" s="115"/>
      <c r="AN179" s="115"/>
      <c r="AO179" s="115"/>
      <c r="AP179" s="115"/>
      <c r="AQ179" s="115"/>
      <c r="AR179" s="115"/>
      <c r="AS179" s="115"/>
      <c r="AT179" s="115"/>
      <c r="AU179" s="115"/>
      <c r="AV179" s="115"/>
      <c r="AW179" s="115"/>
      <c r="AX179" s="115"/>
      <c r="AY179" s="115"/>
      <c r="AZ179" s="115"/>
      <c r="BA179" s="115"/>
      <c r="BB179" s="115"/>
      <c r="BC179" s="115"/>
      <c r="BD179" s="115"/>
      <c r="BE179" s="115"/>
      <c r="BF179" s="191"/>
      <c r="BG179" s="115"/>
      <c r="BH179" s="115"/>
      <c r="BI179" s="115"/>
      <c r="BJ179" s="115"/>
      <c r="BK179" s="115"/>
      <c r="BL179" s="115"/>
      <c r="BM179" s="115"/>
      <c r="BN179" s="115"/>
      <c r="BO179" s="115"/>
      <c r="BP179" s="115"/>
      <c r="BQ179" s="115"/>
      <c r="BR179" s="115"/>
      <c r="BS179" s="115"/>
      <c r="BT179" s="115"/>
      <c r="BU179" s="115"/>
      <c r="BV179" s="115"/>
      <c r="BW179" s="115"/>
      <c r="BX179" s="115"/>
      <c r="BY179" s="115"/>
      <c r="BZ179" s="115"/>
      <c r="CA179" s="115"/>
      <c r="CB179" s="115"/>
      <c r="CC179" s="115"/>
      <c r="CD179" s="115"/>
      <c r="CE179" s="115"/>
      <c r="CF179" s="115"/>
      <c r="CG179" s="115"/>
      <c r="CH179" s="115"/>
      <c r="CI179" s="115"/>
      <c r="CJ179" s="115"/>
      <c r="CK179" s="115"/>
      <c r="CL179" s="115"/>
      <c r="CM179" s="115"/>
      <c r="CN179" s="115"/>
      <c r="CO179" s="115"/>
      <c r="CP179" s="115"/>
      <c r="CQ179" s="115"/>
      <c r="CR179" s="115"/>
      <c r="CS179" s="115"/>
      <c r="CT179" s="115"/>
      <c r="CU179" s="115"/>
      <c r="CV179" s="115"/>
      <c r="CW179" s="115"/>
      <c r="CX179" s="115"/>
      <c r="CY179" s="115"/>
      <c r="CZ179" s="115"/>
      <c r="DA179" s="115"/>
      <c r="DB179" s="115"/>
      <c r="DC179" s="115"/>
      <c r="DD179" s="115"/>
      <c r="DE179" s="115"/>
      <c r="DF179" s="115"/>
      <c r="DG179" s="115"/>
      <c r="DH179" s="115"/>
      <c r="DI179" s="115"/>
      <c r="DJ179" s="115"/>
      <c r="DK179" s="115"/>
      <c r="DL179" s="115"/>
      <c r="DM179" s="115"/>
      <c r="DN179" s="172"/>
      <c r="DO179" s="115"/>
      <c r="DP179" s="115"/>
      <c r="DQ179" s="115"/>
      <c r="DR179" s="115"/>
      <c r="DS179" s="115"/>
      <c r="DT179" s="115"/>
      <c r="DU179" s="115"/>
      <c r="DV179" s="115"/>
      <c r="DW179" s="250"/>
      <c r="DX179" s="115"/>
      <c r="DY179" s="115"/>
      <c r="DZ179" s="115"/>
      <c r="EA179" s="115"/>
      <c r="EB179" s="115"/>
      <c r="EC179" s="115"/>
      <c r="ED179" s="115"/>
      <c r="EE179" s="161"/>
      <c r="EF179" s="262"/>
      <c r="EG179" s="161"/>
      <c r="EH179" s="129"/>
      <c r="EI179" s="129"/>
      <c r="EJ179" s="129"/>
      <c r="EK179" s="129"/>
      <c r="EL179" s="129"/>
      <c r="EM179" s="129"/>
      <c r="EN179" s="129"/>
      <c r="EO179" s="129"/>
      <c r="EP179" s="153"/>
      <c r="EQ179" s="153"/>
      <c r="ER179" s="129"/>
      <c r="ES179" s="129"/>
      <c r="ET179" s="129"/>
      <c r="EU179" s="129"/>
      <c r="EV179" s="129"/>
      <c r="EW179" s="129"/>
      <c r="EX179" s="129"/>
      <c r="EY179" s="129"/>
      <c r="EZ179" s="129"/>
      <c r="FA179" s="129"/>
      <c r="FB179" s="129"/>
      <c r="FC179" s="129"/>
      <c r="FD179" s="129"/>
      <c r="FE179" s="129"/>
      <c r="FF179" s="129"/>
      <c r="FG179" s="129"/>
      <c r="FH179" s="129"/>
      <c r="FI179" s="129"/>
      <c r="FJ179" s="129"/>
      <c r="FK179" s="129"/>
      <c r="FL179" s="129"/>
      <c r="FM179" s="129"/>
      <c r="FN179" s="129"/>
      <c r="FO179" s="129"/>
      <c r="FP179" s="129"/>
      <c r="FQ179" s="129"/>
      <c r="FR179" s="129"/>
      <c r="FS179" s="129"/>
      <c r="FT179" s="129"/>
      <c r="FU179" s="129"/>
      <c r="FV179" s="129"/>
      <c r="FW179" s="129"/>
      <c r="FX179" s="129"/>
      <c r="FY179" s="129"/>
      <c r="FZ179" s="129"/>
      <c r="GA179" s="129"/>
      <c r="GB179" s="129"/>
      <c r="GC179" s="129"/>
      <c r="GD179" s="129"/>
      <c r="GE179" s="129"/>
      <c r="GF179" s="129"/>
      <c r="GG179" s="129"/>
      <c r="GH179" s="129"/>
      <c r="GI179" s="129"/>
      <c r="GJ179" s="129"/>
      <c r="GK179" s="129"/>
      <c r="GL179" s="129"/>
      <c r="GM179" s="129"/>
      <c r="GN179" s="129"/>
      <c r="GO179" s="129"/>
      <c r="GP179" s="129"/>
      <c r="GQ179" s="129"/>
      <c r="GR179" s="129"/>
      <c r="GS179" s="129"/>
      <c r="GT179" s="129"/>
      <c r="GU179" s="129"/>
      <c r="GV179" s="129"/>
      <c r="GW179" s="129"/>
      <c r="GX179" s="129"/>
      <c r="GY179" s="129"/>
      <c r="GZ179" s="129"/>
      <c r="HA179" s="129"/>
      <c r="HB179" s="129"/>
      <c r="HC179" s="129"/>
      <c r="HD179" s="186"/>
      <c r="HE179" s="129"/>
      <c r="HF179" s="129"/>
      <c r="HG179" s="129"/>
      <c r="HH179" s="129"/>
      <c r="HI179" s="129"/>
      <c r="HJ179" s="129"/>
      <c r="HK179" s="129"/>
      <c r="HL179" s="129"/>
      <c r="HM179" s="129"/>
      <c r="HN179" s="129"/>
      <c r="HO179" s="129"/>
      <c r="HP179" s="129"/>
      <c r="HQ179" s="129"/>
      <c r="HR179" s="129"/>
      <c r="HS179" s="129"/>
      <c r="HT179" s="129"/>
      <c r="HU179" s="129"/>
      <c r="HV179" s="129"/>
      <c r="HW179" s="129"/>
      <c r="HX179" s="129"/>
      <c r="HY179" s="129"/>
      <c r="HZ179" s="129"/>
      <c r="IA179" s="129"/>
      <c r="IB179" s="129"/>
      <c r="IC179" s="129"/>
      <c r="ID179" s="129"/>
      <c r="IE179" s="129"/>
      <c r="IF179" s="129"/>
      <c r="IG179" s="129"/>
      <c r="IH179" s="129"/>
      <c r="II179" s="129"/>
      <c r="IJ179" s="129"/>
      <c r="IK179" s="129"/>
      <c r="IL179" s="177"/>
      <c r="IM179" s="129"/>
      <c r="IN179" s="129"/>
      <c r="IO179" s="129"/>
      <c r="IP179" s="129"/>
      <c r="IQ179" s="129"/>
      <c r="IR179" s="266"/>
      <c r="IS179" s="266"/>
      <c r="IT179" s="266"/>
      <c r="IU179" s="142"/>
      <c r="IV179" s="142"/>
      <c r="IW179" s="142"/>
      <c r="IX179" s="142"/>
      <c r="IY179" s="142"/>
      <c r="IZ179" s="142"/>
      <c r="JA179" s="142"/>
      <c r="JB179" s="142"/>
      <c r="JC179" s="154"/>
      <c r="JD179" s="154"/>
      <c r="JE179" s="142"/>
      <c r="JF179" s="142"/>
      <c r="JG179" s="142"/>
      <c r="JH179" s="142"/>
      <c r="JI179" s="142"/>
      <c r="JJ179" s="142"/>
      <c r="JK179" s="142"/>
      <c r="JL179" s="142"/>
      <c r="JM179" s="142"/>
      <c r="JN179" s="142"/>
      <c r="JO179" s="142"/>
      <c r="JP179" s="142"/>
      <c r="JQ179" s="142"/>
      <c r="JR179" s="142"/>
      <c r="JS179" s="142"/>
      <c r="JT179" s="142"/>
      <c r="JU179" s="142"/>
      <c r="JV179" s="142"/>
      <c r="JW179" s="142"/>
      <c r="JX179" s="142"/>
      <c r="JY179" s="142"/>
      <c r="JZ179" s="142"/>
      <c r="KA179" s="142"/>
      <c r="KB179" s="142"/>
      <c r="KC179" s="142"/>
      <c r="KD179" s="142"/>
      <c r="KE179" s="142"/>
      <c r="KF179" s="142"/>
      <c r="KG179" s="142"/>
      <c r="KH179" s="142"/>
      <c r="KI179" s="142"/>
      <c r="KJ179" s="142"/>
      <c r="KK179" s="142"/>
      <c r="KL179" s="142"/>
      <c r="KM179" s="142"/>
      <c r="KN179" s="142"/>
      <c r="KO179" s="142"/>
      <c r="KP179" s="142"/>
      <c r="KQ179" s="142"/>
      <c r="KR179" s="142"/>
      <c r="KS179" s="142"/>
      <c r="KT179" s="142"/>
      <c r="KU179" s="142"/>
      <c r="KV179" s="142"/>
      <c r="KW179" s="142"/>
      <c r="KX179" s="142"/>
      <c r="KY179" s="142"/>
      <c r="KZ179" s="142"/>
      <c r="LA179" s="142"/>
      <c r="LB179" s="142"/>
      <c r="LC179" s="142"/>
      <c r="LD179" s="142"/>
      <c r="LE179" s="142"/>
      <c r="LF179" s="142"/>
      <c r="LG179" s="142"/>
      <c r="LH179" s="142"/>
      <c r="LI179" s="142"/>
      <c r="LJ179" s="142"/>
      <c r="LK179" s="142"/>
      <c r="LL179" s="142"/>
      <c r="LM179" s="142"/>
      <c r="LN179" s="142"/>
      <c r="LO179" s="142"/>
      <c r="LP179" s="142"/>
      <c r="LQ179" s="194"/>
      <c r="LR179" s="142"/>
      <c r="LS179" s="142"/>
      <c r="LT179" s="142"/>
      <c r="LU179" s="142"/>
      <c r="LV179" s="142"/>
      <c r="LW179" s="142"/>
      <c r="LX179" s="142"/>
      <c r="LY179" s="142"/>
      <c r="LZ179" s="142"/>
      <c r="MA179" s="142"/>
      <c r="MB179" s="142"/>
      <c r="MC179" s="142"/>
      <c r="MD179" s="142"/>
      <c r="ME179" s="142"/>
      <c r="MF179" s="142"/>
      <c r="MG179" s="142"/>
      <c r="MH179" s="142"/>
      <c r="MI179" s="142"/>
      <c r="MJ179" s="142"/>
      <c r="MK179" s="142"/>
      <c r="ML179" s="142"/>
      <c r="MM179" s="142"/>
      <c r="MN179" s="142"/>
      <c r="MO179" s="142"/>
      <c r="MP179" s="142"/>
      <c r="MQ179" s="142"/>
      <c r="MR179" s="142"/>
      <c r="MS179" s="142"/>
      <c r="MT179" s="142"/>
      <c r="MU179" s="142"/>
      <c r="MV179" s="142"/>
      <c r="MW179" s="142"/>
      <c r="MX179" s="142"/>
      <c r="MY179" s="142"/>
      <c r="MZ179" s="142"/>
      <c r="NA179" s="181"/>
      <c r="NB179" s="142"/>
      <c r="NC179" s="142"/>
      <c r="ND179" s="142"/>
      <c r="NE179" s="271"/>
      <c r="NF179" s="271"/>
      <c r="NG179" s="271"/>
      <c r="NH179" s="128"/>
      <c r="NI179" s="128"/>
      <c r="NJ179" s="128"/>
      <c r="NK179" s="128"/>
      <c r="NL179" s="128"/>
      <c r="NM179" s="128"/>
      <c r="NN179" s="128"/>
      <c r="NO179" s="128"/>
      <c r="NP179" s="136"/>
      <c r="NQ179" s="136"/>
      <c r="NR179" s="128"/>
      <c r="NS179" s="128"/>
      <c r="NT179" s="128"/>
      <c r="NU179" s="128"/>
      <c r="NV179" s="128"/>
      <c r="NW179" s="128"/>
      <c r="NX179" s="128"/>
      <c r="NY179" s="128"/>
      <c r="NZ179" s="128"/>
      <c r="OA179" s="128"/>
      <c r="OB179" s="128"/>
      <c r="OC179" s="128"/>
      <c r="OD179" s="128"/>
      <c r="OE179" s="128"/>
      <c r="OF179" s="128"/>
      <c r="OG179" s="128"/>
      <c r="OH179" s="128"/>
      <c r="OI179" s="128"/>
      <c r="OJ179" s="128"/>
      <c r="OK179" s="128"/>
      <c r="OL179" s="128"/>
      <c r="OM179" s="128"/>
      <c r="ON179" s="128"/>
      <c r="OO179" s="128"/>
      <c r="OP179" s="128"/>
      <c r="OQ179" s="128"/>
      <c r="OR179" s="128"/>
      <c r="OS179" s="128"/>
      <c r="OT179" s="128"/>
      <c r="OU179" s="128"/>
      <c r="OV179" s="128"/>
      <c r="OW179" s="128"/>
      <c r="OX179" s="128"/>
      <c r="OY179" s="128"/>
      <c r="OZ179" s="128"/>
      <c r="PA179" s="128"/>
      <c r="PB179" s="128"/>
      <c r="PC179" s="128"/>
      <c r="PD179" s="128"/>
      <c r="PE179" s="128"/>
      <c r="PF179" s="128"/>
      <c r="PG179" s="128"/>
      <c r="PH179" s="128"/>
      <c r="PI179" s="128"/>
      <c r="PJ179" s="128"/>
      <c r="PK179" s="128"/>
      <c r="PL179" s="128"/>
      <c r="PM179" s="128"/>
      <c r="PN179" s="128"/>
      <c r="PO179" s="128"/>
      <c r="PP179" s="128"/>
      <c r="PQ179" s="128"/>
      <c r="PR179" s="128"/>
      <c r="PS179" s="128"/>
      <c r="PT179" s="128"/>
      <c r="PU179" s="128"/>
      <c r="PV179" s="128"/>
      <c r="PW179" s="128"/>
      <c r="PX179" s="128"/>
      <c r="PY179" s="128"/>
      <c r="PZ179" s="128"/>
      <c r="QA179" s="128"/>
      <c r="QB179" s="128"/>
      <c r="QC179" s="128"/>
      <c r="QD179" s="198"/>
      <c r="QE179" s="128"/>
      <c r="QF179" s="128"/>
      <c r="QG179" s="128"/>
      <c r="QH179" s="128"/>
      <c r="QI179" s="128"/>
      <c r="QJ179" s="128"/>
      <c r="QK179" s="128"/>
      <c r="QL179" s="128"/>
      <c r="QM179" s="128"/>
      <c r="QN179" s="128"/>
      <c r="QO179" s="128"/>
      <c r="QP179" s="128"/>
      <c r="QQ179" s="128"/>
      <c r="QR179" s="128"/>
      <c r="QS179" s="128"/>
      <c r="QT179" s="128"/>
      <c r="QU179" s="128"/>
      <c r="QV179" s="128"/>
      <c r="QW179" s="128"/>
      <c r="QX179" s="128"/>
      <c r="QY179" s="128"/>
      <c r="QZ179" s="128"/>
      <c r="RA179" s="128"/>
      <c r="RB179" s="128"/>
      <c r="RC179" s="128"/>
      <c r="RD179" s="128"/>
      <c r="RE179" s="128"/>
      <c r="RF179" s="128"/>
      <c r="RG179" s="128"/>
      <c r="RH179" s="128"/>
      <c r="RI179" s="128"/>
      <c r="RJ179" s="128"/>
      <c r="RK179" s="128"/>
      <c r="RL179" s="128"/>
      <c r="RM179" s="128"/>
      <c r="RN179" s="128"/>
      <c r="RO179" s="128"/>
      <c r="RP179" s="128"/>
      <c r="RQ179" s="128"/>
      <c r="RR179" s="105"/>
      <c r="RS179" s="113"/>
      <c r="RT179" s="105"/>
      <c r="RU179" s="105"/>
      <c r="RV179" s="105"/>
      <c r="RW179" s="105"/>
      <c r="RX179" s="105"/>
      <c r="RY179" s="105"/>
      <c r="RZ179" s="105"/>
      <c r="SA179" s="105"/>
      <c r="SB179" s="105"/>
      <c r="SC179" s="105"/>
      <c r="SD179" s="106"/>
      <c r="SE179" s="106"/>
      <c r="SF179" s="106"/>
      <c r="SG179" s="106"/>
      <c r="SH179" s="107"/>
      <c r="SI179" s="107"/>
      <c r="SJ179" s="107"/>
      <c r="SK179" s="107"/>
      <c r="SL179" s="108"/>
      <c r="SM179" s="109"/>
      <c r="SN179" s="109"/>
      <c r="SO179" s="109"/>
      <c r="SP179" s="109"/>
      <c r="SQ179" s="110"/>
      <c r="SR179" s="110"/>
      <c r="SS179" s="110"/>
      <c r="ST179" s="110"/>
      <c r="SU179" s="111"/>
      <c r="SV179" s="111"/>
      <c r="SW179" s="111"/>
      <c r="SX179" s="111"/>
      <c r="SY179" s="162"/>
      <c r="SZ179" s="162"/>
    </row>
    <row r="180" spans="1:520">
      <c r="A180" s="250"/>
      <c r="B180" s="250"/>
      <c r="C180" s="250"/>
      <c r="D180" s="115"/>
      <c r="E180" s="115"/>
      <c r="F180" s="115"/>
      <c r="G180" s="115"/>
      <c r="H180" s="115"/>
      <c r="I180" s="115"/>
      <c r="J180" s="115"/>
      <c r="K180" s="115"/>
      <c r="L180" s="152"/>
      <c r="M180" s="152"/>
      <c r="N180" s="115"/>
      <c r="O180" s="115"/>
      <c r="P180" s="115"/>
      <c r="Q180" s="115"/>
      <c r="R180" s="115"/>
      <c r="S180" s="115"/>
      <c r="T180" s="115"/>
      <c r="U180" s="115"/>
      <c r="V180" s="115"/>
      <c r="W180" s="115"/>
      <c r="X180" s="115"/>
      <c r="Y180" s="115"/>
      <c r="Z180" s="115"/>
      <c r="AA180" s="115"/>
      <c r="AB180" s="115"/>
      <c r="AC180" s="115"/>
      <c r="AD180" s="115"/>
      <c r="AE180" s="115"/>
      <c r="AF180" s="115"/>
      <c r="AG180" s="115"/>
      <c r="AH180" s="115"/>
      <c r="AI180" s="115"/>
      <c r="AJ180" s="115"/>
      <c r="AK180" s="115"/>
      <c r="AL180" s="115"/>
      <c r="AM180" s="115"/>
      <c r="AN180" s="115"/>
      <c r="AO180" s="115"/>
      <c r="AP180" s="115"/>
      <c r="AQ180" s="115"/>
      <c r="AR180" s="115"/>
      <c r="AS180" s="115"/>
      <c r="AT180" s="115"/>
      <c r="AU180" s="115"/>
      <c r="AV180" s="115"/>
      <c r="AW180" s="115"/>
      <c r="AX180" s="115"/>
      <c r="AY180" s="115"/>
      <c r="AZ180" s="115"/>
      <c r="BA180" s="115"/>
      <c r="BB180" s="115"/>
      <c r="BC180" s="115"/>
      <c r="BD180" s="115"/>
      <c r="BE180" s="115"/>
      <c r="BF180" s="191"/>
      <c r="BG180" s="115"/>
      <c r="BH180" s="115"/>
      <c r="BI180" s="115"/>
      <c r="BJ180" s="115"/>
      <c r="BK180" s="115"/>
      <c r="BL180" s="115"/>
      <c r="BM180" s="115"/>
      <c r="BN180" s="115"/>
      <c r="BO180" s="115"/>
      <c r="BP180" s="115"/>
      <c r="BQ180" s="115"/>
      <c r="BR180" s="115"/>
      <c r="BS180" s="115"/>
      <c r="BT180" s="115"/>
      <c r="BU180" s="115"/>
      <c r="BV180" s="115"/>
      <c r="BW180" s="115"/>
      <c r="BX180" s="115"/>
      <c r="BY180" s="115"/>
      <c r="BZ180" s="115"/>
      <c r="CA180" s="115"/>
      <c r="CB180" s="115"/>
      <c r="CC180" s="115"/>
      <c r="CD180" s="115"/>
      <c r="CE180" s="115"/>
      <c r="CF180" s="115"/>
      <c r="CG180" s="115"/>
      <c r="CH180" s="115"/>
      <c r="CI180" s="115"/>
      <c r="CJ180" s="115"/>
      <c r="CK180" s="115"/>
      <c r="CL180" s="115"/>
      <c r="CM180" s="115"/>
      <c r="CN180" s="115"/>
      <c r="CO180" s="115"/>
      <c r="CP180" s="115"/>
      <c r="CQ180" s="115"/>
      <c r="CR180" s="115"/>
      <c r="CS180" s="115"/>
      <c r="CT180" s="115"/>
      <c r="CU180" s="115"/>
      <c r="CV180" s="115"/>
      <c r="CW180" s="115"/>
      <c r="CX180" s="115"/>
      <c r="CY180" s="115"/>
      <c r="CZ180" s="115"/>
      <c r="DA180" s="115"/>
      <c r="DB180" s="115"/>
      <c r="DC180" s="115"/>
      <c r="DD180" s="115"/>
      <c r="DE180" s="115"/>
      <c r="DF180" s="115"/>
      <c r="DG180" s="115"/>
      <c r="DH180" s="115"/>
      <c r="DI180" s="115"/>
      <c r="DJ180" s="115"/>
      <c r="DK180" s="115"/>
      <c r="DL180" s="115"/>
      <c r="DM180" s="115"/>
      <c r="DN180" s="172"/>
      <c r="DO180" s="115"/>
      <c r="DP180" s="115"/>
      <c r="DQ180" s="115"/>
      <c r="DR180" s="115"/>
      <c r="DS180" s="115"/>
      <c r="DT180" s="115"/>
      <c r="DU180" s="115"/>
      <c r="DV180" s="115"/>
      <c r="DW180" s="250"/>
      <c r="DX180" s="115"/>
      <c r="DY180" s="115"/>
      <c r="DZ180" s="115"/>
      <c r="EA180" s="115"/>
      <c r="EB180" s="115"/>
      <c r="EC180" s="115"/>
      <c r="ED180" s="115"/>
      <c r="EE180" s="161"/>
      <c r="EF180" s="262"/>
      <c r="EG180" s="161"/>
      <c r="EH180" s="129"/>
      <c r="EI180" s="129"/>
      <c r="EJ180" s="129"/>
      <c r="EK180" s="129"/>
      <c r="EL180" s="129"/>
      <c r="EM180" s="129"/>
      <c r="EN180" s="129"/>
      <c r="EO180" s="129"/>
      <c r="EP180" s="153"/>
      <c r="EQ180" s="153"/>
      <c r="ER180" s="129"/>
      <c r="ES180" s="129"/>
      <c r="ET180" s="129"/>
      <c r="EU180" s="129"/>
      <c r="EV180" s="129"/>
      <c r="EW180" s="129"/>
      <c r="EX180" s="129"/>
      <c r="EY180" s="129"/>
      <c r="EZ180" s="129"/>
      <c r="FA180" s="129"/>
      <c r="FB180" s="129"/>
      <c r="FC180" s="129"/>
      <c r="FD180" s="129"/>
      <c r="FE180" s="129"/>
      <c r="FF180" s="129"/>
      <c r="FG180" s="129"/>
      <c r="FH180" s="129"/>
      <c r="FI180" s="129"/>
      <c r="FJ180" s="129"/>
      <c r="FK180" s="129"/>
      <c r="FL180" s="129"/>
      <c r="FM180" s="129"/>
      <c r="FN180" s="129"/>
      <c r="FO180" s="129"/>
      <c r="FP180" s="129"/>
      <c r="FQ180" s="129"/>
      <c r="FR180" s="129"/>
      <c r="FS180" s="129"/>
      <c r="FT180" s="129"/>
      <c r="FU180" s="129"/>
      <c r="FV180" s="129"/>
      <c r="FW180" s="129"/>
      <c r="FX180" s="129"/>
      <c r="FY180" s="129"/>
      <c r="FZ180" s="129"/>
      <c r="GA180" s="129"/>
      <c r="GB180" s="129"/>
      <c r="GC180" s="129"/>
      <c r="GD180" s="129"/>
      <c r="GE180" s="129"/>
      <c r="GF180" s="129"/>
      <c r="GG180" s="129"/>
      <c r="GH180" s="129"/>
      <c r="GI180" s="129"/>
      <c r="GJ180" s="129"/>
      <c r="GK180" s="129"/>
      <c r="GL180" s="129"/>
      <c r="GM180" s="129"/>
      <c r="GN180" s="129"/>
      <c r="GO180" s="129"/>
      <c r="GP180" s="129"/>
      <c r="GQ180" s="129"/>
      <c r="GR180" s="129"/>
      <c r="GS180" s="129"/>
      <c r="GT180" s="129"/>
      <c r="GU180" s="129"/>
      <c r="GV180" s="129"/>
      <c r="GW180" s="129"/>
      <c r="GX180" s="129"/>
      <c r="GY180" s="129"/>
      <c r="GZ180" s="129"/>
      <c r="HA180" s="129"/>
      <c r="HB180" s="129"/>
      <c r="HC180" s="129"/>
      <c r="HD180" s="186"/>
      <c r="HE180" s="129"/>
      <c r="HF180" s="129"/>
      <c r="HG180" s="129"/>
      <c r="HH180" s="129"/>
      <c r="HI180" s="129"/>
      <c r="HJ180" s="129"/>
      <c r="HK180" s="129"/>
      <c r="HL180" s="129"/>
      <c r="HM180" s="129"/>
      <c r="HN180" s="129"/>
      <c r="HO180" s="129"/>
      <c r="HP180" s="129"/>
      <c r="HQ180" s="129"/>
      <c r="HR180" s="129"/>
      <c r="HS180" s="129"/>
      <c r="HT180" s="129"/>
      <c r="HU180" s="129"/>
      <c r="HV180" s="129"/>
      <c r="HW180" s="129"/>
      <c r="HX180" s="129"/>
      <c r="HY180" s="129"/>
      <c r="HZ180" s="129"/>
      <c r="IA180" s="129"/>
      <c r="IB180" s="129"/>
      <c r="IC180" s="129"/>
      <c r="ID180" s="129"/>
      <c r="IE180" s="129"/>
      <c r="IF180" s="129"/>
      <c r="IG180" s="129"/>
      <c r="IH180" s="129"/>
      <c r="II180" s="129"/>
      <c r="IJ180" s="129"/>
      <c r="IK180" s="129"/>
      <c r="IL180" s="177"/>
      <c r="IM180" s="129"/>
      <c r="IN180" s="129"/>
      <c r="IO180" s="129"/>
      <c r="IP180" s="129"/>
      <c r="IQ180" s="129"/>
      <c r="IR180" s="266"/>
      <c r="IS180" s="266"/>
      <c r="IT180" s="266"/>
      <c r="IU180" s="142"/>
      <c r="IV180" s="142"/>
      <c r="IW180" s="142"/>
      <c r="IX180" s="142"/>
      <c r="IY180" s="142"/>
      <c r="IZ180" s="142"/>
      <c r="JA180" s="142"/>
      <c r="JB180" s="142"/>
      <c r="JC180" s="154"/>
      <c r="JD180" s="154"/>
      <c r="JE180" s="142"/>
      <c r="JF180" s="142"/>
      <c r="JG180" s="142"/>
      <c r="JH180" s="142"/>
      <c r="JI180" s="142"/>
      <c r="JJ180" s="142"/>
      <c r="JK180" s="142"/>
      <c r="JL180" s="142"/>
      <c r="JM180" s="142"/>
      <c r="JN180" s="142"/>
      <c r="JO180" s="142"/>
      <c r="JP180" s="142"/>
      <c r="JQ180" s="142"/>
      <c r="JR180" s="142"/>
      <c r="JS180" s="142"/>
      <c r="JT180" s="142"/>
      <c r="JU180" s="142"/>
      <c r="JV180" s="142"/>
      <c r="JW180" s="142"/>
      <c r="JX180" s="142"/>
      <c r="JY180" s="142"/>
      <c r="JZ180" s="142"/>
      <c r="KA180" s="142"/>
      <c r="KB180" s="142"/>
      <c r="KC180" s="142"/>
      <c r="KD180" s="142"/>
      <c r="KE180" s="142"/>
      <c r="KF180" s="142"/>
      <c r="KG180" s="142"/>
      <c r="KH180" s="142"/>
      <c r="KI180" s="142"/>
      <c r="KJ180" s="142"/>
      <c r="KK180" s="142"/>
      <c r="KL180" s="142"/>
      <c r="KM180" s="142"/>
      <c r="KN180" s="142"/>
      <c r="KO180" s="142"/>
      <c r="KP180" s="142"/>
      <c r="KQ180" s="142"/>
      <c r="KR180" s="142"/>
      <c r="KS180" s="142"/>
      <c r="KT180" s="142"/>
      <c r="KU180" s="142"/>
      <c r="KV180" s="142"/>
      <c r="KW180" s="142"/>
      <c r="KX180" s="142"/>
      <c r="KY180" s="142"/>
      <c r="KZ180" s="142"/>
      <c r="LA180" s="142"/>
      <c r="LB180" s="142"/>
      <c r="LC180" s="142"/>
      <c r="LD180" s="142"/>
      <c r="LE180" s="142"/>
      <c r="LF180" s="142"/>
      <c r="LG180" s="142"/>
      <c r="LH180" s="142"/>
      <c r="LI180" s="142"/>
      <c r="LJ180" s="142"/>
      <c r="LK180" s="142"/>
      <c r="LL180" s="142"/>
      <c r="LM180" s="142"/>
      <c r="LN180" s="142"/>
      <c r="LO180" s="142"/>
      <c r="LP180" s="142"/>
      <c r="LQ180" s="194"/>
      <c r="LR180" s="142"/>
      <c r="LS180" s="142"/>
      <c r="LT180" s="142"/>
      <c r="LU180" s="142"/>
      <c r="LV180" s="142"/>
      <c r="LW180" s="142"/>
      <c r="LX180" s="142"/>
      <c r="LY180" s="142"/>
      <c r="LZ180" s="142"/>
      <c r="MA180" s="142"/>
      <c r="MB180" s="142"/>
      <c r="MC180" s="142"/>
      <c r="MD180" s="142"/>
      <c r="ME180" s="142"/>
      <c r="MF180" s="142"/>
      <c r="MG180" s="142"/>
      <c r="MH180" s="142"/>
      <c r="MI180" s="142"/>
      <c r="MJ180" s="142"/>
      <c r="MK180" s="142"/>
      <c r="ML180" s="142"/>
      <c r="MM180" s="142"/>
      <c r="MN180" s="142"/>
      <c r="MO180" s="142"/>
      <c r="MP180" s="142"/>
      <c r="MQ180" s="142"/>
      <c r="MR180" s="142"/>
      <c r="MS180" s="142"/>
      <c r="MT180" s="142"/>
      <c r="MU180" s="142"/>
      <c r="MV180" s="142"/>
      <c r="MW180" s="142"/>
      <c r="MX180" s="142"/>
      <c r="MY180" s="142"/>
      <c r="MZ180" s="142"/>
      <c r="NA180" s="181"/>
      <c r="NB180" s="142"/>
      <c r="NC180" s="142"/>
      <c r="ND180" s="142"/>
      <c r="NE180" s="271"/>
      <c r="NF180" s="271"/>
      <c r="NG180" s="271"/>
      <c r="NH180" s="128"/>
      <c r="NI180" s="128"/>
      <c r="NJ180" s="128"/>
      <c r="NK180" s="128"/>
      <c r="NL180" s="128"/>
      <c r="NM180" s="128"/>
      <c r="NN180" s="128"/>
      <c r="NO180" s="128"/>
      <c r="NP180" s="136"/>
      <c r="NQ180" s="136"/>
      <c r="NR180" s="128"/>
      <c r="NS180" s="128"/>
      <c r="NT180" s="128"/>
      <c r="NU180" s="128"/>
      <c r="NV180" s="128"/>
      <c r="NW180" s="128"/>
      <c r="NX180" s="128"/>
      <c r="NY180" s="128"/>
      <c r="NZ180" s="128"/>
      <c r="OA180" s="128"/>
      <c r="OB180" s="128"/>
      <c r="OC180" s="128"/>
      <c r="OD180" s="128"/>
      <c r="OE180" s="128"/>
      <c r="OF180" s="128"/>
      <c r="OG180" s="128"/>
      <c r="OH180" s="128"/>
      <c r="OI180" s="128"/>
      <c r="OJ180" s="128"/>
      <c r="OK180" s="128"/>
      <c r="OL180" s="128"/>
      <c r="OM180" s="128"/>
      <c r="ON180" s="128"/>
      <c r="OO180" s="128"/>
      <c r="OP180" s="128"/>
      <c r="OQ180" s="128"/>
      <c r="OR180" s="128"/>
      <c r="OS180" s="128"/>
      <c r="OT180" s="128"/>
      <c r="OU180" s="128"/>
      <c r="OV180" s="128"/>
      <c r="OW180" s="128"/>
      <c r="OX180" s="128"/>
      <c r="OY180" s="128"/>
      <c r="OZ180" s="128"/>
      <c r="PA180" s="128"/>
      <c r="PB180" s="128"/>
      <c r="PC180" s="128"/>
      <c r="PD180" s="128"/>
      <c r="PE180" s="128"/>
      <c r="PF180" s="128"/>
      <c r="PG180" s="128"/>
      <c r="PH180" s="128"/>
      <c r="PI180" s="128"/>
      <c r="PJ180" s="128"/>
      <c r="PK180" s="128"/>
      <c r="PL180" s="128"/>
      <c r="PM180" s="128"/>
      <c r="PN180" s="128"/>
      <c r="PO180" s="128"/>
      <c r="PP180" s="128"/>
      <c r="PQ180" s="128"/>
      <c r="PR180" s="128"/>
      <c r="PS180" s="128"/>
      <c r="PT180" s="128"/>
      <c r="PU180" s="128"/>
      <c r="PV180" s="128"/>
      <c r="PW180" s="128"/>
      <c r="PX180" s="128"/>
      <c r="PY180" s="128"/>
      <c r="PZ180" s="128"/>
      <c r="QA180" s="128"/>
      <c r="QB180" s="128"/>
      <c r="QC180" s="128"/>
      <c r="QD180" s="198"/>
      <c r="QE180" s="128"/>
      <c r="QF180" s="128"/>
      <c r="QG180" s="128"/>
      <c r="QH180" s="128"/>
      <c r="QI180" s="128"/>
      <c r="QJ180" s="128"/>
      <c r="QK180" s="128"/>
      <c r="QL180" s="128"/>
      <c r="QM180" s="128"/>
      <c r="QN180" s="128"/>
      <c r="QO180" s="128"/>
      <c r="QP180" s="128"/>
      <c r="QQ180" s="128"/>
      <c r="QR180" s="128"/>
      <c r="QS180" s="128"/>
      <c r="QT180" s="128"/>
      <c r="QU180" s="128"/>
      <c r="QV180" s="128"/>
      <c r="QW180" s="128"/>
      <c r="QX180" s="128"/>
      <c r="QY180" s="128"/>
      <c r="QZ180" s="128"/>
      <c r="RA180" s="128"/>
      <c r="RB180" s="128"/>
      <c r="RC180" s="128"/>
      <c r="RD180" s="128"/>
      <c r="RE180" s="128"/>
      <c r="RF180" s="128"/>
      <c r="RG180" s="128"/>
      <c r="RH180" s="128"/>
      <c r="RI180" s="128"/>
      <c r="RJ180" s="128"/>
      <c r="RK180" s="128"/>
      <c r="RL180" s="128"/>
      <c r="RM180" s="128"/>
      <c r="RN180" s="128"/>
      <c r="RO180" s="128"/>
      <c r="RP180" s="128"/>
      <c r="RQ180" s="128"/>
      <c r="RR180" s="105"/>
      <c r="RS180" s="113"/>
      <c r="RT180" s="105"/>
      <c r="RU180" s="105"/>
      <c r="RV180" s="105"/>
      <c r="RW180" s="105"/>
      <c r="RX180" s="105"/>
      <c r="RY180" s="105"/>
      <c r="RZ180" s="105"/>
      <c r="SA180" s="105"/>
      <c r="SB180" s="105"/>
      <c r="SC180" s="105"/>
      <c r="SD180" s="106"/>
      <c r="SE180" s="106"/>
      <c r="SF180" s="106"/>
      <c r="SG180" s="106"/>
      <c r="SH180" s="107"/>
      <c r="SI180" s="107"/>
      <c r="SJ180" s="107"/>
      <c r="SK180" s="107"/>
      <c r="SL180" s="108"/>
      <c r="SM180" s="109"/>
      <c r="SN180" s="109"/>
      <c r="SO180" s="109"/>
      <c r="SP180" s="109"/>
      <c r="SQ180" s="110"/>
      <c r="SR180" s="110"/>
      <c r="SS180" s="110"/>
      <c r="ST180" s="110"/>
      <c r="SU180" s="111"/>
      <c r="SV180" s="111"/>
      <c r="SW180" s="111"/>
      <c r="SX180" s="111"/>
      <c r="SY180" s="162"/>
      <c r="SZ180" s="162"/>
    </row>
    <row r="181" spans="1:520">
      <c r="A181" s="250"/>
      <c r="B181" s="250"/>
      <c r="C181" s="250"/>
      <c r="D181" s="115"/>
      <c r="E181" s="115"/>
      <c r="F181" s="115"/>
      <c r="G181" s="115"/>
      <c r="H181" s="115"/>
      <c r="I181" s="115"/>
      <c r="J181" s="115"/>
      <c r="K181" s="115"/>
      <c r="L181" s="152"/>
      <c r="M181" s="152"/>
      <c r="N181" s="115"/>
      <c r="O181" s="115"/>
      <c r="P181" s="115"/>
      <c r="Q181" s="115"/>
      <c r="R181" s="115"/>
      <c r="S181" s="115"/>
      <c r="T181" s="115"/>
      <c r="U181" s="115"/>
      <c r="V181" s="115"/>
      <c r="W181" s="115"/>
      <c r="X181" s="115"/>
      <c r="Y181" s="115"/>
      <c r="Z181" s="115"/>
      <c r="AA181" s="115"/>
      <c r="AB181" s="115"/>
      <c r="AC181" s="115"/>
      <c r="AD181" s="115"/>
      <c r="AE181" s="115"/>
      <c r="AF181" s="115"/>
      <c r="AG181" s="115"/>
      <c r="AH181" s="115"/>
      <c r="AI181" s="115"/>
      <c r="AJ181" s="115"/>
      <c r="AK181" s="115"/>
      <c r="AL181" s="115"/>
      <c r="AM181" s="115"/>
      <c r="AN181" s="115"/>
      <c r="AO181" s="115"/>
      <c r="AP181" s="115"/>
      <c r="AQ181" s="115"/>
      <c r="AR181" s="115"/>
      <c r="AS181" s="115"/>
      <c r="AT181" s="115"/>
      <c r="AU181" s="115"/>
      <c r="AV181" s="115"/>
      <c r="AW181" s="115"/>
      <c r="AX181" s="115"/>
      <c r="AY181" s="115"/>
      <c r="AZ181" s="115"/>
      <c r="BA181" s="115"/>
      <c r="BB181" s="115"/>
      <c r="BC181" s="115"/>
      <c r="BD181" s="115"/>
      <c r="BE181" s="115"/>
      <c r="BF181" s="191"/>
      <c r="BG181" s="115"/>
      <c r="BH181" s="115"/>
      <c r="BI181" s="115"/>
      <c r="BJ181" s="115"/>
      <c r="BK181" s="115"/>
      <c r="BL181" s="115"/>
      <c r="BM181" s="115"/>
      <c r="BN181" s="115"/>
      <c r="BO181" s="115"/>
      <c r="BP181" s="115"/>
      <c r="BQ181" s="115"/>
      <c r="BR181" s="115"/>
      <c r="BS181" s="115"/>
      <c r="BT181" s="115"/>
      <c r="BU181" s="115"/>
      <c r="BV181" s="115"/>
      <c r="BW181" s="115"/>
      <c r="BX181" s="115"/>
      <c r="BY181" s="115"/>
      <c r="BZ181" s="115"/>
      <c r="CA181" s="115"/>
      <c r="CB181" s="115"/>
      <c r="CC181" s="115"/>
      <c r="CD181" s="115"/>
      <c r="CE181" s="115"/>
      <c r="CF181" s="115"/>
      <c r="CG181" s="115"/>
      <c r="CH181" s="115"/>
      <c r="CI181" s="115"/>
      <c r="CJ181" s="115"/>
      <c r="CK181" s="115"/>
      <c r="CL181" s="115"/>
      <c r="CM181" s="115"/>
      <c r="CN181" s="115"/>
      <c r="CO181" s="115"/>
      <c r="CP181" s="115"/>
      <c r="CQ181" s="115"/>
      <c r="CR181" s="115"/>
      <c r="CS181" s="115"/>
      <c r="CT181" s="115"/>
      <c r="CU181" s="115"/>
      <c r="CV181" s="115"/>
      <c r="CW181" s="115"/>
      <c r="CX181" s="115"/>
      <c r="CY181" s="115"/>
      <c r="CZ181" s="115"/>
      <c r="DA181" s="115"/>
      <c r="DB181" s="115"/>
      <c r="DC181" s="115"/>
      <c r="DD181" s="115"/>
      <c r="DE181" s="115"/>
      <c r="DF181" s="115"/>
      <c r="DG181" s="115"/>
      <c r="DH181" s="115"/>
      <c r="DI181" s="115"/>
      <c r="DJ181" s="115"/>
      <c r="DK181" s="115"/>
      <c r="DL181" s="115"/>
      <c r="DM181" s="115"/>
      <c r="DN181" s="172"/>
      <c r="DO181" s="115"/>
      <c r="DP181" s="115"/>
      <c r="DQ181" s="115"/>
      <c r="DR181" s="115"/>
      <c r="DS181" s="115"/>
      <c r="DT181" s="115"/>
      <c r="DU181" s="115"/>
      <c r="DV181" s="115"/>
      <c r="DW181" s="250"/>
      <c r="DX181" s="115"/>
      <c r="DY181" s="115"/>
      <c r="DZ181" s="115"/>
      <c r="EA181" s="115"/>
      <c r="EB181" s="115"/>
      <c r="EC181" s="115"/>
      <c r="ED181" s="115"/>
      <c r="EE181" s="161"/>
      <c r="EF181" s="262"/>
      <c r="EG181" s="161"/>
      <c r="EH181" s="129"/>
      <c r="EI181" s="129"/>
      <c r="EJ181" s="129"/>
      <c r="EK181" s="129"/>
      <c r="EL181" s="129"/>
      <c r="EM181" s="129"/>
      <c r="EN181" s="129"/>
      <c r="EO181" s="129"/>
      <c r="EP181" s="153"/>
      <c r="EQ181" s="153"/>
      <c r="ER181" s="129"/>
      <c r="ES181" s="129"/>
      <c r="ET181" s="129"/>
      <c r="EU181" s="129"/>
      <c r="EV181" s="129"/>
      <c r="EW181" s="129"/>
      <c r="EX181" s="129"/>
      <c r="EY181" s="129"/>
      <c r="EZ181" s="129"/>
      <c r="FA181" s="129"/>
      <c r="FB181" s="129"/>
      <c r="FC181" s="129"/>
      <c r="FD181" s="129"/>
      <c r="FE181" s="129"/>
      <c r="FF181" s="129"/>
      <c r="FG181" s="129"/>
      <c r="FH181" s="129"/>
      <c r="FI181" s="129"/>
      <c r="FJ181" s="129"/>
      <c r="FK181" s="129"/>
      <c r="FL181" s="129"/>
      <c r="FM181" s="129"/>
      <c r="FN181" s="129"/>
      <c r="FO181" s="129"/>
      <c r="FP181" s="129"/>
      <c r="FQ181" s="129"/>
      <c r="FR181" s="129"/>
      <c r="FS181" s="129"/>
      <c r="FT181" s="129"/>
      <c r="FU181" s="129"/>
      <c r="FV181" s="129"/>
      <c r="FW181" s="129"/>
      <c r="FX181" s="129"/>
      <c r="FY181" s="129"/>
      <c r="FZ181" s="129"/>
      <c r="GA181" s="129"/>
      <c r="GB181" s="129"/>
      <c r="GC181" s="129"/>
      <c r="GD181" s="129"/>
      <c r="GE181" s="129"/>
      <c r="GF181" s="129"/>
      <c r="GG181" s="129"/>
      <c r="GH181" s="129"/>
      <c r="GI181" s="129"/>
      <c r="GJ181" s="129"/>
      <c r="GK181" s="129"/>
      <c r="GL181" s="129"/>
      <c r="GM181" s="129"/>
      <c r="GN181" s="129"/>
      <c r="GO181" s="129"/>
      <c r="GP181" s="129"/>
      <c r="GQ181" s="129"/>
      <c r="GR181" s="129"/>
      <c r="GS181" s="129"/>
      <c r="GT181" s="129"/>
      <c r="GU181" s="129"/>
      <c r="GV181" s="129"/>
      <c r="GW181" s="129"/>
      <c r="GX181" s="129"/>
      <c r="GY181" s="129"/>
      <c r="GZ181" s="129"/>
      <c r="HA181" s="129"/>
      <c r="HB181" s="129"/>
      <c r="HC181" s="129"/>
      <c r="HD181" s="186"/>
      <c r="HE181" s="129"/>
      <c r="HF181" s="129"/>
      <c r="HG181" s="129"/>
      <c r="HH181" s="129"/>
      <c r="HI181" s="129"/>
      <c r="HJ181" s="129"/>
      <c r="HK181" s="129"/>
      <c r="HL181" s="129"/>
      <c r="HM181" s="129"/>
      <c r="HN181" s="129"/>
      <c r="HO181" s="129"/>
      <c r="HP181" s="129"/>
      <c r="HQ181" s="129"/>
      <c r="HR181" s="129"/>
      <c r="HS181" s="129"/>
      <c r="HT181" s="129"/>
      <c r="HU181" s="129"/>
      <c r="HV181" s="129"/>
      <c r="HW181" s="129"/>
      <c r="HX181" s="129"/>
      <c r="HY181" s="129"/>
      <c r="HZ181" s="129"/>
      <c r="IA181" s="129"/>
      <c r="IB181" s="129"/>
      <c r="IC181" s="129"/>
      <c r="ID181" s="129"/>
      <c r="IE181" s="129"/>
      <c r="IF181" s="129"/>
      <c r="IG181" s="129"/>
      <c r="IH181" s="129"/>
      <c r="II181" s="129"/>
      <c r="IJ181" s="129"/>
      <c r="IK181" s="129"/>
      <c r="IL181" s="177"/>
      <c r="IM181" s="129"/>
      <c r="IN181" s="129"/>
      <c r="IO181" s="129"/>
      <c r="IP181" s="129"/>
      <c r="IQ181" s="129"/>
      <c r="IR181" s="266"/>
      <c r="IS181" s="266"/>
      <c r="IT181" s="266"/>
      <c r="IU181" s="142"/>
      <c r="IV181" s="142"/>
      <c r="IW181" s="142"/>
      <c r="IX181" s="142"/>
      <c r="IY181" s="142"/>
      <c r="IZ181" s="142"/>
      <c r="JA181" s="142"/>
      <c r="JB181" s="142"/>
      <c r="JC181" s="154"/>
      <c r="JD181" s="154"/>
      <c r="JE181" s="142"/>
      <c r="JF181" s="142"/>
      <c r="JG181" s="142"/>
      <c r="JH181" s="142"/>
      <c r="JI181" s="142"/>
      <c r="JJ181" s="142"/>
      <c r="JK181" s="142"/>
      <c r="JL181" s="142"/>
      <c r="JM181" s="142"/>
      <c r="JN181" s="142"/>
      <c r="JO181" s="142"/>
      <c r="JP181" s="142"/>
      <c r="JQ181" s="142"/>
      <c r="JR181" s="142"/>
      <c r="JS181" s="142"/>
      <c r="JT181" s="142"/>
      <c r="JU181" s="142"/>
      <c r="JV181" s="142"/>
      <c r="JW181" s="142"/>
      <c r="JX181" s="142"/>
      <c r="JY181" s="142"/>
      <c r="JZ181" s="142"/>
      <c r="KA181" s="142"/>
      <c r="KB181" s="142"/>
      <c r="KC181" s="142"/>
      <c r="KD181" s="142"/>
      <c r="KE181" s="142"/>
      <c r="KF181" s="142"/>
      <c r="KG181" s="142"/>
      <c r="KH181" s="142"/>
      <c r="KI181" s="142"/>
      <c r="KJ181" s="142"/>
      <c r="KK181" s="142"/>
      <c r="KL181" s="142"/>
      <c r="KM181" s="142"/>
      <c r="KN181" s="142"/>
      <c r="KO181" s="142"/>
      <c r="KP181" s="142"/>
      <c r="KQ181" s="142"/>
      <c r="KR181" s="142"/>
      <c r="KS181" s="142"/>
      <c r="KT181" s="142"/>
      <c r="KU181" s="142"/>
      <c r="KV181" s="142"/>
      <c r="KW181" s="142"/>
      <c r="KX181" s="142"/>
      <c r="KY181" s="142"/>
      <c r="KZ181" s="142"/>
      <c r="LA181" s="142"/>
      <c r="LB181" s="142"/>
      <c r="LC181" s="142"/>
      <c r="LD181" s="142"/>
      <c r="LE181" s="142"/>
      <c r="LF181" s="142"/>
      <c r="LG181" s="142"/>
      <c r="LH181" s="142"/>
      <c r="LI181" s="142"/>
      <c r="LJ181" s="142"/>
      <c r="LK181" s="142"/>
      <c r="LL181" s="142"/>
      <c r="LM181" s="142"/>
      <c r="LN181" s="142"/>
      <c r="LO181" s="142"/>
      <c r="LP181" s="142"/>
      <c r="LQ181" s="194"/>
      <c r="LR181" s="142"/>
      <c r="LS181" s="142"/>
      <c r="LT181" s="142"/>
      <c r="LU181" s="142"/>
      <c r="LV181" s="142"/>
      <c r="LW181" s="142"/>
      <c r="LX181" s="142"/>
      <c r="LY181" s="142"/>
      <c r="LZ181" s="142"/>
      <c r="MA181" s="142"/>
      <c r="MB181" s="142"/>
      <c r="MC181" s="142"/>
      <c r="MD181" s="142"/>
      <c r="ME181" s="142"/>
      <c r="MF181" s="142"/>
      <c r="MG181" s="142"/>
      <c r="MH181" s="142"/>
      <c r="MI181" s="142"/>
      <c r="MJ181" s="142"/>
      <c r="MK181" s="142"/>
      <c r="ML181" s="142"/>
      <c r="MM181" s="142"/>
      <c r="MN181" s="142"/>
      <c r="MO181" s="142"/>
      <c r="MP181" s="142"/>
      <c r="MQ181" s="142"/>
      <c r="MR181" s="142"/>
      <c r="MS181" s="142"/>
      <c r="MT181" s="142"/>
      <c r="MU181" s="142"/>
      <c r="MV181" s="142"/>
      <c r="MW181" s="142"/>
      <c r="MX181" s="142"/>
      <c r="MY181" s="142"/>
      <c r="MZ181" s="142"/>
      <c r="NA181" s="181"/>
      <c r="NB181" s="142"/>
      <c r="NC181" s="142"/>
      <c r="ND181" s="142"/>
      <c r="NE181" s="271"/>
      <c r="NF181" s="271"/>
      <c r="NG181" s="271"/>
      <c r="NH181" s="128"/>
      <c r="NI181" s="128"/>
      <c r="NJ181" s="128"/>
      <c r="NK181" s="128"/>
      <c r="NL181" s="128"/>
      <c r="NM181" s="128"/>
      <c r="NN181" s="128"/>
      <c r="NO181" s="128"/>
      <c r="NP181" s="136"/>
      <c r="NQ181" s="136"/>
      <c r="NR181" s="128"/>
      <c r="NS181" s="128"/>
      <c r="NT181" s="128"/>
      <c r="NU181" s="128"/>
      <c r="NV181" s="128"/>
      <c r="NW181" s="128"/>
      <c r="NX181" s="128"/>
      <c r="NY181" s="128"/>
      <c r="NZ181" s="128"/>
      <c r="OA181" s="128"/>
      <c r="OB181" s="128"/>
      <c r="OC181" s="128"/>
      <c r="OD181" s="128"/>
      <c r="OE181" s="128"/>
      <c r="OF181" s="128"/>
      <c r="OG181" s="128"/>
      <c r="OH181" s="128"/>
      <c r="OI181" s="128"/>
      <c r="OJ181" s="128"/>
      <c r="OK181" s="128"/>
      <c r="OL181" s="128"/>
      <c r="OM181" s="128"/>
      <c r="ON181" s="128"/>
      <c r="OO181" s="128"/>
      <c r="OP181" s="128"/>
      <c r="OQ181" s="128"/>
      <c r="OR181" s="128"/>
      <c r="OS181" s="128"/>
      <c r="OT181" s="128"/>
      <c r="OU181" s="128"/>
      <c r="OV181" s="128"/>
      <c r="OW181" s="128"/>
      <c r="OX181" s="128"/>
      <c r="OY181" s="128"/>
      <c r="OZ181" s="128"/>
      <c r="PA181" s="128"/>
      <c r="PB181" s="128"/>
      <c r="PC181" s="128"/>
      <c r="PD181" s="128"/>
      <c r="PE181" s="128"/>
      <c r="PF181" s="128"/>
      <c r="PG181" s="128"/>
      <c r="PH181" s="128"/>
      <c r="PI181" s="128"/>
      <c r="PJ181" s="128"/>
      <c r="PK181" s="128"/>
      <c r="PL181" s="128"/>
      <c r="PM181" s="128"/>
      <c r="PN181" s="128"/>
      <c r="PO181" s="128"/>
      <c r="PP181" s="128"/>
      <c r="PQ181" s="128"/>
      <c r="PR181" s="128"/>
      <c r="PS181" s="128"/>
      <c r="PT181" s="128"/>
      <c r="PU181" s="128"/>
      <c r="PV181" s="128"/>
      <c r="PW181" s="128"/>
      <c r="PX181" s="128"/>
      <c r="PY181" s="128"/>
      <c r="PZ181" s="128"/>
      <c r="QA181" s="128"/>
      <c r="QB181" s="128"/>
      <c r="QC181" s="128"/>
      <c r="QD181" s="198"/>
      <c r="QE181" s="128"/>
      <c r="QF181" s="128"/>
      <c r="QG181" s="128"/>
      <c r="QH181" s="128"/>
      <c r="QI181" s="128"/>
      <c r="QJ181" s="128"/>
      <c r="QK181" s="128"/>
      <c r="QL181" s="128"/>
      <c r="QM181" s="128"/>
      <c r="QN181" s="128"/>
      <c r="QO181" s="128"/>
      <c r="QP181" s="128"/>
      <c r="QQ181" s="128"/>
      <c r="QR181" s="128"/>
      <c r="QS181" s="128"/>
      <c r="QT181" s="128"/>
      <c r="QU181" s="128"/>
      <c r="QV181" s="128"/>
      <c r="QW181" s="128"/>
      <c r="QX181" s="128"/>
      <c r="QY181" s="128"/>
      <c r="QZ181" s="128"/>
      <c r="RA181" s="128"/>
      <c r="RB181" s="128"/>
      <c r="RC181" s="128"/>
      <c r="RD181" s="128"/>
      <c r="RE181" s="128"/>
      <c r="RF181" s="128"/>
      <c r="RG181" s="128"/>
      <c r="RH181" s="128"/>
      <c r="RI181" s="128"/>
      <c r="RJ181" s="128"/>
      <c r="RK181" s="128"/>
      <c r="RL181" s="128"/>
      <c r="RM181" s="128"/>
      <c r="RN181" s="128"/>
      <c r="RO181" s="128"/>
      <c r="RP181" s="128"/>
      <c r="RQ181" s="128"/>
      <c r="RR181" s="105"/>
      <c r="RS181" s="113"/>
      <c r="RT181" s="105"/>
      <c r="RU181" s="105"/>
      <c r="RV181" s="105"/>
      <c r="RW181" s="105"/>
      <c r="RX181" s="105"/>
      <c r="RY181" s="105"/>
      <c r="RZ181" s="105"/>
      <c r="SA181" s="105"/>
      <c r="SB181" s="105"/>
      <c r="SC181" s="105"/>
      <c r="SD181" s="106"/>
      <c r="SE181" s="106"/>
      <c r="SF181" s="106"/>
      <c r="SG181" s="106"/>
      <c r="SH181" s="107"/>
      <c r="SI181" s="107"/>
      <c r="SJ181" s="107"/>
      <c r="SK181" s="107"/>
      <c r="SL181" s="108"/>
      <c r="SM181" s="109"/>
      <c r="SN181" s="109"/>
      <c r="SO181" s="109"/>
      <c r="SP181" s="109"/>
      <c r="SQ181" s="110"/>
      <c r="SR181" s="110"/>
      <c r="SS181" s="110"/>
      <c r="ST181" s="110"/>
      <c r="SU181" s="111"/>
      <c r="SV181" s="111"/>
      <c r="SW181" s="111"/>
      <c r="SX181" s="111"/>
      <c r="SY181" s="162"/>
      <c r="SZ181" s="162"/>
    </row>
    <row r="182" spans="1:520">
      <c r="A182" s="250"/>
      <c r="B182" s="250"/>
      <c r="C182" s="250"/>
      <c r="D182" s="115"/>
      <c r="E182" s="115"/>
      <c r="F182" s="115"/>
      <c r="G182" s="115"/>
      <c r="H182" s="115"/>
      <c r="I182" s="115"/>
      <c r="J182" s="115"/>
      <c r="K182" s="115"/>
      <c r="L182" s="152"/>
      <c r="M182" s="152"/>
      <c r="N182" s="115"/>
      <c r="O182" s="115"/>
      <c r="P182" s="115"/>
      <c r="Q182" s="115"/>
      <c r="R182" s="115"/>
      <c r="S182" s="115"/>
      <c r="T182" s="115"/>
      <c r="U182" s="115"/>
      <c r="V182" s="115"/>
      <c r="W182" s="115"/>
      <c r="X182" s="115"/>
      <c r="Y182" s="115"/>
      <c r="Z182" s="115"/>
      <c r="AA182" s="115"/>
      <c r="AB182" s="115"/>
      <c r="AC182" s="115"/>
      <c r="AD182" s="115"/>
      <c r="AE182" s="115"/>
      <c r="AF182" s="115"/>
      <c r="AG182" s="115"/>
      <c r="AH182" s="115"/>
      <c r="AI182" s="115"/>
      <c r="AJ182" s="115"/>
      <c r="AK182" s="115"/>
      <c r="AL182" s="115"/>
      <c r="AM182" s="115"/>
      <c r="AN182" s="115"/>
      <c r="AO182" s="115"/>
      <c r="AP182" s="115"/>
      <c r="AQ182" s="115"/>
      <c r="AR182" s="115"/>
      <c r="AS182" s="115"/>
      <c r="AT182" s="115"/>
      <c r="AU182" s="115"/>
      <c r="AV182" s="115"/>
      <c r="AW182" s="115"/>
      <c r="AX182" s="115"/>
      <c r="AY182" s="115"/>
      <c r="AZ182" s="115"/>
      <c r="BA182" s="115"/>
      <c r="BB182" s="115"/>
      <c r="BC182" s="115"/>
      <c r="BD182" s="115"/>
      <c r="BE182" s="115"/>
      <c r="BF182" s="191"/>
      <c r="BG182" s="115"/>
      <c r="BH182" s="115"/>
      <c r="BI182" s="115"/>
      <c r="BJ182" s="115"/>
      <c r="BK182" s="115"/>
      <c r="BL182" s="115"/>
      <c r="BM182" s="115"/>
      <c r="BN182" s="115"/>
      <c r="BO182" s="115"/>
      <c r="BP182" s="115"/>
      <c r="BQ182" s="115"/>
      <c r="BR182" s="115"/>
      <c r="BS182" s="115"/>
      <c r="BT182" s="115"/>
      <c r="BU182" s="115"/>
      <c r="BV182" s="115"/>
      <c r="BW182" s="115"/>
      <c r="BX182" s="115"/>
      <c r="BY182" s="115"/>
      <c r="BZ182" s="115"/>
      <c r="CA182" s="115"/>
      <c r="CB182" s="115"/>
      <c r="CC182" s="115"/>
      <c r="CD182" s="115"/>
      <c r="CE182" s="115"/>
      <c r="CF182" s="115"/>
      <c r="CG182" s="115"/>
      <c r="CH182" s="115"/>
      <c r="CI182" s="115"/>
      <c r="CJ182" s="115"/>
      <c r="CK182" s="115"/>
      <c r="CL182" s="115"/>
      <c r="CM182" s="115"/>
      <c r="CN182" s="115"/>
      <c r="CO182" s="115"/>
      <c r="CP182" s="115"/>
      <c r="CQ182" s="115"/>
      <c r="CR182" s="115"/>
      <c r="CS182" s="115"/>
      <c r="CT182" s="115"/>
      <c r="CU182" s="115"/>
      <c r="CV182" s="115"/>
      <c r="CW182" s="115"/>
      <c r="CX182" s="115"/>
      <c r="CY182" s="115"/>
      <c r="CZ182" s="115"/>
      <c r="DA182" s="115"/>
      <c r="DB182" s="115"/>
      <c r="DC182" s="115"/>
      <c r="DD182" s="115"/>
      <c r="DE182" s="115"/>
      <c r="DF182" s="115"/>
      <c r="DG182" s="115"/>
      <c r="DH182" s="115"/>
      <c r="DI182" s="115"/>
      <c r="DJ182" s="115"/>
      <c r="DK182" s="115"/>
      <c r="DL182" s="115"/>
      <c r="DM182" s="115"/>
      <c r="DN182" s="172"/>
      <c r="DO182" s="115"/>
      <c r="DP182" s="115"/>
      <c r="DQ182" s="115"/>
      <c r="DR182" s="115"/>
      <c r="DS182" s="115"/>
      <c r="DT182" s="115"/>
      <c r="DU182" s="115"/>
      <c r="DV182" s="115"/>
      <c r="DW182" s="250"/>
      <c r="DX182" s="115"/>
      <c r="DY182" s="115"/>
      <c r="DZ182" s="115"/>
      <c r="EA182" s="115"/>
      <c r="EB182" s="115"/>
      <c r="EC182" s="115"/>
      <c r="ED182" s="115"/>
      <c r="EE182" s="161"/>
      <c r="EF182" s="262"/>
      <c r="EG182" s="161"/>
      <c r="EH182" s="129"/>
      <c r="EI182" s="129"/>
      <c r="EJ182" s="129"/>
      <c r="EK182" s="129"/>
      <c r="EL182" s="129"/>
      <c r="EM182" s="129"/>
      <c r="EN182" s="129"/>
      <c r="EO182" s="129"/>
      <c r="EP182" s="153"/>
      <c r="EQ182" s="153"/>
      <c r="ER182" s="129"/>
      <c r="ES182" s="129"/>
      <c r="ET182" s="129"/>
      <c r="EU182" s="129"/>
      <c r="EV182" s="129"/>
      <c r="EW182" s="129"/>
      <c r="EX182" s="129"/>
      <c r="EY182" s="129"/>
      <c r="EZ182" s="129"/>
      <c r="FA182" s="129"/>
      <c r="FB182" s="129"/>
      <c r="FC182" s="129"/>
      <c r="FD182" s="129"/>
      <c r="FE182" s="129"/>
      <c r="FF182" s="129"/>
      <c r="FG182" s="129"/>
      <c r="FH182" s="129"/>
      <c r="FI182" s="129"/>
      <c r="FJ182" s="129"/>
      <c r="FK182" s="129"/>
      <c r="FL182" s="129"/>
      <c r="FM182" s="129"/>
      <c r="FN182" s="129"/>
      <c r="FO182" s="129"/>
      <c r="FP182" s="129"/>
      <c r="FQ182" s="129"/>
      <c r="FR182" s="129"/>
      <c r="FS182" s="129"/>
      <c r="FT182" s="129"/>
      <c r="FU182" s="129"/>
      <c r="FV182" s="129"/>
      <c r="FW182" s="129"/>
      <c r="FX182" s="129"/>
      <c r="FY182" s="129"/>
      <c r="FZ182" s="129"/>
      <c r="GA182" s="129"/>
      <c r="GB182" s="129"/>
      <c r="GC182" s="129"/>
      <c r="GD182" s="129"/>
      <c r="GE182" s="129"/>
      <c r="GF182" s="129"/>
      <c r="GG182" s="129"/>
      <c r="GH182" s="129"/>
      <c r="GI182" s="129"/>
      <c r="GJ182" s="129"/>
      <c r="GK182" s="129"/>
      <c r="GL182" s="129"/>
      <c r="GM182" s="129"/>
      <c r="GN182" s="129"/>
      <c r="GO182" s="129"/>
      <c r="GP182" s="129"/>
      <c r="GQ182" s="129"/>
      <c r="GR182" s="129"/>
      <c r="GS182" s="129"/>
      <c r="GT182" s="129"/>
      <c r="GU182" s="129"/>
      <c r="GV182" s="129"/>
      <c r="GW182" s="129"/>
      <c r="GX182" s="129"/>
      <c r="GY182" s="129"/>
      <c r="GZ182" s="129"/>
      <c r="HA182" s="129"/>
      <c r="HB182" s="129"/>
      <c r="HC182" s="129"/>
      <c r="HD182" s="186"/>
      <c r="HE182" s="129"/>
      <c r="HF182" s="129"/>
      <c r="HG182" s="129"/>
      <c r="HH182" s="129"/>
      <c r="HI182" s="129"/>
      <c r="HJ182" s="129"/>
      <c r="HK182" s="129"/>
      <c r="HL182" s="129"/>
      <c r="HM182" s="129"/>
      <c r="HN182" s="129"/>
      <c r="HO182" s="129"/>
      <c r="HP182" s="129"/>
      <c r="HQ182" s="129"/>
      <c r="HR182" s="129"/>
      <c r="HS182" s="129"/>
      <c r="HT182" s="129"/>
      <c r="HU182" s="129"/>
      <c r="HV182" s="129"/>
      <c r="HW182" s="129"/>
      <c r="HX182" s="129"/>
      <c r="HY182" s="129"/>
      <c r="HZ182" s="129"/>
      <c r="IA182" s="129"/>
      <c r="IB182" s="129"/>
      <c r="IC182" s="129"/>
      <c r="ID182" s="129"/>
      <c r="IE182" s="129"/>
      <c r="IF182" s="129"/>
      <c r="IG182" s="129"/>
      <c r="IH182" s="129"/>
      <c r="II182" s="129"/>
      <c r="IJ182" s="129"/>
      <c r="IK182" s="129"/>
      <c r="IL182" s="177"/>
      <c r="IM182" s="129"/>
      <c r="IN182" s="129"/>
      <c r="IO182" s="129"/>
      <c r="IP182" s="129"/>
      <c r="IQ182" s="129"/>
      <c r="IR182" s="266"/>
      <c r="IS182" s="266"/>
      <c r="IT182" s="266"/>
      <c r="IU182" s="142"/>
      <c r="IV182" s="142"/>
      <c r="IW182" s="142"/>
      <c r="IX182" s="142"/>
      <c r="IY182" s="142"/>
      <c r="IZ182" s="142"/>
      <c r="JA182" s="142"/>
      <c r="JB182" s="142"/>
      <c r="JC182" s="154"/>
      <c r="JD182" s="154"/>
      <c r="JE182" s="142"/>
      <c r="JF182" s="142"/>
      <c r="JG182" s="142"/>
      <c r="JH182" s="142"/>
      <c r="JI182" s="142"/>
      <c r="JJ182" s="142"/>
      <c r="JK182" s="142"/>
      <c r="JL182" s="142"/>
      <c r="JM182" s="142"/>
      <c r="JN182" s="142"/>
      <c r="JO182" s="142"/>
      <c r="JP182" s="142"/>
      <c r="JQ182" s="142"/>
      <c r="JR182" s="142"/>
      <c r="JS182" s="142"/>
      <c r="JT182" s="142"/>
      <c r="JU182" s="142"/>
      <c r="JV182" s="142"/>
      <c r="JW182" s="142"/>
      <c r="JX182" s="142"/>
      <c r="JY182" s="142"/>
      <c r="JZ182" s="142"/>
      <c r="KA182" s="142"/>
      <c r="KB182" s="142"/>
      <c r="KC182" s="142"/>
      <c r="KD182" s="142"/>
      <c r="KE182" s="142"/>
      <c r="KF182" s="142"/>
      <c r="KG182" s="142"/>
      <c r="KH182" s="142"/>
      <c r="KI182" s="142"/>
      <c r="KJ182" s="142"/>
      <c r="KK182" s="142"/>
      <c r="KL182" s="142"/>
      <c r="KM182" s="142"/>
      <c r="KN182" s="142"/>
      <c r="KO182" s="142"/>
      <c r="KP182" s="142"/>
      <c r="KQ182" s="142"/>
      <c r="KR182" s="142"/>
      <c r="KS182" s="142"/>
      <c r="KT182" s="142"/>
      <c r="KU182" s="142"/>
      <c r="KV182" s="142"/>
      <c r="KW182" s="142"/>
      <c r="KX182" s="142"/>
      <c r="KY182" s="142"/>
      <c r="KZ182" s="142"/>
      <c r="LA182" s="142"/>
      <c r="LB182" s="142"/>
      <c r="LC182" s="142"/>
      <c r="LD182" s="142"/>
      <c r="LE182" s="142"/>
      <c r="LF182" s="142"/>
      <c r="LG182" s="142"/>
      <c r="LH182" s="142"/>
      <c r="LI182" s="142"/>
      <c r="LJ182" s="142"/>
      <c r="LK182" s="142"/>
      <c r="LL182" s="142"/>
      <c r="LM182" s="142"/>
      <c r="LN182" s="142"/>
      <c r="LO182" s="142"/>
      <c r="LP182" s="142"/>
      <c r="LQ182" s="194"/>
      <c r="LR182" s="142"/>
      <c r="LS182" s="142"/>
      <c r="LT182" s="142"/>
      <c r="LU182" s="142"/>
      <c r="LV182" s="142"/>
      <c r="LW182" s="142"/>
      <c r="LX182" s="142"/>
      <c r="LY182" s="142"/>
      <c r="LZ182" s="142"/>
      <c r="MA182" s="142"/>
      <c r="MB182" s="142"/>
      <c r="MC182" s="142"/>
      <c r="MD182" s="142"/>
      <c r="ME182" s="142"/>
      <c r="MF182" s="142"/>
      <c r="MG182" s="142"/>
      <c r="MH182" s="142"/>
      <c r="MI182" s="142"/>
      <c r="MJ182" s="142"/>
      <c r="MK182" s="142"/>
      <c r="ML182" s="142"/>
      <c r="MM182" s="142"/>
      <c r="MN182" s="142"/>
      <c r="MO182" s="142"/>
      <c r="MP182" s="142"/>
      <c r="MQ182" s="142"/>
      <c r="MR182" s="142"/>
      <c r="MS182" s="142"/>
      <c r="MT182" s="142"/>
      <c r="MU182" s="142"/>
      <c r="MV182" s="142"/>
      <c r="MW182" s="142"/>
      <c r="MX182" s="142"/>
      <c r="MY182" s="142"/>
      <c r="MZ182" s="142"/>
      <c r="NA182" s="181"/>
      <c r="NB182" s="142"/>
      <c r="NC182" s="142"/>
      <c r="ND182" s="142"/>
      <c r="NE182" s="271"/>
      <c r="NF182" s="271"/>
      <c r="NG182" s="271"/>
      <c r="NH182" s="128"/>
      <c r="NI182" s="128"/>
      <c r="NJ182" s="128"/>
      <c r="NK182" s="128"/>
      <c r="NL182" s="128"/>
      <c r="NM182" s="128"/>
      <c r="NN182" s="128"/>
      <c r="NO182" s="128"/>
      <c r="NP182" s="136"/>
      <c r="NQ182" s="136"/>
      <c r="NR182" s="128"/>
      <c r="NS182" s="128"/>
      <c r="NT182" s="128"/>
      <c r="NU182" s="128"/>
      <c r="NV182" s="128"/>
      <c r="NW182" s="128"/>
      <c r="NX182" s="128"/>
      <c r="NY182" s="128"/>
      <c r="NZ182" s="128"/>
      <c r="OA182" s="128"/>
      <c r="OB182" s="128"/>
      <c r="OC182" s="128"/>
      <c r="OD182" s="128"/>
      <c r="OE182" s="128"/>
      <c r="OF182" s="128"/>
      <c r="OG182" s="128"/>
      <c r="OH182" s="128"/>
      <c r="OI182" s="128"/>
      <c r="OJ182" s="128"/>
      <c r="OK182" s="128"/>
      <c r="OL182" s="128"/>
      <c r="OM182" s="128"/>
      <c r="ON182" s="128"/>
      <c r="OO182" s="128"/>
      <c r="OP182" s="128"/>
      <c r="OQ182" s="128"/>
      <c r="OR182" s="128"/>
      <c r="OS182" s="128"/>
      <c r="OT182" s="128"/>
      <c r="OU182" s="128"/>
      <c r="OV182" s="128"/>
      <c r="OW182" s="128"/>
      <c r="OX182" s="128"/>
      <c r="OY182" s="128"/>
      <c r="OZ182" s="128"/>
      <c r="PA182" s="128"/>
      <c r="PB182" s="128"/>
      <c r="PC182" s="128"/>
      <c r="PD182" s="128"/>
      <c r="PE182" s="128"/>
      <c r="PF182" s="128"/>
      <c r="PG182" s="128"/>
      <c r="PH182" s="128"/>
      <c r="PI182" s="128"/>
      <c r="PJ182" s="128"/>
      <c r="PK182" s="128"/>
      <c r="PL182" s="128"/>
      <c r="PM182" s="128"/>
      <c r="PN182" s="128"/>
      <c r="PO182" s="128"/>
      <c r="PP182" s="128"/>
      <c r="PQ182" s="128"/>
      <c r="PR182" s="128"/>
      <c r="PS182" s="128"/>
      <c r="PT182" s="128"/>
      <c r="PU182" s="128"/>
      <c r="PV182" s="128"/>
      <c r="PW182" s="128"/>
      <c r="PX182" s="128"/>
      <c r="PY182" s="128"/>
      <c r="PZ182" s="128"/>
      <c r="QA182" s="128"/>
      <c r="QB182" s="128"/>
      <c r="QC182" s="128"/>
      <c r="QD182" s="198"/>
      <c r="QE182" s="128"/>
      <c r="QF182" s="128"/>
      <c r="QG182" s="128"/>
      <c r="QH182" s="128"/>
      <c r="QI182" s="128"/>
      <c r="QJ182" s="128"/>
      <c r="QK182" s="128"/>
      <c r="QL182" s="128"/>
      <c r="QM182" s="128"/>
      <c r="QN182" s="128"/>
      <c r="QO182" s="128"/>
      <c r="QP182" s="128"/>
      <c r="QQ182" s="128"/>
      <c r="QR182" s="128"/>
      <c r="QS182" s="128"/>
      <c r="QT182" s="128"/>
      <c r="QU182" s="128"/>
      <c r="QV182" s="128"/>
      <c r="QW182" s="128"/>
      <c r="QX182" s="128"/>
      <c r="QY182" s="128"/>
      <c r="QZ182" s="128"/>
      <c r="RA182" s="128"/>
      <c r="RB182" s="128"/>
      <c r="RC182" s="128"/>
      <c r="RD182" s="128"/>
      <c r="RE182" s="128"/>
      <c r="RF182" s="128"/>
      <c r="RG182" s="128"/>
      <c r="RH182" s="128"/>
      <c r="RI182" s="128"/>
      <c r="RJ182" s="128"/>
      <c r="RK182" s="128"/>
      <c r="RL182" s="128"/>
      <c r="RM182" s="128"/>
      <c r="RN182" s="128"/>
      <c r="RO182" s="128"/>
      <c r="RP182" s="128"/>
      <c r="RQ182" s="128"/>
      <c r="RR182" s="105"/>
      <c r="RS182" s="113"/>
      <c r="RT182" s="105"/>
      <c r="RU182" s="105"/>
      <c r="RV182" s="105"/>
      <c r="RW182" s="105"/>
      <c r="RX182" s="105"/>
      <c r="RY182" s="105"/>
      <c r="RZ182" s="105"/>
      <c r="SA182" s="105"/>
      <c r="SB182" s="105"/>
      <c r="SC182" s="105"/>
      <c r="SD182" s="106"/>
      <c r="SE182" s="106"/>
      <c r="SF182" s="106"/>
      <c r="SG182" s="106"/>
      <c r="SH182" s="107"/>
      <c r="SI182" s="107"/>
      <c r="SJ182" s="107"/>
      <c r="SK182" s="107"/>
      <c r="SL182" s="108"/>
      <c r="SM182" s="109"/>
      <c r="SN182" s="109"/>
      <c r="SO182" s="109"/>
      <c r="SP182" s="109"/>
      <c r="SQ182" s="110"/>
      <c r="SR182" s="110"/>
      <c r="SS182" s="110"/>
      <c r="ST182" s="110"/>
      <c r="SU182" s="111"/>
      <c r="SV182" s="111"/>
      <c r="SW182" s="111"/>
      <c r="SX182" s="111"/>
      <c r="SY182" s="162"/>
      <c r="SZ182" s="162"/>
    </row>
    <row r="183" spans="1:520">
      <c r="IR183" s="267"/>
      <c r="IS183" s="267"/>
      <c r="IT183" s="267"/>
      <c r="IU183" s="147"/>
      <c r="IV183" s="147"/>
      <c r="IW183" s="147"/>
      <c r="IX183" s="147"/>
      <c r="IY183" s="147"/>
      <c r="IZ183" s="147"/>
      <c r="JA183" s="147"/>
      <c r="JB183" s="147"/>
      <c r="JC183" s="148"/>
      <c r="JD183" s="148"/>
      <c r="JE183" s="147"/>
      <c r="JF183" s="147"/>
      <c r="JG183" s="147"/>
      <c r="JH183" s="147"/>
      <c r="JI183" s="147"/>
      <c r="JJ183" s="147"/>
      <c r="JK183" s="147"/>
      <c r="JL183" s="147"/>
      <c r="JM183" s="147"/>
      <c r="JN183" s="147"/>
      <c r="JO183" s="147"/>
      <c r="JP183" s="147"/>
      <c r="JQ183" s="147"/>
      <c r="JR183" s="147"/>
      <c r="JS183" s="147"/>
      <c r="JT183" s="147"/>
      <c r="JU183" s="147"/>
      <c r="JV183" s="147"/>
      <c r="JW183" s="147"/>
      <c r="JX183" s="147"/>
      <c r="JY183" s="147"/>
      <c r="JZ183" s="147"/>
      <c r="KA183" s="147"/>
      <c r="KB183" s="147"/>
      <c r="KC183" s="147"/>
      <c r="KD183" s="147"/>
      <c r="KE183" s="147"/>
      <c r="KF183" s="147"/>
      <c r="KG183" s="147"/>
      <c r="KH183" s="147"/>
      <c r="KI183" s="147"/>
      <c r="KJ183" s="147"/>
      <c r="KK183" s="147"/>
      <c r="KL183" s="147"/>
      <c r="KM183" s="147"/>
      <c r="KN183" s="147"/>
      <c r="KO183" s="147"/>
      <c r="KP183" s="147"/>
      <c r="KQ183" s="147"/>
      <c r="KR183" s="147"/>
      <c r="KS183" s="147"/>
      <c r="KT183" s="147"/>
      <c r="KU183" s="147"/>
      <c r="KV183" s="147"/>
      <c r="KW183" s="147"/>
      <c r="KX183" s="147"/>
      <c r="KY183" s="147"/>
      <c r="KZ183" s="147"/>
      <c r="LA183" s="147"/>
      <c r="LB183" s="147"/>
      <c r="LC183" s="147"/>
      <c r="LD183" s="147"/>
      <c r="LE183" s="147"/>
      <c r="LF183" s="147"/>
      <c r="LG183" s="147"/>
      <c r="LH183" s="147"/>
      <c r="LI183" s="147"/>
      <c r="LJ183" s="147"/>
      <c r="LK183" s="147"/>
      <c r="LL183" s="147"/>
      <c r="LM183" s="147"/>
      <c r="LN183" s="147"/>
      <c r="LO183" s="147"/>
      <c r="LP183" s="147"/>
      <c r="LQ183" s="195"/>
      <c r="LR183" s="147"/>
      <c r="LS183" s="147"/>
      <c r="LT183" s="147"/>
      <c r="LU183" s="147"/>
      <c r="LV183" s="147"/>
      <c r="LW183" s="147"/>
      <c r="LX183" s="147"/>
      <c r="LY183" s="147"/>
      <c r="LZ183" s="147"/>
      <c r="MA183" s="147"/>
      <c r="MB183" s="147"/>
      <c r="MC183" s="147"/>
      <c r="MD183" s="147"/>
      <c r="ME183" s="147"/>
      <c r="MF183" s="147"/>
      <c r="MG183" s="147"/>
      <c r="MH183" s="147"/>
      <c r="MI183" s="147"/>
      <c r="MJ183" s="147"/>
      <c r="MK183" s="147"/>
      <c r="ML183" s="147"/>
      <c r="MM183" s="147"/>
      <c r="MN183" s="147"/>
      <c r="MO183" s="147"/>
      <c r="MP183" s="147"/>
      <c r="MQ183" s="147"/>
      <c r="MR183" s="147"/>
      <c r="MS183" s="147"/>
      <c r="MT183" s="147"/>
      <c r="MU183" s="147"/>
      <c r="MV183" s="147"/>
      <c r="MW183" s="147"/>
      <c r="MX183" s="147"/>
      <c r="MY183" s="147"/>
      <c r="MZ183" s="147"/>
      <c r="NA183" s="182"/>
      <c r="NB183" s="147"/>
      <c r="NC183" s="147"/>
      <c r="ND183" s="147"/>
      <c r="NE183" s="272"/>
      <c r="NF183" s="272"/>
      <c r="NG183" s="272"/>
      <c r="NH183" s="135"/>
      <c r="NI183" s="135"/>
      <c r="NJ183" s="135"/>
      <c r="NK183" s="135"/>
      <c r="NL183" s="135"/>
      <c r="NM183" s="135"/>
      <c r="NN183" s="135"/>
      <c r="NO183" s="135"/>
      <c r="NP183" s="134"/>
      <c r="NQ183" s="134"/>
      <c r="NR183" s="135"/>
      <c r="NS183" s="135"/>
      <c r="NT183" s="135"/>
      <c r="NU183" s="135"/>
      <c r="NV183" s="135"/>
      <c r="NW183" s="135"/>
      <c r="NX183" s="135"/>
      <c r="NY183" s="135"/>
      <c r="NZ183" s="135"/>
      <c r="OA183" s="135"/>
      <c r="OB183" s="135"/>
      <c r="OC183" s="135"/>
      <c r="OD183" s="135"/>
      <c r="OE183" s="135"/>
      <c r="OF183" s="135"/>
      <c r="OG183" s="135"/>
      <c r="OH183" s="135"/>
      <c r="OI183" s="135"/>
      <c r="OJ183" s="135"/>
      <c r="OK183" s="135"/>
      <c r="OL183" s="135"/>
      <c r="OM183" s="135"/>
      <c r="ON183" s="135"/>
      <c r="OO183" s="135"/>
      <c r="OP183" s="135"/>
      <c r="OQ183" s="135"/>
      <c r="OR183" s="135"/>
      <c r="OS183" s="135"/>
      <c r="OT183" s="135"/>
      <c r="OU183" s="135"/>
      <c r="OV183" s="135"/>
      <c r="OW183" s="135"/>
      <c r="OX183" s="135"/>
      <c r="OY183" s="135"/>
      <c r="OZ183" s="135"/>
      <c r="PA183" s="135"/>
      <c r="PB183" s="135"/>
      <c r="PC183" s="135"/>
      <c r="PD183" s="135"/>
      <c r="PE183" s="135"/>
      <c r="PF183" s="135"/>
      <c r="PG183" s="135"/>
      <c r="PH183" s="135"/>
      <c r="PI183" s="135"/>
      <c r="PJ183" s="135"/>
      <c r="PK183" s="135"/>
      <c r="PL183" s="135"/>
      <c r="PM183" s="135"/>
      <c r="PN183" s="135"/>
      <c r="PO183" s="135"/>
      <c r="PP183" s="135"/>
      <c r="PQ183" s="135"/>
      <c r="PR183" s="135"/>
      <c r="PS183" s="135"/>
      <c r="PT183" s="135"/>
      <c r="PU183" s="135"/>
      <c r="PV183" s="135"/>
      <c r="PW183" s="135"/>
      <c r="PX183" s="135"/>
      <c r="PY183" s="135"/>
      <c r="PZ183" s="135"/>
      <c r="QA183" s="135"/>
      <c r="QB183" s="135"/>
      <c r="QC183" s="135"/>
      <c r="QD183" s="199"/>
      <c r="QE183" s="135"/>
      <c r="QF183" s="135"/>
      <c r="QG183" s="135"/>
      <c r="QH183" s="135"/>
      <c r="QI183" s="135"/>
      <c r="QJ183" s="135"/>
      <c r="QK183" s="135"/>
      <c r="QL183" s="135"/>
      <c r="QM183" s="135"/>
      <c r="QN183" s="135"/>
      <c r="QO183" s="135"/>
      <c r="QP183" s="135"/>
      <c r="QQ183" s="135"/>
      <c r="QR183" s="135"/>
      <c r="QS183" s="135"/>
      <c r="QT183" s="135"/>
      <c r="QU183" s="135"/>
      <c r="QV183" s="135"/>
      <c r="QW183" s="135"/>
      <c r="QX183" s="135"/>
      <c r="QY183" s="135"/>
      <c r="QZ183" s="135"/>
      <c r="RA183" s="135"/>
      <c r="RB183" s="135"/>
      <c r="RC183" s="135"/>
      <c r="RD183" s="135"/>
      <c r="RE183" s="135"/>
      <c r="RF183" s="135"/>
      <c r="RG183" s="135"/>
      <c r="RH183" s="135"/>
      <c r="RI183" s="135"/>
      <c r="RJ183" s="135"/>
      <c r="RK183" s="135"/>
      <c r="RL183" s="135"/>
      <c r="RM183" s="135"/>
      <c r="RN183" s="135"/>
      <c r="RO183" s="135"/>
      <c r="RP183" s="135"/>
      <c r="RQ183" s="135"/>
      <c r="SY183" s="95"/>
      <c r="SZ183" s="95"/>
    </row>
    <row r="184" spans="1:520">
      <c r="IR184" s="267"/>
      <c r="IS184" s="267"/>
      <c r="IT184" s="267"/>
      <c r="IU184" s="147"/>
      <c r="IV184" s="147"/>
      <c r="IW184" s="147"/>
      <c r="IX184" s="147"/>
      <c r="IY184" s="147"/>
      <c r="IZ184" s="147"/>
      <c r="JA184" s="147"/>
      <c r="JB184" s="147"/>
      <c r="JC184" s="148"/>
      <c r="JD184" s="148"/>
      <c r="JE184" s="147"/>
      <c r="JF184" s="147"/>
      <c r="JG184" s="147"/>
      <c r="JH184" s="147"/>
      <c r="JI184" s="147"/>
      <c r="JJ184" s="147"/>
      <c r="JK184" s="147"/>
      <c r="JL184" s="147"/>
      <c r="JM184" s="147"/>
      <c r="JN184" s="147"/>
      <c r="JO184" s="147"/>
      <c r="JP184" s="147"/>
      <c r="JQ184" s="147"/>
      <c r="JR184" s="147"/>
      <c r="JS184" s="147"/>
      <c r="JT184" s="147"/>
      <c r="JU184" s="147"/>
      <c r="JV184" s="147"/>
      <c r="JW184" s="147"/>
      <c r="JX184" s="147"/>
      <c r="JY184" s="147"/>
      <c r="JZ184" s="147"/>
      <c r="KA184" s="147"/>
      <c r="KB184" s="147"/>
      <c r="KC184" s="147"/>
      <c r="KD184" s="147"/>
      <c r="KE184" s="147"/>
      <c r="KF184" s="147"/>
      <c r="KG184" s="147"/>
      <c r="KH184" s="147"/>
      <c r="KI184" s="147"/>
      <c r="KJ184" s="147"/>
      <c r="KK184" s="147"/>
      <c r="KL184" s="147"/>
      <c r="KM184" s="147"/>
      <c r="KN184" s="147"/>
      <c r="KO184" s="147"/>
      <c r="KP184" s="147"/>
      <c r="KQ184" s="147"/>
      <c r="KR184" s="147"/>
      <c r="KS184" s="147"/>
      <c r="KT184" s="147"/>
      <c r="KU184" s="147"/>
      <c r="KV184" s="147"/>
      <c r="KW184" s="147"/>
      <c r="KX184" s="147"/>
      <c r="KY184" s="147"/>
      <c r="KZ184" s="147"/>
      <c r="LA184" s="147"/>
      <c r="LB184" s="147"/>
      <c r="LC184" s="147"/>
      <c r="LD184" s="147"/>
      <c r="LE184" s="147"/>
      <c r="LF184" s="147"/>
      <c r="LG184" s="147"/>
      <c r="LH184" s="147"/>
      <c r="LI184" s="147"/>
      <c r="LJ184" s="147"/>
      <c r="LK184" s="147"/>
      <c r="LL184" s="147"/>
      <c r="LM184" s="147"/>
      <c r="LN184" s="147"/>
      <c r="LO184" s="147"/>
      <c r="LP184" s="147"/>
      <c r="LQ184" s="195"/>
      <c r="LR184" s="147"/>
      <c r="LS184" s="147"/>
      <c r="LT184" s="147"/>
      <c r="LU184" s="147"/>
      <c r="LV184" s="147"/>
      <c r="LW184" s="147"/>
      <c r="LX184" s="147"/>
      <c r="LY184" s="147"/>
      <c r="LZ184" s="147"/>
      <c r="MA184" s="147"/>
      <c r="MB184" s="147"/>
      <c r="MC184" s="147"/>
      <c r="MD184" s="147"/>
      <c r="ME184" s="147"/>
      <c r="MF184" s="147"/>
      <c r="MG184" s="147"/>
      <c r="MH184" s="147"/>
      <c r="MI184" s="147"/>
      <c r="MJ184" s="147"/>
      <c r="MK184" s="147"/>
      <c r="ML184" s="147"/>
      <c r="MM184" s="147"/>
      <c r="MN184" s="147"/>
      <c r="MO184" s="147"/>
      <c r="MP184" s="147"/>
      <c r="MQ184" s="147"/>
      <c r="MR184" s="147"/>
      <c r="MS184" s="147"/>
      <c r="MT184" s="147"/>
      <c r="MU184" s="147"/>
      <c r="MV184" s="147"/>
      <c r="MW184" s="147"/>
      <c r="MX184" s="147"/>
      <c r="MY184" s="147"/>
      <c r="MZ184" s="147"/>
      <c r="NA184" s="182"/>
      <c r="NB184" s="147"/>
      <c r="NC184" s="147"/>
      <c r="ND184" s="147"/>
      <c r="NE184" s="272"/>
      <c r="NF184" s="272"/>
      <c r="NG184" s="272"/>
      <c r="NH184" s="135"/>
      <c r="NI184" s="135"/>
      <c r="NJ184" s="135"/>
      <c r="NK184" s="135"/>
      <c r="NL184" s="135"/>
      <c r="NM184" s="135"/>
      <c r="NN184" s="135"/>
      <c r="NO184" s="135"/>
      <c r="NP184" s="134"/>
      <c r="NQ184" s="134"/>
      <c r="NR184" s="135"/>
      <c r="NS184" s="135"/>
      <c r="NT184" s="135"/>
      <c r="NU184" s="135"/>
      <c r="NV184" s="135"/>
      <c r="NW184" s="135"/>
      <c r="NX184" s="135"/>
      <c r="NY184" s="135"/>
      <c r="NZ184" s="135"/>
      <c r="OA184" s="135"/>
      <c r="OB184" s="135"/>
      <c r="OC184" s="135"/>
      <c r="OD184" s="135"/>
      <c r="OE184" s="135"/>
      <c r="OF184" s="135"/>
      <c r="OG184" s="135"/>
      <c r="OH184" s="135"/>
      <c r="OI184" s="135"/>
      <c r="OJ184" s="135"/>
      <c r="OK184" s="135"/>
      <c r="OL184" s="135"/>
      <c r="OM184" s="135"/>
      <c r="ON184" s="135"/>
      <c r="OO184" s="135"/>
      <c r="OP184" s="135"/>
      <c r="OQ184" s="135"/>
      <c r="OR184" s="135"/>
      <c r="OS184" s="135"/>
      <c r="OT184" s="135"/>
      <c r="OU184" s="135"/>
      <c r="OV184" s="135"/>
      <c r="OW184" s="135"/>
      <c r="OX184" s="135"/>
      <c r="OY184" s="135"/>
      <c r="OZ184" s="135"/>
      <c r="PA184" s="135"/>
      <c r="PB184" s="135"/>
      <c r="PC184" s="135"/>
      <c r="PD184" s="135"/>
      <c r="PE184" s="135"/>
      <c r="PF184" s="135"/>
      <c r="PG184" s="135"/>
      <c r="PH184" s="135"/>
      <c r="PI184" s="135"/>
      <c r="PJ184" s="135"/>
      <c r="PK184" s="135"/>
      <c r="PL184" s="135"/>
      <c r="PM184" s="135"/>
      <c r="PN184" s="135"/>
      <c r="PO184" s="135"/>
      <c r="PP184" s="135"/>
      <c r="PQ184" s="135"/>
      <c r="PR184" s="135"/>
      <c r="PS184" s="135"/>
      <c r="PT184" s="135"/>
      <c r="PU184" s="135"/>
      <c r="PV184" s="135"/>
      <c r="PW184" s="135"/>
      <c r="PX184" s="135"/>
      <c r="PY184" s="135"/>
      <c r="PZ184" s="135"/>
      <c r="QA184" s="135"/>
      <c r="QB184" s="135"/>
      <c r="QC184" s="135"/>
      <c r="QD184" s="199"/>
      <c r="QE184" s="135"/>
      <c r="QF184" s="135"/>
      <c r="QG184" s="135"/>
      <c r="QH184" s="135"/>
      <c r="QI184" s="135"/>
      <c r="QJ184" s="135"/>
      <c r="QK184" s="135"/>
      <c r="QL184" s="135"/>
      <c r="QM184" s="135"/>
      <c r="QN184" s="135"/>
      <c r="QO184" s="135"/>
      <c r="QP184" s="135"/>
      <c r="QQ184" s="135"/>
      <c r="QR184" s="135"/>
      <c r="QS184" s="135"/>
      <c r="QT184" s="135"/>
      <c r="QU184" s="135"/>
      <c r="QV184" s="135"/>
      <c r="QW184" s="135"/>
      <c r="QX184" s="135"/>
      <c r="QY184" s="135"/>
      <c r="QZ184" s="135"/>
      <c r="RA184" s="135"/>
      <c r="RB184" s="135"/>
      <c r="RC184" s="135"/>
      <c r="RD184" s="135"/>
      <c r="RE184" s="135"/>
      <c r="RF184" s="135"/>
      <c r="RG184" s="135"/>
      <c r="RH184" s="135"/>
      <c r="RI184" s="135"/>
      <c r="RJ184" s="135"/>
      <c r="RK184" s="135"/>
      <c r="RL184" s="135"/>
      <c r="RM184" s="135"/>
      <c r="RN184" s="135"/>
      <c r="RO184" s="135"/>
      <c r="RP184" s="135"/>
      <c r="RQ184" s="135"/>
      <c r="SY184" s="95"/>
      <c r="SZ184" s="95"/>
    </row>
    <row r="185" spans="1:520">
      <c r="IR185" s="267"/>
      <c r="IS185" s="267"/>
      <c r="IT185" s="267"/>
      <c r="IU185" s="147"/>
      <c r="IV185" s="147"/>
      <c r="IW185" s="147"/>
      <c r="IX185" s="147"/>
      <c r="IY185" s="147"/>
      <c r="IZ185" s="147"/>
      <c r="JA185" s="147"/>
      <c r="JB185" s="147"/>
      <c r="JC185" s="148"/>
      <c r="JD185" s="148"/>
      <c r="JE185" s="147"/>
      <c r="JF185" s="147"/>
      <c r="JG185" s="147"/>
      <c r="JH185" s="147"/>
      <c r="JI185" s="147"/>
      <c r="JJ185" s="147"/>
      <c r="JK185" s="147"/>
      <c r="JL185" s="147"/>
      <c r="JM185" s="147"/>
      <c r="JN185" s="147"/>
      <c r="JO185" s="147"/>
      <c r="JP185" s="147"/>
      <c r="JQ185" s="147"/>
      <c r="JR185" s="147"/>
      <c r="JS185" s="147"/>
      <c r="JT185" s="147"/>
      <c r="JU185" s="147"/>
      <c r="JV185" s="147"/>
      <c r="JW185" s="147"/>
      <c r="JX185" s="147"/>
      <c r="JY185" s="147"/>
      <c r="JZ185" s="147"/>
      <c r="KA185" s="147"/>
      <c r="KB185" s="147"/>
      <c r="KC185" s="147"/>
      <c r="KD185" s="147"/>
      <c r="KE185" s="147"/>
      <c r="KF185" s="147"/>
      <c r="KG185" s="147"/>
      <c r="KH185" s="147"/>
      <c r="KI185" s="147"/>
      <c r="KJ185" s="147"/>
      <c r="KK185" s="147"/>
      <c r="KL185" s="147"/>
      <c r="KM185" s="147"/>
      <c r="KN185" s="147"/>
      <c r="KO185" s="147"/>
      <c r="KP185" s="147"/>
      <c r="KQ185" s="147"/>
      <c r="KR185" s="147"/>
      <c r="KS185" s="147"/>
      <c r="KT185" s="147"/>
      <c r="KU185" s="147"/>
      <c r="KV185" s="147"/>
      <c r="KW185" s="147"/>
      <c r="KX185" s="147"/>
      <c r="KY185" s="147"/>
      <c r="KZ185" s="147"/>
      <c r="LA185" s="147"/>
      <c r="LB185" s="147"/>
      <c r="LC185" s="147"/>
      <c r="LD185" s="147"/>
      <c r="LE185" s="147"/>
      <c r="LF185" s="147"/>
      <c r="LG185" s="147"/>
      <c r="LH185" s="147"/>
      <c r="LI185" s="147"/>
      <c r="LJ185" s="147"/>
      <c r="LK185" s="147"/>
      <c r="LL185" s="147"/>
      <c r="LM185" s="147"/>
      <c r="LN185" s="147"/>
      <c r="LO185" s="147"/>
      <c r="LP185" s="147"/>
      <c r="LQ185" s="195"/>
      <c r="LR185" s="147"/>
      <c r="LS185" s="147"/>
      <c r="LT185" s="147"/>
      <c r="LU185" s="147"/>
      <c r="LV185" s="147"/>
      <c r="LW185" s="147"/>
      <c r="LX185" s="147"/>
      <c r="LY185" s="147"/>
      <c r="LZ185" s="147"/>
      <c r="MA185" s="147"/>
      <c r="MB185" s="147"/>
      <c r="MC185" s="147"/>
      <c r="MD185" s="147"/>
      <c r="ME185" s="147"/>
      <c r="MF185" s="147"/>
      <c r="MG185" s="147"/>
      <c r="MH185" s="147"/>
      <c r="MI185" s="147"/>
      <c r="MJ185" s="147"/>
      <c r="MK185" s="147"/>
      <c r="ML185" s="147"/>
      <c r="MM185" s="147"/>
      <c r="MN185" s="147"/>
      <c r="MO185" s="147"/>
      <c r="MP185" s="147"/>
      <c r="MQ185" s="147"/>
      <c r="MR185" s="147"/>
      <c r="MS185" s="147"/>
      <c r="MT185" s="147"/>
      <c r="MU185" s="147"/>
      <c r="MV185" s="147"/>
      <c r="MW185" s="147"/>
      <c r="MX185" s="147"/>
      <c r="MY185" s="147"/>
      <c r="MZ185" s="147"/>
      <c r="NA185" s="182"/>
      <c r="NB185" s="147"/>
      <c r="NC185" s="147"/>
      <c r="ND185" s="147"/>
      <c r="NE185" s="272"/>
      <c r="NF185" s="272"/>
      <c r="NG185" s="272"/>
      <c r="NH185" s="135"/>
      <c r="NI185" s="135"/>
      <c r="NJ185" s="135"/>
      <c r="NK185" s="135"/>
      <c r="NL185" s="135"/>
      <c r="NM185" s="135"/>
      <c r="NN185" s="135"/>
      <c r="NO185" s="135"/>
      <c r="NP185" s="134"/>
      <c r="NQ185" s="134"/>
      <c r="NR185" s="135"/>
      <c r="NS185" s="135"/>
      <c r="NT185" s="135"/>
      <c r="NU185" s="135"/>
      <c r="NV185" s="135"/>
      <c r="NW185" s="135"/>
      <c r="NX185" s="135"/>
      <c r="NY185" s="135"/>
      <c r="NZ185" s="135"/>
      <c r="OA185" s="135"/>
      <c r="OB185" s="135"/>
      <c r="OC185" s="135"/>
      <c r="OD185" s="135"/>
      <c r="OE185" s="135"/>
      <c r="OF185" s="135"/>
      <c r="OG185" s="135"/>
      <c r="OH185" s="135"/>
      <c r="OI185" s="135"/>
      <c r="OJ185" s="135"/>
      <c r="OK185" s="135"/>
      <c r="OL185" s="135"/>
      <c r="OM185" s="135"/>
      <c r="ON185" s="135"/>
      <c r="OO185" s="135"/>
      <c r="OP185" s="135"/>
      <c r="OQ185" s="135"/>
      <c r="OR185" s="135"/>
      <c r="OS185" s="135"/>
      <c r="OT185" s="135"/>
      <c r="OU185" s="135"/>
      <c r="OV185" s="135"/>
      <c r="OW185" s="135"/>
      <c r="OX185" s="135"/>
      <c r="OY185" s="135"/>
      <c r="OZ185" s="135"/>
      <c r="PA185" s="135"/>
      <c r="PB185" s="135"/>
      <c r="PC185" s="135"/>
      <c r="PD185" s="135"/>
      <c r="PE185" s="135"/>
      <c r="PF185" s="135"/>
      <c r="PG185" s="135"/>
      <c r="PH185" s="135"/>
      <c r="PI185" s="135"/>
      <c r="PJ185" s="135"/>
      <c r="PK185" s="135"/>
      <c r="PL185" s="135"/>
      <c r="PM185" s="135"/>
      <c r="PN185" s="135"/>
      <c r="PO185" s="135"/>
      <c r="PP185" s="135"/>
      <c r="PQ185" s="135"/>
      <c r="PR185" s="135"/>
      <c r="PS185" s="135"/>
      <c r="PT185" s="135"/>
      <c r="PU185" s="135"/>
      <c r="PV185" s="135"/>
      <c r="PW185" s="135"/>
      <c r="PX185" s="135"/>
      <c r="PY185" s="135"/>
      <c r="PZ185" s="135"/>
      <c r="QA185" s="135"/>
      <c r="QB185" s="135"/>
      <c r="QC185" s="135"/>
      <c r="QD185" s="199"/>
      <c r="QE185" s="135"/>
      <c r="QF185" s="135"/>
      <c r="QG185" s="135"/>
      <c r="QH185" s="135"/>
      <c r="QI185" s="135"/>
      <c r="QJ185" s="135"/>
      <c r="QK185" s="135"/>
      <c r="QL185" s="135"/>
      <c r="QM185" s="135"/>
      <c r="QN185" s="135"/>
      <c r="QO185" s="135"/>
      <c r="QP185" s="135"/>
      <c r="QQ185" s="135"/>
      <c r="QR185" s="135"/>
      <c r="QS185" s="135"/>
      <c r="QT185" s="135"/>
      <c r="QU185" s="135"/>
      <c r="QV185" s="135"/>
      <c r="QW185" s="135"/>
      <c r="QX185" s="135"/>
      <c r="QY185" s="135"/>
      <c r="QZ185" s="135"/>
      <c r="RA185" s="135"/>
      <c r="RB185" s="135"/>
      <c r="RC185" s="135"/>
      <c r="RD185" s="135"/>
      <c r="RE185" s="135"/>
      <c r="RF185" s="135"/>
      <c r="RG185" s="135"/>
      <c r="RH185" s="135"/>
      <c r="RI185" s="135"/>
      <c r="RJ185" s="135"/>
      <c r="RK185" s="135"/>
      <c r="RL185" s="135"/>
      <c r="RM185" s="135"/>
      <c r="RN185" s="135"/>
      <c r="RO185" s="135"/>
      <c r="RP185" s="135"/>
      <c r="RQ185" s="135"/>
      <c r="SY185" s="95"/>
      <c r="SZ185" s="95"/>
    </row>
    <row r="186" spans="1:520">
      <c r="IR186" s="267"/>
      <c r="IS186" s="267"/>
      <c r="IT186" s="267"/>
      <c r="IU186" s="147"/>
      <c r="IV186" s="147"/>
      <c r="IW186" s="147"/>
      <c r="IX186" s="147"/>
      <c r="IY186" s="147"/>
      <c r="IZ186" s="147"/>
      <c r="JA186" s="147"/>
      <c r="JB186" s="147"/>
      <c r="JC186" s="148"/>
      <c r="JD186" s="148"/>
      <c r="JE186" s="147"/>
      <c r="JF186" s="147"/>
      <c r="JG186" s="147"/>
      <c r="JH186" s="147"/>
      <c r="JI186" s="147"/>
      <c r="JJ186" s="147"/>
      <c r="JK186" s="147"/>
      <c r="JL186" s="147"/>
      <c r="JM186" s="147"/>
      <c r="JN186" s="147"/>
      <c r="JO186" s="147"/>
      <c r="JP186" s="147"/>
      <c r="JQ186" s="147"/>
      <c r="JR186" s="147"/>
      <c r="JS186" s="147"/>
      <c r="JT186" s="147"/>
      <c r="JU186" s="147"/>
      <c r="JV186" s="147"/>
      <c r="JW186" s="147"/>
      <c r="JX186" s="147"/>
      <c r="JY186" s="147"/>
      <c r="JZ186" s="147"/>
      <c r="KA186" s="147"/>
      <c r="KB186" s="147"/>
      <c r="KC186" s="147"/>
      <c r="KD186" s="147"/>
      <c r="KE186" s="147"/>
      <c r="KF186" s="147"/>
      <c r="KG186" s="147"/>
      <c r="KH186" s="147"/>
      <c r="KI186" s="147"/>
      <c r="KJ186" s="147"/>
      <c r="KK186" s="147"/>
      <c r="KL186" s="147"/>
      <c r="KM186" s="147"/>
      <c r="KN186" s="147"/>
      <c r="KO186" s="147"/>
      <c r="KP186" s="147"/>
      <c r="KQ186" s="147"/>
      <c r="KR186" s="147"/>
      <c r="KS186" s="147"/>
      <c r="KT186" s="147"/>
      <c r="KU186" s="147"/>
      <c r="KV186" s="147"/>
      <c r="KW186" s="147"/>
      <c r="KX186" s="147"/>
      <c r="KY186" s="147"/>
      <c r="KZ186" s="147"/>
      <c r="LA186" s="147"/>
      <c r="LB186" s="147"/>
      <c r="LC186" s="147"/>
      <c r="LD186" s="147"/>
      <c r="LE186" s="147"/>
      <c r="LF186" s="147"/>
      <c r="LG186" s="147"/>
      <c r="LH186" s="147"/>
      <c r="LI186" s="147"/>
      <c r="LJ186" s="147"/>
      <c r="LK186" s="147"/>
      <c r="LL186" s="147"/>
      <c r="LM186" s="147"/>
      <c r="LN186" s="147"/>
      <c r="LO186" s="147"/>
      <c r="LP186" s="147"/>
      <c r="LQ186" s="195"/>
      <c r="LR186" s="147"/>
      <c r="LS186" s="147"/>
      <c r="LT186" s="147"/>
      <c r="LU186" s="147"/>
      <c r="LV186" s="147"/>
      <c r="LW186" s="147"/>
      <c r="LX186" s="147"/>
      <c r="LY186" s="147"/>
      <c r="LZ186" s="147"/>
      <c r="MA186" s="147"/>
      <c r="MB186" s="147"/>
      <c r="MC186" s="147"/>
      <c r="MD186" s="147"/>
      <c r="ME186" s="147"/>
      <c r="MF186" s="147"/>
      <c r="MG186" s="147"/>
      <c r="MH186" s="147"/>
      <c r="MI186" s="147"/>
      <c r="MJ186" s="147"/>
      <c r="MK186" s="147"/>
      <c r="ML186" s="147"/>
      <c r="MM186" s="147"/>
      <c r="MN186" s="147"/>
      <c r="MO186" s="147"/>
      <c r="MP186" s="147"/>
      <c r="MQ186" s="147"/>
      <c r="MR186" s="147"/>
      <c r="MS186" s="147"/>
      <c r="MT186" s="147"/>
      <c r="MU186" s="147"/>
      <c r="MV186" s="147"/>
      <c r="MW186" s="147"/>
      <c r="MX186" s="147"/>
      <c r="MY186" s="147"/>
      <c r="MZ186" s="147"/>
      <c r="NA186" s="182"/>
      <c r="NB186" s="147"/>
      <c r="NC186" s="147"/>
      <c r="ND186" s="147"/>
      <c r="NE186" s="272"/>
      <c r="NF186" s="272"/>
      <c r="NG186" s="272"/>
      <c r="NH186" s="135"/>
      <c r="NI186" s="135"/>
      <c r="NJ186" s="135"/>
      <c r="NK186" s="135"/>
      <c r="NL186" s="135"/>
      <c r="NM186" s="135"/>
      <c r="NN186" s="135"/>
      <c r="NO186" s="135"/>
      <c r="NP186" s="134"/>
      <c r="NQ186" s="134"/>
      <c r="NR186" s="135"/>
      <c r="NS186" s="135"/>
      <c r="NT186" s="135"/>
      <c r="NU186" s="135"/>
      <c r="NV186" s="135"/>
      <c r="NW186" s="135"/>
      <c r="NX186" s="135"/>
      <c r="NY186" s="135"/>
      <c r="NZ186" s="135"/>
      <c r="OA186" s="135"/>
      <c r="OB186" s="135"/>
      <c r="OC186" s="135"/>
      <c r="OD186" s="135"/>
      <c r="OE186" s="135"/>
      <c r="OF186" s="135"/>
      <c r="OG186" s="135"/>
      <c r="OH186" s="135"/>
      <c r="OI186" s="135"/>
      <c r="OJ186" s="135"/>
      <c r="OK186" s="135"/>
      <c r="OL186" s="135"/>
      <c r="OM186" s="135"/>
      <c r="ON186" s="135"/>
      <c r="OO186" s="135"/>
      <c r="OP186" s="135"/>
      <c r="OQ186" s="135"/>
      <c r="OR186" s="135"/>
      <c r="OS186" s="135"/>
      <c r="OT186" s="135"/>
      <c r="OU186" s="135"/>
      <c r="OV186" s="135"/>
      <c r="OW186" s="135"/>
      <c r="OX186" s="135"/>
      <c r="OY186" s="135"/>
      <c r="OZ186" s="135"/>
      <c r="PA186" s="135"/>
      <c r="PB186" s="135"/>
      <c r="PC186" s="135"/>
      <c r="PD186" s="135"/>
      <c r="PE186" s="135"/>
      <c r="PF186" s="135"/>
      <c r="PG186" s="135"/>
      <c r="PH186" s="135"/>
      <c r="PI186" s="135"/>
      <c r="PJ186" s="135"/>
      <c r="PK186" s="135"/>
      <c r="PL186" s="135"/>
      <c r="PM186" s="135"/>
      <c r="PN186" s="135"/>
      <c r="PO186" s="135"/>
      <c r="PP186" s="135"/>
      <c r="PQ186" s="135"/>
      <c r="PR186" s="135"/>
      <c r="PS186" s="135"/>
      <c r="PT186" s="135"/>
      <c r="PU186" s="135"/>
      <c r="PV186" s="135"/>
      <c r="PW186" s="135"/>
      <c r="PX186" s="135"/>
      <c r="PY186" s="135"/>
      <c r="PZ186" s="135"/>
      <c r="QA186" s="135"/>
      <c r="QB186" s="135"/>
      <c r="QC186" s="135"/>
      <c r="QD186" s="199"/>
      <c r="QE186" s="135"/>
      <c r="QF186" s="135"/>
      <c r="QG186" s="135"/>
      <c r="QH186" s="135"/>
      <c r="QI186" s="135"/>
      <c r="QJ186" s="135"/>
      <c r="QK186" s="135"/>
      <c r="QL186" s="135"/>
      <c r="QM186" s="135"/>
      <c r="QN186" s="135"/>
      <c r="QO186" s="135"/>
      <c r="QP186" s="135"/>
      <c r="QQ186" s="135"/>
      <c r="QR186" s="135"/>
      <c r="QS186" s="135"/>
      <c r="QT186" s="135"/>
      <c r="QU186" s="135"/>
      <c r="QV186" s="135"/>
      <c r="QW186" s="135"/>
      <c r="QX186" s="135"/>
      <c r="QY186" s="135"/>
      <c r="QZ186" s="135"/>
      <c r="RA186" s="135"/>
      <c r="RB186" s="135"/>
      <c r="RC186" s="135"/>
      <c r="RD186" s="135"/>
      <c r="RE186" s="135"/>
      <c r="RF186" s="135"/>
      <c r="RG186" s="135"/>
      <c r="RH186" s="135"/>
      <c r="RI186" s="135"/>
      <c r="RJ186" s="135"/>
      <c r="RK186" s="135"/>
      <c r="RL186" s="135"/>
      <c r="RM186" s="135"/>
      <c r="RN186" s="135"/>
      <c r="RO186" s="135"/>
      <c r="RP186" s="135"/>
      <c r="RQ186" s="135"/>
      <c r="SY186" s="95"/>
      <c r="SZ186" s="95"/>
    </row>
    <row r="187" spans="1:520">
      <c r="IR187" s="267"/>
      <c r="IS187" s="267"/>
      <c r="IT187" s="267"/>
      <c r="IU187" s="147"/>
      <c r="IV187" s="147"/>
      <c r="IW187" s="147"/>
      <c r="IX187" s="147"/>
      <c r="IY187" s="147"/>
      <c r="IZ187" s="147"/>
      <c r="JA187" s="147"/>
      <c r="JB187" s="147"/>
      <c r="JC187" s="148"/>
      <c r="JD187" s="148"/>
      <c r="JE187" s="147"/>
      <c r="JF187" s="147"/>
      <c r="JG187" s="147"/>
      <c r="JH187" s="147"/>
      <c r="JI187" s="147"/>
      <c r="JJ187" s="147"/>
      <c r="JK187" s="147"/>
      <c r="JL187" s="147"/>
      <c r="JM187" s="147"/>
      <c r="JN187" s="147"/>
      <c r="JO187" s="147"/>
      <c r="JP187" s="147"/>
      <c r="JQ187" s="147"/>
      <c r="JR187" s="147"/>
      <c r="JS187" s="147"/>
      <c r="JT187" s="147"/>
      <c r="JU187" s="147"/>
      <c r="JV187" s="147"/>
      <c r="JW187" s="147"/>
      <c r="JX187" s="147"/>
      <c r="JY187" s="147"/>
      <c r="JZ187" s="147"/>
      <c r="KA187" s="147"/>
      <c r="KB187" s="147"/>
      <c r="KC187" s="147"/>
      <c r="KD187" s="147"/>
      <c r="KE187" s="147"/>
      <c r="KF187" s="147"/>
      <c r="KG187" s="147"/>
      <c r="KH187" s="147"/>
      <c r="KI187" s="147"/>
      <c r="KJ187" s="147"/>
      <c r="KK187" s="147"/>
      <c r="KL187" s="147"/>
      <c r="KM187" s="147"/>
      <c r="KN187" s="147"/>
      <c r="KO187" s="147"/>
      <c r="KP187" s="147"/>
      <c r="KQ187" s="147"/>
      <c r="KR187" s="147"/>
      <c r="KS187" s="147"/>
      <c r="KT187" s="147"/>
      <c r="KU187" s="147"/>
      <c r="KV187" s="147"/>
      <c r="KW187" s="147"/>
      <c r="KX187" s="147"/>
      <c r="KY187" s="147"/>
      <c r="KZ187" s="147"/>
      <c r="LA187" s="147"/>
      <c r="LB187" s="147"/>
      <c r="LC187" s="147"/>
      <c r="LD187" s="147"/>
      <c r="LE187" s="147"/>
      <c r="LF187" s="147"/>
      <c r="LG187" s="147"/>
      <c r="LH187" s="147"/>
      <c r="LI187" s="147"/>
      <c r="LJ187" s="147"/>
      <c r="LK187" s="147"/>
      <c r="LL187" s="147"/>
      <c r="LM187" s="147"/>
      <c r="LN187" s="147"/>
      <c r="LO187" s="147"/>
      <c r="LP187" s="147"/>
      <c r="LQ187" s="195"/>
      <c r="LR187" s="147"/>
      <c r="LS187" s="147"/>
      <c r="LT187" s="147"/>
      <c r="LU187" s="147"/>
      <c r="LV187" s="147"/>
      <c r="LW187" s="147"/>
      <c r="LX187" s="147"/>
      <c r="LY187" s="147"/>
      <c r="LZ187" s="147"/>
      <c r="MA187" s="147"/>
      <c r="MB187" s="147"/>
      <c r="MC187" s="147"/>
      <c r="MD187" s="147"/>
      <c r="ME187" s="147"/>
      <c r="MF187" s="147"/>
      <c r="MG187" s="147"/>
      <c r="MH187" s="147"/>
      <c r="MI187" s="147"/>
      <c r="MJ187" s="147"/>
      <c r="MK187" s="147"/>
      <c r="ML187" s="147"/>
      <c r="MM187" s="147"/>
      <c r="MN187" s="147"/>
      <c r="MO187" s="147"/>
      <c r="MP187" s="147"/>
      <c r="MQ187" s="147"/>
      <c r="MR187" s="147"/>
      <c r="MS187" s="147"/>
      <c r="MT187" s="147"/>
      <c r="MU187" s="147"/>
      <c r="MV187" s="147"/>
      <c r="MW187" s="147"/>
      <c r="MX187" s="147"/>
      <c r="MY187" s="147"/>
      <c r="MZ187" s="147"/>
      <c r="NA187" s="182"/>
      <c r="NB187" s="147"/>
      <c r="NC187" s="147"/>
      <c r="ND187" s="147"/>
      <c r="NE187" s="272"/>
      <c r="NF187" s="272"/>
      <c r="NG187" s="272"/>
      <c r="NH187" s="135"/>
      <c r="NI187" s="135"/>
      <c r="NJ187" s="135"/>
      <c r="NK187" s="135"/>
      <c r="NL187" s="135"/>
      <c r="NM187" s="135"/>
      <c r="NN187" s="135"/>
      <c r="NO187" s="135"/>
      <c r="NP187" s="134"/>
      <c r="NQ187" s="134"/>
      <c r="NR187" s="135"/>
      <c r="NS187" s="135"/>
      <c r="NT187" s="135"/>
      <c r="NU187" s="135"/>
      <c r="NV187" s="135"/>
      <c r="NW187" s="135"/>
      <c r="NX187" s="135"/>
      <c r="NY187" s="135"/>
      <c r="NZ187" s="135"/>
      <c r="OA187" s="135"/>
      <c r="OB187" s="135"/>
      <c r="OC187" s="135"/>
      <c r="OD187" s="135"/>
      <c r="OE187" s="135"/>
      <c r="OF187" s="135"/>
      <c r="OG187" s="135"/>
      <c r="OH187" s="135"/>
      <c r="OI187" s="135"/>
      <c r="OJ187" s="135"/>
      <c r="OK187" s="135"/>
      <c r="OL187" s="135"/>
      <c r="OM187" s="135"/>
      <c r="ON187" s="135"/>
      <c r="OO187" s="135"/>
      <c r="OP187" s="135"/>
      <c r="OQ187" s="135"/>
      <c r="OR187" s="135"/>
      <c r="OS187" s="135"/>
      <c r="OT187" s="135"/>
      <c r="OU187" s="135"/>
      <c r="OV187" s="135"/>
      <c r="OW187" s="135"/>
      <c r="OX187" s="135"/>
      <c r="OY187" s="135"/>
      <c r="OZ187" s="135"/>
      <c r="PA187" s="135"/>
      <c r="PB187" s="135"/>
      <c r="PC187" s="135"/>
      <c r="PD187" s="135"/>
      <c r="PE187" s="135"/>
      <c r="PF187" s="135"/>
      <c r="PG187" s="135"/>
      <c r="PH187" s="135"/>
      <c r="PI187" s="135"/>
      <c r="PJ187" s="135"/>
      <c r="PK187" s="135"/>
      <c r="PL187" s="135"/>
      <c r="PM187" s="135"/>
      <c r="PN187" s="135"/>
      <c r="PO187" s="135"/>
      <c r="PP187" s="135"/>
      <c r="PQ187" s="135"/>
      <c r="PR187" s="135"/>
      <c r="PS187" s="135"/>
      <c r="PT187" s="135"/>
      <c r="PU187" s="135"/>
      <c r="PV187" s="135"/>
      <c r="PW187" s="135"/>
      <c r="PX187" s="135"/>
      <c r="PY187" s="135"/>
      <c r="PZ187" s="135"/>
      <c r="QA187" s="135"/>
      <c r="QB187" s="135"/>
      <c r="QC187" s="135"/>
      <c r="QD187" s="199"/>
      <c r="QE187" s="135"/>
      <c r="QF187" s="135"/>
      <c r="QG187" s="135"/>
      <c r="QH187" s="135"/>
      <c r="QI187" s="135"/>
      <c r="QJ187" s="135"/>
      <c r="QK187" s="135"/>
      <c r="QL187" s="135"/>
      <c r="QM187" s="135"/>
      <c r="QN187" s="135"/>
      <c r="QO187" s="135"/>
      <c r="QP187" s="135"/>
      <c r="QQ187" s="135"/>
      <c r="QR187" s="135"/>
      <c r="QS187" s="135"/>
      <c r="QT187" s="135"/>
      <c r="QU187" s="135"/>
      <c r="QV187" s="135"/>
      <c r="QW187" s="135"/>
      <c r="QX187" s="135"/>
      <c r="QY187" s="135"/>
      <c r="QZ187" s="135"/>
      <c r="RA187" s="135"/>
      <c r="RB187" s="135"/>
      <c r="RC187" s="135"/>
      <c r="RD187" s="135"/>
      <c r="RE187" s="135"/>
      <c r="RF187" s="135"/>
      <c r="RG187" s="135"/>
      <c r="RH187" s="135"/>
      <c r="RI187" s="135"/>
      <c r="RJ187" s="135"/>
      <c r="RK187" s="135"/>
      <c r="RL187" s="135"/>
      <c r="RM187" s="135"/>
      <c r="RN187" s="135"/>
      <c r="RO187" s="135"/>
      <c r="RP187" s="135"/>
      <c r="RQ187" s="135"/>
      <c r="SY187" s="95"/>
      <c r="SZ187" s="95"/>
    </row>
    <row r="188" spans="1:520">
      <c r="IR188" s="267"/>
      <c r="IS188" s="267"/>
      <c r="IT188" s="267"/>
      <c r="IU188" s="147"/>
      <c r="IV188" s="147"/>
      <c r="IW188" s="147"/>
      <c r="IX188" s="147"/>
      <c r="IY188" s="147"/>
      <c r="IZ188" s="147"/>
      <c r="JA188" s="147"/>
      <c r="JB188" s="147"/>
      <c r="JC188" s="148"/>
      <c r="JD188" s="148"/>
      <c r="JE188" s="147"/>
      <c r="JF188" s="147"/>
      <c r="JG188" s="147"/>
      <c r="JH188" s="147"/>
      <c r="JI188" s="147"/>
      <c r="JJ188" s="147"/>
      <c r="JK188" s="147"/>
      <c r="JL188" s="147"/>
      <c r="JM188" s="147"/>
      <c r="JN188" s="147"/>
      <c r="JO188" s="147"/>
      <c r="JP188" s="147"/>
      <c r="JQ188" s="147"/>
      <c r="JR188" s="147"/>
      <c r="JS188" s="147"/>
      <c r="JT188" s="147"/>
      <c r="JU188" s="147"/>
      <c r="JV188" s="147"/>
      <c r="JW188" s="147"/>
      <c r="JX188" s="147"/>
      <c r="JY188" s="147"/>
      <c r="JZ188" s="147"/>
      <c r="KA188" s="147"/>
      <c r="KB188" s="147"/>
      <c r="KC188" s="147"/>
      <c r="KD188" s="147"/>
      <c r="KE188" s="147"/>
      <c r="KF188" s="147"/>
      <c r="KG188" s="147"/>
      <c r="KH188" s="147"/>
      <c r="KI188" s="147"/>
      <c r="KJ188" s="147"/>
      <c r="KK188" s="147"/>
      <c r="KL188" s="147"/>
      <c r="KM188" s="147"/>
      <c r="KN188" s="147"/>
      <c r="KO188" s="147"/>
      <c r="KP188" s="147"/>
      <c r="KQ188" s="147"/>
      <c r="KR188" s="147"/>
      <c r="KS188" s="147"/>
      <c r="KT188" s="147"/>
      <c r="KU188" s="147"/>
      <c r="KV188" s="147"/>
      <c r="KW188" s="147"/>
      <c r="KX188" s="147"/>
      <c r="KY188" s="147"/>
      <c r="KZ188" s="147"/>
      <c r="LA188" s="147"/>
      <c r="LB188" s="147"/>
      <c r="LC188" s="147"/>
      <c r="LD188" s="147"/>
      <c r="LE188" s="147"/>
      <c r="LF188" s="147"/>
      <c r="LG188" s="147"/>
      <c r="LH188" s="147"/>
      <c r="LI188" s="147"/>
      <c r="LJ188" s="147"/>
      <c r="LK188" s="147"/>
      <c r="LL188" s="147"/>
      <c r="LM188" s="147"/>
      <c r="LN188" s="147"/>
      <c r="LO188" s="147"/>
      <c r="LP188" s="147"/>
      <c r="LQ188" s="195"/>
      <c r="LR188" s="147"/>
      <c r="LS188" s="147"/>
      <c r="LT188" s="147"/>
      <c r="LU188" s="147"/>
      <c r="LV188" s="147"/>
      <c r="LW188" s="147"/>
      <c r="LX188" s="147"/>
      <c r="LY188" s="147"/>
      <c r="LZ188" s="147"/>
      <c r="MA188" s="147"/>
      <c r="MB188" s="147"/>
      <c r="MC188" s="147"/>
      <c r="MD188" s="147"/>
      <c r="ME188" s="147"/>
      <c r="MF188" s="147"/>
      <c r="MG188" s="147"/>
      <c r="MH188" s="147"/>
      <c r="MI188" s="147"/>
      <c r="MJ188" s="147"/>
      <c r="MK188" s="147"/>
      <c r="ML188" s="147"/>
      <c r="MM188" s="147"/>
      <c r="MN188" s="147"/>
      <c r="MO188" s="147"/>
      <c r="MP188" s="147"/>
      <c r="MQ188" s="147"/>
      <c r="MR188" s="147"/>
      <c r="MS188" s="147"/>
      <c r="MT188" s="147"/>
      <c r="MU188" s="147"/>
      <c r="MV188" s="147"/>
      <c r="MW188" s="147"/>
      <c r="MX188" s="147"/>
      <c r="MY188" s="147"/>
      <c r="MZ188" s="147"/>
      <c r="NA188" s="182"/>
      <c r="NB188" s="147"/>
      <c r="NC188" s="147"/>
      <c r="ND188" s="147"/>
      <c r="NE188" s="272"/>
      <c r="NF188" s="272"/>
      <c r="NG188" s="272"/>
      <c r="NH188" s="135"/>
      <c r="NI188" s="135"/>
      <c r="NJ188" s="135"/>
      <c r="NK188" s="135"/>
      <c r="NL188" s="135"/>
      <c r="NM188" s="135"/>
      <c r="NN188" s="135"/>
      <c r="NO188" s="135"/>
      <c r="NP188" s="134"/>
      <c r="NQ188" s="134"/>
      <c r="NR188" s="135"/>
      <c r="NS188" s="135"/>
      <c r="NT188" s="135"/>
      <c r="NU188" s="135"/>
      <c r="NV188" s="135"/>
      <c r="NW188" s="135"/>
      <c r="NX188" s="135"/>
      <c r="NY188" s="135"/>
      <c r="NZ188" s="135"/>
      <c r="OA188" s="135"/>
      <c r="OB188" s="135"/>
      <c r="OC188" s="135"/>
      <c r="OD188" s="135"/>
      <c r="OE188" s="135"/>
      <c r="OF188" s="135"/>
      <c r="OG188" s="135"/>
      <c r="OH188" s="135"/>
      <c r="OI188" s="135"/>
      <c r="OJ188" s="135"/>
      <c r="OK188" s="135"/>
      <c r="OL188" s="135"/>
      <c r="OM188" s="135"/>
      <c r="ON188" s="135"/>
      <c r="OO188" s="135"/>
      <c r="OP188" s="135"/>
      <c r="OQ188" s="135"/>
      <c r="OR188" s="135"/>
      <c r="OS188" s="135"/>
      <c r="OT188" s="135"/>
      <c r="OU188" s="135"/>
      <c r="OV188" s="135"/>
      <c r="OW188" s="135"/>
      <c r="OX188" s="135"/>
      <c r="OY188" s="135"/>
      <c r="OZ188" s="135"/>
      <c r="PA188" s="135"/>
      <c r="PB188" s="135"/>
      <c r="PC188" s="135"/>
      <c r="PD188" s="135"/>
      <c r="PE188" s="135"/>
      <c r="PF188" s="135"/>
      <c r="PG188" s="135"/>
      <c r="PH188" s="135"/>
      <c r="PI188" s="135"/>
      <c r="PJ188" s="135"/>
      <c r="PK188" s="135"/>
      <c r="PL188" s="135"/>
      <c r="PM188" s="135"/>
      <c r="PN188" s="135"/>
      <c r="PO188" s="135"/>
      <c r="PP188" s="135"/>
      <c r="PQ188" s="135"/>
      <c r="PR188" s="135"/>
      <c r="PS188" s="135"/>
      <c r="PT188" s="135"/>
      <c r="PU188" s="135"/>
      <c r="PV188" s="135"/>
      <c r="PW188" s="135"/>
      <c r="PX188" s="135"/>
      <c r="PY188" s="135"/>
      <c r="PZ188" s="135"/>
      <c r="QA188" s="135"/>
      <c r="QB188" s="135"/>
      <c r="QC188" s="135"/>
      <c r="QD188" s="199"/>
      <c r="QE188" s="135"/>
      <c r="QF188" s="135"/>
      <c r="QG188" s="135"/>
      <c r="QH188" s="135"/>
      <c r="QI188" s="135"/>
      <c r="QJ188" s="135"/>
      <c r="QK188" s="135"/>
      <c r="QL188" s="135"/>
      <c r="QM188" s="135"/>
      <c r="QN188" s="135"/>
      <c r="QO188" s="135"/>
      <c r="QP188" s="135"/>
      <c r="QQ188" s="135"/>
      <c r="QR188" s="135"/>
      <c r="QS188" s="135"/>
      <c r="QT188" s="135"/>
      <c r="QU188" s="135"/>
      <c r="QV188" s="135"/>
      <c r="QW188" s="135"/>
      <c r="QX188" s="135"/>
      <c r="QY188" s="135"/>
      <c r="QZ188" s="135"/>
      <c r="RA188" s="135"/>
      <c r="RB188" s="135"/>
      <c r="RC188" s="135"/>
      <c r="RD188" s="135"/>
      <c r="RE188" s="135"/>
      <c r="RF188" s="135"/>
      <c r="RG188" s="135"/>
      <c r="RH188" s="135"/>
      <c r="RI188" s="135"/>
      <c r="RJ188" s="135"/>
      <c r="RK188" s="135"/>
      <c r="RL188" s="135"/>
      <c r="RM188" s="135"/>
      <c r="RN188" s="135"/>
      <c r="RO188" s="135"/>
      <c r="RP188" s="135"/>
      <c r="RQ188" s="135"/>
      <c r="SY188" s="95"/>
      <c r="SZ188" s="95"/>
    </row>
    <row r="189" spans="1:520">
      <c r="IR189" s="267"/>
      <c r="IS189" s="267"/>
      <c r="IT189" s="267"/>
      <c r="IU189" s="147"/>
      <c r="IV189" s="147"/>
      <c r="IW189" s="147"/>
      <c r="IX189" s="147"/>
      <c r="IY189" s="147"/>
      <c r="IZ189" s="147"/>
      <c r="JA189" s="147"/>
      <c r="JB189" s="147"/>
      <c r="JC189" s="148"/>
      <c r="JD189" s="148"/>
      <c r="JE189" s="147"/>
      <c r="JF189" s="147"/>
      <c r="JG189" s="147"/>
      <c r="JH189" s="147"/>
      <c r="JI189" s="147"/>
      <c r="JJ189" s="147"/>
      <c r="JK189" s="147"/>
      <c r="JL189" s="147"/>
      <c r="JM189" s="147"/>
      <c r="JN189" s="147"/>
      <c r="JO189" s="147"/>
      <c r="JP189" s="147"/>
      <c r="JQ189" s="147"/>
      <c r="JR189" s="147"/>
      <c r="JS189" s="147"/>
      <c r="JT189" s="147"/>
      <c r="JU189" s="147"/>
      <c r="JV189" s="147"/>
      <c r="JW189" s="147"/>
      <c r="JX189" s="147"/>
      <c r="JY189" s="147"/>
      <c r="JZ189" s="147"/>
      <c r="KA189" s="147"/>
      <c r="KB189" s="147"/>
      <c r="KC189" s="147"/>
      <c r="KD189" s="147"/>
      <c r="KE189" s="147"/>
      <c r="KF189" s="147"/>
      <c r="KG189" s="147"/>
      <c r="KH189" s="147"/>
      <c r="KI189" s="147"/>
      <c r="KJ189" s="147"/>
      <c r="KK189" s="147"/>
      <c r="KL189" s="147"/>
      <c r="KM189" s="147"/>
      <c r="KN189" s="147"/>
      <c r="KO189" s="147"/>
      <c r="KP189" s="147"/>
      <c r="KQ189" s="147"/>
      <c r="KR189" s="147"/>
      <c r="KS189" s="147"/>
      <c r="KT189" s="147"/>
      <c r="KU189" s="147"/>
      <c r="KV189" s="147"/>
      <c r="KW189" s="147"/>
      <c r="KX189" s="147"/>
      <c r="KY189" s="147"/>
      <c r="KZ189" s="147"/>
      <c r="LA189" s="147"/>
      <c r="LB189" s="147"/>
      <c r="LC189" s="147"/>
      <c r="LD189" s="147"/>
      <c r="LE189" s="147"/>
      <c r="LF189" s="147"/>
      <c r="LG189" s="147"/>
      <c r="LH189" s="147"/>
      <c r="LI189" s="147"/>
      <c r="LJ189" s="147"/>
      <c r="LK189" s="147"/>
      <c r="LL189" s="147"/>
      <c r="LM189" s="147"/>
      <c r="LN189" s="147"/>
      <c r="LO189" s="147"/>
      <c r="LP189" s="147"/>
      <c r="LQ189" s="195"/>
      <c r="LR189" s="147"/>
      <c r="LS189" s="147"/>
      <c r="LT189" s="147"/>
      <c r="LU189" s="147"/>
      <c r="LV189" s="147"/>
      <c r="LW189" s="147"/>
      <c r="LX189" s="147"/>
      <c r="LY189" s="147"/>
      <c r="LZ189" s="147"/>
      <c r="MA189" s="147"/>
      <c r="MB189" s="147"/>
      <c r="MC189" s="147"/>
      <c r="MD189" s="147"/>
      <c r="ME189" s="147"/>
      <c r="MF189" s="147"/>
      <c r="MG189" s="147"/>
      <c r="MH189" s="147"/>
      <c r="MI189" s="147"/>
      <c r="MJ189" s="147"/>
      <c r="MK189" s="147"/>
      <c r="ML189" s="147"/>
      <c r="MM189" s="147"/>
      <c r="MN189" s="147"/>
      <c r="MO189" s="147"/>
      <c r="MP189" s="147"/>
      <c r="MQ189" s="147"/>
      <c r="MR189" s="147"/>
      <c r="MS189" s="147"/>
      <c r="MT189" s="147"/>
      <c r="MU189" s="147"/>
      <c r="MV189" s="147"/>
      <c r="MW189" s="147"/>
      <c r="MX189" s="147"/>
      <c r="MY189" s="147"/>
      <c r="MZ189" s="147"/>
      <c r="NA189" s="182"/>
      <c r="NB189" s="147"/>
      <c r="NC189" s="147"/>
      <c r="ND189" s="147"/>
      <c r="NE189" s="272"/>
      <c r="NF189" s="272"/>
      <c r="NG189" s="272"/>
      <c r="NH189" s="135"/>
      <c r="NI189" s="135"/>
      <c r="NJ189" s="135"/>
      <c r="NK189" s="135"/>
      <c r="NL189" s="135"/>
      <c r="NM189" s="135"/>
      <c r="NN189" s="135"/>
      <c r="NO189" s="135"/>
      <c r="NP189" s="134"/>
      <c r="NQ189" s="134"/>
      <c r="NR189" s="135"/>
      <c r="NS189" s="135"/>
      <c r="NT189" s="135"/>
      <c r="NU189" s="135"/>
      <c r="NV189" s="135"/>
      <c r="NW189" s="135"/>
      <c r="NX189" s="135"/>
      <c r="NY189" s="135"/>
      <c r="NZ189" s="135"/>
      <c r="OA189" s="135"/>
      <c r="OB189" s="135"/>
      <c r="OC189" s="135"/>
      <c r="OD189" s="135"/>
      <c r="OE189" s="135"/>
      <c r="OF189" s="135"/>
      <c r="OG189" s="135"/>
      <c r="OH189" s="135"/>
      <c r="OI189" s="135"/>
      <c r="OJ189" s="135"/>
      <c r="OK189" s="135"/>
      <c r="OL189" s="135"/>
      <c r="OM189" s="135"/>
      <c r="ON189" s="135"/>
      <c r="OO189" s="135"/>
      <c r="OP189" s="135"/>
      <c r="OQ189" s="135"/>
      <c r="OR189" s="135"/>
      <c r="OS189" s="135"/>
      <c r="OT189" s="135"/>
      <c r="OU189" s="135"/>
      <c r="OV189" s="135"/>
      <c r="OW189" s="135"/>
      <c r="OX189" s="135"/>
      <c r="OY189" s="135"/>
      <c r="OZ189" s="135"/>
      <c r="PA189" s="135"/>
      <c r="PB189" s="135"/>
      <c r="PC189" s="135"/>
      <c r="PD189" s="135"/>
      <c r="PE189" s="135"/>
      <c r="PF189" s="135"/>
      <c r="PG189" s="135"/>
      <c r="PH189" s="135"/>
      <c r="PI189" s="135"/>
      <c r="PJ189" s="135"/>
      <c r="PK189" s="135"/>
      <c r="PL189" s="135"/>
      <c r="PM189" s="135"/>
      <c r="PN189" s="135"/>
      <c r="PO189" s="135"/>
      <c r="PP189" s="135"/>
      <c r="PQ189" s="135"/>
      <c r="PR189" s="135"/>
      <c r="PS189" s="135"/>
      <c r="PT189" s="135"/>
      <c r="PU189" s="135"/>
      <c r="PV189" s="135"/>
      <c r="PW189" s="135"/>
      <c r="PX189" s="135"/>
      <c r="PY189" s="135"/>
      <c r="PZ189" s="135"/>
      <c r="QA189" s="135"/>
      <c r="QB189" s="135"/>
      <c r="QC189" s="135"/>
      <c r="QD189" s="199"/>
      <c r="QE189" s="135"/>
      <c r="QF189" s="135"/>
      <c r="QG189" s="135"/>
      <c r="QH189" s="135"/>
      <c r="QI189" s="135"/>
      <c r="QJ189" s="135"/>
      <c r="QK189" s="135"/>
      <c r="QL189" s="135"/>
      <c r="QM189" s="135"/>
      <c r="QN189" s="135"/>
      <c r="QO189" s="135"/>
      <c r="QP189" s="135"/>
      <c r="QQ189" s="135"/>
      <c r="QR189" s="135"/>
      <c r="QS189" s="135"/>
      <c r="QT189" s="135"/>
      <c r="QU189" s="135"/>
      <c r="QV189" s="135"/>
      <c r="QW189" s="135"/>
      <c r="QX189" s="135"/>
      <c r="QY189" s="135"/>
      <c r="QZ189" s="135"/>
      <c r="RA189" s="135"/>
      <c r="RB189" s="135"/>
      <c r="RC189" s="135"/>
      <c r="RD189" s="135"/>
      <c r="RE189" s="135"/>
      <c r="RF189" s="135"/>
      <c r="RG189" s="135"/>
      <c r="RH189" s="135"/>
      <c r="RI189" s="135"/>
      <c r="RJ189" s="135"/>
      <c r="RK189" s="135"/>
      <c r="RL189" s="135"/>
      <c r="RM189" s="135"/>
      <c r="RN189" s="135"/>
      <c r="RO189" s="135"/>
      <c r="RP189" s="135"/>
      <c r="RQ189" s="135"/>
      <c r="SY189" s="95"/>
      <c r="SZ189" s="95"/>
    </row>
    <row r="190" spans="1:520">
      <c r="IR190" s="267"/>
      <c r="IS190" s="267"/>
      <c r="IT190" s="267"/>
      <c r="IU190" s="147"/>
      <c r="IV190" s="147"/>
      <c r="IW190" s="147"/>
      <c r="IX190" s="147"/>
      <c r="IY190" s="147"/>
      <c r="IZ190" s="147"/>
      <c r="JA190" s="147"/>
      <c r="JB190" s="147"/>
      <c r="JC190" s="148"/>
      <c r="JD190" s="148"/>
      <c r="JE190" s="147"/>
      <c r="JF190" s="147"/>
      <c r="JG190" s="147"/>
      <c r="JH190" s="147"/>
      <c r="JI190" s="147"/>
      <c r="JJ190" s="147"/>
      <c r="JK190" s="147"/>
      <c r="JL190" s="147"/>
      <c r="JM190" s="147"/>
      <c r="JN190" s="147"/>
      <c r="JO190" s="147"/>
      <c r="JP190" s="147"/>
      <c r="JQ190" s="147"/>
      <c r="JR190" s="147"/>
      <c r="JS190" s="147"/>
      <c r="JT190" s="147"/>
      <c r="JU190" s="147"/>
      <c r="JV190" s="147"/>
      <c r="JW190" s="147"/>
      <c r="JX190" s="147"/>
      <c r="JY190" s="147"/>
      <c r="JZ190" s="147"/>
      <c r="KA190" s="147"/>
      <c r="KB190" s="147"/>
      <c r="KC190" s="147"/>
      <c r="KD190" s="147"/>
      <c r="KE190" s="147"/>
      <c r="KF190" s="147"/>
      <c r="KG190" s="147"/>
      <c r="KH190" s="147"/>
      <c r="KI190" s="147"/>
      <c r="KJ190" s="147"/>
      <c r="KK190" s="147"/>
      <c r="KL190" s="147"/>
      <c r="KM190" s="147"/>
      <c r="KN190" s="147"/>
      <c r="KO190" s="147"/>
      <c r="KP190" s="147"/>
      <c r="KQ190" s="147"/>
      <c r="KR190" s="147"/>
      <c r="KS190" s="147"/>
      <c r="KT190" s="147"/>
      <c r="KU190" s="147"/>
      <c r="KV190" s="147"/>
      <c r="KW190" s="147"/>
      <c r="KX190" s="147"/>
      <c r="KY190" s="147"/>
      <c r="KZ190" s="147"/>
      <c r="LA190" s="147"/>
      <c r="LB190" s="147"/>
      <c r="LC190" s="147"/>
      <c r="LD190" s="147"/>
      <c r="LE190" s="147"/>
      <c r="LF190" s="147"/>
      <c r="LG190" s="147"/>
      <c r="LH190" s="147"/>
      <c r="LI190" s="147"/>
      <c r="LJ190" s="147"/>
      <c r="LK190" s="147"/>
      <c r="LL190" s="147"/>
      <c r="LM190" s="147"/>
      <c r="LN190" s="147"/>
      <c r="LO190" s="147"/>
      <c r="LP190" s="147"/>
      <c r="LQ190" s="195"/>
      <c r="LR190" s="147"/>
      <c r="LS190" s="147"/>
      <c r="LT190" s="147"/>
      <c r="LU190" s="147"/>
      <c r="LV190" s="147"/>
      <c r="LW190" s="147"/>
      <c r="LX190" s="147"/>
      <c r="LY190" s="147"/>
      <c r="LZ190" s="147"/>
      <c r="MA190" s="147"/>
      <c r="MB190" s="147"/>
      <c r="MC190" s="147"/>
      <c r="MD190" s="147"/>
      <c r="ME190" s="147"/>
      <c r="MF190" s="147"/>
      <c r="MG190" s="147"/>
      <c r="MH190" s="147"/>
      <c r="MI190" s="147"/>
      <c r="MJ190" s="147"/>
      <c r="MK190" s="147"/>
      <c r="ML190" s="147"/>
      <c r="MM190" s="147"/>
      <c r="MN190" s="147"/>
      <c r="MO190" s="147"/>
      <c r="MP190" s="147"/>
      <c r="MQ190" s="147"/>
      <c r="MR190" s="147"/>
      <c r="MS190" s="147"/>
      <c r="MT190" s="147"/>
      <c r="MU190" s="147"/>
      <c r="MV190" s="147"/>
      <c r="MW190" s="147"/>
      <c r="MX190" s="147"/>
      <c r="MY190" s="147"/>
      <c r="MZ190" s="147"/>
      <c r="NA190" s="182"/>
      <c r="NB190" s="147"/>
      <c r="NC190" s="147"/>
      <c r="ND190" s="147"/>
      <c r="NE190" s="272"/>
      <c r="NF190" s="272"/>
      <c r="NG190" s="272"/>
      <c r="NH190" s="135"/>
      <c r="NI190" s="135"/>
      <c r="NJ190" s="135"/>
      <c r="NK190" s="135"/>
      <c r="NL190" s="135"/>
      <c r="NM190" s="135"/>
      <c r="NN190" s="135"/>
      <c r="NO190" s="135"/>
      <c r="NP190" s="134"/>
      <c r="NQ190" s="134"/>
      <c r="NR190" s="135"/>
      <c r="NS190" s="135"/>
      <c r="NT190" s="135"/>
      <c r="NU190" s="135"/>
      <c r="NV190" s="135"/>
      <c r="NW190" s="135"/>
      <c r="NX190" s="135"/>
      <c r="NY190" s="135"/>
      <c r="NZ190" s="135"/>
      <c r="OA190" s="135"/>
      <c r="OB190" s="135"/>
      <c r="OC190" s="135"/>
      <c r="OD190" s="135"/>
      <c r="OE190" s="135"/>
      <c r="OF190" s="135"/>
      <c r="OG190" s="135"/>
      <c r="OH190" s="135"/>
      <c r="OI190" s="135"/>
      <c r="OJ190" s="135"/>
      <c r="OK190" s="135"/>
      <c r="OL190" s="135"/>
      <c r="OM190" s="135"/>
      <c r="ON190" s="135"/>
      <c r="OO190" s="135"/>
      <c r="OP190" s="135"/>
      <c r="OQ190" s="135"/>
      <c r="OR190" s="135"/>
      <c r="OS190" s="135"/>
      <c r="OT190" s="135"/>
      <c r="OU190" s="135"/>
      <c r="OV190" s="135"/>
      <c r="OW190" s="135"/>
      <c r="OX190" s="135"/>
      <c r="OY190" s="135"/>
      <c r="OZ190" s="135"/>
      <c r="PA190" s="135"/>
      <c r="PB190" s="135"/>
      <c r="PC190" s="135"/>
      <c r="PD190" s="135"/>
      <c r="PE190" s="135"/>
      <c r="PF190" s="135"/>
      <c r="PG190" s="135"/>
      <c r="PH190" s="135"/>
      <c r="PI190" s="135"/>
      <c r="PJ190" s="135"/>
      <c r="PK190" s="135"/>
      <c r="PL190" s="135"/>
      <c r="PM190" s="135"/>
      <c r="PN190" s="135"/>
      <c r="PO190" s="135"/>
      <c r="PP190" s="135"/>
      <c r="PQ190" s="135"/>
      <c r="PR190" s="135"/>
      <c r="PS190" s="135"/>
      <c r="PT190" s="135"/>
      <c r="PU190" s="135"/>
      <c r="PV190" s="135"/>
      <c r="PW190" s="135"/>
      <c r="PX190" s="135"/>
      <c r="PY190" s="135"/>
      <c r="PZ190" s="135"/>
      <c r="QA190" s="135"/>
      <c r="QB190" s="135"/>
      <c r="QC190" s="135"/>
      <c r="QD190" s="199"/>
      <c r="QE190" s="135"/>
      <c r="QF190" s="135"/>
      <c r="QG190" s="135"/>
      <c r="QH190" s="135"/>
      <c r="QI190" s="135"/>
      <c r="QJ190" s="135"/>
      <c r="QK190" s="135"/>
      <c r="QL190" s="135"/>
      <c r="QM190" s="135"/>
      <c r="QN190" s="135"/>
      <c r="QO190" s="135"/>
      <c r="QP190" s="135"/>
      <c r="QQ190" s="135"/>
      <c r="QR190" s="135"/>
      <c r="QS190" s="135"/>
      <c r="QT190" s="135"/>
      <c r="QU190" s="135"/>
      <c r="QV190" s="135"/>
      <c r="QW190" s="135"/>
      <c r="QX190" s="135"/>
      <c r="QY190" s="135"/>
      <c r="QZ190" s="135"/>
      <c r="RA190" s="135"/>
      <c r="RB190" s="135"/>
      <c r="RC190" s="135"/>
      <c r="RD190" s="135"/>
      <c r="RE190" s="135"/>
      <c r="RF190" s="135"/>
      <c r="RG190" s="135"/>
      <c r="RH190" s="135"/>
      <c r="RI190" s="135"/>
      <c r="RJ190" s="135"/>
      <c r="RK190" s="135"/>
      <c r="RL190" s="135"/>
      <c r="RM190" s="135"/>
      <c r="RN190" s="135"/>
      <c r="RO190" s="135"/>
      <c r="RP190" s="135"/>
      <c r="RQ190" s="135"/>
      <c r="SY190" s="95"/>
      <c r="SZ190" s="95"/>
    </row>
    <row r="191" spans="1:520">
      <c r="IR191" s="267"/>
      <c r="IS191" s="267"/>
      <c r="IT191" s="267"/>
      <c r="IU191" s="147"/>
      <c r="IV191" s="147"/>
      <c r="IW191" s="147"/>
      <c r="IX191" s="147"/>
      <c r="IY191" s="147"/>
      <c r="IZ191" s="147"/>
      <c r="JA191" s="147"/>
      <c r="JB191" s="147"/>
      <c r="JC191" s="148"/>
      <c r="JD191" s="148"/>
      <c r="JE191" s="147"/>
      <c r="JF191" s="147"/>
      <c r="JG191" s="147"/>
      <c r="JH191" s="147"/>
      <c r="JI191" s="147"/>
      <c r="JJ191" s="147"/>
      <c r="JK191" s="147"/>
      <c r="JL191" s="147"/>
      <c r="JM191" s="147"/>
      <c r="JN191" s="147"/>
      <c r="JO191" s="147"/>
      <c r="JP191" s="147"/>
      <c r="JQ191" s="147"/>
      <c r="JR191" s="147"/>
      <c r="JS191" s="147"/>
      <c r="JT191" s="147"/>
      <c r="JU191" s="147"/>
      <c r="JV191" s="147"/>
      <c r="JW191" s="147"/>
      <c r="JX191" s="147"/>
      <c r="JY191" s="147"/>
      <c r="JZ191" s="147"/>
      <c r="KA191" s="147"/>
      <c r="KB191" s="147"/>
      <c r="KC191" s="147"/>
      <c r="KD191" s="147"/>
      <c r="KE191" s="147"/>
      <c r="KF191" s="147"/>
      <c r="KG191" s="147"/>
      <c r="KH191" s="147"/>
      <c r="KI191" s="147"/>
      <c r="KJ191" s="147"/>
      <c r="KK191" s="147"/>
      <c r="KL191" s="147"/>
      <c r="KM191" s="147"/>
      <c r="KN191" s="147"/>
      <c r="KO191" s="147"/>
      <c r="KP191" s="147"/>
      <c r="KQ191" s="147"/>
      <c r="KR191" s="147"/>
      <c r="KS191" s="147"/>
      <c r="KT191" s="147"/>
      <c r="KU191" s="147"/>
      <c r="KV191" s="147"/>
      <c r="KW191" s="147"/>
      <c r="KX191" s="147"/>
      <c r="KY191" s="147"/>
      <c r="KZ191" s="147"/>
      <c r="LA191" s="147"/>
      <c r="LB191" s="147"/>
      <c r="LC191" s="147"/>
      <c r="LD191" s="147"/>
      <c r="LE191" s="147"/>
      <c r="LF191" s="147"/>
      <c r="LG191" s="147"/>
      <c r="LH191" s="147"/>
      <c r="LI191" s="147"/>
      <c r="LJ191" s="147"/>
      <c r="LK191" s="147"/>
      <c r="LL191" s="147"/>
      <c r="LM191" s="147"/>
      <c r="LN191" s="147"/>
      <c r="LO191" s="147"/>
      <c r="LP191" s="147"/>
      <c r="LQ191" s="195"/>
      <c r="LR191" s="147"/>
      <c r="LS191" s="147"/>
      <c r="LT191" s="147"/>
      <c r="LU191" s="147"/>
      <c r="LV191" s="147"/>
      <c r="LW191" s="147"/>
      <c r="LX191" s="147"/>
      <c r="LY191" s="147"/>
      <c r="LZ191" s="147"/>
      <c r="MA191" s="147"/>
      <c r="MB191" s="147"/>
      <c r="MC191" s="147"/>
      <c r="MD191" s="147"/>
      <c r="ME191" s="147"/>
      <c r="MF191" s="147"/>
      <c r="MG191" s="147"/>
      <c r="MH191" s="147"/>
      <c r="MI191" s="147"/>
      <c r="MJ191" s="147"/>
      <c r="MK191" s="147"/>
      <c r="ML191" s="147"/>
      <c r="MM191" s="147"/>
      <c r="MN191" s="147"/>
      <c r="MO191" s="147"/>
      <c r="MP191" s="147"/>
      <c r="MQ191" s="147"/>
      <c r="MR191" s="147"/>
      <c r="MS191" s="147"/>
      <c r="MT191" s="147"/>
      <c r="MU191" s="147"/>
      <c r="MV191" s="147"/>
      <c r="MW191" s="147"/>
      <c r="MX191" s="147"/>
      <c r="MY191" s="147"/>
      <c r="MZ191" s="147"/>
      <c r="NA191" s="182"/>
      <c r="NB191" s="147"/>
      <c r="NC191" s="147"/>
      <c r="ND191" s="147"/>
      <c r="NE191" s="272"/>
      <c r="NF191" s="272"/>
      <c r="NG191" s="272"/>
      <c r="NH191" s="135"/>
      <c r="NI191" s="135"/>
      <c r="NJ191" s="135"/>
      <c r="NK191" s="135"/>
      <c r="NL191" s="135"/>
      <c r="NM191" s="135"/>
      <c r="NN191" s="135"/>
      <c r="NO191" s="135"/>
      <c r="NP191" s="134"/>
      <c r="NQ191" s="134"/>
      <c r="NR191" s="135"/>
      <c r="NS191" s="135"/>
      <c r="NT191" s="135"/>
      <c r="NU191" s="135"/>
      <c r="NV191" s="135"/>
      <c r="NW191" s="135"/>
      <c r="NX191" s="135"/>
      <c r="NY191" s="135"/>
      <c r="NZ191" s="135"/>
      <c r="OA191" s="135"/>
      <c r="OB191" s="135"/>
      <c r="OC191" s="135"/>
      <c r="OD191" s="135"/>
      <c r="OE191" s="135"/>
      <c r="OF191" s="135"/>
      <c r="OG191" s="135"/>
      <c r="OH191" s="135"/>
      <c r="OI191" s="135"/>
      <c r="OJ191" s="135"/>
      <c r="OK191" s="135"/>
      <c r="OL191" s="135"/>
      <c r="OM191" s="135"/>
      <c r="ON191" s="135"/>
      <c r="OO191" s="135"/>
      <c r="OP191" s="135"/>
      <c r="OQ191" s="135"/>
      <c r="OR191" s="135"/>
      <c r="OS191" s="135"/>
      <c r="OT191" s="135"/>
      <c r="OU191" s="135"/>
      <c r="OV191" s="135"/>
      <c r="OW191" s="135"/>
      <c r="OX191" s="135"/>
      <c r="OY191" s="135"/>
      <c r="OZ191" s="135"/>
      <c r="PA191" s="135"/>
      <c r="PB191" s="135"/>
      <c r="PC191" s="135"/>
      <c r="PD191" s="135"/>
      <c r="PE191" s="135"/>
      <c r="PF191" s="135"/>
      <c r="PG191" s="135"/>
      <c r="PH191" s="135"/>
      <c r="PI191" s="135"/>
      <c r="PJ191" s="135"/>
      <c r="PK191" s="135"/>
      <c r="PL191" s="135"/>
      <c r="PM191" s="135"/>
      <c r="PN191" s="135"/>
      <c r="PO191" s="135"/>
      <c r="PP191" s="135"/>
      <c r="PQ191" s="135"/>
      <c r="PR191" s="135"/>
      <c r="PS191" s="135"/>
      <c r="PT191" s="135"/>
      <c r="PU191" s="135"/>
      <c r="PV191" s="135"/>
      <c r="PW191" s="135"/>
      <c r="PX191" s="135"/>
      <c r="PY191" s="135"/>
      <c r="PZ191" s="135"/>
      <c r="QA191" s="135"/>
      <c r="QB191" s="135"/>
      <c r="QC191" s="135"/>
      <c r="QD191" s="199"/>
      <c r="QE191" s="135"/>
      <c r="QF191" s="135"/>
      <c r="QG191" s="135"/>
      <c r="QH191" s="135"/>
      <c r="QI191" s="135"/>
      <c r="QJ191" s="135"/>
      <c r="QK191" s="135"/>
      <c r="QL191" s="135"/>
      <c r="QM191" s="135"/>
      <c r="QN191" s="135"/>
      <c r="QO191" s="135"/>
      <c r="QP191" s="135"/>
      <c r="QQ191" s="135"/>
      <c r="QR191" s="135"/>
      <c r="QS191" s="135"/>
      <c r="QT191" s="135"/>
      <c r="QU191" s="135"/>
      <c r="QV191" s="135"/>
      <c r="QW191" s="135"/>
      <c r="QX191" s="135"/>
      <c r="QY191" s="135"/>
      <c r="QZ191" s="135"/>
      <c r="RA191" s="135"/>
      <c r="RB191" s="135"/>
      <c r="RC191" s="135"/>
      <c r="RD191" s="135"/>
      <c r="RE191" s="135"/>
      <c r="RF191" s="135"/>
      <c r="RG191" s="135"/>
      <c r="RH191" s="135"/>
      <c r="RI191" s="135"/>
      <c r="RJ191" s="135"/>
      <c r="RK191" s="135"/>
      <c r="RL191" s="135"/>
      <c r="RM191" s="135"/>
      <c r="RN191" s="135"/>
      <c r="RO191" s="135"/>
      <c r="RP191" s="135"/>
      <c r="RQ191" s="135"/>
      <c r="SY191" s="95"/>
      <c r="SZ191" s="95"/>
    </row>
    <row r="192" spans="1:520">
      <c r="IR192" s="267"/>
      <c r="IS192" s="267"/>
      <c r="IT192" s="267"/>
      <c r="IU192" s="147"/>
      <c r="IV192" s="147"/>
      <c r="IW192" s="147"/>
      <c r="IX192" s="147"/>
      <c r="IY192" s="147"/>
      <c r="IZ192" s="147"/>
      <c r="JA192" s="147"/>
      <c r="JB192" s="147"/>
      <c r="JC192" s="148"/>
      <c r="JD192" s="148"/>
      <c r="JE192" s="147"/>
      <c r="JF192" s="147"/>
      <c r="JG192" s="147"/>
      <c r="JH192" s="147"/>
      <c r="JI192" s="147"/>
      <c r="JJ192" s="147"/>
      <c r="JK192" s="147"/>
      <c r="JL192" s="147"/>
      <c r="JM192" s="147"/>
      <c r="JN192" s="147"/>
      <c r="JO192" s="147"/>
      <c r="JP192" s="147"/>
      <c r="JQ192" s="147"/>
      <c r="JR192" s="147"/>
      <c r="JS192" s="147"/>
      <c r="JT192" s="147"/>
      <c r="JU192" s="147"/>
      <c r="JV192" s="147"/>
      <c r="JW192" s="147"/>
      <c r="JX192" s="147"/>
      <c r="JY192" s="147"/>
      <c r="JZ192" s="147"/>
      <c r="KA192" s="147"/>
      <c r="KB192" s="147"/>
      <c r="KC192" s="147"/>
      <c r="KD192" s="147"/>
      <c r="KE192" s="147"/>
      <c r="KF192" s="147"/>
      <c r="KG192" s="147"/>
      <c r="KH192" s="147"/>
      <c r="KI192" s="147"/>
      <c r="KJ192" s="147"/>
      <c r="KK192" s="147"/>
      <c r="KL192" s="147"/>
      <c r="KM192" s="147"/>
      <c r="KN192" s="147"/>
      <c r="KO192" s="147"/>
      <c r="KP192" s="147"/>
      <c r="KQ192" s="147"/>
      <c r="KR192" s="147"/>
      <c r="KS192" s="147"/>
      <c r="KT192" s="147"/>
      <c r="KU192" s="147"/>
      <c r="KV192" s="147"/>
      <c r="KW192" s="147"/>
      <c r="KX192" s="147"/>
      <c r="KY192" s="147"/>
      <c r="KZ192" s="147"/>
      <c r="LA192" s="147"/>
      <c r="LB192" s="147"/>
      <c r="LC192" s="147"/>
      <c r="LD192" s="147"/>
      <c r="LE192" s="147"/>
      <c r="LF192" s="147"/>
      <c r="LG192" s="147"/>
      <c r="LH192" s="147"/>
      <c r="LI192" s="147"/>
      <c r="LJ192" s="147"/>
      <c r="LK192" s="147"/>
      <c r="LL192" s="147"/>
      <c r="LM192" s="147"/>
      <c r="LN192" s="147"/>
      <c r="LO192" s="147"/>
      <c r="LP192" s="147"/>
      <c r="LQ192" s="195"/>
      <c r="LR192" s="147"/>
      <c r="LS192" s="147"/>
      <c r="LT192" s="147"/>
      <c r="LU192" s="147"/>
      <c r="LV192" s="147"/>
      <c r="LW192" s="147"/>
      <c r="LX192" s="147"/>
      <c r="LY192" s="147"/>
      <c r="LZ192" s="147"/>
      <c r="MA192" s="147"/>
      <c r="MB192" s="147"/>
      <c r="MC192" s="147"/>
      <c r="MD192" s="147"/>
      <c r="ME192" s="147"/>
      <c r="MF192" s="147"/>
      <c r="MG192" s="147"/>
      <c r="MH192" s="147"/>
      <c r="MI192" s="147"/>
      <c r="MJ192" s="147"/>
      <c r="MK192" s="147"/>
      <c r="ML192" s="147"/>
      <c r="MM192" s="147"/>
      <c r="MN192" s="147"/>
      <c r="MO192" s="147"/>
      <c r="MP192" s="147"/>
      <c r="MQ192" s="147"/>
      <c r="MR192" s="147"/>
      <c r="MS192" s="147"/>
      <c r="MT192" s="147"/>
      <c r="MU192" s="147"/>
      <c r="MV192" s="147"/>
      <c r="MW192" s="147"/>
      <c r="MX192" s="147"/>
      <c r="MY192" s="147"/>
      <c r="MZ192" s="147"/>
      <c r="NA192" s="182"/>
      <c r="NB192" s="147"/>
      <c r="NC192" s="147"/>
      <c r="ND192" s="147"/>
      <c r="NE192" s="272"/>
      <c r="NF192" s="272"/>
      <c r="NG192" s="272"/>
      <c r="NH192" s="135"/>
      <c r="NI192" s="135"/>
      <c r="NJ192" s="135"/>
      <c r="NK192" s="135"/>
      <c r="NL192" s="135"/>
      <c r="NM192" s="135"/>
      <c r="NN192" s="135"/>
      <c r="NO192" s="135"/>
      <c r="NP192" s="134"/>
      <c r="NQ192" s="134"/>
      <c r="NR192" s="135"/>
      <c r="NS192" s="135"/>
      <c r="NT192" s="135"/>
      <c r="NU192" s="135"/>
      <c r="NV192" s="135"/>
      <c r="NW192" s="135"/>
      <c r="NX192" s="135"/>
      <c r="NY192" s="135"/>
      <c r="NZ192" s="135"/>
      <c r="OA192" s="135"/>
      <c r="OB192" s="135"/>
      <c r="OC192" s="135"/>
      <c r="OD192" s="135"/>
      <c r="OE192" s="135"/>
      <c r="OF192" s="135"/>
      <c r="OG192" s="135"/>
      <c r="OH192" s="135"/>
      <c r="OI192" s="135"/>
      <c r="OJ192" s="135"/>
      <c r="OK192" s="135"/>
      <c r="OL192" s="135"/>
      <c r="OM192" s="135"/>
      <c r="ON192" s="135"/>
      <c r="OO192" s="135"/>
      <c r="OP192" s="135"/>
      <c r="OQ192" s="135"/>
      <c r="OR192" s="135"/>
      <c r="OS192" s="135"/>
      <c r="OT192" s="135"/>
      <c r="OU192" s="135"/>
      <c r="OV192" s="135"/>
      <c r="OW192" s="135"/>
      <c r="OX192" s="135"/>
      <c r="OY192" s="135"/>
      <c r="OZ192" s="135"/>
      <c r="PA192" s="135"/>
      <c r="PB192" s="135"/>
      <c r="PC192" s="135"/>
      <c r="PD192" s="135"/>
      <c r="PE192" s="135"/>
      <c r="PF192" s="135"/>
      <c r="PG192" s="135"/>
      <c r="PH192" s="135"/>
      <c r="PI192" s="135"/>
      <c r="PJ192" s="135"/>
      <c r="PK192" s="135"/>
      <c r="PL192" s="135"/>
      <c r="PM192" s="135"/>
      <c r="PN192" s="135"/>
      <c r="PO192" s="135"/>
      <c r="PP192" s="135"/>
      <c r="PQ192" s="135"/>
      <c r="PR192" s="135"/>
      <c r="PS192" s="135"/>
      <c r="PT192" s="135"/>
      <c r="PU192" s="135"/>
      <c r="PV192" s="135"/>
      <c r="PW192" s="135"/>
      <c r="PX192" s="135"/>
      <c r="PY192" s="135"/>
      <c r="PZ192" s="135"/>
      <c r="QA192" s="135"/>
      <c r="QB192" s="135"/>
      <c r="QC192" s="135"/>
      <c r="QD192" s="199"/>
      <c r="QE192" s="135"/>
      <c r="QF192" s="135"/>
      <c r="QG192" s="135"/>
      <c r="QH192" s="135"/>
      <c r="QI192" s="135"/>
      <c r="QJ192" s="135"/>
      <c r="QK192" s="135"/>
      <c r="QL192" s="135"/>
      <c r="QM192" s="135"/>
      <c r="QN192" s="135"/>
      <c r="QO192" s="135"/>
      <c r="QP192" s="135"/>
      <c r="QQ192" s="135"/>
      <c r="QR192" s="135"/>
      <c r="QS192" s="135"/>
      <c r="QT192" s="135"/>
      <c r="QU192" s="135"/>
      <c r="QV192" s="135"/>
      <c r="QW192" s="135"/>
      <c r="QX192" s="135"/>
      <c r="QY192" s="135"/>
      <c r="QZ192" s="135"/>
      <c r="RA192" s="135"/>
      <c r="RB192" s="135"/>
      <c r="RC192" s="135"/>
      <c r="RD192" s="135"/>
      <c r="RE192" s="135"/>
      <c r="RF192" s="135"/>
      <c r="RG192" s="135"/>
      <c r="RH192" s="135"/>
      <c r="RI192" s="135"/>
      <c r="RJ192" s="135"/>
      <c r="RK192" s="135"/>
      <c r="RL192" s="135"/>
      <c r="RM192" s="135"/>
      <c r="RN192" s="135"/>
      <c r="RO192" s="135"/>
      <c r="RP192" s="135"/>
      <c r="RQ192" s="135"/>
      <c r="SY192" s="95"/>
      <c r="SZ192" s="95"/>
    </row>
    <row r="193" spans="252:520">
      <c r="IR193" s="267"/>
      <c r="IS193" s="267"/>
      <c r="IT193" s="267"/>
      <c r="IU193" s="147"/>
      <c r="IV193" s="147"/>
      <c r="IW193" s="147"/>
      <c r="IX193" s="147"/>
      <c r="IY193" s="147"/>
      <c r="IZ193" s="147"/>
      <c r="JA193" s="147"/>
      <c r="JB193" s="147"/>
      <c r="JC193" s="148"/>
      <c r="JD193" s="148"/>
      <c r="JE193" s="147"/>
      <c r="JF193" s="147"/>
      <c r="JG193" s="147"/>
      <c r="JH193" s="147"/>
      <c r="JI193" s="147"/>
      <c r="JJ193" s="147"/>
      <c r="JK193" s="147"/>
      <c r="JL193" s="147"/>
      <c r="JM193" s="147"/>
      <c r="JN193" s="147"/>
      <c r="JO193" s="147"/>
      <c r="JP193" s="147"/>
      <c r="JQ193" s="147"/>
      <c r="JR193" s="147"/>
      <c r="JS193" s="147"/>
      <c r="JT193" s="147"/>
      <c r="JU193" s="147"/>
      <c r="JV193" s="147"/>
      <c r="JW193" s="147"/>
      <c r="JX193" s="147"/>
      <c r="JY193" s="147"/>
      <c r="JZ193" s="147"/>
      <c r="KA193" s="147"/>
      <c r="KB193" s="147"/>
      <c r="KC193" s="147"/>
      <c r="KD193" s="147"/>
      <c r="KE193" s="147"/>
      <c r="KF193" s="147"/>
      <c r="KG193" s="147"/>
      <c r="KH193" s="147"/>
      <c r="KI193" s="147"/>
      <c r="KJ193" s="147"/>
      <c r="KK193" s="147"/>
      <c r="KL193" s="147"/>
      <c r="KM193" s="147"/>
      <c r="KN193" s="147"/>
      <c r="KO193" s="147"/>
      <c r="KP193" s="147"/>
      <c r="KQ193" s="147"/>
      <c r="KR193" s="147"/>
      <c r="KS193" s="147"/>
      <c r="KT193" s="147"/>
      <c r="KU193" s="147"/>
      <c r="KV193" s="147"/>
      <c r="KW193" s="147"/>
      <c r="KX193" s="147"/>
      <c r="KY193" s="147"/>
      <c r="KZ193" s="147"/>
      <c r="LA193" s="147"/>
      <c r="LB193" s="147"/>
      <c r="LC193" s="147"/>
      <c r="LD193" s="147"/>
      <c r="LE193" s="147"/>
      <c r="LF193" s="147"/>
      <c r="LG193" s="147"/>
      <c r="LH193" s="147"/>
      <c r="LI193" s="147"/>
      <c r="LJ193" s="147"/>
      <c r="LK193" s="147"/>
      <c r="LL193" s="147"/>
      <c r="LM193" s="147"/>
      <c r="LN193" s="147"/>
      <c r="LO193" s="147"/>
      <c r="LP193" s="147"/>
      <c r="LQ193" s="195"/>
      <c r="LR193" s="147"/>
      <c r="LS193" s="147"/>
      <c r="LT193" s="147"/>
      <c r="LU193" s="147"/>
      <c r="LV193" s="147"/>
      <c r="LW193" s="147"/>
      <c r="LX193" s="147"/>
      <c r="LY193" s="147"/>
      <c r="LZ193" s="147"/>
      <c r="MA193" s="147"/>
      <c r="MB193" s="147"/>
      <c r="MC193" s="147"/>
      <c r="MD193" s="147"/>
      <c r="ME193" s="147"/>
      <c r="MF193" s="147"/>
      <c r="MG193" s="147"/>
      <c r="MH193" s="147"/>
      <c r="MI193" s="147"/>
      <c r="MJ193" s="147"/>
      <c r="MK193" s="147"/>
      <c r="ML193" s="147"/>
      <c r="MM193" s="147"/>
      <c r="MN193" s="147"/>
      <c r="MO193" s="147"/>
      <c r="MP193" s="147"/>
      <c r="MQ193" s="147"/>
      <c r="MR193" s="147"/>
      <c r="MS193" s="147"/>
      <c r="MT193" s="147"/>
      <c r="MU193" s="147"/>
      <c r="MV193" s="147"/>
      <c r="MW193" s="147"/>
      <c r="MX193" s="147"/>
      <c r="MY193" s="147"/>
      <c r="MZ193" s="147"/>
      <c r="NA193" s="182"/>
      <c r="NB193" s="147"/>
      <c r="NC193" s="147"/>
      <c r="ND193" s="147"/>
      <c r="NE193" s="272"/>
      <c r="NF193" s="272"/>
      <c r="NG193" s="272"/>
      <c r="NH193" s="135"/>
      <c r="NI193" s="135"/>
      <c r="NJ193" s="135"/>
      <c r="NK193" s="135"/>
      <c r="NL193" s="135"/>
      <c r="NM193" s="135"/>
      <c r="NN193" s="135"/>
      <c r="NO193" s="135"/>
      <c r="NP193" s="134"/>
      <c r="NQ193" s="134"/>
      <c r="NR193" s="135"/>
      <c r="NS193" s="135"/>
      <c r="NT193" s="135"/>
      <c r="NU193" s="135"/>
      <c r="NV193" s="135"/>
      <c r="NW193" s="135"/>
      <c r="NX193" s="135"/>
      <c r="NY193" s="135"/>
      <c r="NZ193" s="135"/>
      <c r="OA193" s="135"/>
      <c r="OB193" s="135"/>
      <c r="OC193" s="135"/>
      <c r="OD193" s="135"/>
      <c r="OE193" s="135"/>
      <c r="OF193" s="135"/>
      <c r="OG193" s="135"/>
      <c r="OH193" s="135"/>
      <c r="OI193" s="135"/>
      <c r="OJ193" s="135"/>
      <c r="OK193" s="135"/>
      <c r="OL193" s="135"/>
      <c r="OM193" s="135"/>
      <c r="ON193" s="135"/>
      <c r="OO193" s="135"/>
      <c r="OP193" s="135"/>
      <c r="OQ193" s="135"/>
      <c r="OR193" s="135"/>
      <c r="OS193" s="135"/>
      <c r="OT193" s="135"/>
      <c r="OU193" s="135"/>
      <c r="OV193" s="135"/>
      <c r="OW193" s="135"/>
      <c r="OX193" s="135"/>
      <c r="OY193" s="135"/>
      <c r="OZ193" s="135"/>
      <c r="PA193" s="135"/>
      <c r="PB193" s="135"/>
      <c r="PC193" s="135"/>
      <c r="PD193" s="135"/>
      <c r="PE193" s="135"/>
      <c r="PF193" s="135"/>
      <c r="PG193" s="135"/>
      <c r="PH193" s="135"/>
      <c r="PI193" s="135"/>
      <c r="PJ193" s="135"/>
      <c r="PK193" s="135"/>
      <c r="PL193" s="135"/>
      <c r="PM193" s="135"/>
      <c r="PN193" s="135"/>
      <c r="PO193" s="135"/>
      <c r="PP193" s="135"/>
      <c r="PQ193" s="135"/>
      <c r="PR193" s="135"/>
      <c r="PS193" s="135"/>
      <c r="PT193" s="135"/>
      <c r="PU193" s="135"/>
      <c r="PV193" s="135"/>
      <c r="PW193" s="135"/>
      <c r="PX193" s="135"/>
      <c r="PY193" s="135"/>
      <c r="PZ193" s="135"/>
      <c r="QA193" s="135"/>
      <c r="QB193" s="135"/>
      <c r="QC193" s="135"/>
      <c r="QD193" s="199"/>
      <c r="QE193" s="135"/>
      <c r="QF193" s="135"/>
      <c r="QG193" s="135"/>
      <c r="QH193" s="135"/>
      <c r="QI193" s="135"/>
      <c r="QJ193" s="135"/>
      <c r="QK193" s="135"/>
      <c r="QL193" s="135"/>
      <c r="QM193" s="135"/>
      <c r="QN193" s="135"/>
      <c r="QO193" s="135"/>
      <c r="QP193" s="135"/>
      <c r="QQ193" s="135"/>
      <c r="QR193" s="135"/>
      <c r="QS193" s="135"/>
      <c r="QT193" s="135"/>
      <c r="QU193" s="135"/>
      <c r="QV193" s="135"/>
      <c r="QW193" s="135"/>
      <c r="QX193" s="135"/>
      <c r="QY193" s="135"/>
      <c r="QZ193" s="135"/>
      <c r="RA193" s="135"/>
      <c r="RB193" s="135"/>
      <c r="RC193" s="135"/>
      <c r="RD193" s="135"/>
      <c r="RE193" s="135"/>
      <c r="RF193" s="135"/>
      <c r="RG193" s="135"/>
      <c r="RH193" s="135"/>
      <c r="RI193" s="135"/>
      <c r="RJ193" s="135"/>
      <c r="RK193" s="135"/>
      <c r="RL193" s="135"/>
      <c r="RM193" s="135"/>
      <c r="RN193" s="135"/>
      <c r="RO193" s="135"/>
      <c r="RP193" s="135"/>
      <c r="RQ193" s="135"/>
      <c r="SY193" s="95"/>
      <c r="SZ193" s="95"/>
    </row>
    <row r="194" spans="252:520">
      <c r="IR194" s="267"/>
      <c r="IS194" s="267"/>
      <c r="IT194" s="267"/>
      <c r="IU194" s="147"/>
      <c r="IV194" s="147"/>
      <c r="IW194" s="147"/>
      <c r="IX194" s="147"/>
      <c r="IY194" s="147"/>
      <c r="IZ194" s="147"/>
      <c r="JA194" s="147"/>
      <c r="JB194" s="147"/>
      <c r="JC194" s="148"/>
      <c r="JD194" s="148"/>
      <c r="JE194" s="147"/>
      <c r="JF194" s="147"/>
      <c r="JG194" s="147"/>
      <c r="JH194" s="147"/>
      <c r="JI194" s="147"/>
      <c r="JJ194" s="147"/>
      <c r="JK194" s="147"/>
      <c r="JL194" s="147"/>
      <c r="JM194" s="147"/>
      <c r="JN194" s="147"/>
      <c r="JO194" s="147"/>
      <c r="JP194" s="147"/>
      <c r="JQ194" s="147"/>
      <c r="JR194" s="147"/>
      <c r="JS194" s="147"/>
      <c r="JT194" s="147"/>
      <c r="JU194" s="147"/>
      <c r="JV194" s="147"/>
      <c r="JW194" s="147"/>
      <c r="JX194" s="147"/>
      <c r="JY194" s="147"/>
      <c r="JZ194" s="147"/>
      <c r="KA194" s="147"/>
      <c r="KB194" s="147"/>
      <c r="KC194" s="147"/>
      <c r="KD194" s="147"/>
      <c r="KE194" s="147"/>
      <c r="KF194" s="147"/>
      <c r="KG194" s="147"/>
      <c r="KH194" s="147"/>
      <c r="KI194" s="147"/>
      <c r="KJ194" s="147"/>
      <c r="KK194" s="147"/>
      <c r="KL194" s="147"/>
      <c r="KM194" s="147"/>
      <c r="KN194" s="147"/>
      <c r="KO194" s="147"/>
      <c r="KP194" s="147"/>
      <c r="KQ194" s="147"/>
      <c r="KR194" s="147"/>
      <c r="KS194" s="147"/>
      <c r="KT194" s="147"/>
      <c r="KU194" s="147"/>
      <c r="KV194" s="147"/>
      <c r="KW194" s="147"/>
      <c r="KX194" s="147"/>
      <c r="KY194" s="147"/>
      <c r="KZ194" s="147"/>
      <c r="LA194" s="147"/>
      <c r="LB194" s="147"/>
      <c r="LC194" s="147"/>
      <c r="LD194" s="147"/>
      <c r="LE194" s="147"/>
      <c r="LF194" s="147"/>
      <c r="LG194" s="147"/>
      <c r="LH194" s="147"/>
      <c r="LI194" s="147"/>
      <c r="LJ194" s="147"/>
      <c r="LK194" s="147"/>
      <c r="LL194" s="147"/>
      <c r="LM194" s="147"/>
      <c r="LN194" s="147"/>
      <c r="LO194" s="147"/>
      <c r="LP194" s="147"/>
      <c r="LQ194" s="195"/>
      <c r="LR194" s="147"/>
      <c r="LS194" s="147"/>
      <c r="LT194" s="147"/>
      <c r="LU194" s="147"/>
      <c r="LV194" s="147"/>
      <c r="LW194" s="147"/>
      <c r="LX194" s="147"/>
      <c r="LY194" s="147"/>
      <c r="LZ194" s="147"/>
      <c r="MA194" s="147"/>
      <c r="MB194" s="147"/>
      <c r="MC194" s="147"/>
      <c r="MD194" s="147"/>
      <c r="ME194" s="147"/>
      <c r="MF194" s="147"/>
      <c r="MG194" s="147"/>
      <c r="MH194" s="147"/>
      <c r="MI194" s="147"/>
      <c r="MJ194" s="147"/>
      <c r="MK194" s="147"/>
      <c r="ML194" s="147"/>
      <c r="MM194" s="147"/>
      <c r="MN194" s="147"/>
      <c r="MO194" s="147"/>
      <c r="MP194" s="147"/>
      <c r="MQ194" s="147"/>
      <c r="MR194" s="147"/>
      <c r="MS194" s="147"/>
      <c r="MT194" s="147"/>
      <c r="MU194" s="147"/>
      <c r="MV194" s="147"/>
      <c r="MW194" s="147"/>
      <c r="MX194" s="147"/>
      <c r="MY194" s="147"/>
      <c r="MZ194" s="147"/>
      <c r="NA194" s="182"/>
      <c r="NB194" s="147"/>
      <c r="NC194" s="147"/>
      <c r="ND194" s="147"/>
      <c r="NE194" s="272"/>
      <c r="NF194" s="272"/>
      <c r="NG194" s="272"/>
      <c r="NH194" s="135"/>
      <c r="NI194" s="135"/>
      <c r="NJ194" s="135"/>
      <c r="NK194" s="135"/>
      <c r="NL194" s="135"/>
      <c r="NM194" s="135"/>
      <c r="NN194" s="135"/>
      <c r="NO194" s="135"/>
      <c r="NP194" s="134"/>
      <c r="NQ194" s="134"/>
      <c r="NR194" s="135"/>
      <c r="NS194" s="135"/>
      <c r="NT194" s="135"/>
      <c r="NU194" s="135"/>
      <c r="NV194" s="135"/>
      <c r="NW194" s="135"/>
      <c r="NX194" s="135"/>
      <c r="NY194" s="135"/>
      <c r="NZ194" s="135"/>
      <c r="OA194" s="135"/>
      <c r="OB194" s="135"/>
      <c r="OC194" s="135"/>
      <c r="OD194" s="135"/>
      <c r="OE194" s="135"/>
      <c r="OF194" s="135"/>
      <c r="OG194" s="135"/>
      <c r="OH194" s="135"/>
      <c r="OI194" s="135"/>
      <c r="OJ194" s="135"/>
      <c r="OK194" s="135"/>
      <c r="OL194" s="135"/>
      <c r="OM194" s="135"/>
      <c r="ON194" s="135"/>
      <c r="OO194" s="135"/>
      <c r="OP194" s="135"/>
      <c r="OQ194" s="135"/>
      <c r="OR194" s="135"/>
      <c r="OS194" s="135"/>
      <c r="OT194" s="135"/>
      <c r="OU194" s="135"/>
      <c r="OV194" s="135"/>
      <c r="OW194" s="135"/>
      <c r="OX194" s="135"/>
      <c r="OY194" s="135"/>
      <c r="OZ194" s="135"/>
      <c r="PA194" s="135"/>
      <c r="PB194" s="135"/>
      <c r="PC194" s="135"/>
      <c r="PD194" s="135"/>
      <c r="PE194" s="135"/>
      <c r="PF194" s="135"/>
      <c r="PG194" s="135"/>
      <c r="PH194" s="135"/>
      <c r="PI194" s="135"/>
      <c r="PJ194" s="135"/>
      <c r="PK194" s="135"/>
      <c r="PL194" s="135"/>
      <c r="PM194" s="135"/>
      <c r="PN194" s="135"/>
      <c r="PO194" s="135"/>
      <c r="PP194" s="135"/>
      <c r="PQ194" s="135"/>
      <c r="PR194" s="135"/>
      <c r="PS194" s="135"/>
      <c r="PT194" s="135"/>
      <c r="PU194" s="135"/>
      <c r="PV194" s="135"/>
      <c r="PW194" s="135"/>
      <c r="PX194" s="135"/>
      <c r="PY194" s="135"/>
      <c r="PZ194" s="135"/>
      <c r="QA194" s="135"/>
      <c r="QB194" s="135"/>
      <c r="QC194" s="135"/>
      <c r="QD194" s="199"/>
      <c r="QE194" s="135"/>
      <c r="QF194" s="135"/>
      <c r="QG194" s="135"/>
      <c r="QH194" s="135"/>
      <c r="QI194" s="135"/>
      <c r="QJ194" s="135"/>
      <c r="QK194" s="135"/>
      <c r="QL194" s="135"/>
      <c r="QM194" s="135"/>
      <c r="QN194" s="135"/>
      <c r="QO194" s="135"/>
      <c r="QP194" s="135"/>
      <c r="QQ194" s="135"/>
      <c r="QR194" s="135"/>
      <c r="QS194" s="135"/>
      <c r="QT194" s="135"/>
      <c r="QU194" s="135"/>
      <c r="QV194" s="135"/>
      <c r="QW194" s="135"/>
      <c r="QX194" s="135"/>
      <c r="QY194" s="135"/>
      <c r="QZ194" s="135"/>
      <c r="RA194" s="135"/>
      <c r="RB194" s="135"/>
      <c r="RC194" s="135"/>
      <c r="RD194" s="135"/>
      <c r="RE194" s="135"/>
      <c r="RF194" s="135"/>
      <c r="RG194" s="135"/>
      <c r="RH194" s="135"/>
      <c r="RI194" s="135"/>
      <c r="RJ194" s="135"/>
      <c r="RK194" s="135"/>
      <c r="RL194" s="135"/>
      <c r="RM194" s="135"/>
      <c r="RN194" s="135"/>
      <c r="RO194" s="135"/>
      <c r="RP194" s="135"/>
      <c r="RQ194" s="135"/>
      <c r="SY194" s="95"/>
      <c r="SZ194" s="95"/>
    </row>
    <row r="195" spans="252:520">
      <c r="IR195" s="267"/>
      <c r="IS195" s="267"/>
      <c r="IT195" s="267"/>
      <c r="IU195" s="147"/>
      <c r="IV195" s="147"/>
      <c r="IW195" s="147"/>
      <c r="IX195" s="147"/>
      <c r="IY195" s="147"/>
      <c r="IZ195" s="147"/>
      <c r="JA195" s="147"/>
      <c r="JB195" s="147"/>
      <c r="JC195" s="148"/>
      <c r="JD195" s="148"/>
      <c r="JE195" s="147"/>
      <c r="JF195" s="147"/>
      <c r="JG195" s="147"/>
      <c r="JH195" s="147"/>
      <c r="JI195" s="147"/>
      <c r="JJ195" s="147"/>
      <c r="JK195" s="147"/>
      <c r="JL195" s="147"/>
      <c r="JM195" s="147"/>
      <c r="JN195" s="147"/>
      <c r="JO195" s="147"/>
      <c r="JP195" s="147"/>
      <c r="JQ195" s="147"/>
      <c r="JR195" s="147"/>
      <c r="JS195" s="147"/>
      <c r="JT195" s="147"/>
      <c r="JU195" s="147"/>
      <c r="JV195" s="147"/>
      <c r="JW195" s="147"/>
      <c r="JX195" s="147"/>
      <c r="JY195" s="147"/>
      <c r="JZ195" s="147"/>
      <c r="KA195" s="147"/>
      <c r="KB195" s="147"/>
      <c r="KC195" s="147"/>
      <c r="KD195" s="147"/>
      <c r="KE195" s="147"/>
      <c r="KF195" s="147"/>
      <c r="KG195" s="147"/>
      <c r="KH195" s="147"/>
      <c r="KI195" s="147"/>
      <c r="KJ195" s="147"/>
      <c r="KK195" s="147"/>
      <c r="KL195" s="147"/>
      <c r="KM195" s="147"/>
      <c r="KN195" s="147"/>
      <c r="KO195" s="147"/>
      <c r="KP195" s="147"/>
      <c r="KQ195" s="147"/>
      <c r="KR195" s="147"/>
      <c r="KS195" s="147"/>
      <c r="KT195" s="147"/>
      <c r="KU195" s="147"/>
      <c r="KV195" s="147"/>
      <c r="KW195" s="147"/>
      <c r="KX195" s="147"/>
      <c r="KY195" s="147"/>
      <c r="KZ195" s="147"/>
      <c r="LA195" s="147"/>
      <c r="LB195" s="147"/>
      <c r="LC195" s="147"/>
      <c r="LD195" s="147"/>
      <c r="LE195" s="147"/>
      <c r="LF195" s="147"/>
      <c r="LG195" s="147"/>
      <c r="LH195" s="147"/>
      <c r="LI195" s="147"/>
      <c r="LJ195" s="147"/>
      <c r="LK195" s="147"/>
      <c r="LL195" s="147"/>
      <c r="LM195" s="147"/>
      <c r="LN195" s="147"/>
      <c r="LO195" s="147"/>
      <c r="LP195" s="147"/>
      <c r="LQ195" s="195"/>
      <c r="LR195" s="147"/>
      <c r="LS195" s="147"/>
      <c r="LT195" s="147"/>
      <c r="LU195" s="147"/>
      <c r="LV195" s="147"/>
      <c r="LW195" s="147"/>
      <c r="LX195" s="147"/>
      <c r="LY195" s="147"/>
      <c r="LZ195" s="147"/>
      <c r="MA195" s="147"/>
      <c r="MB195" s="147"/>
      <c r="MC195" s="147"/>
      <c r="MD195" s="147"/>
      <c r="ME195" s="147"/>
      <c r="MF195" s="147"/>
      <c r="MG195" s="147"/>
      <c r="MH195" s="147"/>
      <c r="MI195" s="147"/>
      <c r="MJ195" s="147"/>
      <c r="MK195" s="147"/>
      <c r="ML195" s="147"/>
      <c r="MM195" s="147"/>
      <c r="MN195" s="147"/>
      <c r="MO195" s="147"/>
      <c r="MP195" s="147"/>
      <c r="MQ195" s="147"/>
      <c r="MR195" s="147"/>
      <c r="MS195" s="147"/>
      <c r="MT195" s="147"/>
      <c r="MU195" s="147"/>
      <c r="MV195" s="147"/>
      <c r="MW195" s="147"/>
      <c r="MX195" s="147"/>
      <c r="MY195" s="147"/>
      <c r="MZ195" s="147"/>
      <c r="NA195" s="182"/>
      <c r="NB195" s="147"/>
      <c r="NC195" s="147"/>
      <c r="ND195" s="147"/>
      <c r="NE195" s="272"/>
      <c r="NF195" s="272"/>
      <c r="NG195" s="272"/>
      <c r="NH195" s="135"/>
      <c r="NI195" s="135"/>
      <c r="NJ195" s="135"/>
      <c r="NK195" s="135"/>
      <c r="NL195" s="135"/>
      <c r="NM195" s="135"/>
      <c r="NN195" s="135"/>
      <c r="NO195" s="135"/>
      <c r="NP195" s="134"/>
      <c r="NQ195" s="134"/>
      <c r="NR195" s="135"/>
      <c r="NS195" s="135"/>
      <c r="NT195" s="135"/>
      <c r="NU195" s="135"/>
      <c r="NV195" s="135"/>
      <c r="NW195" s="135"/>
      <c r="NX195" s="135"/>
      <c r="NY195" s="135"/>
      <c r="NZ195" s="135"/>
      <c r="OA195" s="135"/>
      <c r="OB195" s="135"/>
      <c r="OC195" s="135"/>
      <c r="OD195" s="135"/>
      <c r="OE195" s="135"/>
      <c r="OF195" s="135"/>
      <c r="OG195" s="135"/>
      <c r="OH195" s="135"/>
      <c r="OI195" s="135"/>
      <c r="OJ195" s="135"/>
      <c r="OK195" s="135"/>
      <c r="OL195" s="135"/>
      <c r="OM195" s="135"/>
      <c r="ON195" s="135"/>
      <c r="OO195" s="135"/>
      <c r="OP195" s="135"/>
      <c r="OQ195" s="135"/>
      <c r="OR195" s="135"/>
      <c r="OS195" s="135"/>
      <c r="OT195" s="135"/>
      <c r="OU195" s="135"/>
      <c r="OV195" s="135"/>
      <c r="OW195" s="135"/>
      <c r="OX195" s="135"/>
      <c r="OY195" s="135"/>
      <c r="OZ195" s="135"/>
      <c r="PA195" s="135"/>
      <c r="PB195" s="135"/>
      <c r="PC195" s="135"/>
      <c r="PD195" s="135"/>
      <c r="PE195" s="135"/>
      <c r="PF195" s="135"/>
      <c r="PG195" s="135"/>
      <c r="PH195" s="135"/>
      <c r="PI195" s="135"/>
      <c r="PJ195" s="135"/>
      <c r="PK195" s="135"/>
      <c r="PL195" s="135"/>
      <c r="PM195" s="135"/>
      <c r="PN195" s="135"/>
      <c r="PO195" s="135"/>
      <c r="PP195" s="135"/>
      <c r="PQ195" s="135"/>
      <c r="PR195" s="135"/>
      <c r="PS195" s="135"/>
      <c r="PT195" s="135"/>
      <c r="PU195" s="135"/>
      <c r="PV195" s="135"/>
      <c r="PW195" s="135"/>
      <c r="PX195" s="135"/>
      <c r="PY195" s="135"/>
      <c r="PZ195" s="135"/>
      <c r="QA195" s="135"/>
      <c r="QB195" s="135"/>
      <c r="QC195" s="135"/>
      <c r="QD195" s="199"/>
      <c r="QE195" s="135"/>
      <c r="QF195" s="135"/>
      <c r="QG195" s="135"/>
      <c r="QH195" s="135"/>
      <c r="QI195" s="135"/>
      <c r="QJ195" s="135"/>
      <c r="QK195" s="135"/>
      <c r="QL195" s="135"/>
      <c r="QM195" s="135"/>
      <c r="QN195" s="135"/>
      <c r="QO195" s="135"/>
      <c r="QP195" s="135"/>
      <c r="QQ195" s="135"/>
      <c r="QR195" s="135"/>
      <c r="QS195" s="135"/>
      <c r="QT195" s="135"/>
      <c r="QU195" s="135"/>
      <c r="QV195" s="135"/>
      <c r="QW195" s="135"/>
      <c r="QX195" s="135"/>
      <c r="QY195" s="135"/>
      <c r="QZ195" s="135"/>
      <c r="RA195" s="135"/>
      <c r="RB195" s="135"/>
      <c r="RC195" s="135"/>
      <c r="RD195" s="135"/>
      <c r="RE195" s="135"/>
      <c r="RF195" s="135"/>
      <c r="RG195" s="135"/>
      <c r="RH195" s="135"/>
      <c r="RI195" s="135"/>
      <c r="RJ195" s="135"/>
      <c r="RK195" s="135"/>
      <c r="RL195" s="135"/>
      <c r="RM195" s="135"/>
      <c r="RN195" s="135"/>
      <c r="RO195" s="135"/>
      <c r="RP195" s="135"/>
      <c r="RQ195" s="135"/>
      <c r="SY195" s="95"/>
      <c r="SZ195" s="95"/>
    </row>
    <row r="196" spans="252:520">
      <c r="IR196" s="267"/>
      <c r="IS196" s="267"/>
      <c r="IT196" s="267"/>
      <c r="IU196" s="147"/>
      <c r="IV196" s="147"/>
      <c r="IW196" s="147"/>
      <c r="IX196" s="147"/>
      <c r="IY196" s="147"/>
      <c r="IZ196" s="147"/>
      <c r="JA196" s="147"/>
      <c r="JB196" s="147"/>
      <c r="JC196" s="148"/>
      <c r="JD196" s="148"/>
      <c r="JE196" s="147"/>
      <c r="JF196" s="147"/>
      <c r="JG196" s="147"/>
      <c r="JH196" s="147"/>
      <c r="JI196" s="147"/>
      <c r="JJ196" s="147"/>
      <c r="JK196" s="147"/>
      <c r="JL196" s="147"/>
      <c r="JM196" s="147"/>
      <c r="JN196" s="147"/>
      <c r="JO196" s="147"/>
      <c r="JP196" s="147"/>
      <c r="JQ196" s="147"/>
      <c r="JR196" s="147"/>
      <c r="JS196" s="147"/>
      <c r="JT196" s="147"/>
      <c r="JU196" s="147"/>
      <c r="JV196" s="147"/>
      <c r="JW196" s="147"/>
      <c r="JX196" s="147"/>
      <c r="JY196" s="147"/>
      <c r="JZ196" s="147"/>
      <c r="KA196" s="147"/>
      <c r="KB196" s="147"/>
      <c r="KC196" s="147"/>
      <c r="KD196" s="147"/>
      <c r="KE196" s="147"/>
      <c r="KF196" s="147"/>
      <c r="KG196" s="147"/>
      <c r="KH196" s="147"/>
      <c r="KI196" s="147"/>
      <c r="KJ196" s="147"/>
      <c r="KK196" s="147"/>
      <c r="KL196" s="147"/>
      <c r="KM196" s="147"/>
      <c r="KN196" s="147"/>
      <c r="KO196" s="147"/>
      <c r="KP196" s="147"/>
      <c r="KQ196" s="147"/>
      <c r="KR196" s="147"/>
      <c r="KS196" s="147"/>
      <c r="KT196" s="147"/>
      <c r="KU196" s="147"/>
      <c r="KV196" s="147"/>
      <c r="KW196" s="147"/>
      <c r="KX196" s="147"/>
      <c r="KY196" s="147"/>
      <c r="KZ196" s="147"/>
      <c r="LA196" s="147"/>
      <c r="LB196" s="147"/>
      <c r="LC196" s="147"/>
      <c r="LD196" s="147"/>
      <c r="LE196" s="147"/>
      <c r="LF196" s="147"/>
      <c r="LG196" s="147"/>
      <c r="LH196" s="147"/>
      <c r="LI196" s="147"/>
      <c r="LJ196" s="147"/>
      <c r="LK196" s="147"/>
      <c r="LL196" s="147"/>
      <c r="LM196" s="147"/>
      <c r="LN196" s="147"/>
      <c r="LO196" s="147"/>
      <c r="LP196" s="147"/>
      <c r="LQ196" s="195"/>
      <c r="LR196" s="147"/>
      <c r="LS196" s="147"/>
      <c r="LT196" s="147"/>
      <c r="LU196" s="147"/>
      <c r="LV196" s="147"/>
      <c r="LW196" s="147"/>
      <c r="LX196" s="147"/>
      <c r="LY196" s="147"/>
      <c r="LZ196" s="147"/>
      <c r="MA196" s="147"/>
      <c r="MB196" s="147"/>
      <c r="MC196" s="147"/>
      <c r="MD196" s="147"/>
      <c r="ME196" s="147"/>
      <c r="MF196" s="147"/>
      <c r="MG196" s="147"/>
      <c r="MH196" s="147"/>
      <c r="MI196" s="147"/>
      <c r="MJ196" s="147"/>
      <c r="MK196" s="147"/>
      <c r="ML196" s="147"/>
      <c r="MM196" s="147"/>
      <c r="MN196" s="147"/>
      <c r="MO196" s="147"/>
      <c r="MP196" s="147"/>
      <c r="MQ196" s="147"/>
      <c r="MR196" s="147"/>
      <c r="MS196" s="147"/>
      <c r="MT196" s="147"/>
      <c r="MU196" s="147"/>
      <c r="MV196" s="147"/>
      <c r="MW196" s="147"/>
      <c r="MX196" s="147"/>
      <c r="MY196" s="147"/>
      <c r="MZ196" s="147"/>
      <c r="NA196" s="182"/>
      <c r="NB196" s="147"/>
      <c r="NC196" s="147"/>
      <c r="ND196" s="147"/>
      <c r="NE196" s="272"/>
      <c r="NF196" s="272"/>
      <c r="NG196" s="272"/>
      <c r="NH196" s="135"/>
      <c r="NI196" s="135"/>
      <c r="NJ196" s="135"/>
      <c r="NK196" s="135"/>
      <c r="NL196" s="135"/>
      <c r="NM196" s="135"/>
      <c r="NN196" s="135"/>
      <c r="NO196" s="135"/>
      <c r="NP196" s="134"/>
      <c r="NQ196" s="134"/>
      <c r="NR196" s="135"/>
      <c r="NS196" s="135"/>
      <c r="NT196" s="135"/>
      <c r="NU196" s="135"/>
      <c r="NV196" s="135"/>
      <c r="NW196" s="135"/>
      <c r="NX196" s="135"/>
      <c r="NY196" s="135"/>
      <c r="NZ196" s="135"/>
      <c r="OA196" s="135"/>
      <c r="OB196" s="135"/>
      <c r="OC196" s="135"/>
      <c r="OD196" s="135"/>
      <c r="OE196" s="135"/>
      <c r="OF196" s="135"/>
      <c r="OG196" s="135"/>
      <c r="OH196" s="135"/>
      <c r="OI196" s="135"/>
      <c r="OJ196" s="135"/>
      <c r="OK196" s="135"/>
      <c r="OL196" s="135"/>
      <c r="OM196" s="135"/>
      <c r="ON196" s="135"/>
      <c r="OO196" s="135"/>
      <c r="OP196" s="135"/>
      <c r="OQ196" s="135"/>
      <c r="OR196" s="135"/>
      <c r="OS196" s="135"/>
      <c r="OT196" s="135"/>
      <c r="OU196" s="135"/>
      <c r="OV196" s="135"/>
      <c r="OW196" s="135"/>
      <c r="OX196" s="135"/>
      <c r="OY196" s="135"/>
      <c r="OZ196" s="135"/>
      <c r="PA196" s="135"/>
      <c r="PB196" s="135"/>
      <c r="PC196" s="135"/>
      <c r="PD196" s="135"/>
      <c r="PE196" s="135"/>
      <c r="PF196" s="135"/>
      <c r="PG196" s="135"/>
      <c r="PH196" s="135"/>
      <c r="PI196" s="135"/>
      <c r="PJ196" s="135"/>
      <c r="PK196" s="135"/>
      <c r="PL196" s="135"/>
      <c r="PM196" s="135"/>
      <c r="PN196" s="135"/>
      <c r="PO196" s="135"/>
      <c r="PP196" s="135"/>
      <c r="PQ196" s="135"/>
      <c r="PR196" s="135"/>
      <c r="PS196" s="135"/>
      <c r="PT196" s="135"/>
      <c r="PU196" s="135"/>
      <c r="PV196" s="135"/>
      <c r="PW196" s="135"/>
      <c r="PX196" s="135"/>
      <c r="PY196" s="135"/>
      <c r="PZ196" s="135"/>
      <c r="QA196" s="135"/>
      <c r="QB196" s="135"/>
      <c r="QC196" s="135"/>
      <c r="QD196" s="199"/>
      <c r="QE196" s="135"/>
      <c r="QF196" s="135"/>
      <c r="QG196" s="135"/>
      <c r="QH196" s="135"/>
      <c r="QI196" s="135"/>
      <c r="QJ196" s="135"/>
      <c r="QK196" s="135"/>
      <c r="QL196" s="135"/>
      <c r="QM196" s="135"/>
      <c r="QN196" s="135"/>
      <c r="QO196" s="135"/>
      <c r="QP196" s="135"/>
      <c r="QQ196" s="135"/>
      <c r="QR196" s="135"/>
      <c r="QS196" s="135"/>
      <c r="QT196" s="135"/>
      <c r="QU196" s="135"/>
      <c r="QV196" s="135"/>
      <c r="QW196" s="135"/>
      <c r="QX196" s="135"/>
      <c r="QY196" s="135"/>
      <c r="QZ196" s="135"/>
      <c r="RA196" s="135"/>
      <c r="RB196" s="135"/>
      <c r="RC196" s="135"/>
      <c r="RD196" s="135"/>
      <c r="RE196" s="135"/>
      <c r="RF196" s="135"/>
      <c r="RG196" s="135"/>
      <c r="RH196" s="135"/>
      <c r="RI196" s="135"/>
      <c r="RJ196" s="135"/>
      <c r="RK196" s="135"/>
      <c r="RL196" s="135"/>
      <c r="RM196" s="135"/>
      <c r="RN196" s="135"/>
      <c r="RO196" s="135"/>
      <c r="RP196" s="135"/>
      <c r="RQ196" s="135"/>
      <c r="SY196" s="95"/>
      <c r="SZ196" s="95"/>
    </row>
    <row r="197" spans="252:520">
      <c r="IR197" s="267"/>
      <c r="IS197" s="267"/>
      <c r="IT197" s="267"/>
      <c r="IU197" s="147"/>
      <c r="IV197" s="147"/>
      <c r="IW197" s="147"/>
      <c r="IX197" s="147"/>
      <c r="IY197" s="147"/>
      <c r="IZ197" s="147"/>
      <c r="JA197" s="147"/>
      <c r="JB197" s="147"/>
      <c r="JC197" s="148"/>
      <c r="JD197" s="148"/>
      <c r="JE197" s="147"/>
      <c r="JF197" s="147"/>
      <c r="JG197" s="147"/>
      <c r="JH197" s="147"/>
      <c r="JI197" s="147"/>
      <c r="JJ197" s="147"/>
      <c r="JK197" s="147"/>
      <c r="JL197" s="147"/>
      <c r="JM197" s="147"/>
      <c r="JN197" s="147"/>
      <c r="JO197" s="147"/>
      <c r="JP197" s="147"/>
      <c r="JQ197" s="147"/>
      <c r="JR197" s="147"/>
      <c r="JS197" s="147"/>
      <c r="JT197" s="147"/>
      <c r="JU197" s="147"/>
      <c r="JV197" s="147"/>
      <c r="JW197" s="147"/>
      <c r="JX197" s="147"/>
      <c r="JY197" s="147"/>
      <c r="JZ197" s="147"/>
      <c r="KA197" s="147"/>
      <c r="KB197" s="147"/>
      <c r="KC197" s="147"/>
      <c r="KD197" s="147"/>
      <c r="KE197" s="147"/>
      <c r="KF197" s="147"/>
      <c r="KG197" s="147"/>
      <c r="KH197" s="147"/>
      <c r="KI197" s="147"/>
      <c r="KJ197" s="147"/>
      <c r="KK197" s="147"/>
      <c r="KL197" s="147"/>
      <c r="KM197" s="147"/>
      <c r="KN197" s="147"/>
      <c r="KO197" s="147"/>
      <c r="KP197" s="147"/>
      <c r="KQ197" s="147"/>
      <c r="KR197" s="147"/>
      <c r="KS197" s="147"/>
      <c r="KT197" s="147"/>
      <c r="KU197" s="147"/>
      <c r="KV197" s="147"/>
      <c r="KW197" s="147"/>
      <c r="KX197" s="147"/>
      <c r="KY197" s="147"/>
      <c r="KZ197" s="147"/>
      <c r="LA197" s="147"/>
      <c r="LB197" s="147"/>
      <c r="LC197" s="147"/>
      <c r="LD197" s="147"/>
      <c r="LE197" s="147"/>
      <c r="LF197" s="147"/>
      <c r="LG197" s="147"/>
      <c r="LH197" s="147"/>
      <c r="LI197" s="147"/>
      <c r="LJ197" s="147"/>
      <c r="LK197" s="147"/>
      <c r="LL197" s="147"/>
      <c r="LM197" s="147"/>
      <c r="LN197" s="147"/>
      <c r="LO197" s="147"/>
      <c r="LP197" s="147"/>
      <c r="LQ197" s="195"/>
      <c r="LR197" s="147"/>
      <c r="LS197" s="147"/>
      <c r="LT197" s="147"/>
      <c r="LU197" s="147"/>
      <c r="LV197" s="147"/>
      <c r="LW197" s="147"/>
      <c r="LX197" s="147"/>
      <c r="LY197" s="147"/>
      <c r="LZ197" s="147"/>
      <c r="MA197" s="147"/>
      <c r="MB197" s="147"/>
      <c r="MC197" s="147"/>
      <c r="MD197" s="147"/>
      <c r="ME197" s="147"/>
      <c r="MF197" s="147"/>
      <c r="MG197" s="147"/>
      <c r="MH197" s="147"/>
      <c r="MI197" s="147"/>
      <c r="MJ197" s="147"/>
      <c r="MK197" s="147"/>
      <c r="ML197" s="147"/>
      <c r="MM197" s="147"/>
      <c r="MN197" s="147"/>
      <c r="MO197" s="147"/>
      <c r="MP197" s="147"/>
      <c r="MQ197" s="147"/>
      <c r="MR197" s="147"/>
      <c r="MS197" s="147"/>
      <c r="MT197" s="147"/>
      <c r="MU197" s="147"/>
      <c r="MV197" s="147"/>
      <c r="MW197" s="147"/>
      <c r="MX197" s="147"/>
      <c r="MY197" s="147"/>
      <c r="MZ197" s="147"/>
      <c r="NA197" s="182"/>
      <c r="NB197" s="147"/>
      <c r="NC197" s="147"/>
      <c r="ND197" s="147"/>
      <c r="NE197" s="272"/>
      <c r="NF197" s="272"/>
      <c r="NG197" s="272"/>
      <c r="NH197" s="135"/>
      <c r="NI197" s="135"/>
      <c r="NJ197" s="135"/>
      <c r="NK197" s="135"/>
      <c r="NL197" s="135"/>
      <c r="NM197" s="135"/>
      <c r="NN197" s="135"/>
      <c r="NO197" s="135"/>
      <c r="NP197" s="134"/>
      <c r="NQ197" s="134"/>
      <c r="NR197" s="135"/>
      <c r="NS197" s="135"/>
      <c r="NT197" s="135"/>
      <c r="NU197" s="135"/>
      <c r="NV197" s="135"/>
      <c r="NW197" s="135"/>
      <c r="NX197" s="135"/>
      <c r="NY197" s="135"/>
      <c r="NZ197" s="135"/>
      <c r="OA197" s="135"/>
      <c r="OB197" s="135"/>
      <c r="OC197" s="135"/>
      <c r="OD197" s="135"/>
      <c r="OE197" s="135"/>
      <c r="OF197" s="135"/>
      <c r="OG197" s="135"/>
      <c r="OH197" s="135"/>
      <c r="OI197" s="135"/>
      <c r="OJ197" s="135"/>
      <c r="OK197" s="135"/>
      <c r="OL197" s="135"/>
      <c r="OM197" s="135"/>
      <c r="ON197" s="135"/>
      <c r="OO197" s="135"/>
      <c r="OP197" s="135"/>
      <c r="OQ197" s="135"/>
      <c r="OR197" s="135"/>
      <c r="OS197" s="135"/>
      <c r="OT197" s="135"/>
      <c r="OU197" s="135"/>
      <c r="OV197" s="135"/>
      <c r="OW197" s="135"/>
      <c r="OX197" s="135"/>
      <c r="OY197" s="135"/>
      <c r="OZ197" s="135"/>
      <c r="PA197" s="135"/>
      <c r="PB197" s="135"/>
      <c r="PC197" s="135"/>
      <c r="PD197" s="135"/>
      <c r="PE197" s="135"/>
      <c r="PF197" s="135"/>
      <c r="PG197" s="135"/>
      <c r="PH197" s="135"/>
      <c r="PI197" s="135"/>
      <c r="PJ197" s="135"/>
      <c r="PK197" s="135"/>
      <c r="PL197" s="135"/>
      <c r="PM197" s="135"/>
      <c r="PN197" s="135"/>
      <c r="PO197" s="135"/>
      <c r="PP197" s="135"/>
      <c r="PQ197" s="135"/>
      <c r="PR197" s="135"/>
      <c r="PS197" s="135"/>
      <c r="PT197" s="135"/>
      <c r="PU197" s="135"/>
      <c r="PV197" s="135"/>
      <c r="PW197" s="135"/>
      <c r="PX197" s="135"/>
      <c r="PY197" s="135"/>
      <c r="PZ197" s="135"/>
      <c r="QA197" s="135"/>
      <c r="QB197" s="135"/>
      <c r="QC197" s="135"/>
      <c r="QD197" s="199"/>
      <c r="QE197" s="135"/>
      <c r="QF197" s="135"/>
      <c r="QG197" s="135"/>
      <c r="QH197" s="135"/>
      <c r="QI197" s="135"/>
      <c r="QJ197" s="135"/>
      <c r="QK197" s="135"/>
      <c r="QL197" s="135"/>
      <c r="QM197" s="135"/>
      <c r="QN197" s="135"/>
      <c r="QO197" s="135"/>
      <c r="QP197" s="135"/>
      <c r="QQ197" s="135"/>
      <c r="QR197" s="135"/>
      <c r="QS197" s="135"/>
      <c r="QT197" s="135"/>
      <c r="QU197" s="135"/>
      <c r="QV197" s="135"/>
      <c r="QW197" s="135"/>
      <c r="QX197" s="135"/>
      <c r="QY197" s="135"/>
      <c r="QZ197" s="135"/>
      <c r="RA197" s="135"/>
      <c r="RB197" s="135"/>
      <c r="RC197" s="135"/>
      <c r="RD197" s="135"/>
      <c r="RE197" s="135"/>
      <c r="RF197" s="135"/>
      <c r="RG197" s="135"/>
      <c r="RH197" s="135"/>
      <c r="RI197" s="135"/>
      <c r="RJ197" s="135"/>
      <c r="RK197" s="135"/>
      <c r="RL197" s="135"/>
      <c r="RM197" s="135"/>
      <c r="RN197" s="135"/>
      <c r="RO197" s="135"/>
      <c r="RP197" s="135"/>
      <c r="RQ197" s="135"/>
      <c r="SY197" s="95"/>
      <c r="SZ197" s="95"/>
    </row>
    <row r="198" spans="252:520">
      <c r="IR198" s="267"/>
      <c r="IS198" s="267"/>
      <c r="IT198" s="267"/>
      <c r="IU198" s="147"/>
      <c r="IV198" s="147"/>
      <c r="IW198" s="147"/>
      <c r="IX198" s="147"/>
      <c r="IY198" s="147"/>
      <c r="IZ198" s="147"/>
      <c r="JA198" s="147"/>
      <c r="JB198" s="147"/>
      <c r="JC198" s="148"/>
      <c r="JD198" s="148"/>
      <c r="JE198" s="147"/>
      <c r="JF198" s="147"/>
      <c r="JG198" s="147"/>
      <c r="JH198" s="147"/>
      <c r="JI198" s="147"/>
      <c r="JJ198" s="147"/>
      <c r="JK198" s="147"/>
      <c r="JL198" s="147"/>
      <c r="JM198" s="147"/>
      <c r="JN198" s="147"/>
      <c r="JO198" s="147"/>
      <c r="JP198" s="147"/>
      <c r="JQ198" s="147"/>
      <c r="JR198" s="147"/>
      <c r="JS198" s="147"/>
      <c r="JT198" s="147"/>
      <c r="JU198" s="147"/>
      <c r="JV198" s="147"/>
      <c r="JW198" s="147"/>
      <c r="JX198" s="147"/>
      <c r="JY198" s="147"/>
      <c r="JZ198" s="147"/>
      <c r="KA198" s="147"/>
      <c r="KB198" s="147"/>
      <c r="KC198" s="147"/>
      <c r="KD198" s="147"/>
      <c r="KE198" s="147"/>
      <c r="KF198" s="147"/>
      <c r="KG198" s="147"/>
      <c r="KH198" s="147"/>
      <c r="KI198" s="147"/>
      <c r="KJ198" s="147"/>
      <c r="KK198" s="147"/>
      <c r="KL198" s="147"/>
      <c r="KM198" s="147"/>
      <c r="KN198" s="147"/>
      <c r="KO198" s="147"/>
      <c r="KP198" s="147"/>
      <c r="KQ198" s="147"/>
      <c r="KR198" s="147"/>
      <c r="KS198" s="147"/>
      <c r="KT198" s="147"/>
      <c r="KU198" s="147"/>
      <c r="KV198" s="147"/>
      <c r="KW198" s="147"/>
      <c r="KX198" s="147"/>
      <c r="KY198" s="147"/>
      <c r="KZ198" s="147"/>
      <c r="LA198" s="147"/>
      <c r="LB198" s="147"/>
      <c r="LC198" s="147"/>
      <c r="LD198" s="147"/>
      <c r="LE198" s="147"/>
      <c r="LF198" s="147"/>
      <c r="LG198" s="147"/>
      <c r="LH198" s="147"/>
      <c r="LI198" s="147"/>
      <c r="LJ198" s="147"/>
      <c r="LK198" s="147"/>
      <c r="LL198" s="147"/>
      <c r="LM198" s="147"/>
      <c r="LN198" s="147"/>
      <c r="LO198" s="147"/>
      <c r="LP198" s="147"/>
      <c r="LQ198" s="195"/>
      <c r="LR198" s="147"/>
      <c r="LS198" s="147"/>
      <c r="LT198" s="147"/>
      <c r="LU198" s="147"/>
      <c r="LV198" s="147"/>
      <c r="LW198" s="147"/>
      <c r="LX198" s="147"/>
      <c r="LY198" s="147"/>
      <c r="LZ198" s="147"/>
      <c r="MA198" s="147"/>
      <c r="MB198" s="147"/>
      <c r="MC198" s="147"/>
      <c r="MD198" s="147"/>
      <c r="ME198" s="147"/>
      <c r="MF198" s="147"/>
      <c r="MG198" s="147"/>
      <c r="MH198" s="147"/>
      <c r="MI198" s="147"/>
      <c r="MJ198" s="147"/>
      <c r="MK198" s="147"/>
      <c r="ML198" s="147"/>
      <c r="MM198" s="147"/>
      <c r="MN198" s="147"/>
      <c r="MO198" s="147"/>
      <c r="MP198" s="147"/>
      <c r="MQ198" s="147"/>
      <c r="MR198" s="147"/>
      <c r="MS198" s="147"/>
      <c r="MT198" s="147"/>
      <c r="MU198" s="147"/>
      <c r="MV198" s="147"/>
      <c r="MW198" s="147"/>
      <c r="MX198" s="147"/>
      <c r="MY198" s="147"/>
      <c r="MZ198" s="147"/>
      <c r="NA198" s="182"/>
      <c r="NB198" s="147"/>
      <c r="NC198" s="147"/>
      <c r="ND198" s="147"/>
      <c r="NE198" s="272"/>
      <c r="NF198" s="272"/>
      <c r="NG198" s="272"/>
      <c r="NH198" s="135"/>
      <c r="NI198" s="135"/>
      <c r="NJ198" s="135"/>
      <c r="NK198" s="135"/>
      <c r="NL198" s="135"/>
      <c r="NM198" s="135"/>
      <c r="NN198" s="135"/>
      <c r="NO198" s="135"/>
      <c r="NP198" s="134"/>
      <c r="NQ198" s="134"/>
      <c r="NR198" s="135"/>
      <c r="NS198" s="135"/>
      <c r="NT198" s="135"/>
      <c r="NU198" s="135"/>
      <c r="NV198" s="135"/>
      <c r="NW198" s="135"/>
      <c r="NX198" s="135"/>
      <c r="NY198" s="135"/>
      <c r="NZ198" s="135"/>
      <c r="OA198" s="135"/>
      <c r="OB198" s="135"/>
      <c r="OC198" s="135"/>
      <c r="OD198" s="135"/>
      <c r="OE198" s="135"/>
      <c r="OF198" s="135"/>
      <c r="OG198" s="135"/>
      <c r="OH198" s="135"/>
      <c r="OI198" s="135"/>
      <c r="OJ198" s="135"/>
      <c r="OK198" s="135"/>
      <c r="OL198" s="135"/>
      <c r="OM198" s="135"/>
      <c r="ON198" s="135"/>
      <c r="OO198" s="135"/>
      <c r="OP198" s="135"/>
      <c r="OQ198" s="135"/>
      <c r="OR198" s="135"/>
      <c r="OS198" s="135"/>
      <c r="OT198" s="135"/>
      <c r="OU198" s="135"/>
      <c r="OV198" s="135"/>
      <c r="OW198" s="135"/>
      <c r="OX198" s="135"/>
      <c r="OY198" s="135"/>
      <c r="OZ198" s="135"/>
      <c r="PA198" s="135"/>
      <c r="PB198" s="135"/>
      <c r="PC198" s="135"/>
      <c r="PD198" s="135"/>
      <c r="PE198" s="135"/>
      <c r="PF198" s="135"/>
      <c r="PG198" s="135"/>
      <c r="PH198" s="135"/>
      <c r="PI198" s="135"/>
      <c r="PJ198" s="135"/>
      <c r="PK198" s="135"/>
      <c r="PL198" s="135"/>
      <c r="PM198" s="135"/>
      <c r="PN198" s="135"/>
      <c r="PO198" s="135"/>
      <c r="PP198" s="135"/>
      <c r="PQ198" s="135"/>
      <c r="PR198" s="135"/>
      <c r="PS198" s="135"/>
      <c r="PT198" s="135"/>
      <c r="PU198" s="135"/>
      <c r="PV198" s="135"/>
      <c r="PW198" s="135"/>
      <c r="PX198" s="135"/>
      <c r="PY198" s="135"/>
      <c r="PZ198" s="135"/>
      <c r="QA198" s="135"/>
      <c r="QB198" s="135"/>
      <c r="QC198" s="135"/>
      <c r="QD198" s="199"/>
      <c r="QE198" s="135"/>
      <c r="QF198" s="135"/>
      <c r="QG198" s="135"/>
      <c r="QH198" s="135"/>
      <c r="QI198" s="135"/>
      <c r="QJ198" s="135"/>
      <c r="QK198" s="135"/>
      <c r="QL198" s="135"/>
      <c r="QM198" s="135"/>
      <c r="QN198" s="135"/>
      <c r="QO198" s="135"/>
      <c r="QP198" s="135"/>
      <c r="QQ198" s="135"/>
      <c r="QR198" s="135"/>
      <c r="QS198" s="135"/>
      <c r="QT198" s="135"/>
      <c r="QU198" s="135"/>
      <c r="QV198" s="135"/>
      <c r="QW198" s="135"/>
      <c r="QX198" s="135"/>
      <c r="QY198" s="135"/>
      <c r="QZ198" s="135"/>
      <c r="RA198" s="135"/>
      <c r="RB198" s="135"/>
      <c r="RC198" s="135"/>
      <c r="RD198" s="135"/>
      <c r="RE198" s="135"/>
      <c r="RF198" s="135"/>
      <c r="RG198" s="135"/>
      <c r="RH198" s="135"/>
      <c r="RI198" s="135"/>
      <c r="RJ198" s="135"/>
      <c r="RK198" s="135"/>
      <c r="RL198" s="135"/>
      <c r="RM198" s="135"/>
      <c r="RN198" s="135"/>
      <c r="RO198" s="135"/>
      <c r="RP198" s="135"/>
      <c r="RQ198" s="135"/>
      <c r="SY198" s="95"/>
      <c r="SZ198" s="95"/>
    </row>
    <row r="199" spans="252:520">
      <c r="IR199" s="267"/>
      <c r="IS199" s="267"/>
      <c r="IT199" s="267"/>
      <c r="IU199" s="147"/>
      <c r="IV199" s="147"/>
      <c r="IW199" s="147"/>
      <c r="IX199" s="147"/>
      <c r="IY199" s="147"/>
      <c r="IZ199" s="147"/>
      <c r="JA199" s="147"/>
      <c r="JB199" s="147"/>
      <c r="JC199" s="148"/>
      <c r="JD199" s="148"/>
      <c r="JE199" s="147"/>
      <c r="JF199" s="147"/>
      <c r="JG199" s="147"/>
      <c r="JH199" s="147"/>
      <c r="JI199" s="147"/>
      <c r="JJ199" s="147"/>
      <c r="JK199" s="147"/>
      <c r="JL199" s="147"/>
      <c r="JM199" s="147"/>
      <c r="JN199" s="147"/>
      <c r="JO199" s="147"/>
      <c r="JP199" s="147"/>
      <c r="JQ199" s="147"/>
      <c r="JR199" s="147"/>
      <c r="JS199" s="147"/>
      <c r="JT199" s="147"/>
      <c r="JU199" s="147"/>
      <c r="JV199" s="147"/>
      <c r="JW199" s="147"/>
      <c r="JX199" s="147"/>
      <c r="JY199" s="147"/>
      <c r="JZ199" s="147"/>
      <c r="KA199" s="147"/>
      <c r="KB199" s="147"/>
      <c r="KC199" s="147"/>
      <c r="KD199" s="147"/>
      <c r="KE199" s="147"/>
      <c r="KF199" s="147"/>
      <c r="KG199" s="147"/>
      <c r="KH199" s="147"/>
      <c r="KI199" s="147"/>
      <c r="KJ199" s="147"/>
      <c r="KK199" s="147"/>
      <c r="KL199" s="147"/>
      <c r="KM199" s="147"/>
      <c r="KN199" s="147"/>
      <c r="KO199" s="147"/>
      <c r="KP199" s="147"/>
      <c r="KQ199" s="147"/>
      <c r="KR199" s="147"/>
      <c r="KS199" s="147"/>
      <c r="KT199" s="147"/>
      <c r="KU199" s="147"/>
      <c r="KV199" s="147"/>
      <c r="KW199" s="147"/>
      <c r="KX199" s="147"/>
      <c r="KY199" s="147"/>
      <c r="KZ199" s="147"/>
      <c r="LA199" s="147"/>
      <c r="LB199" s="147"/>
      <c r="LC199" s="147"/>
      <c r="LD199" s="147"/>
      <c r="LE199" s="147"/>
      <c r="LF199" s="147"/>
      <c r="LG199" s="147"/>
      <c r="LH199" s="147"/>
      <c r="LI199" s="147"/>
      <c r="LJ199" s="147"/>
      <c r="LK199" s="147"/>
      <c r="LL199" s="147"/>
      <c r="LM199" s="147"/>
      <c r="LN199" s="147"/>
      <c r="LO199" s="147"/>
      <c r="LP199" s="147"/>
      <c r="LQ199" s="195"/>
      <c r="LR199" s="147"/>
      <c r="LS199" s="147"/>
      <c r="LT199" s="147"/>
      <c r="LU199" s="147"/>
      <c r="LV199" s="147"/>
      <c r="LW199" s="147"/>
      <c r="LX199" s="147"/>
      <c r="LY199" s="147"/>
      <c r="LZ199" s="147"/>
      <c r="MA199" s="147"/>
      <c r="MB199" s="147"/>
      <c r="MC199" s="147"/>
      <c r="MD199" s="147"/>
      <c r="ME199" s="147"/>
      <c r="MF199" s="147"/>
      <c r="MG199" s="147"/>
      <c r="MH199" s="147"/>
      <c r="MI199" s="147"/>
      <c r="MJ199" s="147"/>
      <c r="MK199" s="147"/>
      <c r="ML199" s="147"/>
      <c r="MM199" s="147"/>
      <c r="MN199" s="147"/>
      <c r="MO199" s="147"/>
      <c r="MP199" s="147"/>
      <c r="MQ199" s="147"/>
      <c r="MR199" s="147"/>
      <c r="MS199" s="147"/>
      <c r="MT199" s="147"/>
      <c r="MU199" s="147"/>
      <c r="MV199" s="147"/>
      <c r="MW199" s="147"/>
      <c r="MX199" s="147"/>
      <c r="MY199" s="147"/>
      <c r="MZ199" s="147"/>
      <c r="NA199" s="182"/>
      <c r="NB199" s="147"/>
      <c r="NC199" s="147"/>
      <c r="ND199" s="147"/>
      <c r="NE199" s="272"/>
      <c r="NF199" s="272"/>
      <c r="NG199" s="272"/>
      <c r="NH199" s="135"/>
      <c r="NI199" s="135"/>
      <c r="NJ199" s="135"/>
      <c r="NK199" s="135"/>
      <c r="NL199" s="135"/>
      <c r="NM199" s="135"/>
      <c r="NN199" s="135"/>
      <c r="NO199" s="135"/>
      <c r="NP199" s="134"/>
      <c r="NQ199" s="134"/>
      <c r="NR199" s="135"/>
      <c r="NS199" s="135"/>
      <c r="NT199" s="135"/>
      <c r="NU199" s="135"/>
      <c r="NV199" s="135"/>
      <c r="NW199" s="135"/>
      <c r="NX199" s="135"/>
      <c r="NY199" s="135"/>
      <c r="NZ199" s="135"/>
      <c r="OA199" s="135"/>
      <c r="OB199" s="135"/>
      <c r="OC199" s="135"/>
      <c r="OD199" s="135"/>
      <c r="OE199" s="135"/>
      <c r="OF199" s="135"/>
      <c r="OG199" s="135"/>
      <c r="OH199" s="135"/>
      <c r="OI199" s="135"/>
      <c r="OJ199" s="135"/>
      <c r="OK199" s="135"/>
      <c r="OL199" s="135"/>
      <c r="OM199" s="135"/>
      <c r="ON199" s="135"/>
      <c r="OO199" s="135"/>
      <c r="OP199" s="135"/>
      <c r="OQ199" s="135"/>
      <c r="OR199" s="135"/>
      <c r="OS199" s="135"/>
      <c r="OT199" s="135"/>
      <c r="OU199" s="135"/>
      <c r="OV199" s="135"/>
      <c r="OW199" s="135"/>
      <c r="OX199" s="135"/>
      <c r="OY199" s="135"/>
      <c r="OZ199" s="135"/>
      <c r="PA199" s="135"/>
      <c r="PB199" s="135"/>
      <c r="PC199" s="135"/>
      <c r="PD199" s="135"/>
      <c r="PE199" s="135"/>
      <c r="PF199" s="135"/>
      <c r="PG199" s="135"/>
      <c r="PH199" s="135"/>
      <c r="PI199" s="135"/>
      <c r="PJ199" s="135"/>
      <c r="PK199" s="135"/>
      <c r="PL199" s="135"/>
      <c r="PM199" s="135"/>
      <c r="PN199" s="135"/>
      <c r="PO199" s="135"/>
      <c r="PP199" s="135"/>
      <c r="PQ199" s="135"/>
      <c r="PR199" s="135"/>
      <c r="PS199" s="135"/>
      <c r="PT199" s="135"/>
      <c r="PU199" s="135"/>
      <c r="PV199" s="135"/>
      <c r="PW199" s="135"/>
      <c r="PX199" s="135"/>
      <c r="PY199" s="135"/>
      <c r="PZ199" s="135"/>
      <c r="QA199" s="135"/>
      <c r="QB199" s="135"/>
      <c r="QC199" s="135"/>
      <c r="QD199" s="199"/>
      <c r="QE199" s="135"/>
      <c r="QF199" s="135"/>
      <c r="QG199" s="135"/>
      <c r="QH199" s="135"/>
      <c r="QI199" s="135"/>
      <c r="QJ199" s="135"/>
      <c r="QK199" s="135"/>
      <c r="QL199" s="135"/>
      <c r="QM199" s="135"/>
      <c r="QN199" s="135"/>
      <c r="QO199" s="135"/>
      <c r="QP199" s="135"/>
      <c r="QQ199" s="135"/>
      <c r="QR199" s="135"/>
      <c r="QS199" s="135"/>
      <c r="QT199" s="135"/>
      <c r="QU199" s="135"/>
      <c r="QV199" s="135"/>
      <c r="QW199" s="135"/>
      <c r="QX199" s="135"/>
      <c r="QY199" s="135"/>
      <c r="QZ199" s="135"/>
      <c r="RA199" s="135"/>
      <c r="RB199" s="135"/>
      <c r="RC199" s="135"/>
      <c r="RD199" s="135"/>
      <c r="RE199" s="135"/>
      <c r="RF199" s="135"/>
      <c r="RG199" s="135"/>
      <c r="RH199" s="135"/>
      <c r="RI199" s="135"/>
      <c r="RJ199" s="135"/>
      <c r="RK199" s="135"/>
      <c r="RL199" s="135"/>
      <c r="RM199" s="135"/>
      <c r="RN199" s="135"/>
      <c r="RO199" s="135"/>
      <c r="RP199" s="135"/>
      <c r="RQ199" s="135"/>
      <c r="SY199" s="95"/>
      <c r="SZ199" s="95"/>
    </row>
    <row r="200" spans="252:520">
      <c r="IR200" s="267"/>
      <c r="IS200" s="267"/>
      <c r="IT200" s="267"/>
      <c r="IU200" s="147"/>
      <c r="IV200" s="147"/>
      <c r="IW200" s="147"/>
      <c r="IX200" s="147"/>
      <c r="IY200" s="147"/>
      <c r="IZ200" s="147"/>
      <c r="JA200" s="147"/>
      <c r="JB200" s="147"/>
      <c r="JC200" s="148"/>
      <c r="JD200" s="148"/>
      <c r="JE200" s="147"/>
      <c r="JF200" s="147"/>
      <c r="JG200" s="147"/>
      <c r="JH200" s="147"/>
      <c r="JI200" s="147"/>
      <c r="JJ200" s="147"/>
      <c r="JK200" s="147"/>
      <c r="JL200" s="147"/>
      <c r="JM200" s="147"/>
      <c r="JN200" s="147"/>
      <c r="JO200" s="147"/>
      <c r="JP200" s="147"/>
      <c r="JQ200" s="147"/>
      <c r="JR200" s="147"/>
      <c r="JS200" s="147"/>
      <c r="JT200" s="147"/>
      <c r="JU200" s="147"/>
      <c r="JV200" s="147"/>
      <c r="JW200" s="147"/>
      <c r="JX200" s="147"/>
      <c r="JY200" s="147"/>
      <c r="JZ200" s="147"/>
      <c r="KA200" s="147"/>
      <c r="KB200" s="147"/>
      <c r="KC200" s="147"/>
      <c r="KD200" s="147"/>
      <c r="KE200" s="147"/>
      <c r="KF200" s="147"/>
      <c r="KG200" s="147"/>
      <c r="KH200" s="147"/>
      <c r="KI200" s="147"/>
      <c r="KJ200" s="147"/>
      <c r="KK200" s="147"/>
      <c r="KL200" s="147"/>
      <c r="KM200" s="147"/>
      <c r="KN200" s="147"/>
      <c r="KO200" s="147"/>
      <c r="KP200" s="147"/>
      <c r="KQ200" s="147"/>
      <c r="KR200" s="147"/>
      <c r="KS200" s="147"/>
      <c r="KT200" s="147"/>
      <c r="KU200" s="147"/>
      <c r="KV200" s="147"/>
      <c r="KW200" s="147"/>
      <c r="KX200" s="147"/>
      <c r="KY200" s="147"/>
      <c r="KZ200" s="147"/>
      <c r="LA200" s="147"/>
      <c r="LB200" s="147"/>
      <c r="LC200" s="147"/>
      <c r="LD200" s="147"/>
      <c r="LE200" s="147"/>
      <c r="LF200" s="147"/>
      <c r="LG200" s="147"/>
      <c r="LH200" s="147"/>
      <c r="LI200" s="147"/>
      <c r="LJ200" s="147"/>
      <c r="LK200" s="147"/>
      <c r="LL200" s="147"/>
      <c r="LM200" s="147"/>
      <c r="LN200" s="147"/>
      <c r="LO200" s="147"/>
      <c r="LP200" s="147"/>
      <c r="LQ200" s="195"/>
      <c r="LR200" s="147"/>
      <c r="LS200" s="147"/>
      <c r="LT200" s="147"/>
      <c r="LU200" s="147"/>
      <c r="LV200" s="147"/>
      <c r="LW200" s="147"/>
      <c r="LX200" s="147"/>
      <c r="LY200" s="147"/>
      <c r="LZ200" s="147"/>
      <c r="MA200" s="147"/>
      <c r="MB200" s="147"/>
      <c r="MC200" s="147"/>
      <c r="MD200" s="147"/>
      <c r="ME200" s="147"/>
      <c r="MF200" s="147"/>
      <c r="MG200" s="147"/>
      <c r="MH200" s="147"/>
      <c r="MI200" s="147"/>
      <c r="MJ200" s="147"/>
      <c r="MK200" s="147"/>
      <c r="ML200" s="147"/>
      <c r="MM200" s="147"/>
      <c r="MN200" s="147"/>
      <c r="MO200" s="147"/>
      <c r="MP200" s="147"/>
      <c r="MQ200" s="147"/>
      <c r="MR200" s="147"/>
      <c r="MS200" s="147"/>
      <c r="MT200" s="147"/>
      <c r="MU200" s="147"/>
      <c r="MV200" s="147"/>
      <c r="MW200" s="147"/>
      <c r="MX200" s="147"/>
      <c r="MY200" s="147"/>
      <c r="MZ200" s="147"/>
      <c r="NA200" s="182"/>
      <c r="NB200" s="147"/>
      <c r="NC200" s="147"/>
      <c r="ND200" s="147"/>
      <c r="NE200" s="272"/>
      <c r="NF200" s="272"/>
      <c r="NG200" s="272"/>
      <c r="NH200" s="135"/>
      <c r="NI200" s="135"/>
      <c r="NJ200" s="135"/>
      <c r="NK200" s="135"/>
      <c r="NL200" s="135"/>
      <c r="NM200" s="135"/>
      <c r="NN200" s="135"/>
      <c r="NO200" s="135"/>
      <c r="NP200" s="134"/>
      <c r="NQ200" s="134"/>
      <c r="NR200" s="135"/>
      <c r="NS200" s="135"/>
      <c r="NT200" s="135"/>
      <c r="NU200" s="135"/>
      <c r="NV200" s="135"/>
      <c r="NW200" s="135"/>
      <c r="NX200" s="135"/>
      <c r="NY200" s="135"/>
      <c r="NZ200" s="135"/>
      <c r="OA200" s="135"/>
      <c r="OB200" s="135"/>
      <c r="OC200" s="135"/>
      <c r="OD200" s="135"/>
      <c r="OE200" s="135"/>
      <c r="OF200" s="135"/>
      <c r="OG200" s="135"/>
      <c r="OH200" s="135"/>
      <c r="OI200" s="135"/>
      <c r="OJ200" s="135"/>
      <c r="OK200" s="135"/>
      <c r="OL200" s="135"/>
      <c r="OM200" s="135"/>
      <c r="ON200" s="135"/>
      <c r="OO200" s="135"/>
      <c r="OP200" s="135"/>
      <c r="OQ200" s="135"/>
      <c r="OR200" s="135"/>
      <c r="OS200" s="135"/>
      <c r="OT200" s="135"/>
      <c r="OU200" s="135"/>
      <c r="OV200" s="135"/>
      <c r="OW200" s="135"/>
      <c r="OX200" s="135"/>
      <c r="OY200" s="135"/>
      <c r="OZ200" s="135"/>
      <c r="PA200" s="135"/>
      <c r="PB200" s="135"/>
      <c r="PC200" s="135"/>
      <c r="PD200" s="135"/>
      <c r="PE200" s="135"/>
      <c r="PF200" s="135"/>
      <c r="PG200" s="135"/>
      <c r="PH200" s="135"/>
      <c r="PI200" s="135"/>
      <c r="PJ200" s="135"/>
      <c r="PK200" s="135"/>
      <c r="PL200" s="135"/>
      <c r="PM200" s="135"/>
      <c r="PN200" s="135"/>
      <c r="PO200" s="135"/>
      <c r="PP200" s="135"/>
      <c r="PQ200" s="135"/>
      <c r="PR200" s="135"/>
      <c r="PS200" s="135"/>
      <c r="PT200" s="135"/>
      <c r="PU200" s="135"/>
      <c r="PV200" s="135"/>
      <c r="PW200" s="135"/>
      <c r="PX200" s="135"/>
      <c r="PY200" s="135"/>
      <c r="PZ200" s="135"/>
      <c r="QA200" s="135"/>
      <c r="QB200" s="135"/>
      <c r="QC200" s="135"/>
      <c r="QD200" s="199"/>
      <c r="QE200" s="135"/>
      <c r="QF200" s="135"/>
      <c r="QG200" s="135"/>
      <c r="QH200" s="135"/>
      <c r="QI200" s="135"/>
      <c r="QJ200" s="135"/>
      <c r="QK200" s="135"/>
      <c r="QL200" s="135"/>
      <c r="QM200" s="135"/>
      <c r="QN200" s="135"/>
      <c r="QO200" s="135"/>
      <c r="QP200" s="135"/>
      <c r="QQ200" s="135"/>
      <c r="QR200" s="135"/>
      <c r="QS200" s="135"/>
      <c r="QT200" s="135"/>
      <c r="QU200" s="135"/>
      <c r="QV200" s="135"/>
      <c r="QW200" s="135"/>
      <c r="QX200" s="135"/>
      <c r="QY200" s="135"/>
      <c r="QZ200" s="135"/>
      <c r="RA200" s="135"/>
      <c r="RB200" s="135"/>
      <c r="RC200" s="135"/>
      <c r="RD200" s="135"/>
      <c r="RE200" s="135"/>
      <c r="RF200" s="135"/>
      <c r="RG200" s="135"/>
      <c r="RH200" s="135"/>
      <c r="RI200" s="135"/>
      <c r="RJ200" s="135"/>
      <c r="RK200" s="135"/>
      <c r="RL200" s="135"/>
      <c r="RM200" s="135"/>
      <c r="RN200" s="135"/>
      <c r="RO200" s="135"/>
      <c r="RP200" s="135"/>
      <c r="RQ200" s="135"/>
      <c r="SY200" s="95"/>
      <c r="SZ200" s="95"/>
    </row>
    <row r="201" spans="252:520">
      <c r="IR201" s="267"/>
      <c r="IS201" s="267"/>
      <c r="IT201" s="267"/>
      <c r="IU201" s="147"/>
      <c r="IV201" s="147"/>
      <c r="IW201" s="147"/>
      <c r="IX201" s="147"/>
      <c r="IY201" s="147"/>
      <c r="IZ201" s="147"/>
      <c r="JA201" s="147"/>
      <c r="JB201" s="147"/>
      <c r="JC201" s="148"/>
      <c r="JD201" s="148"/>
      <c r="JE201" s="147"/>
      <c r="JF201" s="147"/>
      <c r="JG201" s="147"/>
      <c r="JH201" s="147"/>
      <c r="JI201" s="147"/>
      <c r="JJ201" s="147"/>
      <c r="JK201" s="147"/>
      <c r="JL201" s="147"/>
      <c r="JM201" s="147"/>
      <c r="JN201" s="147"/>
      <c r="JO201" s="147"/>
      <c r="JP201" s="147"/>
      <c r="JQ201" s="147"/>
      <c r="JR201" s="147"/>
      <c r="JS201" s="147"/>
      <c r="JT201" s="147"/>
      <c r="JU201" s="147"/>
      <c r="JV201" s="147"/>
      <c r="JW201" s="147"/>
      <c r="JX201" s="147"/>
      <c r="JY201" s="147"/>
      <c r="JZ201" s="147"/>
      <c r="KA201" s="147"/>
      <c r="KB201" s="147"/>
      <c r="KC201" s="147"/>
      <c r="KD201" s="147"/>
      <c r="KE201" s="147"/>
      <c r="KF201" s="147"/>
      <c r="KG201" s="147"/>
      <c r="KH201" s="147"/>
      <c r="KI201" s="147"/>
      <c r="KJ201" s="147"/>
      <c r="KK201" s="147"/>
      <c r="KL201" s="147"/>
      <c r="KM201" s="147"/>
      <c r="KN201" s="147"/>
      <c r="KO201" s="147"/>
      <c r="KP201" s="147"/>
      <c r="KQ201" s="147"/>
      <c r="KR201" s="147"/>
      <c r="KS201" s="147"/>
      <c r="KT201" s="147"/>
      <c r="KU201" s="147"/>
      <c r="KV201" s="147"/>
      <c r="KW201" s="147"/>
      <c r="KX201" s="147"/>
      <c r="KY201" s="147"/>
      <c r="KZ201" s="147"/>
      <c r="LA201" s="147"/>
      <c r="LB201" s="147"/>
      <c r="LC201" s="147"/>
      <c r="LD201" s="147"/>
      <c r="LE201" s="147"/>
      <c r="LF201" s="147"/>
      <c r="LG201" s="147"/>
      <c r="LH201" s="147"/>
      <c r="LI201" s="147"/>
      <c r="LJ201" s="147"/>
      <c r="LK201" s="147"/>
      <c r="LL201" s="147"/>
      <c r="LM201" s="147"/>
      <c r="LN201" s="147"/>
      <c r="LO201" s="147"/>
      <c r="LP201" s="147"/>
      <c r="LQ201" s="195"/>
      <c r="LR201" s="147"/>
      <c r="LS201" s="147"/>
      <c r="LT201" s="147"/>
      <c r="LU201" s="147"/>
      <c r="LV201" s="147"/>
      <c r="LW201" s="147"/>
      <c r="LX201" s="147"/>
      <c r="LY201" s="147"/>
      <c r="LZ201" s="147"/>
      <c r="MA201" s="147"/>
      <c r="MB201" s="147"/>
      <c r="MC201" s="147"/>
      <c r="MD201" s="147"/>
      <c r="ME201" s="147"/>
      <c r="MF201" s="147"/>
      <c r="MG201" s="147"/>
      <c r="MH201" s="147"/>
      <c r="MI201" s="147"/>
      <c r="MJ201" s="147"/>
      <c r="MK201" s="147"/>
      <c r="ML201" s="147"/>
      <c r="MM201" s="147"/>
      <c r="MN201" s="147"/>
      <c r="MO201" s="147"/>
      <c r="MP201" s="147"/>
      <c r="MQ201" s="147"/>
      <c r="MR201" s="147"/>
      <c r="MS201" s="147"/>
      <c r="MT201" s="147"/>
      <c r="MU201" s="147"/>
      <c r="MV201" s="147"/>
      <c r="MW201" s="147"/>
      <c r="MX201" s="147"/>
      <c r="MY201" s="147"/>
      <c r="MZ201" s="147"/>
      <c r="NA201" s="182"/>
      <c r="NB201" s="147"/>
      <c r="NC201" s="147"/>
      <c r="ND201" s="147"/>
      <c r="NE201" s="272"/>
      <c r="NF201" s="272"/>
      <c r="NG201" s="272"/>
      <c r="NH201" s="135"/>
      <c r="NI201" s="135"/>
      <c r="NJ201" s="135"/>
      <c r="NK201" s="135"/>
      <c r="NL201" s="135"/>
      <c r="NM201" s="135"/>
      <c r="NN201" s="135"/>
      <c r="NO201" s="135"/>
      <c r="NP201" s="134"/>
      <c r="NQ201" s="134"/>
      <c r="NR201" s="135"/>
      <c r="NS201" s="135"/>
      <c r="NT201" s="135"/>
      <c r="NU201" s="135"/>
      <c r="NV201" s="135"/>
      <c r="NW201" s="135"/>
      <c r="NX201" s="135"/>
      <c r="NY201" s="135"/>
      <c r="NZ201" s="135"/>
      <c r="OA201" s="135"/>
      <c r="OB201" s="135"/>
      <c r="OC201" s="135"/>
      <c r="OD201" s="135"/>
      <c r="OE201" s="135"/>
      <c r="OF201" s="135"/>
      <c r="OG201" s="135"/>
      <c r="OH201" s="135"/>
      <c r="OI201" s="135"/>
      <c r="OJ201" s="135"/>
      <c r="OK201" s="135"/>
      <c r="OL201" s="135"/>
      <c r="OM201" s="135"/>
      <c r="ON201" s="135"/>
      <c r="OO201" s="135"/>
      <c r="OP201" s="135"/>
      <c r="OQ201" s="135"/>
      <c r="OR201" s="135"/>
      <c r="OS201" s="135"/>
      <c r="OT201" s="135"/>
      <c r="OU201" s="135"/>
      <c r="OV201" s="135"/>
      <c r="OW201" s="135"/>
      <c r="OX201" s="135"/>
      <c r="OY201" s="135"/>
      <c r="OZ201" s="135"/>
      <c r="PA201" s="135"/>
      <c r="PB201" s="135"/>
      <c r="PC201" s="135"/>
      <c r="PD201" s="135"/>
      <c r="PE201" s="135"/>
      <c r="PF201" s="135"/>
      <c r="PG201" s="135"/>
      <c r="PH201" s="135"/>
      <c r="PI201" s="135"/>
      <c r="PJ201" s="135"/>
      <c r="PK201" s="135"/>
      <c r="PL201" s="135"/>
      <c r="PM201" s="135"/>
      <c r="PN201" s="135"/>
      <c r="PO201" s="135"/>
      <c r="PP201" s="135"/>
      <c r="PQ201" s="135"/>
      <c r="PR201" s="135"/>
      <c r="PS201" s="135"/>
      <c r="PT201" s="135"/>
      <c r="PU201" s="135"/>
      <c r="PV201" s="135"/>
      <c r="PW201" s="135"/>
      <c r="PX201" s="135"/>
      <c r="PY201" s="135"/>
      <c r="PZ201" s="135"/>
      <c r="QA201" s="135"/>
      <c r="QB201" s="135"/>
      <c r="QC201" s="135"/>
      <c r="QD201" s="199"/>
      <c r="QE201" s="135"/>
      <c r="QF201" s="135"/>
      <c r="QG201" s="135"/>
      <c r="QH201" s="135"/>
      <c r="QI201" s="135"/>
      <c r="QJ201" s="135"/>
      <c r="QK201" s="135"/>
      <c r="QL201" s="135"/>
      <c r="QM201" s="135"/>
      <c r="QN201" s="135"/>
      <c r="QO201" s="135"/>
      <c r="QP201" s="135"/>
      <c r="QQ201" s="135"/>
      <c r="QR201" s="135"/>
      <c r="QS201" s="135"/>
      <c r="QT201" s="135"/>
      <c r="QU201" s="135"/>
      <c r="QV201" s="135"/>
      <c r="QW201" s="135"/>
      <c r="QX201" s="135"/>
      <c r="QY201" s="135"/>
      <c r="QZ201" s="135"/>
      <c r="RA201" s="135"/>
      <c r="RB201" s="135"/>
      <c r="RC201" s="135"/>
      <c r="RD201" s="135"/>
      <c r="RE201" s="135"/>
      <c r="RF201" s="135"/>
      <c r="RG201" s="135"/>
      <c r="RH201" s="135"/>
      <c r="RI201" s="135"/>
      <c r="RJ201" s="135"/>
      <c r="RK201" s="135"/>
      <c r="RL201" s="135"/>
      <c r="RM201" s="135"/>
      <c r="RN201" s="135"/>
      <c r="RO201" s="135"/>
      <c r="RP201" s="135"/>
      <c r="RQ201" s="135"/>
      <c r="SY201" s="95"/>
      <c r="SZ201" s="95"/>
    </row>
    <row r="202" spans="252:520">
      <c r="IR202" s="267"/>
      <c r="IS202" s="267"/>
      <c r="IT202" s="267"/>
      <c r="IU202" s="147"/>
      <c r="IV202" s="147"/>
      <c r="IW202" s="147"/>
      <c r="IX202" s="147"/>
      <c r="IY202" s="147"/>
      <c r="IZ202" s="147"/>
      <c r="JA202" s="147"/>
      <c r="JB202" s="147"/>
      <c r="JC202" s="148"/>
      <c r="JD202" s="148"/>
      <c r="JE202" s="147"/>
      <c r="JF202" s="147"/>
      <c r="JG202" s="147"/>
      <c r="JH202" s="147"/>
      <c r="JI202" s="147"/>
      <c r="JJ202" s="147"/>
      <c r="JK202" s="147"/>
      <c r="JL202" s="147"/>
      <c r="JM202" s="147"/>
      <c r="JN202" s="147"/>
      <c r="JO202" s="147"/>
      <c r="JP202" s="147"/>
      <c r="JQ202" s="147"/>
      <c r="JR202" s="147"/>
      <c r="JS202" s="147"/>
      <c r="JT202" s="147"/>
      <c r="JU202" s="147"/>
      <c r="JV202" s="147"/>
      <c r="JW202" s="147"/>
      <c r="JX202" s="147"/>
      <c r="JY202" s="147"/>
      <c r="JZ202" s="147"/>
      <c r="KA202" s="147"/>
      <c r="KB202" s="147"/>
      <c r="KC202" s="147"/>
      <c r="KD202" s="147"/>
      <c r="KE202" s="147"/>
      <c r="KF202" s="147"/>
      <c r="KG202" s="147"/>
      <c r="KH202" s="147"/>
      <c r="KI202" s="147"/>
      <c r="KJ202" s="147"/>
      <c r="KK202" s="147"/>
      <c r="KL202" s="147"/>
      <c r="KM202" s="147"/>
      <c r="KN202" s="147"/>
      <c r="KO202" s="147"/>
      <c r="KP202" s="147"/>
      <c r="KQ202" s="147"/>
      <c r="KR202" s="147"/>
      <c r="KS202" s="147"/>
      <c r="KT202" s="147"/>
      <c r="KU202" s="147"/>
      <c r="KV202" s="147"/>
      <c r="KW202" s="147"/>
      <c r="KX202" s="147"/>
      <c r="KY202" s="147"/>
      <c r="KZ202" s="147"/>
      <c r="LA202" s="147"/>
      <c r="LB202" s="147"/>
      <c r="LC202" s="147"/>
      <c r="LD202" s="147"/>
      <c r="LE202" s="147"/>
      <c r="LF202" s="147"/>
      <c r="LG202" s="147"/>
      <c r="LH202" s="147"/>
      <c r="LI202" s="147"/>
      <c r="LJ202" s="147"/>
      <c r="LK202" s="147"/>
      <c r="LL202" s="147"/>
      <c r="LM202" s="147"/>
      <c r="LN202" s="147"/>
      <c r="LO202" s="147"/>
      <c r="LP202" s="147"/>
      <c r="LQ202" s="195"/>
      <c r="LR202" s="147"/>
      <c r="LS202" s="147"/>
      <c r="LT202" s="147"/>
      <c r="LU202" s="147"/>
      <c r="LV202" s="147"/>
      <c r="LW202" s="147"/>
      <c r="LX202" s="147"/>
      <c r="LY202" s="147"/>
      <c r="LZ202" s="147"/>
      <c r="MA202" s="147"/>
      <c r="MB202" s="147"/>
      <c r="MC202" s="147"/>
      <c r="MD202" s="147"/>
      <c r="ME202" s="147"/>
      <c r="MF202" s="147"/>
      <c r="MG202" s="147"/>
      <c r="MH202" s="147"/>
      <c r="MI202" s="147"/>
      <c r="MJ202" s="147"/>
      <c r="MK202" s="147"/>
      <c r="ML202" s="147"/>
      <c r="MM202" s="147"/>
      <c r="MN202" s="147"/>
      <c r="MO202" s="147"/>
      <c r="MP202" s="147"/>
      <c r="MQ202" s="147"/>
      <c r="MR202" s="147"/>
      <c r="MS202" s="147"/>
      <c r="MT202" s="147"/>
      <c r="MU202" s="147"/>
      <c r="MV202" s="147"/>
      <c r="MW202" s="147"/>
      <c r="MX202" s="147"/>
      <c r="MY202" s="147"/>
      <c r="MZ202" s="147"/>
      <c r="NA202" s="182"/>
      <c r="NB202" s="147"/>
      <c r="NC202" s="147"/>
      <c r="ND202" s="147"/>
      <c r="NE202" s="272"/>
      <c r="NF202" s="272"/>
      <c r="NG202" s="272"/>
      <c r="NH202" s="135"/>
      <c r="NI202" s="135"/>
      <c r="NJ202" s="135"/>
      <c r="NK202" s="135"/>
      <c r="NL202" s="135"/>
      <c r="NM202" s="135"/>
      <c r="NN202" s="135"/>
      <c r="NO202" s="135"/>
      <c r="NP202" s="134"/>
      <c r="NQ202" s="134"/>
      <c r="NR202" s="135"/>
      <c r="NS202" s="135"/>
      <c r="NT202" s="135"/>
      <c r="NU202" s="135"/>
      <c r="NV202" s="135"/>
      <c r="NW202" s="135"/>
      <c r="NX202" s="135"/>
      <c r="NY202" s="135"/>
      <c r="NZ202" s="135"/>
      <c r="OA202" s="135"/>
      <c r="OB202" s="135"/>
      <c r="OC202" s="135"/>
      <c r="OD202" s="135"/>
      <c r="OE202" s="135"/>
      <c r="OF202" s="135"/>
      <c r="OG202" s="135"/>
      <c r="OH202" s="135"/>
      <c r="OI202" s="135"/>
      <c r="OJ202" s="135"/>
      <c r="OK202" s="135"/>
      <c r="OL202" s="135"/>
      <c r="OM202" s="135"/>
      <c r="ON202" s="135"/>
      <c r="OO202" s="135"/>
      <c r="OP202" s="135"/>
      <c r="OQ202" s="135"/>
      <c r="OR202" s="135"/>
      <c r="OS202" s="135"/>
      <c r="OT202" s="135"/>
      <c r="OU202" s="135"/>
      <c r="OV202" s="135"/>
      <c r="OW202" s="135"/>
      <c r="OX202" s="135"/>
      <c r="OY202" s="135"/>
      <c r="OZ202" s="135"/>
      <c r="PA202" s="135"/>
      <c r="PB202" s="135"/>
      <c r="PC202" s="135"/>
      <c r="PD202" s="135"/>
      <c r="PE202" s="135"/>
      <c r="PF202" s="135"/>
      <c r="PG202" s="135"/>
      <c r="PH202" s="135"/>
      <c r="PI202" s="135"/>
      <c r="PJ202" s="135"/>
      <c r="PK202" s="135"/>
      <c r="PL202" s="135"/>
      <c r="PM202" s="135"/>
      <c r="PN202" s="135"/>
      <c r="PO202" s="135"/>
      <c r="PP202" s="135"/>
      <c r="PQ202" s="135"/>
      <c r="PR202" s="135"/>
      <c r="PS202" s="135"/>
      <c r="PT202" s="135"/>
      <c r="PU202" s="135"/>
      <c r="PV202" s="135"/>
      <c r="PW202" s="135"/>
      <c r="PX202" s="135"/>
      <c r="PY202" s="135"/>
      <c r="PZ202" s="135"/>
      <c r="QA202" s="135"/>
      <c r="QB202" s="135"/>
      <c r="QC202" s="135"/>
      <c r="QD202" s="199"/>
      <c r="QE202" s="135"/>
      <c r="QF202" s="135"/>
      <c r="QG202" s="135"/>
      <c r="QH202" s="135"/>
      <c r="QI202" s="135"/>
      <c r="QJ202" s="135"/>
      <c r="QK202" s="135"/>
      <c r="QL202" s="135"/>
      <c r="QM202" s="135"/>
      <c r="QN202" s="135"/>
      <c r="QO202" s="135"/>
      <c r="QP202" s="135"/>
      <c r="QQ202" s="135"/>
      <c r="QR202" s="135"/>
      <c r="QS202" s="135"/>
      <c r="QT202" s="135"/>
      <c r="QU202" s="135"/>
      <c r="QV202" s="135"/>
      <c r="QW202" s="135"/>
      <c r="QX202" s="135"/>
      <c r="QY202" s="135"/>
      <c r="QZ202" s="135"/>
      <c r="RA202" s="135"/>
      <c r="RB202" s="135"/>
      <c r="RC202" s="135"/>
      <c r="RD202" s="135"/>
      <c r="RE202" s="135"/>
      <c r="RF202" s="135"/>
      <c r="RG202" s="135"/>
      <c r="RH202" s="135"/>
      <c r="RI202" s="135"/>
      <c r="RJ202" s="135"/>
      <c r="RK202" s="135"/>
      <c r="RL202" s="135"/>
      <c r="RM202" s="135"/>
      <c r="RN202" s="135"/>
      <c r="RO202" s="135"/>
      <c r="RP202" s="135"/>
      <c r="RQ202" s="135"/>
      <c r="SY202" s="95"/>
      <c r="SZ202" s="95"/>
    </row>
    <row r="203" spans="252:520">
      <c r="IR203" s="267"/>
      <c r="IS203" s="267"/>
      <c r="IT203" s="267"/>
      <c r="IU203" s="147"/>
      <c r="IV203" s="147"/>
      <c r="IW203" s="147"/>
      <c r="IX203" s="147"/>
      <c r="IY203" s="147"/>
      <c r="IZ203" s="147"/>
      <c r="JA203" s="147"/>
      <c r="JB203" s="147"/>
      <c r="JC203" s="148"/>
      <c r="JD203" s="148"/>
      <c r="JE203" s="147"/>
      <c r="JF203" s="147"/>
      <c r="JG203" s="147"/>
      <c r="JH203" s="147"/>
      <c r="JI203" s="147"/>
      <c r="JJ203" s="147"/>
      <c r="JK203" s="147"/>
      <c r="JL203" s="147"/>
      <c r="JM203" s="147"/>
      <c r="JN203" s="147"/>
      <c r="JO203" s="147"/>
      <c r="JP203" s="147"/>
      <c r="JQ203" s="147"/>
      <c r="JR203" s="147"/>
      <c r="JS203" s="147"/>
      <c r="JT203" s="147"/>
      <c r="JU203" s="147"/>
      <c r="JV203" s="147"/>
      <c r="JW203" s="147"/>
      <c r="JX203" s="147"/>
      <c r="JY203" s="147"/>
      <c r="JZ203" s="147"/>
      <c r="KA203" s="147"/>
      <c r="KB203" s="147"/>
      <c r="KC203" s="147"/>
      <c r="KD203" s="147"/>
      <c r="KE203" s="147"/>
      <c r="KF203" s="147"/>
      <c r="KG203" s="147"/>
      <c r="KH203" s="147"/>
      <c r="KI203" s="147"/>
      <c r="KJ203" s="147"/>
      <c r="KK203" s="147"/>
      <c r="KL203" s="147"/>
      <c r="KM203" s="147"/>
      <c r="KN203" s="147"/>
      <c r="KO203" s="147"/>
      <c r="KP203" s="147"/>
      <c r="KQ203" s="147"/>
      <c r="KR203" s="147"/>
      <c r="KS203" s="147"/>
      <c r="KT203" s="147"/>
      <c r="KU203" s="147"/>
      <c r="KV203" s="147"/>
      <c r="KW203" s="147"/>
      <c r="KX203" s="147"/>
      <c r="KY203" s="147"/>
      <c r="KZ203" s="147"/>
      <c r="LA203" s="147"/>
      <c r="LB203" s="147"/>
      <c r="LC203" s="147"/>
      <c r="LD203" s="147"/>
      <c r="LE203" s="147"/>
      <c r="LF203" s="147"/>
      <c r="LG203" s="147"/>
      <c r="LH203" s="147"/>
      <c r="LI203" s="147"/>
      <c r="LJ203" s="147"/>
      <c r="LK203" s="147"/>
      <c r="LL203" s="147"/>
      <c r="LM203" s="147"/>
      <c r="LN203" s="147"/>
      <c r="LO203" s="147"/>
      <c r="LP203" s="147"/>
      <c r="LQ203" s="195"/>
      <c r="LR203" s="147"/>
      <c r="LS203" s="147"/>
      <c r="LT203" s="147"/>
      <c r="LU203" s="147"/>
      <c r="LV203" s="147"/>
      <c r="LW203" s="147"/>
      <c r="LX203" s="147"/>
      <c r="LY203" s="147"/>
      <c r="LZ203" s="147"/>
      <c r="MA203" s="147"/>
      <c r="MB203" s="147"/>
      <c r="MC203" s="147"/>
      <c r="MD203" s="147"/>
      <c r="ME203" s="147"/>
      <c r="MF203" s="147"/>
      <c r="MG203" s="147"/>
      <c r="MH203" s="147"/>
      <c r="MI203" s="147"/>
      <c r="MJ203" s="147"/>
      <c r="MK203" s="147"/>
      <c r="ML203" s="147"/>
      <c r="MM203" s="147"/>
      <c r="MN203" s="147"/>
      <c r="MO203" s="147"/>
      <c r="MP203" s="147"/>
      <c r="MQ203" s="147"/>
      <c r="MR203" s="147"/>
      <c r="MS203" s="147"/>
      <c r="MT203" s="147"/>
      <c r="MU203" s="147"/>
      <c r="MV203" s="147"/>
      <c r="MW203" s="147"/>
      <c r="MX203" s="147"/>
      <c r="MY203" s="147"/>
      <c r="MZ203" s="147"/>
      <c r="NA203" s="182"/>
      <c r="NB203" s="147"/>
      <c r="NC203" s="147"/>
      <c r="ND203" s="147"/>
      <c r="NE203" s="272"/>
      <c r="NF203" s="272"/>
      <c r="NG203" s="272"/>
      <c r="NH203" s="135"/>
      <c r="NI203" s="135"/>
      <c r="NJ203" s="135"/>
      <c r="NK203" s="135"/>
      <c r="NL203" s="135"/>
      <c r="NM203" s="135"/>
      <c r="NN203" s="135"/>
      <c r="NO203" s="135"/>
      <c r="NP203" s="134"/>
      <c r="NQ203" s="134"/>
      <c r="NR203" s="135"/>
      <c r="NS203" s="135"/>
      <c r="NT203" s="135"/>
      <c r="NU203" s="135"/>
      <c r="NV203" s="135"/>
      <c r="NW203" s="135"/>
      <c r="NX203" s="135"/>
      <c r="NY203" s="135"/>
      <c r="NZ203" s="135"/>
      <c r="OA203" s="135"/>
      <c r="OB203" s="135"/>
      <c r="OC203" s="135"/>
      <c r="OD203" s="135"/>
      <c r="OE203" s="135"/>
      <c r="OF203" s="135"/>
      <c r="OG203" s="135"/>
      <c r="OH203" s="135"/>
      <c r="OI203" s="135"/>
      <c r="OJ203" s="135"/>
      <c r="OK203" s="135"/>
      <c r="OL203" s="135"/>
      <c r="OM203" s="135"/>
      <c r="ON203" s="135"/>
      <c r="OO203" s="135"/>
      <c r="OP203" s="135"/>
      <c r="OQ203" s="135"/>
      <c r="OR203" s="135"/>
      <c r="OS203" s="135"/>
      <c r="OT203" s="135"/>
      <c r="OU203" s="135"/>
      <c r="OV203" s="135"/>
      <c r="OW203" s="135"/>
      <c r="OX203" s="135"/>
      <c r="OY203" s="135"/>
      <c r="OZ203" s="135"/>
      <c r="PA203" s="135"/>
      <c r="PB203" s="135"/>
      <c r="PC203" s="135"/>
      <c r="PD203" s="135"/>
      <c r="PE203" s="135"/>
      <c r="PF203" s="135"/>
      <c r="PG203" s="135"/>
      <c r="PH203" s="135"/>
      <c r="PI203" s="135"/>
      <c r="PJ203" s="135"/>
      <c r="PK203" s="135"/>
      <c r="PL203" s="135"/>
      <c r="PM203" s="135"/>
      <c r="PN203" s="135"/>
      <c r="PO203" s="135"/>
      <c r="PP203" s="135"/>
      <c r="PQ203" s="135"/>
      <c r="PR203" s="135"/>
      <c r="PS203" s="135"/>
      <c r="PT203" s="135"/>
      <c r="PU203" s="135"/>
      <c r="PV203" s="135"/>
      <c r="PW203" s="135"/>
      <c r="PX203" s="135"/>
      <c r="PY203" s="135"/>
      <c r="PZ203" s="135"/>
      <c r="QA203" s="135"/>
      <c r="QB203" s="135"/>
      <c r="QC203" s="135"/>
      <c r="QD203" s="199"/>
      <c r="QE203" s="135"/>
      <c r="QF203" s="135"/>
      <c r="QG203" s="135"/>
      <c r="QH203" s="135"/>
      <c r="QI203" s="135"/>
      <c r="QJ203" s="135"/>
      <c r="QK203" s="135"/>
      <c r="QL203" s="135"/>
      <c r="QM203" s="135"/>
      <c r="QN203" s="135"/>
      <c r="QO203" s="135"/>
      <c r="QP203" s="135"/>
      <c r="QQ203" s="135"/>
      <c r="QR203" s="135"/>
      <c r="QS203" s="135"/>
      <c r="QT203" s="135"/>
      <c r="QU203" s="135"/>
      <c r="QV203" s="135"/>
      <c r="QW203" s="135"/>
      <c r="QX203" s="135"/>
      <c r="QY203" s="135"/>
      <c r="QZ203" s="135"/>
      <c r="RA203" s="135"/>
      <c r="RB203" s="135"/>
      <c r="RC203" s="135"/>
      <c r="RD203" s="135"/>
      <c r="RE203" s="135"/>
      <c r="RF203" s="135"/>
      <c r="RG203" s="135"/>
      <c r="RH203" s="135"/>
      <c r="RI203" s="135"/>
      <c r="RJ203" s="135"/>
      <c r="RK203" s="135"/>
      <c r="RL203" s="135"/>
      <c r="RM203" s="135"/>
      <c r="RN203" s="135"/>
      <c r="RO203" s="135"/>
      <c r="RP203" s="135"/>
      <c r="RQ203" s="135"/>
      <c r="SY203" s="95"/>
      <c r="SZ203" s="95"/>
    </row>
    <row r="204" spans="252:520">
      <c r="IR204" s="267"/>
      <c r="IS204" s="267"/>
      <c r="IT204" s="267"/>
      <c r="IU204" s="147"/>
      <c r="IV204" s="147"/>
      <c r="IW204" s="147"/>
      <c r="IX204" s="147"/>
      <c r="IY204" s="147"/>
      <c r="IZ204" s="147"/>
      <c r="JA204" s="147"/>
      <c r="JB204" s="147"/>
      <c r="JC204" s="148"/>
      <c r="JD204" s="148"/>
      <c r="JE204" s="147"/>
      <c r="JF204" s="147"/>
      <c r="JG204" s="147"/>
      <c r="JH204" s="147"/>
      <c r="JI204" s="147"/>
      <c r="JJ204" s="147"/>
      <c r="JK204" s="147"/>
      <c r="JL204" s="147"/>
      <c r="JM204" s="147"/>
      <c r="JN204" s="147"/>
      <c r="JO204" s="147"/>
      <c r="JP204" s="147"/>
      <c r="JQ204" s="147"/>
      <c r="JR204" s="147"/>
      <c r="JS204" s="147"/>
      <c r="JT204" s="147"/>
      <c r="JU204" s="147"/>
      <c r="JV204" s="147"/>
      <c r="JW204" s="147"/>
      <c r="JX204" s="147"/>
      <c r="JY204" s="147"/>
      <c r="JZ204" s="147"/>
      <c r="KA204" s="147"/>
      <c r="KB204" s="147"/>
      <c r="KC204" s="147"/>
      <c r="KD204" s="147"/>
      <c r="KE204" s="147"/>
      <c r="KF204" s="147"/>
      <c r="KG204" s="147"/>
      <c r="KH204" s="147"/>
      <c r="KI204" s="147"/>
      <c r="KJ204" s="147"/>
      <c r="KK204" s="147"/>
      <c r="KL204" s="147"/>
      <c r="KM204" s="147"/>
      <c r="KN204" s="147"/>
      <c r="KO204" s="147"/>
      <c r="KP204" s="147"/>
      <c r="KQ204" s="147"/>
      <c r="KR204" s="147"/>
      <c r="KS204" s="147"/>
      <c r="KT204" s="147"/>
      <c r="KU204" s="147"/>
      <c r="KV204" s="147"/>
      <c r="KW204" s="147"/>
      <c r="KX204" s="147"/>
      <c r="KY204" s="147"/>
      <c r="KZ204" s="147"/>
      <c r="LA204" s="147"/>
      <c r="LB204" s="147"/>
      <c r="LC204" s="147"/>
      <c r="LD204" s="147"/>
      <c r="LE204" s="147"/>
      <c r="LF204" s="147"/>
      <c r="LG204" s="147"/>
      <c r="LH204" s="147"/>
      <c r="LI204" s="147"/>
      <c r="LJ204" s="147"/>
      <c r="LK204" s="147"/>
      <c r="LL204" s="147"/>
      <c r="LM204" s="147"/>
      <c r="LN204" s="147"/>
      <c r="LO204" s="147"/>
      <c r="LP204" s="147"/>
      <c r="LQ204" s="195"/>
      <c r="LR204" s="147"/>
      <c r="LS204" s="147"/>
      <c r="LT204" s="147"/>
      <c r="LU204" s="147"/>
      <c r="LV204" s="147"/>
      <c r="LW204" s="147"/>
      <c r="LX204" s="147"/>
      <c r="LY204" s="147"/>
      <c r="LZ204" s="147"/>
      <c r="MA204" s="147"/>
      <c r="MB204" s="147"/>
      <c r="MC204" s="147"/>
      <c r="MD204" s="147"/>
      <c r="ME204" s="147"/>
      <c r="MF204" s="147"/>
      <c r="MG204" s="147"/>
      <c r="MH204" s="147"/>
      <c r="MI204" s="147"/>
      <c r="MJ204" s="147"/>
      <c r="MK204" s="147"/>
      <c r="ML204" s="147"/>
      <c r="MM204" s="147"/>
      <c r="MN204" s="147"/>
      <c r="MO204" s="147"/>
      <c r="MP204" s="147"/>
      <c r="MQ204" s="147"/>
      <c r="MR204" s="147"/>
      <c r="MS204" s="147"/>
      <c r="MT204" s="147"/>
      <c r="MU204" s="147"/>
      <c r="MV204" s="147"/>
      <c r="MW204" s="147"/>
      <c r="MX204" s="147"/>
      <c r="MY204" s="147"/>
      <c r="MZ204" s="147"/>
      <c r="NA204" s="182"/>
      <c r="NB204" s="147"/>
      <c r="NC204" s="147"/>
      <c r="ND204" s="147"/>
      <c r="NE204" s="272"/>
      <c r="NF204" s="272"/>
      <c r="NG204" s="272"/>
      <c r="NH204" s="135"/>
      <c r="NI204" s="135"/>
      <c r="NJ204" s="135"/>
      <c r="NK204" s="135"/>
      <c r="NL204" s="135"/>
      <c r="NM204" s="135"/>
      <c r="NN204" s="135"/>
      <c r="NO204" s="135"/>
      <c r="NP204" s="134"/>
      <c r="NQ204" s="134"/>
      <c r="NR204" s="135"/>
      <c r="NS204" s="135"/>
      <c r="NT204" s="135"/>
      <c r="NU204" s="135"/>
      <c r="NV204" s="135"/>
      <c r="NW204" s="135"/>
      <c r="NX204" s="135"/>
      <c r="NY204" s="135"/>
      <c r="NZ204" s="135"/>
      <c r="OA204" s="135"/>
      <c r="OB204" s="135"/>
      <c r="OC204" s="135"/>
      <c r="OD204" s="135"/>
      <c r="OE204" s="135"/>
      <c r="OF204" s="135"/>
      <c r="OG204" s="135"/>
      <c r="OH204" s="135"/>
      <c r="OI204" s="135"/>
      <c r="OJ204" s="135"/>
      <c r="OK204" s="135"/>
      <c r="OL204" s="135"/>
      <c r="OM204" s="135"/>
      <c r="ON204" s="135"/>
      <c r="OO204" s="135"/>
      <c r="OP204" s="135"/>
      <c r="OQ204" s="135"/>
      <c r="OR204" s="135"/>
      <c r="OS204" s="135"/>
      <c r="OT204" s="135"/>
      <c r="OU204" s="135"/>
      <c r="OV204" s="135"/>
      <c r="OW204" s="135"/>
      <c r="OX204" s="135"/>
      <c r="OY204" s="135"/>
      <c r="OZ204" s="135"/>
      <c r="PA204" s="135"/>
      <c r="PB204" s="135"/>
      <c r="PC204" s="135"/>
      <c r="PD204" s="135"/>
      <c r="PE204" s="135"/>
      <c r="PF204" s="135"/>
      <c r="PG204" s="135"/>
      <c r="PH204" s="135"/>
      <c r="PI204" s="135"/>
      <c r="PJ204" s="135"/>
      <c r="PK204" s="135"/>
      <c r="PL204" s="135"/>
      <c r="PM204" s="135"/>
      <c r="PN204" s="135"/>
      <c r="PO204" s="135"/>
      <c r="PP204" s="135"/>
      <c r="PQ204" s="135"/>
      <c r="PR204" s="135"/>
      <c r="PS204" s="135"/>
      <c r="PT204" s="135"/>
      <c r="PU204" s="135"/>
      <c r="PV204" s="135"/>
      <c r="PW204" s="135"/>
      <c r="PX204" s="135"/>
      <c r="PY204" s="135"/>
      <c r="PZ204" s="135"/>
      <c r="QA204" s="135"/>
      <c r="QB204" s="135"/>
      <c r="QC204" s="135"/>
      <c r="QD204" s="199"/>
      <c r="QE204" s="135"/>
      <c r="QF204" s="135"/>
      <c r="QG204" s="135"/>
      <c r="QH204" s="135"/>
      <c r="QI204" s="135"/>
      <c r="QJ204" s="135"/>
      <c r="QK204" s="135"/>
      <c r="QL204" s="135"/>
      <c r="QM204" s="135"/>
      <c r="QN204" s="135"/>
      <c r="QO204" s="135"/>
      <c r="QP204" s="135"/>
      <c r="QQ204" s="135"/>
      <c r="QR204" s="135"/>
      <c r="QS204" s="135"/>
      <c r="QT204" s="135"/>
      <c r="QU204" s="135"/>
      <c r="QV204" s="135"/>
      <c r="QW204" s="135"/>
      <c r="QX204" s="135"/>
      <c r="QY204" s="135"/>
      <c r="QZ204" s="135"/>
      <c r="RA204" s="135"/>
      <c r="RB204" s="135"/>
      <c r="RC204" s="135"/>
      <c r="RD204" s="135"/>
      <c r="RE204" s="135"/>
      <c r="RF204" s="135"/>
      <c r="RG204" s="135"/>
      <c r="RH204" s="135"/>
      <c r="RI204" s="135"/>
      <c r="RJ204" s="135"/>
      <c r="RK204" s="135"/>
      <c r="RL204" s="135"/>
      <c r="RM204" s="135"/>
      <c r="RN204" s="135"/>
      <c r="RO204" s="135"/>
      <c r="RP204" s="135"/>
      <c r="RQ204" s="135"/>
      <c r="SY204" s="95"/>
      <c r="SZ204" s="95"/>
    </row>
    <row r="205" spans="252:520">
      <c r="IR205" s="267"/>
      <c r="IS205" s="267"/>
      <c r="IT205" s="267"/>
      <c r="IU205" s="147"/>
      <c r="IV205" s="147"/>
      <c r="IW205" s="147"/>
      <c r="IX205" s="147"/>
      <c r="IY205" s="147"/>
      <c r="IZ205" s="147"/>
      <c r="JA205" s="147"/>
      <c r="JB205" s="147"/>
      <c r="JC205" s="148"/>
      <c r="JD205" s="148"/>
      <c r="JE205" s="147"/>
      <c r="JF205" s="147"/>
      <c r="JG205" s="147"/>
      <c r="JH205" s="147"/>
      <c r="JI205" s="147"/>
      <c r="JJ205" s="147"/>
      <c r="JK205" s="147"/>
      <c r="JL205" s="147"/>
      <c r="JM205" s="147"/>
      <c r="JN205" s="147"/>
      <c r="JO205" s="147"/>
      <c r="JP205" s="147"/>
      <c r="JQ205" s="147"/>
      <c r="JR205" s="147"/>
      <c r="JS205" s="147"/>
      <c r="JT205" s="147"/>
      <c r="JU205" s="147"/>
      <c r="JV205" s="147"/>
      <c r="JW205" s="147"/>
      <c r="JX205" s="147"/>
      <c r="JY205" s="147"/>
      <c r="JZ205" s="147"/>
      <c r="KA205" s="147"/>
      <c r="KB205" s="147"/>
      <c r="KC205" s="147"/>
      <c r="KD205" s="147"/>
      <c r="KE205" s="147"/>
      <c r="KF205" s="147"/>
      <c r="KG205" s="147"/>
      <c r="KH205" s="147"/>
      <c r="KI205" s="147"/>
      <c r="KJ205" s="147"/>
      <c r="KK205" s="147"/>
      <c r="KL205" s="147"/>
      <c r="KM205" s="147"/>
      <c r="KN205" s="147"/>
      <c r="KO205" s="147"/>
      <c r="KP205" s="147"/>
      <c r="KQ205" s="147"/>
      <c r="KR205" s="147"/>
      <c r="KS205" s="147"/>
      <c r="KT205" s="147"/>
      <c r="KU205" s="147"/>
      <c r="KV205" s="147"/>
      <c r="KW205" s="147"/>
      <c r="KX205" s="147"/>
      <c r="KY205" s="147"/>
      <c r="KZ205" s="147"/>
      <c r="LA205" s="147"/>
      <c r="LB205" s="147"/>
      <c r="LC205" s="147"/>
      <c r="LD205" s="147"/>
      <c r="LE205" s="147"/>
      <c r="LF205" s="147"/>
      <c r="LG205" s="147"/>
      <c r="LH205" s="147"/>
      <c r="LI205" s="147"/>
      <c r="LJ205" s="147"/>
      <c r="LK205" s="147"/>
      <c r="LL205" s="147"/>
      <c r="LM205" s="147"/>
      <c r="LN205" s="147"/>
      <c r="LO205" s="147"/>
      <c r="LP205" s="147"/>
      <c r="LQ205" s="195"/>
      <c r="LR205" s="147"/>
      <c r="LS205" s="147"/>
      <c r="LT205" s="147"/>
      <c r="LU205" s="147"/>
      <c r="LV205" s="147"/>
      <c r="LW205" s="147"/>
      <c r="LX205" s="147"/>
      <c r="LY205" s="147"/>
      <c r="LZ205" s="147"/>
      <c r="MA205" s="147"/>
      <c r="MB205" s="147"/>
      <c r="MC205" s="147"/>
      <c r="MD205" s="147"/>
      <c r="ME205" s="147"/>
      <c r="MF205" s="147"/>
      <c r="MG205" s="147"/>
      <c r="MH205" s="147"/>
      <c r="MI205" s="147"/>
      <c r="MJ205" s="147"/>
      <c r="MK205" s="147"/>
      <c r="ML205" s="147"/>
      <c r="MM205" s="147"/>
      <c r="MN205" s="147"/>
      <c r="MO205" s="147"/>
      <c r="MP205" s="147"/>
      <c r="MQ205" s="147"/>
      <c r="MR205" s="147"/>
      <c r="MS205" s="147"/>
      <c r="MT205" s="147"/>
      <c r="MU205" s="147"/>
      <c r="MV205" s="147"/>
      <c r="MW205" s="147"/>
      <c r="MX205" s="147"/>
      <c r="MY205" s="147"/>
      <c r="MZ205" s="147"/>
      <c r="NA205" s="182"/>
      <c r="NB205" s="147"/>
      <c r="NC205" s="147"/>
      <c r="ND205" s="147"/>
      <c r="NE205" s="272"/>
      <c r="NF205" s="272"/>
      <c r="NG205" s="272"/>
      <c r="NH205" s="135"/>
      <c r="NI205" s="135"/>
      <c r="NJ205" s="135"/>
      <c r="NK205" s="135"/>
      <c r="NL205" s="135"/>
      <c r="NM205" s="135"/>
      <c r="NN205" s="135"/>
      <c r="NO205" s="135"/>
      <c r="NP205" s="134"/>
      <c r="NQ205" s="134"/>
      <c r="NR205" s="135"/>
      <c r="NS205" s="135"/>
      <c r="NT205" s="135"/>
      <c r="NU205" s="135"/>
      <c r="NV205" s="135"/>
      <c r="NW205" s="135"/>
      <c r="NX205" s="135"/>
      <c r="NY205" s="135"/>
      <c r="NZ205" s="135"/>
      <c r="OA205" s="135"/>
      <c r="OB205" s="135"/>
      <c r="OC205" s="135"/>
      <c r="OD205" s="135"/>
      <c r="OE205" s="135"/>
      <c r="OF205" s="135"/>
      <c r="OG205" s="135"/>
      <c r="OH205" s="135"/>
      <c r="OI205" s="135"/>
      <c r="OJ205" s="135"/>
      <c r="OK205" s="135"/>
      <c r="OL205" s="135"/>
      <c r="OM205" s="135"/>
      <c r="ON205" s="135"/>
      <c r="OO205" s="135"/>
      <c r="OP205" s="135"/>
      <c r="OQ205" s="135"/>
      <c r="OR205" s="135"/>
      <c r="OS205" s="135"/>
      <c r="OT205" s="135"/>
      <c r="OU205" s="135"/>
      <c r="OV205" s="135"/>
      <c r="OW205" s="135"/>
      <c r="OX205" s="135"/>
      <c r="OY205" s="135"/>
      <c r="OZ205" s="135"/>
      <c r="PA205" s="135"/>
      <c r="PB205" s="135"/>
      <c r="PC205" s="135"/>
      <c r="PD205" s="135"/>
      <c r="PE205" s="135"/>
      <c r="PF205" s="135"/>
      <c r="PG205" s="135"/>
      <c r="PH205" s="135"/>
      <c r="PI205" s="135"/>
      <c r="PJ205" s="135"/>
      <c r="PK205" s="135"/>
      <c r="PL205" s="135"/>
      <c r="PM205" s="135"/>
      <c r="PN205" s="135"/>
      <c r="PO205" s="135"/>
      <c r="PP205" s="135"/>
      <c r="PQ205" s="135"/>
      <c r="PR205" s="135"/>
      <c r="PS205" s="135"/>
      <c r="PT205" s="135"/>
      <c r="PU205" s="135"/>
      <c r="PV205" s="135"/>
      <c r="PW205" s="135"/>
      <c r="PX205" s="135"/>
      <c r="PY205" s="135"/>
      <c r="PZ205" s="135"/>
      <c r="QA205" s="135"/>
      <c r="QB205" s="135"/>
      <c r="QC205" s="135"/>
      <c r="QD205" s="199"/>
      <c r="QE205" s="135"/>
      <c r="QF205" s="135"/>
      <c r="QG205" s="135"/>
      <c r="QH205" s="135"/>
      <c r="QI205" s="135"/>
      <c r="QJ205" s="135"/>
      <c r="QK205" s="135"/>
      <c r="QL205" s="135"/>
      <c r="QM205" s="135"/>
      <c r="QN205" s="135"/>
      <c r="QO205" s="135"/>
      <c r="QP205" s="135"/>
      <c r="QQ205" s="135"/>
      <c r="QR205" s="135"/>
      <c r="QS205" s="135"/>
      <c r="QT205" s="135"/>
      <c r="QU205" s="135"/>
      <c r="QV205" s="135"/>
      <c r="QW205" s="135"/>
      <c r="QX205" s="135"/>
      <c r="QY205" s="135"/>
      <c r="QZ205" s="135"/>
      <c r="RA205" s="135"/>
      <c r="RB205" s="135"/>
      <c r="RC205" s="135"/>
      <c r="RD205" s="135"/>
      <c r="RE205" s="135"/>
      <c r="RF205" s="135"/>
      <c r="RG205" s="135"/>
      <c r="RH205" s="135"/>
      <c r="RI205" s="135"/>
      <c r="RJ205" s="135"/>
      <c r="RK205" s="135"/>
      <c r="RL205" s="135"/>
      <c r="RM205" s="135"/>
      <c r="RN205" s="135"/>
      <c r="RO205" s="135"/>
      <c r="RP205" s="135"/>
      <c r="RQ205" s="135"/>
      <c r="SY205" s="95"/>
      <c r="SZ205" s="95"/>
    </row>
    <row r="206" spans="252:520">
      <c r="IR206" s="267"/>
      <c r="IS206" s="267"/>
      <c r="IT206" s="267"/>
      <c r="IU206" s="147"/>
      <c r="IV206" s="147"/>
      <c r="IW206" s="147"/>
      <c r="IX206" s="147"/>
      <c r="IY206" s="147"/>
      <c r="IZ206" s="147"/>
      <c r="JA206" s="147"/>
      <c r="JB206" s="147"/>
      <c r="JC206" s="148"/>
      <c r="JD206" s="148"/>
      <c r="JE206" s="147"/>
      <c r="JF206" s="147"/>
      <c r="JG206" s="147"/>
      <c r="JH206" s="147"/>
      <c r="JI206" s="147"/>
      <c r="JJ206" s="147"/>
      <c r="JK206" s="147"/>
      <c r="JL206" s="147"/>
      <c r="JM206" s="147"/>
      <c r="JN206" s="147"/>
      <c r="JO206" s="147"/>
      <c r="JP206" s="147"/>
      <c r="JQ206" s="147"/>
      <c r="JR206" s="147"/>
      <c r="JS206" s="147"/>
      <c r="JT206" s="147"/>
      <c r="JU206" s="147"/>
      <c r="JV206" s="147"/>
      <c r="JW206" s="147"/>
      <c r="JX206" s="147"/>
      <c r="JY206" s="147"/>
      <c r="JZ206" s="147"/>
      <c r="KA206" s="147"/>
      <c r="KB206" s="147"/>
      <c r="KC206" s="147"/>
      <c r="KD206" s="147"/>
      <c r="KE206" s="147"/>
      <c r="KF206" s="147"/>
      <c r="KG206" s="147"/>
      <c r="KH206" s="147"/>
      <c r="KI206" s="147"/>
      <c r="KJ206" s="147"/>
      <c r="KK206" s="147"/>
      <c r="KL206" s="147"/>
      <c r="KM206" s="147"/>
      <c r="KN206" s="147"/>
      <c r="KO206" s="147"/>
      <c r="KP206" s="147"/>
      <c r="KQ206" s="147"/>
      <c r="KR206" s="147"/>
      <c r="KS206" s="147"/>
      <c r="KT206" s="147"/>
      <c r="KU206" s="147"/>
      <c r="KV206" s="147"/>
      <c r="KW206" s="147"/>
      <c r="KX206" s="147"/>
      <c r="KY206" s="147"/>
      <c r="KZ206" s="147"/>
      <c r="LA206" s="147"/>
      <c r="LB206" s="147"/>
      <c r="LC206" s="147"/>
      <c r="LD206" s="147"/>
      <c r="LE206" s="147"/>
      <c r="LF206" s="147"/>
      <c r="LG206" s="147"/>
      <c r="LH206" s="147"/>
      <c r="LI206" s="147"/>
      <c r="LJ206" s="147"/>
      <c r="LK206" s="147"/>
      <c r="LL206" s="147"/>
      <c r="LM206" s="147"/>
      <c r="LN206" s="147"/>
      <c r="LO206" s="147"/>
      <c r="LP206" s="147"/>
      <c r="LQ206" s="195"/>
      <c r="LR206" s="147"/>
      <c r="LS206" s="147"/>
      <c r="LT206" s="147"/>
      <c r="LU206" s="147"/>
      <c r="LV206" s="147"/>
      <c r="LW206" s="147"/>
      <c r="LX206" s="147"/>
      <c r="LY206" s="147"/>
      <c r="LZ206" s="147"/>
      <c r="MA206" s="147"/>
      <c r="MB206" s="147"/>
      <c r="MC206" s="147"/>
      <c r="MD206" s="147"/>
      <c r="ME206" s="147"/>
      <c r="MF206" s="147"/>
      <c r="MG206" s="147"/>
      <c r="MH206" s="147"/>
      <c r="MI206" s="147"/>
      <c r="MJ206" s="147"/>
      <c r="MK206" s="147"/>
      <c r="ML206" s="147"/>
      <c r="MM206" s="147"/>
      <c r="MN206" s="147"/>
      <c r="MO206" s="147"/>
      <c r="MP206" s="147"/>
      <c r="MQ206" s="147"/>
      <c r="MR206" s="147"/>
      <c r="MS206" s="147"/>
      <c r="MT206" s="147"/>
      <c r="MU206" s="147"/>
      <c r="MV206" s="147"/>
      <c r="MW206" s="147"/>
      <c r="MX206" s="147"/>
      <c r="MY206" s="147"/>
      <c r="MZ206" s="147"/>
      <c r="NA206" s="182"/>
      <c r="NB206" s="147"/>
      <c r="NC206" s="147"/>
      <c r="ND206" s="147"/>
      <c r="NE206" s="272"/>
      <c r="NF206" s="272"/>
      <c r="NG206" s="272"/>
      <c r="NH206" s="135"/>
      <c r="NI206" s="135"/>
      <c r="NJ206" s="135"/>
      <c r="NK206" s="135"/>
      <c r="NL206" s="135"/>
      <c r="NM206" s="135"/>
      <c r="NN206" s="135"/>
      <c r="NO206" s="135"/>
      <c r="NP206" s="134"/>
      <c r="NQ206" s="134"/>
      <c r="NR206" s="135"/>
      <c r="NS206" s="135"/>
      <c r="NT206" s="135"/>
      <c r="NU206" s="135"/>
      <c r="NV206" s="135"/>
      <c r="NW206" s="135"/>
      <c r="NX206" s="135"/>
      <c r="NY206" s="135"/>
      <c r="NZ206" s="135"/>
      <c r="OA206" s="135"/>
      <c r="OB206" s="135"/>
      <c r="OC206" s="135"/>
      <c r="OD206" s="135"/>
      <c r="OE206" s="135"/>
      <c r="OF206" s="135"/>
      <c r="OG206" s="135"/>
      <c r="OH206" s="135"/>
      <c r="OI206" s="135"/>
      <c r="OJ206" s="135"/>
      <c r="OK206" s="135"/>
      <c r="OL206" s="135"/>
      <c r="OM206" s="135"/>
      <c r="ON206" s="135"/>
      <c r="OO206" s="135"/>
      <c r="OP206" s="135"/>
      <c r="OQ206" s="135"/>
      <c r="OR206" s="135"/>
      <c r="OS206" s="135"/>
      <c r="OT206" s="135"/>
      <c r="OU206" s="135"/>
      <c r="OV206" s="135"/>
      <c r="OW206" s="135"/>
      <c r="OX206" s="135"/>
      <c r="OY206" s="135"/>
      <c r="OZ206" s="135"/>
      <c r="PA206" s="135"/>
      <c r="PB206" s="135"/>
      <c r="PC206" s="135"/>
      <c r="PD206" s="135"/>
      <c r="PE206" s="135"/>
      <c r="PF206" s="135"/>
      <c r="PG206" s="135"/>
      <c r="PH206" s="135"/>
      <c r="PI206" s="135"/>
      <c r="PJ206" s="135"/>
      <c r="PK206" s="135"/>
      <c r="PL206" s="135"/>
      <c r="PM206" s="135"/>
      <c r="PN206" s="135"/>
      <c r="PO206" s="135"/>
      <c r="PP206" s="135"/>
      <c r="PQ206" s="135"/>
      <c r="PR206" s="135"/>
      <c r="PS206" s="135"/>
      <c r="PT206" s="135"/>
      <c r="PU206" s="135"/>
      <c r="PV206" s="135"/>
      <c r="PW206" s="135"/>
      <c r="PX206" s="135"/>
      <c r="PY206" s="135"/>
      <c r="PZ206" s="135"/>
      <c r="QA206" s="135"/>
      <c r="QB206" s="135"/>
      <c r="QC206" s="135"/>
      <c r="QD206" s="199"/>
      <c r="QE206" s="135"/>
      <c r="QF206" s="135"/>
      <c r="QG206" s="135"/>
      <c r="QH206" s="135"/>
      <c r="QI206" s="135"/>
      <c r="QJ206" s="135"/>
      <c r="QK206" s="135"/>
      <c r="QL206" s="135"/>
      <c r="QM206" s="135"/>
      <c r="QN206" s="135"/>
      <c r="QO206" s="135"/>
      <c r="QP206" s="135"/>
      <c r="QQ206" s="135"/>
      <c r="QR206" s="135"/>
      <c r="QS206" s="135"/>
      <c r="QT206" s="135"/>
      <c r="QU206" s="135"/>
      <c r="QV206" s="135"/>
      <c r="QW206" s="135"/>
      <c r="QX206" s="135"/>
      <c r="QY206" s="135"/>
      <c r="QZ206" s="135"/>
      <c r="RA206" s="135"/>
      <c r="RB206" s="135"/>
      <c r="RC206" s="135"/>
      <c r="RD206" s="135"/>
      <c r="RE206" s="135"/>
      <c r="RF206" s="135"/>
      <c r="RG206" s="135"/>
      <c r="RH206" s="135"/>
      <c r="RI206" s="135"/>
      <c r="RJ206" s="135"/>
      <c r="RK206" s="135"/>
      <c r="RL206" s="135"/>
      <c r="RM206" s="135"/>
      <c r="RN206" s="135"/>
      <c r="RO206" s="135"/>
      <c r="RP206" s="135"/>
      <c r="RQ206" s="135"/>
      <c r="SY206" s="95"/>
      <c r="SZ206" s="95"/>
    </row>
    <row r="207" spans="252:520">
      <c r="IR207" s="267"/>
      <c r="IS207" s="267"/>
      <c r="IT207" s="267"/>
      <c r="IU207" s="147"/>
      <c r="IV207" s="147"/>
      <c r="IW207" s="147"/>
      <c r="IX207" s="147"/>
      <c r="IY207" s="147"/>
      <c r="IZ207" s="147"/>
      <c r="JA207" s="147"/>
      <c r="JB207" s="147"/>
      <c r="JC207" s="148"/>
      <c r="JD207" s="148"/>
      <c r="JE207" s="147"/>
      <c r="JF207" s="147"/>
      <c r="JG207" s="147"/>
      <c r="JH207" s="147"/>
      <c r="JI207" s="147"/>
      <c r="JJ207" s="147"/>
      <c r="JK207" s="147"/>
      <c r="JL207" s="147"/>
      <c r="JM207" s="147"/>
      <c r="JN207" s="147"/>
      <c r="JO207" s="147"/>
      <c r="JP207" s="147"/>
      <c r="JQ207" s="147"/>
      <c r="JR207" s="147"/>
      <c r="JS207" s="147"/>
      <c r="JT207" s="147"/>
      <c r="JU207" s="147"/>
      <c r="JV207" s="147"/>
      <c r="JW207" s="147"/>
      <c r="JX207" s="147"/>
      <c r="JY207" s="147"/>
      <c r="JZ207" s="147"/>
      <c r="KA207" s="147"/>
      <c r="KB207" s="147"/>
      <c r="KC207" s="147"/>
      <c r="KD207" s="147"/>
      <c r="KE207" s="147"/>
      <c r="KF207" s="147"/>
      <c r="KG207" s="147"/>
      <c r="KH207" s="147"/>
      <c r="KI207" s="147"/>
      <c r="KJ207" s="147"/>
      <c r="KK207" s="147"/>
      <c r="KL207" s="147"/>
      <c r="KM207" s="147"/>
      <c r="KN207" s="147"/>
      <c r="KO207" s="147"/>
      <c r="KP207" s="147"/>
      <c r="KQ207" s="147"/>
      <c r="KR207" s="147"/>
      <c r="KS207" s="147"/>
      <c r="KT207" s="147"/>
      <c r="KU207" s="147"/>
      <c r="KV207" s="147"/>
      <c r="KW207" s="147"/>
      <c r="KX207" s="147"/>
      <c r="KY207" s="147"/>
      <c r="KZ207" s="147"/>
      <c r="LA207" s="147"/>
      <c r="LB207" s="147"/>
      <c r="LC207" s="147"/>
      <c r="LD207" s="147"/>
      <c r="LE207" s="147"/>
      <c r="LF207" s="147"/>
      <c r="LG207" s="147"/>
      <c r="LH207" s="147"/>
      <c r="LI207" s="147"/>
      <c r="LJ207" s="147"/>
      <c r="LK207" s="147"/>
      <c r="LL207" s="147"/>
      <c r="LM207" s="147"/>
      <c r="LN207" s="147"/>
      <c r="LO207" s="147"/>
      <c r="LP207" s="147"/>
      <c r="LQ207" s="195"/>
      <c r="LR207" s="147"/>
      <c r="LS207" s="147"/>
      <c r="LT207" s="147"/>
      <c r="LU207" s="147"/>
      <c r="LV207" s="147"/>
      <c r="LW207" s="147"/>
      <c r="LX207" s="147"/>
      <c r="LY207" s="147"/>
      <c r="LZ207" s="147"/>
      <c r="MA207" s="147"/>
      <c r="MB207" s="147"/>
      <c r="MC207" s="147"/>
      <c r="MD207" s="147"/>
      <c r="ME207" s="147"/>
      <c r="MF207" s="147"/>
      <c r="MG207" s="147"/>
      <c r="MH207" s="147"/>
      <c r="MI207" s="147"/>
      <c r="MJ207" s="147"/>
      <c r="MK207" s="147"/>
      <c r="ML207" s="147"/>
      <c r="MM207" s="147"/>
      <c r="MN207" s="147"/>
      <c r="MO207" s="147"/>
      <c r="MP207" s="147"/>
      <c r="MQ207" s="147"/>
      <c r="MR207" s="147"/>
      <c r="MS207" s="147"/>
      <c r="MT207" s="147"/>
      <c r="MU207" s="147"/>
      <c r="MV207" s="147"/>
      <c r="MW207" s="147"/>
      <c r="MX207" s="147"/>
      <c r="MY207" s="147"/>
      <c r="MZ207" s="147"/>
      <c r="NA207" s="182"/>
      <c r="NB207" s="147"/>
      <c r="NC207" s="147"/>
      <c r="ND207" s="147"/>
      <c r="NE207" s="272"/>
      <c r="NF207" s="272"/>
      <c r="NG207" s="272"/>
      <c r="NH207" s="135"/>
      <c r="NI207" s="135"/>
      <c r="NJ207" s="135"/>
      <c r="NK207" s="135"/>
      <c r="NL207" s="135"/>
      <c r="NM207" s="135"/>
      <c r="NN207" s="135"/>
      <c r="NO207" s="135"/>
      <c r="NP207" s="134"/>
      <c r="NQ207" s="134"/>
      <c r="NR207" s="135"/>
      <c r="NS207" s="135"/>
      <c r="NT207" s="135"/>
      <c r="NU207" s="135"/>
      <c r="NV207" s="135"/>
      <c r="NW207" s="135"/>
      <c r="NX207" s="135"/>
      <c r="NY207" s="135"/>
      <c r="NZ207" s="135"/>
      <c r="OA207" s="135"/>
      <c r="OB207" s="135"/>
      <c r="OC207" s="135"/>
      <c r="OD207" s="135"/>
      <c r="OE207" s="135"/>
      <c r="OF207" s="135"/>
      <c r="OG207" s="135"/>
      <c r="OH207" s="135"/>
      <c r="OI207" s="135"/>
      <c r="OJ207" s="135"/>
      <c r="OK207" s="135"/>
      <c r="OL207" s="135"/>
      <c r="OM207" s="135"/>
      <c r="ON207" s="135"/>
      <c r="OO207" s="135"/>
      <c r="OP207" s="135"/>
      <c r="OQ207" s="135"/>
      <c r="OR207" s="135"/>
      <c r="OS207" s="135"/>
      <c r="OT207" s="135"/>
      <c r="OU207" s="135"/>
      <c r="OV207" s="135"/>
      <c r="OW207" s="135"/>
      <c r="OX207" s="135"/>
      <c r="OY207" s="135"/>
      <c r="OZ207" s="135"/>
      <c r="PA207" s="135"/>
      <c r="PB207" s="135"/>
      <c r="PC207" s="135"/>
      <c r="PD207" s="135"/>
      <c r="PE207" s="135"/>
      <c r="PF207" s="135"/>
      <c r="PG207" s="135"/>
      <c r="PH207" s="135"/>
      <c r="PI207" s="135"/>
      <c r="PJ207" s="135"/>
      <c r="PK207" s="135"/>
      <c r="PL207" s="135"/>
      <c r="PM207" s="135"/>
      <c r="PN207" s="135"/>
      <c r="PO207" s="135"/>
      <c r="PP207" s="135"/>
      <c r="PQ207" s="135"/>
      <c r="PR207" s="135"/>
      <c r="PS207" s="135"/>
      <c r="PT207" s="135"/>
      <c r="PU207" s="135"/>
      <c r="PV207" s="135"/>
      <c r="PW207" s="135"/>
      <c r="PX207" s="135"/>
      <c r="PY207" s="135"/>
      <c r="PZ207" s="135"/>
      <c r="QA207" s="135"/>
      <c r="QB207" s="135"/>
      <c r="QC207" s="135"/>
      <c r="QD207" s="199"/>
      <c r="QE207" s="135"/>
      <c r="QF207" s="135"/>
      <c r="QG207" s="135"/>
      <c r="QH207" s="135"/>
      <c r="QI207" s="135"/>
      <c r="QJ207" s="135"/>
      <c r="QK207" s="135"/>
      <c r="QL207" s="135"/>
      <c r="QM207" s="135"/>
      <c r="QN207" s="135"/>
      <c r="QO207" s="135"/>
      <c r="QP207" s="135"/>
      <c r="QQ207" s="135"/>
      <c r="QR207" s="135"/>
      <c r="QS207" s="135"/>
      <c r="QT207" s="135"/>
      <c r="QU207" s="135"/>
      <c r="QV207" s="135"/>
      <c r="QW207" s="135"/>
      <c r="QX207" s="135"/>
      <c r="QY207" s="135"/>
      <c r="QZ207" s="135"/>
      <c r="RA207" s="135"/>
      <c r="RB207" s="135"/>
      <c r="RC207" s="135"/>
      <c r="RD207" s="135"/>
      <c r="RE207" s="135"/>
      <c r="RF207" s="135"/>
      <c r="RG207" s="135"/>
      <c r="RH207" s="135"/>
      <c r="RI207" s="135"/>
      <c r="RJ207" s="135"/>
      <c r="RK207" s="135"/>
      <c r="RL207" s="135"/>
      <c r="RM207" s="135"/>
      <c r="RN207" s="135"/>
      <c r="RO207" s="135"/>
      <c r="RP207" s="135"/>
      <c r="RQ207" s="135"/>
      <c r="SY207" s="95"/>
      <c r="SZ207" s="95"/>
    </row>
    <row r="208" spans="252:520">
      <c r="IR208" s="267"/>
      <c r="IS208" s="267"/>
      <c r="IT208" s="267"/>
      <c r="IU208" s="147"/>
      <c r="IV208" s="147"/>
      <c r="IW208" s="147"/>
      <c r="IX208" s="147"/>
      <c r="IY208" s="147"/>
      <c r="IZ208" s="147"/>
      <c r="JA208" s="147"/>
      <c r="JB208" s="147"/>
      <c r="JC208" s="148"/>
      <c r="JD208" s="148"/>
      <c r="JE208" s="147"/>
      <c r="JF208" s="147"/>
      <c r="JG208" s="147"/>
      <c r="JH208" s="147"/>
      <c r="JI208" s="147"/>
      <c r="JJ208" s="147"/>
      <c r="JK208" s="147"/>
      <c r="JL208" s="147"/>
      <c r="JM208" s="147"/>
      <c r="JN208" s="147"/>
      <c r="JO208" s="147"/>
      <c r="JP208" s="147"/>
      <c r="JQ208" s="147"/>
      <c r="JR208" s="147"/>
      <c r="JS208" s="147"/>
      <c r="JT208" s="147"/>
      <c r="JU208" s="147"/>
      <c r="JV208" s="147"/>
      <c r="JW208" s="147"/>
      <c r="JX208" s="147"/>
      <c r="JY208" s="147"/>
      <c r="JZ208" s="147"/>
      <c r="KA208" s="147"/>
      <c r="KB208" s="147"/>
      <c r="KC208" s="147"/>
      <c r="KD208" s="147"/>
      <c r="KE208" s="147"/>
      <c r="KF208" s="147"/>
      <c r="KG208" s="147"/>
      <c r="KH208" s="147"/>
      <c r="KI208" s="147"/>
      <c r="KJ208" s="147"/>
      <c r="KK208" s="147"/>
      <c r="KL208" s="147"/>
      <c r="KM208" s="147"/>
      <c r="KN208" s="147"/>
      <c r="KO208" s="147"/>
      <c r="KP208" s="147"/>
      <c r="KQ208" s="147"/>
      <c r="KR208" s="147"/>
      <c r="KS208" s="147"/>
      <c r="KT208" s="147"/>
      <c r="KU208" s="147"/>
      <c r="KV208" s="147"/>
      <c r="KW208" s="147"/>
      <c r="KX208" s="147"/>
      <c r="KY208" s="147"/>
      <c r="KZ208" s="147"/>
      <c r="LA208" s="147"/>
      <c r="LB208" s="147"/>
      <c r="LC208" s="147"/>
      <c r="LD208" s="147"/>
      <c r="LE208" s="147"/>
      <c r="LF208" s="147"/>
      <c r="LG208" s="147"/>
      <c r="LH208" s="147"/>
      <c r="LI208" s="147"/>
      <c r="LJ208" s="147"/>
      <c r="LK208" s="147"/>
      <c r="LL208" s="147"/>
      <c r="LM208" s="147"/>
      <c r="LN208" s="147"/>
      <c r="LO208" s="147"/>
      <c r="LP208" s="147"/>
      <c r="LQ208" s="195"/>
      <c r="LR208" s="147"/>
      <c r="LS208" s="147"/>
      <c r="LT208" s="147"/>
      <c r="LU208" s="147"/>
      <c r="LV208" s="147"/>
      <c r="LW208" s="147"/>
      <c r="LX208" s="147"/>
      <c r="LY208" s="147"/>
      <c r="LZ208" s="147"/>
      <c r="MA208" s="147"/>
      <c r="MB208" s="147"/>
      <c r="MC208" s="147"/>
      <c r="MD208" s="147"/>
      <c r="ME208" s="147"/>
      <c r="MF208" s="147"/>
      <c r="MG208" s="147"/>
      <c r="MH208" s="147"/>
      <c r="MI208" s="147"/>
      <c r="MJ208" s="147"/>
      <c r="MK208" s="147"/>
      <c r="ML208" s="147"/>
      <c r="MM208" s="147"/>
      <c r="MN208" s="147"/>
      <c r="MO208" s="147"/>
      <c r="MP208" s="147"/>
      <c r="MQ208" s="147"/>
      <c r="MR208" s="147"/>
      <c r="MS208" s="147"/>
      <c r="MT208" s="147"/>
      <c r="MU208" s="147"/>
      <c r="MV208" s="147"/>
      <c r="MW208" s="147"/>
      <c r="MX208" s="147"/>
      <c r="MY208" s="147"/>
      <c r="MZ208" s="147"/>
      <c r="NA208" s="182"/>
      <c r="NB208" s="147"/>
      <c r="NC208" s="147"/>
      <c r="ND208" s="147"/>
      <c r="NE208" s="272"/>
      <c r="NF208" s="272"/>
      <c r="NG208" s="272"/>
      <c r="NH208" s="135"/>
      <c r="NI208" s="135"/>
      <c r="NJ208" s="135"/>
      <c r="NK208" s="135"/>
      <c r="NL208" s="135"/>
      <c r="NM208" s="135"/>
      <c r="NN208" s="135"/>
      <c r="NO208" s="135"/>
      <c r="NP208" s="134"/>
      <c r="NQ208" s="134"/>
      <c r="NR208" s="135"/>
      <c r="NS208" s="135"/>
      <c r="NT208" s="135"/>
      <c r="NU208" s="135"/>
      <c r="NV208" s="135"/>
      <c r="NW208" s="135"/>
      <c r="NX208" s="135"/>
      <c r="NY208" s="135"/>
      <c r="NZ208" s="135"/>
      <c r="OA208" s="135"/>
      <c r="OB208" s="135"/>
      <c r="OC208" s="135"/>
      <c r="OD208" s="135"/>
      <c r="OE208" s="135"/>
      <c r="OF208" s="135"/>
      <c r="OG208" s="135"/>
      <c r="OH208" s="135"/>
      <c r="OI208" s="135"/>
      <c r="OJ208" s="135"/>
      <c r="OK208" s="135"/>
      <c r="OL208" s="135"/>
      <c r="OM208" s="135"/>
      <c r="ON208" s="135"/>
      <c r="OO208" s="135"/>
      <c r="OP208" s="135"/>
      <c r="OQ208" s="135"/>
      <c r="OR208" s="135"/>
      <c r="OS208" s="135"/>
      <c r="OT208" s="135"/>
      <c r="OU208" s="135"/>
      <c r="OV208" s="135"/>
      <c r="OW208" s="135"/>
      <c r="OX208" s="135"/>
      <c r="OY208" s="135"/>
      <c r="OZ208" s="135"/>
      <c r="PA208" s="135"/>
      <c r="PB208" s="135"/>
      <c r="PC208" s="135"/>
      <c r="PD208" s="135"/>
      <c r="PE208" s="135"/>
      <c r="PF208" s="135"/>
      <c r="PG208" s="135"/>
      <c r="PH208" s="135"/>
      <c r="PI208" s="135"/>
      <c r="PJ208" s="135"/>
      <c r="PK208" s="135"/>
      <c r="PL208" s="135"/>
      <c r="PM208" s="135"/>
      <c r="PN208" s="135"/>
      <c r="PO208" s="135"/>
      <c r="PP208" s="135"/>
      <c r="PQ208" s="135"/>
      <c r="PR208" s="135"/>
      <c r="PS208" s="135"/>
      <c r="PT208" s="135"/>
      <c r="PU208" s="135"/>
      <c r="PV208" s="135"/>
      <c r="PW208" s="135"/>
      <c r="PX208" s="135"/>
      <c r="PY208" s="135"/>
      <c r="PZ208" s="135"/>
      <c r="QA208" s="135"/>
      <c r="QB208" s="135"/>
      <c r="QC208" s="135"/>
      <c r="QD208" s="199"/>
      <c r="QE208" s="135"/>
      <c r="QF208" s="135"/>
      <c r="QG208" s="135"/>
      <c r="QH208" s="135"/>
      <c r="QI208" s="135"/>
      <c r="QJ208" s="135"/>
      <c r="QK208" s="135"/>
      <c r="QL208" s="135"/>
      <c r="QM208" s="135"/>
      <c r="QN208" s="135"/>
      <c r="QO208" s="135"/>
      <c r="QP208" s="135"/>
      <c r="QQ208" s="135"/>
      <c r="QR208" s="135"/>
      <c r="QS208" s="135"/>
      <c r="QT208" s="135"/>
      <c r="QU208" s="135"/>
      <c r="QV208" s="135"/>
      <c r="QW208" s="135"/>
      <c r="QX208" s="135"/>
      <c r="QY208" s="135"/>
      <c r="QZ208" s="135"/>
      <c r="RA208" s="135"/>
      <c r="RB208" s="135"/>
      <c r="RC208" s="135"/>
      <c r="RD208" s="135"/>
      <c r="RE208" s="135"/>
      <c r="RF208" s="135"/>
      <c r="RG208" s="135"/>
      <c r="RH208" s="135"/>
      <c r="RI208" s="135"/>
      <c r="RJ208" s="135"/>
      <c r="RK208" s="135"/>
      <c r="RL208" s="135"/>
      <c r="RM208" s="135"/>
      <c r="RN208" s="135"/>
      <c r="RO208" s="135"/>
      <c r="RP208" s="135"/>
      <c r="RQ208" s="135"/>
      <c r="SY208" s="95"/>
      <c r="SZ208" s="95"/>
    </row>
    <row r="209" spans="252:520">
      <c r="IR209" s="267"/>
      <c r="IS209" s="267"/>
      <c r="IT209" s="267"/>
      <c r="IU209" s="147"/>
      <c r="IV209" s="147"/>
      <c r="IW209" s="147"/>
      <c r="IX209" s="147"/>
      <c r="IY209" s="147"/>
      <c r="IZ209" s="147"/>
      <c r="JA209" s="147"/>
      <c r="JB209" s="147"/>
      <c r="JC209" s="148"/>
      <c r="JD209" s="148"/>
      <c r="JE209" s="147"/>
      <c r="JF209" s="147"/>
      <c r="JG209" s="147"/>
      <c r="JH209" s="147"/>
      <c r="JI209" s="147"/>
      <c r="JJ209" s="147"/>
      <c r="JK209" s="147"/>
      <c r="JL209" s="147"/>
      <c r="JM209" s="147"/>
      <c r="JN209" s="147"/>
      <c r="JO209" s="147"/>
      <c r="JP209" s="147"/>
      <c r="JQ209" s="147"/>
      <c r="JR209" s="147"/>
      <c r="JS209" s="147"/>
      <c r="JT209" s="147"/>
      <c r="JU209" s="147"/>
      <c r="JV209" s="147"/>
      <c r="JW209" s="147"/>
      <c r="JX209" s="147"/>
      <c r="JY209" s="147"/>
      <c r="JZ209" s="147"/>
      <c r="KA209" s="147"/>
      <c r="KB209" s="147"/>
      <c r="KC209" s="147"/>
      <c r="KD209" s="147"/>
      <c r="KE209" s="147"/>
      <c r="KF209" s="147"/>
      <c r="KG209" s="147"/>
      <c r="KH209" s="147"/>
      <c r="KI209" s="147"/>
      <c r="KJ209" s="147"/>
      <c r="KK209" s="147"/>
      <c r="KL209" s="147"/>
      <c r="KM209" s="147"/>
      <c r="KN209" s="147"/>
      <c r="KO209" s="147"/>
      <c r="KP209" s="147"/>
      <c r="KQ209" s="147"/>
      <c r="KR209" s="147"/>
      <c r="KS209" s="147"/>
      <c r="KT209" s="147"/>
      <c r="KU209" s="147"/>
      <c r="KV209" s="147"/>
      <c r="KW209" s="147"/>
      <c r="KX209" s="147"/>
      <c r="KY209" s="147"/>
      <c r="KZ209" s="147"/>
      <c r="LA209" s="147"/>
      <c r="LB209" s="147"/>
      <c r="LC209" s="147"/>
      <c r="LD209" s="147"/>
      <c r="LE209" s="147"/>
      <c r="LF209" s="147"/>
      <c r="LG209" s="147"/>
      <c r="LH209" s="147"/>
      <c r="LI209" s="147"/>
      <c r="LJ209" s="147"/>
      <c r="LK209" s="147"/>
      <c r="LL209" s="147"/>
      <c r="LM209" s="147"/>
      <c r="LN209" s="147"/>
      <c r="LO209" s="147"/>
      <c r="LP209" s="147"/>
      <c r="LQ209" s="195"/>
      <c r="LR209" s="147"/>
      <c r="LS209" s="147"/>
      <c r="LT209" s="147"/>
      <c r="LU209" s="147"/>
      <c r="LV209" s="147"/>
      <c r="LW209" s="147"/>
      <c r="LX209" s="147"/>
      <c r="LY209" s="147"/>
      <c r="LZ209" s="147"/>
      <c r="MA209" s="147"/>
      <c r="MB209" s="147"/>
      <c r="MC209" s="147"/>
      <c r="MD209" s="147"/>
      <c r="ME209" s="147"/>
      <c r="MF209" s="147"/>
      <c r="MG209" s="147"/>
      <c r="MH209" s="147"/>
      <c r="MI209" s="147"/>
      <c r="MJ209" s="147"/>
      <c r="MK209" s="147"/>
      <c r="ML209" s="147"/>
      <c r="MM209" s="147"/>
      <c r="MN209" s="147"/>
      <c r="MO209" s="147"/>
      <c r="MP209" s="147"/>
      <c r="MQ209" s="147"/>
      <c r="MR209" s="147"/>
      <c r="MS209" s="147"/>
      <c r="MT209" s="147"/>
      <c r="MU209" s="147"/>
      <c r="MV209" s="147"/>
      <c r="MW209" s="147"/>
      <c r="MX209" s="147"/>
      <c r="MY209" s="147"/>
      <c r="MZ209" s="147"/>
      <c r="NA209" s="182"/>
      <c r="NB209" s="147"/>
      <c r="NC209" s="147"/>
      <c r="ND209" s="147"/>
      <c r="NE209" s="272"/>
      <c r="NF209" s="272"/>
      <c r="NG209" s="272"/>
      <c r="NH209" s="135"/>
      <c r="NI209" s="135"/>
      <c r="NJ209" s="135"/>
      <c r="NK209" s="135"/>
      <c r="NL209" s="135"/>
      <c r="NM209" s="135"/>
      <c r="NN209" s="135"/>
      <c r="NO209" s="135"/>
      <c r="NP209" s="134"/>
      <c r="NQ209" s="134"/>
      <c r="NR209" s="135"/>
      <c r="NS209" s="135"/>
      <c r="NT209" s="135"/>
      <c r="NU209" s="135"/>
      <c r="NV209" s="135"/>
      <c r="NW209" s="135"/>
      <c r="NX209" s="135"/>
      <c r="NY209" s="135"/>
      <c r="NZ209" s="135"/>
      <c r="OA209" s="135"/>
      <c r="OB209" s="135"/>
      <c r="OC209" s="135"/>
      <c r="OD209" s="135"/>
      <c r="OE209" s="135"/>
      <c r="OF209" s="135"/>
      <c r="OG209" s="135"/>
      <c r="OH209" s="135"/>
      <c r="OI209" s="135"/>
      <c r="OJ209" s="135"/>
      <c r="OK209" s="135"/>
      <c r="OL209" s="135"/>
      <c r="OM209" s="135"/>
      <c r="ON209" s="135"/>
      <c r="OO209" s="135"/>
      <c r="OP209" s="135"/>
      <c r="OQ209" s="135"/>
      <c r="OR209" s="135"/>
      <c r="OS209" s="135"/>
      <c r="OT209" s="135"/>
      <c r="OU209" s="135"/>
      <c r="OV209" s="135"/>
      <c r="OW209" s="135"/>
      <c r="OX209" s="135"/>
      <c r="OY209" s="135"/>
      <c r="OZ209" s="135"/>
      <c r="PA209" s="135"/>
      <c r="PB209" s="135"/>
      <c r="PC209" s="135"/>
      <c r="PD209" s="135"/>
      <c r="PE209" s="135"/>
      <c r="PF209" s="135"/>
      <c r="PG209" s="135"/>
      <c r="PH209" s="135"/>
      <c r="PI209" s="135"/>
      <c r="PJ209" s="135"/>
      <c r="PK209" s="135"/>
      <c r="PL209" s="135"/>
      <c r="PM209" s="135"/>
      <c r="PN209" s="135"/>
      <c r="PO209" s="135"/>
      <c r="PP209" s="135"/>
      <c r="PQ209" s="135"/>
      <c r="PR209" s="135"/>
      <c r="PS209" s="135"/>
      <c r="PT209" s="135"/>
      <c r="PU209" s="135"/>
      <c r="PV209" s="135"/>
      <c r="PW209" s="135"/>
      <c r="PX209" s="135"/>
      <c r="PY209" s="135"/>
      <c r="PZ209" s="135"/>
      <c r="QA209" s="135"/>
      <c r="QB209" s="135"/>
      <c r="QC209" s="135"/>
      <c r="QD209" s="199"/>
      <c r="QE209" s="135"/>
      <c r="QF209" s="135"/>
      <c r="QG209" s="135"/>
      <c r="QH209" s="135"/>
      <c r="QI209" s="135"/>
      <c r="QJ209" s="135"/>
      <c r="QK209" s="135"/>
      <c r="QL209" s="135"/>
      <c r="QM209" s="135"/>
      <c r="QN209" s="135"/>
      <c r="QO209" s="135"/>
      <c r="QP209" s="135"/>
      <c r="QQ209" s="135"/>
      <c r="QR209" s="135"/>
      <c r="QS209" s="135"/>
      <c r="QT209" s="135"/>
      <c r="QU209" s="135"/>
      <c r="QV209" s="135"/>
      <c r="QW209" s="135"/>
      <c r="QX209" s="135"/>
      <c r="QY209" s="135"/>
      <c r="QZ209" s="135"/>
      <c r="RA209" s="135"/>
      <c r="RB209" s="135"/>
      <c r="RC209" s="135"/>
      <c r="RD209" s="135"/>
      <c r="RE209" s="135"/>
      <c r="RF209" s="135"/>
      <c r="RG209" s="135"/>
      <c r="RH209" s="135"/>
      <c r="RI209" s="135"/>
      <c r="RJ209" s="135"/>
      <c r="RK209" s="135"/>
      <c r="RL209" s="135"/>
      <c r="RM209" s="135"/>
      <c r="RN209" s="135"/>
      <c r="RO209" s="135"/>
      <c r="RP209" s="135"/>
      <c r="RQ209" s="135"/>
      <c r="SY209" s="95"/>
      <c r="SZ209" s="95"/>
    </row>
    <row r="210" spans="252:520">
      <c r="IR210" s="267"/>
      <c r="IS210" s="267"/>
      <c r="IT210" s="267"/>
      <c r="IU210" s="147"/>
      <c r="IV210" s="147"/>
      <c r="IW210" s="147"/>
      <c r="IX210" s="147"/>
      <c r="IY210" s="147"/>
      <c r="IZ210" s="147"/>
      <c r="JA210" s="147"/>
      <c r="JB210" s="147"/>
      <c r="JC210" s="148"/>
      <c r="JD210" s="148"/>
      <c r="JE210" s="147"/>
      <c r="JF210" s="147"/>
      <c r="JG210" s="147"/>
      <c r="JH210" s="147"/>
      <c r="JI210" s="147"/>
      <c r="JJ210" s="147"/>
      <c r="JK210" s="147"/>
      <c r="JL210" s="147"/>
      <c r="JM210" s="147"/>
      <c r="JN210" s="147"/>
      <c r="JO210" s="147"/>
      <c r="JP210" s="147"/>
      <c r="JQ210" s="147"/>
      <c r="JR210" s="147"/>
      <c r="JS210" s="147"/>
      <c r="JT210" s="147"/>
      <c r="JU210" s="147"/>
      <c r="JV210" s="147"/>
      <c r="JW210" s="147"/>
      <c r="JX210" s="147"/>
      <c r="JY210" s="147"/>
      <c r="JZ210" s="147"/>
      <c r="KA210" s="147"/>
      <c r="KB210" s="147"/>
      <c r="KC210" s="147"/>
      <c r="KD210" s="147"/>
      <c r="KE210" s="147"/>
      <c r="KF210" s="147"/>
      <c r="KG210" s="147"/>
      <c r="KH210" s="147"/>
      <c r="KI210" s="147"/>
      <c r="KJ210" s="147"/>
      <c r="KK210" s="147"/>
      <c r="KL210" s="147"/>
      <c r="KM210" s="147"/>
      <c r="KN210" s="147"/>
      <c r="KO210" s="147"/>
      <c r="KP210" s="147"/>
      <c r="KQ210" s="147"/>
      <c r="KR210" s="147"/>
      <c r="KS210" s="147"/>
      <c r="KT210" s="147"/>
      <c r="KU210" s="147"/>
      <c r="KV210" s="147"/>
      <c r="KW210" s="147"/>
      <c r="KX210" s="147"/>
      <c r="KY210" s="147"/>
      <c r="KZ210" s="147"/>
      <c r="LA210" s="147"/>
      <c r="LB210" s="147"/>
      <c r="LC210" s="147"/>
      <c r="LD210" s="147"/>
      <c r="LE210" s="147"/>
      <c r="LF210" s="147"/>
      <c r="LG210" s="147"/>
      <c r="LH210" s="147"/>
      <c r="LI210" s="147"/>
      <c r="LJ210" s="147"/>
      <c r="LK210" s="147"/>
      <c r="LL210" s="147"/>
      <c r="LM210" s="147"/>
      <c r="LN210" s="147"/>
      <c r="LO210" s="147"/>
      <c r="LP210" s="147"/>
      <c r="LQ210" s="195"/>
      <c r="LR210" s="147"/>
      <c r="LS210" s="147"/>
      <c r="LT210" s="147"/>
      <c r="LU210" s="147"/>
      <c r="LV210" s="147"/>
      <c r="LW210" s="147"/>
      <c r="LX210" s="147"/>
      <c r="LY210" s="147"/>
      <c r="LZ210" s="147"/>
      <c r="MA210" s="147"/>
      <c r="MB210" s="147"/>
      <c r="MC210" s="147"/>
      <c r="MD210" s="147"/>
      <c r="ME210" s="147"/>
      <c r="MF210" s="147"/>
      <c r="MG210" s="147"/>
      <c r="MH210" s="147"/>
      <c r="MI210" s="147"/>
      <c r="MJ210" s="147"/>
      <c r="MK210" s="147"/>
      <c r="ML210" s="147"/>
      <c r="MM210" s="147"/>
      <c r="MN210" s="147"/>
      <c r="MO210" s="147"/>
      <c r="MP210" s="147"/>
      <c r="MQ210" s="147"/>
      <c r="MR210" s="147"/>
      <c r="MS210" s="147"/>
      <c r="MT210" s="147"/>
      <c r="MU210" s="147"/>
      <c r="MV210" s="147"/>
      <c r="MW210" s="147"/>
      <c r="MX210" s="147"/>
      <c r="MY210" s="147"/>
      <c r="MZ210" s="147"/>
      <c r="NA210" s="182"/>
      <c r="NB210" s="147"/>
      <c r="NC210" s="147"/>
      <c r="ND210" s="147"/>
      <c r="NE210" s="272"/>
      <c r="NF210" s="272"/>
      <c r="NG210" s="272"/>
      <c r="NH210" s="135"/>
      <c r="NI210" s="135"/>
      <c r="NJ210" s="135"/>
      <c r="NK210" s="135"/>
      <c r="NL210" s="135"/>
      <c r="NM210" s="135"/>
      <c r="NN210" s="135"/>
      <c r="NO210" s="135"/>
      <c r="NP210" s="134"/>
      <c r="NQ210" s="134"/>
      <c r="NR210" s="135"/>
      <c r="NS210" s="135"/>
      <c r="NT210" s="135"/>
      <c r="NU210" s="135"/>
      <c r="NV210" s="135"/>
      <c r="NW210" s="135"/>
      <c r="NX210" s="135"/>
      <c r="NY210" s="135"/>
      <c r="NZ210" s="135"/>
      <c r="OA210" s="135"/>
      <c r="OB210" s="135"/>
      <c r="OC210" s="135"/>
      <c r="OD210" s="135"/>
      <c r="OE210" s="135"/>
      <c r="OF210" s="135"/>
      <c r="OG210" s="135"/>
      <c r="OH210" s="135"/>
      <c r="OI210" s="135"/>
      <c r="OJ210" s="135"/>
      <c r="OK210" s="135"/>
      <c r="OL210" s="135"/>
      <c r="OM210" s="135"/>
      <c r="ON210" s="135"/>
      <c r="OO210" s="135"/>
      <c r="OP210" s="135"/>
      <c r="OQ210" s="135"/>
      <c r="OR210" s="135"/>
      <c r="OS210" s="135"/>
      <c r="OT210" s="135"/>
      <c r="OU210" s="135"/>
      <c r="OV210" s="135"/>
      <c r="OW210" s="135"/>
      <c r="OX210" s="135"/>
      <c r="OY210" s="135"/>
      <c r="OZ210" s="135"/>
      <c r="PA210" s="135"/>
      <c r="PB210" s="135"/>
      <c r="PC210" s="135"/>
      <c r="PD210" s="135"/>
      <c r="PE210" s="135"/>
      <c r="PF210" s="135"/>
      <c r="PG210" s="135"/>
      <c r="PH210" s="135"/>
      <c r="PI210" s="135"/>
      <c r="PJ210" s="135"/>
      <c r="PK210" s="135"/>
      <c r="PL210" s="135"/>
      <c r="PM210" s="135"/>
      <c r="PN210" s="135"/>
      <c r="PO210" s="135"/>
      <c r="PP210" s="135"/>
      <c r="PQ210" s="135"/>
      <c r="PR210" s="135"/>
      <c r="PS210" s="135"/>
      <c r="PT210" s="135"/>
      <c r="PU210" s="135"/>
      <c r="PV210" s="135"/>
      <c r="PW210" s="135"/>
      <c r="PX210" s="135"/>
      <c r="PY210" s="135"/>
      <c r="PZ210" s="135"/>
      <c r="QA210" s="135"/>
      <c r="QB210" s="135"/>
      <c r="QC210" s="135"/>
      <c r="QD210" s="199"/>
      <c r="QE210" s="135"/>
      <c r="QF210" s="135"/>
      <c r="QG210" s="135"/>
      <c r="QH210" s="135"/>
      <c r="QI210" s="135"/>
      <c r="QJ210" s="135"/>
      <c r="QK210" s="135"/>
      <c r="QL210" s="135"/>
      <c r="QM210" s="135"/>
      <c r="QN210" s="135"/>
      <c r="QO210" s="135"/>
      <c r="QP210" s="135"/>
      <c r="QQ210" s="135"/>
      <c r="QR210" s="135"/>
      <c r="QS210" s="135"/>
      <c r="QT210" s="135"/>
      <c r="QU210" s="135"/>
      <c r="QV210" s="135"/>
      <c r="QW210" s="135"/>
      <c r="QX210" s="135"/>
      <c r="QY210" s="135"/>
      <c r="QZ210" s="135"/>
      <c r="RA210" s="135"/>
      <c r="RB210" s="135"/>
      <c r="RC210" s="135"/>
      <c r="RD210" s="135"/>
      <c r="RE210" s="135"/>
      <c r="RF210" s="135"/>
      <c r="RG210" s="135"/>
      <c r="RH210" s="135"/>
      <c r="RI210" s="135"/>
      <c r="RJ210" s="135"/>
      <c r="RK210" s="135"/>
      <c r="RL210" s="135"/>
      <c r="RM210" s="135"/>
      <c r="RN210" s="135"/>
      <c r="RO210" s="135"/>
      <c r="RP210" s="135"/>
      <c r="RQ210" s="135"/>
      <c r="SY210" s="95"/>
      <c r="SZ210" s="95"/>
    </row>
    <row r="211" spans="252:520">
      <c r="IR211" s="267"/>
      <c r="IS211" s="267"/>
      <c r="IT211" s="267"/>
      <c r="IU211" s="147"/>
      <c r="IV211" s="147"/>
      <c r="IW211" s="147"/>
      <c r="IX211" s="147"/>
      <c r="IY211" s="147"/>
      <c r="IZ211" s="147"/>
      <c r="JA211" s="147"/>
      <c r="JB211" s="147"/>
      <c r="JC211" s="148"/>
      <c r="JD211" s="148"/>
      <c r="JE211" s="147"/>
      <c r="JF211" s="147"/>
      <c r="JG211" s="147"/>
      <c r="JH211" s="147"/>
      <c r="JI211" s="147"/>
      <c r="JJ211" s="147"/>
      <c r="JK211" s="147"/>
      <c r="JL211" s="147"/>
      <c r="JM211" s="147"/>
      <c r="JN211" s="147"/>
      <c r="JO211" s="147"/>
      <c r="JP211" s="147"/>
      <c r="JQ211" s="147"/>
      <c r="JR211" s="147"/>
      <c r="JS211" s="147"/>
      <c r="JT211" s="147"/>
      <c r="JU211" s="147"/>
      <c r="JV211" s="147"/>
      <c r="JW211" s="147"/>
      <c r="JX211" s="147"/>
      <c r="JY211" s="147"/>
      <c r="JZ211" s="147"/>
      <c r="KA211" s="147"/>
      <c r="KB211" s="147"/>
      <c r="KC211" s="147"/>
      <c r="KD211" s="147"/>
      <c r="KE211" s="147"/>
      <c r="KF211" s="147"/>
      <c r="KG211" s="147"/>
      <c r="KH211" s="147"/>
      <c r="KI211" s="147"/>
      <c r="KJ211" s="147"/>
      <c r="KK211" s="147"/>
      <c r="KL211" s="147"/>
      <c r="KM211" s="147"/>
      <c r="KN211" s="147"/>
      <c r="KO211" s="147"/>
      <c r="KP211" s="147"/>
      <c r="KQ211" s="147"/>
      <c r="KR211" s="147"/>
      <c r="KS211" s="147"/>
      <c r="KT211" s="147"/>
      <c r="KU211" s="147"/>
      <c r="KV211" s="147"/>
      <c r="KW211" s="147"/>
      <c r="KX211" s="147"/>
      <c r="KY211" s="147"/>
      <c r="KZ211" s="147"/>
      <c r="LA211" s="147"/>
      <c r="LB211" s="147"/>
      <c r="LC211" s="147"/>
      <c r="LD211" s="147"/>
      <c r="LE211" s="147"/>
      <c r="LF211" s="147"/>
      <c r="LG211" s="147"/>
      <c r="LH211" s="147"/>
      <c r="LI211" s="147"/>
      <c r="LJ211" s="147"/>
      <c r="LK211" s="147"/>
      <c r="LL211" s="147"/>
      <c r="LM211" s="147"/>
      <c r="LN211" s="147"/>
      <c r="LO211" s="147"/>
      <c r="LP211" s="147"/>
      <c r="LQ211" s="195"/>
      <c r="LR211" s="147"/>
      <c r="LS211" s="147"/>
      <c r="LT211" s="147"/>
      <c r="LU211" s="147"/>
      <c r="LV211" s="147"/>
      <c r="LW211" s="147"/>
      <c r="LX211" s="147"/>
      <c r="LY211" s="147"/>
      <c r="LZ211" s="147"/>
      <c r="MA211" s="147"/>
      <c r="MB211" s="147"/>
      <c r="MC211" s="147"/>
      <c r="MD211" s="147"/>
      <c r="ME211" s="147"/>
      <c r="MF211" s="147"/>
      <c r="MG211" s="147"/>
      <c r="MH211" s="147"/>
      <c r="MI211" s="147"/>
      <c r="MJ211" s="147"/>
      <c r="MK211" s="147"/>
      <c r="ML211" s="147"/>
      <c r="MM211" s="147"/>
      <c r="MN211" s="147"/>
      <c r="MO211" s="147"/>
      <c r="MP211" s="147"/>
      <c r="MQ211" s="147"/>
      <c r="MR211" s="147"/>
      <c r="MS211" s="147"/>
      <c r="MT211" s="147"/>
      <c r="MU211" s="147"/>
      <c r="MV211" s="147"/>
      <c r="MW211" s="147"/>
      <c r="MX211" s="147"/>
      <c r="MY211" s="147"/>
      <c r="MZ211" s="147"/>
      <c r="NA211" s="182"/>
      <c r="NB211" s="147"/>
      <c r="NC211" s="147"/>
      <c r="ND211" s="147"/>
      <c r="NE211" s="272"/>
      <c r="NF211" s="272"/>
      <c r="NG211" s="272"/>
      <c r="NH211" s="135"/>
      <c r="NI211" s="135"/>
      <c r="NJ211" s="135"/>
      <c r="NK211" s="135"/>
      <c r="NL211" s="135"/>
      <c r="NM211" s="135"/>
      <c r="NN211" s="135"/>
      <c r="NO211" s="135"/>
      <c r="NP211" s="134"/>
      <c r="NQ211" s="134"/>
      <c r="NR211" s="135"/>
      <c r="NS211" s="135"/>
      <c r="NT211" s="135"/>
      <c r="NU211" s="135"/>
      <c r="NV211" s="135"/>
      <c r="NW211" s="135"/>
      <c r="NX211" s="135"/>
      <c r="NY211" s="135"/>
      <c r="NZ211" s="135"/>
      <c r="OA211" s="135"/>
      <c r="OB211" s="135"/>
      <c r="OC211" s="135"/>
      <c r="OD211" s="135"/>
      <c r="OE211" s="135"/>
      <c r="OF211" s="135"/>
      <c r="OG211" s="135"/>
      <c r="OH211" s="135"/>
      <c r="OI211" s="135"/>
      <c r="OJ211" s="135"/>
      <c r="OK211" s="135"/>
      <c r="OL211" s="135"/>
      <c r="OM211" s="135"/>
      <c r="ON211" s="135"/>
      <c r="OO211" s="135"/>
      <c r="OP211" s="135"/>
      <c r="OQ211" s="135"/>
      <c r="OR211" s="135"/>
      <c r="OS211" s="135"/>
      <c r="OT211" s="135"/>
      <c r="OU211" s="135"/>
      <c r="OV211" s="135"/>
      <c r="OW211" s="135"/>
      <c r="OX211" s="135"/>
      <c r="OY211" s="135"/>
      <c r="OZ211" s="135"/>
      <c r="PA211" s="135"/>
      <c r="PB211" s="135"/>
      <c r="PC211" s="135"/>
      <c r="PD211" s="135"/>
      <c r="PE211" s="135"/>
      <c r="PF211" s="135"/>
      <c r="PG211" s="135"/>
      <c r="PH211" s="135"/>
      <c r="PI211" s="135"/>
      <c r="PJ211" s="135"/>
      <c r="PK211" s="135"/>
      <c r="PL211" s="135"/>
      <c r="PM211" s="135"/>
      <c r="PN211" s="135"/>
      <c r="PO211" s="135"/>
      <c r="PP211" s="135"/>
      <c r="PQ211" s="135"/>
      <c r="PR211" s="135"/>
      <c r="PS211" s="135"/>
      <c r="PT211" s="135"/>
      <c r="PU211" s="135"/>
      <c r="PV211" s="135"/>
      <c r="PW211" s="135"/>
      <c r="PX211" s="135"/>
      <c r="PY211" s="135"/>
      <c r="PZ211" s="135"/>
      <c r="QA211" s="135"/>
      <c r="QB211" s="135"/>
      <c r="QC211" s="135"/>
      <c r="QD211" s="199"/>
      <c r="QE211" s="135"/>
      <c r="QF211" s="135"/>
      <c r="QG211" s="135"/>
      <c r="QH211" s="135"/>
      <c r="QI211" s="135"/>
      <c r="QJ211" s="135"/>
      <c r="QK211" s="135"/>
      <c r="QL211" s="135"/>
      <c r="QM211" s="135"/>
      <c r="QN211" s="135"/>
      <c r="QO211" s="135"/>
      <c r="QP211" s="135"/>
      <c r="QQ211" s="135"/>
      <c r="QR211" s="135"/>
      <c r="QS211" s="135"/>
      <c r="QT211" s="135"/>
      <c r="QU211" s="135"/>
      <c r="QV211" s="135"/>
      <c r="QW211" s="135"/>
      <c r="QX211" s="135"/>
      <c r="QY211" s="135"/>
      <c r="QZ211" s="135"/>
      <c r="RA211" s="135"/>
      <c r="RB211" s="135"/>
      <c r="RC211" s="135"/>
      <c r="RD211" s="135"/>
      <c r="RE211" s="135"/>
      <c r="RF211" s="135"/>
      <c r="RG211" s="135"/>
      <c r="RH211" s="135"/>
      <c r="RI211" s="135"/>
      <c r="RJ211" s="135"/>
      <c r="RK211" s="135"/>
      <c r="RL211" s="135"/>
      <c r="RM211" s="135"/>
      <c r="RN211" s="135"/>
      <c r="RO211" s="135"/>
      <c r="RP211" s="135"/>
      <c r="RQ211" s="135"/>
      <c r="SY211" s="95"/>
      <c r="SZ211" s="95"/>
    </row>
    <row r="212" spans="252:520">
      <c r="IR212" s="267"/>
      <c r="IS212" s="267"/>
      <c r="IT212" s="267"/>
      <c r="IU212" s="147"/>
      <c r="IV212" s="147"/>
      <c r="IW212" s="147"/>
      <c r="IX212" s="147"/>
      <c r="IY212" s="147"/>
      <c r="IZ212" s="147"/>
      <c r="JA212" s="147"/>
      <c r="JB212" s="147"/>
      <c r="JC212" s="148"/>
      <c r="JD212" s="148"/>
      <c r="JE212" s="147"/>
      <c r="JF212" s="147"/>
      <c r="JG212" s="147"/>
      <c r="JH212" s="147"/>
      <c r="JI212" s="147"/>
      <c r="JJ212" s="147"/>
      <c r="JK212" s="147"/>
      <c r="JL212" s="147"/>
      <c r="JM212" s="147"/>
      <c r="JN212" s="147"/>
      <c r="JO212" s="147"/>
      <c r="JP212" s="147"/>
      <c r="JQ212" s="147"/>
      <c r="JR212" s="147"/>
      <c r="JS212" s="147"/>
      <c r="JT212" s="147"/>
      <c r="JU212" s="147"/>
      <c r="JV212" s="147"/>
      <c r="JW212" s="147"/>
      <c r="JX212" s="147"/>
      <c r="JY212" s="147"/>
      <c r="JZ212" s="147"/>
      <c r="KA212" s="147"/>
      <c r="KB212" s="147"/>
      <c r="KC212" s="147"/>
      <c r="KD212" s="147"/>
      <c r="KE212" s="147"/>
      <c r="KF212" s="147"/>
      <c r="KG212" s="147"/>
      <c r="KH212" s="147"/>
      <c r="KI212" s="147"/>
      <c r="KJ212" s="147"/>
      <c r="KK212" s="147"/>
      <c r="KL212" s="147"/>
      <c r="KM212" s="147"/>
      <c r="KN212" s="147"/>
      <c r="KO212" s="147"/>
      <c r="KP212" s="147"/>
      <c r="KQ212" s="147"/>
      <c r="KR212" s="147"/>
      <c r="KS212" s="147"/>
      <c r="KT212" s="147"/>
      <c r="KU212" s="147"/>
      <c r="KV212" s="147"/>
      <c r="KW212" s="147"/>
      <c r="KX212" s="147"/>
      <c r="KY212" s="147"/>
      <c r="KZ212" s="147"/>
      <c r="LA212" s="147"/>
      <c r="LB212" s="147"/>
      <c r="LC212" s="147"/>
      <c r="LD212" s="147"/>
      <c r="LE212" s="147"/>
      <c r="LF212" s="147"/>
      <c r="LG212" s="147"/>
      <c r="LH212" s="147"/>
      <c r="LI212" s="147"/>
      <c r="LJ212" s="147"/>
      <c r="LK212" s="147"/>
      <c r="LL212" s="147"/>
      <c r="LM212" s="147"/>
      <c r="LN212" s="147"/>
      <c r="LO212" s="147"/>
      <c r="LP212" s="147"/>
      <c r="LQ212" s="195"/>
      <c r="LR212" s="147"/>
      <c r="LS212" s="147"/>
      <c r="LT212" s="147"/>
      <c r="LU212" s="147"/>
      <c r="LV212" s="147"/>
      <c r="LW212" s="147"/>
      <c r="LX212" s="147"/>
      <c r="LY212" s="147"/>
      <c r="LZ212" s="147"/>
      <c r="MA212" s="147"/>
      <c r="MB212" s="147"/>
      <c r="MC212" s="147"/>
      <c r="MD212" s="147"/>
      <c r="ME212" s="147"/>
      <c r="MF212" s="147"/>
      <c r="MG212" s="147"/>
      <c r="MH212" s="147"/>
      <c r="MI212" s="147"/>
      <c r="MJ212" s="147"/>
      <c r="MK212" s="147"/>
      <c r="ML212" s="147"/>
      <c r="MM212" s="147"/>
      <c r="MN212" s="147"/>
      <c r="MO212" s="147"/>
      <c r="MP212" s="147"/>
      <c r="MQ212" s="147"/>
      <c r="MR212" s="147"/>
      <c r="MS212" s="147"/>
      <c r="MT212" s="147"/>
      <c r="MU212" s="147"/>
      <c r="MV212" s="147"/>
      <c r="MW212" s="147"/>
      <c r="MX212" s="147"/>
      <c r="MY212" s="147"/>
      <c r="MZ212" s="147"/>
      <c r="NA212" s="182"/>
      <c r="NB212" s="147"/>
      <c r="NC212" s="147"/>
      <c r="ND212" s="147"/>
      <c r="NE212" s="272"/>
      <c r="NF212" s="272"/>
      <c r="NG212" s="272"/>
      <c r="NH212" s="135"/>
      <c r="NI212" s="135"/>
      <c r="NJ212" s="135"/>
      <c r="NK212" s="135"/>
      <c r="NL212" s="135"/>
      <c r="NM212" s="135"/>
      <c r="NN212" s="135"/>
      <c r="NO212" s="135"/>
      <c r="NP212" s="134"/>
      <c r="NQ212" s="134"/>
      <c r="NR212" s="135"/>
      <c r="NS212" s="135"/>
      <c r="NT212" s="135"/>
      <c r="NU212" s="135"/>
      <c r="NV212" s="135"/>
      <c r="NW212" s="135"/>
      <c r="NX212" s="135"/>
      <c r="NY212" s="135"/>
      <c r="NZ212" s="135"/>
      <c r="OA212" s="135"/>
      <c r="OB212" s="135"/>
      <c r="OC212" s="135"/>
      <c r="OD212" s="135"/>
      <c r="OE212" s="135"/>
      <c r="OF212" s="135"/>
      <c r="OG212" s="135"/>
      <c r="OH212" s="135"/>
      <c r="OI212" s="135"/>
      <c r="OJ212" s="135"/>
      <c r="OK212" s="135"/>
      <c r="OL212" s="135"/>
      <c r="OM212" s="135"/>
      <c r="ON212" s="135"/>
      <c r="OO212" s="135"/>
      <c r="OP212" s="135"/>
      <c r="OQ212" s="135"/>
      <c r="OR212" s="135"/>
      <c r="OS212" s="135"/>
      <c r="OT212" s="135"/>
      <c r="OU212" s="135"/>
      <c r="OV212" s="135"/>
      <c r="OW212" s="135"/>
      <c r="OX212" s="135"/>
      <c r="OY212" s="135"/>
      <c r="OZ212" s="135"/>
      <c r="PA212" s="135"/>
      <c r="PB212" s="135"/>
      <c r="PC212" s="135"/>
      <c r="PD212" s="135"/>
      <c r="PE212" s="135"/>
      <c r="PF212" s="135"/>
      <c r="PG212" s="135"/>
      <c r="PH212" s="135"/>
      <c r="PI212" s="135"/>
      <c r="PJ212" s="135"/>
      <c r="PK212" s="135"/>
      <c r="PL212" s="135"/>
      <c r="PM212" s="135"/>
      <c r="PN212" s="135"/>
      <c r="PO212" s="135"/>
      <c r="PP212" s="135"/>
      <c r="PQ212" s="135"/>
      <c r="PR212" s="135"/>
      <c r="PS212" s="135"/>
      <c r="PT212" s="135"/>
      <c r="PU212" s="135"/>
      <c r="PV212" s="135"/>
      <c r="PW212" s="135"/>
      <c r="PX212" s="135"/>
      <c r="PY212" s="135"/>
      <c r="PZ212" s="135"/>
      <c r="QA212" s="135"/>
      <c r="QB212" s="135"/>
      <c r="QC212" s="135"/>
      <c r="QD212" s="199"/>
      <c r="QE212" s="135"/>
      <c r="QF212" s="135"/>
      <c r="QG212" s="135"/>
      <c r="QH212" s="135"/>
      <c r="QI212" s="135"/>
      <c r="QJ212" s="135"/>
      <c r="QK212" s="135"/>
      <c r="QL212" s="135"/>
      <c r="QM212" s="135"/>
      <c r="QN212" s="135"/>
      <c r="QO212" s="135"/>
      <c r="QP212" s="135"/>
      <c r="QQ212" s="135"/>
      <c r="QR212" s="135"/>
      <c r="QS212" s="135"/>
      <c r="QT212" s="135"/>
      <c r="QU212" s="135"/>
      <c r="QV212" s="135"/>
      <c r="QW212" s="135"/>
      <c r="QX212" s="135"/>
      <c r="QY212" s="135"/>
      <c r="QZ212" s="135"/>
      <c r="RA212" s="135"/>
      <c r="RB212" s="135"/>
      <c r="RC212" s="135"/>
      <c r="RD212" s="135"/>
      <c r="RE212" s="135"/>
      <c r="RF212" s="135"/>
      <c r="RG212" s="135"/>
      <c r="RH212" s="135"/>
      <c r="RI212" s="135"/>
      <c r="RJ212" s="135"/>
      <c r="RK212" s="135"/>
      <c r="RL212" s="135"/>
      <c r="RM212" s="135"/>
      <c r="RN212" s="135"/>
      <c r="RO212" s="135"/>
      <c r="RP212" s="135"/>
      <c r="RQ212" s="135"/>
      <c r="SY212" s="95"/>
      <c r="SZ212" s="95"/>
    </row>
    <row r="213" spans="252:520">
      <c r="IR213" s="267"/>
      <c r="IS213" s="267"/>
      <c r="IT213" s="267"/>
      <c r="IU213" s="147"/>
      <c r="IV213" s="147"/>
      <c r="IW213" s="147"/>
      <c r="IX213" s="147"/>
      <c r="IY213" s="147"/>
      <c r="IZ213" s="147"/>
      <c r="JA213" s="147"/>
      <c r="JB213" s="147"/>
      <c r="JC213" s="148"/>
      <c r="JD213" s="148"/>
      <c r="JE213" s="147"/>
      <c r="JF213" s="147"/>
      <c r="JG213" s="147"/>
      <c r="JH213" s="147"/>
      <c r="JI213" s="147"/>
      <c r="JJ213" s="147"/>
      <c r="JK213" s="147"/>
      <c r="JL213" s="147"/>
      <c r="JM213" s="147"/>
      <c r="JN213" s="147"/>
      <c r="JO213" s="147"/>
      <c r="JP213" s="147"/>
      <c r="JQ213" s="147"/>
      <c r="JR213" s="147"/>
      <c r="JS213" s="147"/>
      <c r="JT213" s="147"/>
      <c r="JU213" s="147"/>
      <c r="JV213" s="147"/>
      <c r="JW213" s="147"/>
      <c r="JX213" s="147"/>
      <c r="JY213" s="147"/>
      <c r="JZ213" s="147"/>
      <c r="KA213" s="147"/>
      <c r="KB213" s="147"/>
      <c r="KC213" s="147"/>
      <c r="KD213" s="147"/>
      <c r="KE213" s="147"/>
      <c r="KF213" s="147"/>
      <c r="KG213" s="147"/>
      <c r="KH213" s="147"/>
      <c r="KI213" s="147"/>
      <c r="KJ213" s="147"/>
      <c r="KK213" s="147"/>
      <c r="KL213" s="147"/>
      <c r="KM213" s="147"/>
      <c r="KN213" s="147"/>
      <c r="KO213" s="147"/>
      <c r="KP213" s="147"/>
      <c r="KQ213" s="147"/>
      <c r="KR213" s="147"/>
      <c r="KS213" s="147"/>
      <c r="KT213" s="147"/>
      <c r="KU213" s="147"/>
      <c r="KV213" s="147"/>
      <c r="KW213" s="147"/>
      <c r="KX213" s="147"/>
      <c r="KY213" s="147"/>
      <c r="KZ213" s="147"/>
      <c r="LA213" s="147"/>
      <c r="LB213" s="147"/>
      <c r="LC213" s="147"/>
      <c r="LD213" s="147"/>
      <c r="LE213" s="147"/>
      <c r="LF213" s="147"/>
      <c r="LG213" s="147"/>
      <c r="LH213" s="147"/>
      <c r="LI213" s="147"/>
      <c r="LJ213" s="147"/>
      <c r="LK213" s="147"/>
      <c r="LL213" s="147"/>
      <c r="LM213" s="147"/>
      <c r="LN213" s="147"/>
      <c r="LO213" s="147"/>
      <c r="LP213" s="147"/>
      <c r="LQ213" s="195"/>
      <c r="LR213" s="147"/>
      <c r="LS213" s="147"/>
      <c r="LT213" s="147"/>
      <c r="LU213" s="147"/>
      <c r="LV213" s="147"/>
      <c r="LW213" s="147"/>
      <c r="LX213" s="147"/>
      <c r="LY213" s="147"/>
      <c r="LZ213" s="147"/>
      <c r="MA213" s="147"/>
      <c r="MB213" s="147"/>
      <c r="MC213" s="147"/>
      <c r="MD213" s="147"/>
      <c r="ME213" s="147"/>
      <c r="MF213" s="147"/>
      <c r="MG213" s="147"/>
      <c r="MH213" s="147"/>
      <c r="MI213" s="147"/>
      <c r="MJ213" s="147"/>
      <c r="MK213" s="147"/>
      <c r="ML213" s="147"/>
      <c r="MM213" s="147"/>
      <c r="MN213" s="147"/>
      <c r="MO213" s="147"/>
      <c r="MP213" s="147"/>
      <c r="MQ213" s="147"/>
      <c r="MR213" s="147"/>
      <c r="MS213" s="147"/>
      <c r="MT213" s="147"/>
      <c r="MU213" s="147"/>
      <c r="MV213" s="147"/>
      <c r="MW213" s="147"/>
      <c r="MX213" s="147"/>
      <c r="MY213" s="147"/>
      <c r="MZ213" s="147"/>
      <c r="NA213" s="182"/>
      <c r="NB213" s="147"/>
      <c r="NC213" s="147"/>
      <c r="ND213" s="147"/>
      <c r="NE213" s="272"/>
      <c r="NF213" s="272"/>
      <c r="NG213" s="272"/>
      <c r="NH213" s="135"/>
      <c r="NI213" s="135"/>
      <c r="NJ213" s="135"/>
      <c r="NK213" s="135"/>
      <c r="NL213" s="135"/>
      <c r="NM213" s="135"/>
      <c r="NN213" s="135"/>
      <c r="NO213" s="135"/>
      <c r="NP213" s="134"/>
      <c r="NQ213" s="134"/>
      <c r="NR213" s="135"/>
      <c r="NS213" s="135"/>
      <c r="NT213" s="135"/>
      <c r="NU213" s="135"/>
      <c r="NV213" s="135"/>
      <c r="NW213" s="135"/>
      <c r="NX213" s="135"/>
      <c r="NY213" s="135"/>
      <c r="NZ213" s="135"/>
      <c r="OA213" s="135"/>
      <c r="OB213" s="135"/>
      <c r="OC213" s="135"/>
      <c r="OD213" s="135"/>
      <c r="OE213" s="135"/>
      <c r="OF213" s="135"/>
      <c r="OG213" s="135"/>
      <c r="OH213" s="135"/>
      <c r="OI213" s="135"/>
      <c r="OJ213" s="135"/>
      <c r="OK213" s="135"/>
      <c r="OL213" s="135"/>
      <c r="OM213" s="135"/>
      <c r="ON213" s="135"/>
      <c r="OO213" s="135"/>
      <c r="OP213" s="135"/>
      <c r="OQ213" s="135"/>
      <c r="OR213" s="135"/>
      <c r="OS213" s="135"/>
      <c r="OT213" s="135"/>
      <c r="OU213" s="135"/>
      <c r="OV213" s="135"/>
      <c r="OW213" s="135"/>
      <c r="OX213" s="135"/>
      <c r="OY213" s="135"/>
      <c r="OZ213" s="135"/>
      <c r="PA213" s="135"/>
      <c r="PB213" s="135"/>
      <c r="PC213" s="135"/>
      <c r="PD213" s="135"/>
      <c r="PE213" s="135"/>
      <c r="PF213" s="135"/>
      <c r="PG213" s="135"/>
      <c r="PH213" s="135"/>
      <c r="PI213" s="135"/>
      <c r="PJ213" s="135"/>
      <c r="PK213" s="135"/>
      <c r="PL213" s="135"/>
      <c r="PM213" s="135"/>
      <c r="PN213" s="135"/>
      <c r="PO213" s="135"/>
      <c r="PP213" s="135"/>
      <c r="PQ213" s="135"/>
      <c r="PR213" s="135"/>
      <c r="PS213" s="135"/>
      <c r="PT213" s="135"/>
      <c r="PU213" s="135"/>
      <c r="PV213" s="135"/>
      <c r="PW213" s="135"/>
      <c r="PX213" s="135"/>
      <c r="PY213" s="135"/>
      <c r="PZ213" s="135"/>
      <c r="QA213" s="135"/>
      <c r="QB213" s="135"/>
      <c r="QC213" s="135"/>
      <c r="QD213" s="199"/>
      <c r="QE213" s="135"/>
      <c r="QF213" s="135"/>
      <c r="QG213" s="135"/>
      <c r="QH213" s="135"/>
      <c r="QI213" s="135"/>
      <c r="QJ213" s="135"/>
      <c r="QK213" s="135"/>
      <c r="QL213" s="135"/>
      <c r="QM213" s="135"/>
      <c r="QN213" s="135"/>
      <c r="QO213" s="135"/>
      <c r="QP213" s="135"/>
      <c r="QQ213" s="135"/>
      <c r="QR213" s="135"/>
      <c r="QS213" s="135"/>
      <c r="QT213" s="135"/>
      <c r="QU213" s="135"/>
      <c r="QV213" s="135"/>
      <c r="QW213" s="135"/>
      <c r="QX213" s="135"/>
      <c r="QY213" s="135"/>
      <c r="QZ213" s="135"/>
      <c r="RA213" s="135"/>
      <c r="RB213" s="135"/>
      <c r="RC213" s="135"/>
      <c r="RD213" s="135"/>
      <c r="RE213" s="135"/>
      <c r="RF213" s="135"/>
      <c r="RG213" s="135"/>
      <c r="RH213" s="135"/>
      <c r="RI213" s="135"/>
      <c r="RJ213" s="135"/>
      <c r="RK213" s="135"/>
      <c r="RL213" s="135"/>
      <c r="RM213" s="135"/>
      <c r="RN213" s="135"/>
      <c r="RO213" s="135"/>
      <c r="RP213" s="135"/>
      <c r="RQ213" s="135"/>
      <c r="SY213" s="95"/>
      <c r="SZ213" s="95"/>
    </row>
    <row r="214" spans="252:520">
      <c r="IR214" s="267"/>
      <c r="IS214" s="267"/>
      <c r="IT214" s="267"/>
      <c r="IU214" s="147"/>
      <c r="IV214" s="147"/>
      <c r="IW214" s="147"/>
      <c r="IX214" s="147"/>
      <c r="IY214" s="147"/>
      <c r="IZ214" s="147"/>
      <c r="JA214" s="147"/>
      <c r="JB214" s="147"/>
      <c r="JC214" s="148"/>
      <c r="JD214" s="148"/>
      <c r="JE214" s="147"/>
      <c r="JF214" s="147"/>
      <c r="JG214" s="147"/>
      <c r="JH214" s="147"/>
      <c r="JI214" s="147"/>
      <c r="JJ214" s="147"/>
      <c r="JK214" s="147"/>
      <c r="JL214" s="147"/>
      <c r="JM214" s="147"/>
      <c r="JN214" s="147"/>
      <c r="JO214" s="147"/>
      <c r="JP214" s="147"/>
      <c r="JQ214" s="147"/>
      <c r="JR214" s="147"/>
      <c r="JS214" s="147"/>
      <c r="JT214" s="147"/>
      <c r="JU214" s="147"/>
      <c r="JV214" s="147"/>
      <c r="JW214" s="147"/>
      <c r="JX214" s="147"/>
      <c r="JY214" s="147"/>
      <c r="JZ214" s="147"/>
      <c r="KA214" s="147"/>
      <c r="KB214" s="147"/>
      <c r="KC214" s="147"/>
      <c r="KD214" s="147"/>
      <c r="KE214" s="147"/>
      <c r="KF214" s="147"/>
      <c r="KG214" s="147"/>
      <c r="KH214" s="147"/>
      <c r="KI214" s="147"/>
      <c r="KJ214" s="147"/>
      <c r="KK214" s="147"/>
      <c r="KL214" s="147"/>
      <c r="KM214" s="147"/>
      <c r="KN214" s="147"/>
      <c r="KO214" s="147"/>
      <c r="KP214" s="147"/>
      <c r="KQ214" s="147"/>
      <c r="KR214" s="147"/>
      <c r="KS214" s="147"/>
      <c r="KT214" s="147"/>
      <c r="KU214" s="147"/>
      <c r="KV214" s="147"/>
      <c r="KW214" s="147"/>
      <c r="KX214" s="147"/>
      <c r="KY214" s="147"/>
      <c r="KZ214" s="147"/>
      <c r="LA214" s="147"/>
      <c r="LB214" s="147"/>
      <c r="LC214" s="147"/>
      <c r="LD214" s="147"/>
      <c r="LE214" s="147"/>
      <c r="LF214" s="147"/>
      <c r="LG214" s="147"/>
      <c r="LH214" s="147"/>
      <c r="LI214" s="147"/>
      <c r="LJ214" s="147"/>
      <c r="LK214" s="147"/>
      <c r="LL214" s="147"/>
      <c r="LM214" s="147"/>
      <c r="LN214" s="147"/>
      <c r="LO214" s="147"/>
      <c r="LP214" s="147"/>
      <c r="LQ214" s="195"/>
      <c r="LR214" s="147"/>
      <c r="LS214" s="147"/>
      <c r="LT214" s="147"/>
      <c r="LU214" s="147"/>
      <c r="LV214" s="147"/>
      <c r="LW214" s="147"/>
      <c r="LX214" s="147"/>
      <c r="LY214" s="147"/>
      <c r="LZ214" s="147"/>
      <c r="MA214" s="147"/>
      <c r="MB214" s="147"/>
      <c r="MC214" s="147"/>
      <c r="MD214" s="147"/>
      <c r="ME214" s="147"/>
      <c r="MF214" s="147"/>
      <c r="MG214" s="147"/>
      <c r="MH214" s="147"/>
      <c r="MI214" s="147"/>
      <c r="MJ214" s="147"/>
      <c r="MK214" s="147"/>
      <c r="ML214" s="147"/>
      <c r="MM214" s="147"/>
      <c r="MN214" s="147"/>
      <c r="MO214" s="147"/>
      <c r="MP214" s="147"/>
      <c r="MQ214" s="147"/>
      <c r="MR214" s="147"/>
      <c r="MS214" s="147"/>
      <c r="MT214" s="147"/>
      <c r="MU214" s="147"/>
      <c r="MV214" s="147"/>
      <c r="MW214" s="147"/>
      <c r="MX214" s="147"/>
      <c r="MY214" s="147"/>
      <c r="MZ214" s="147"/>
      <c r="NA214" s="182"/>
      <c r="NB214" s="147"/>
      <c r="NC214" s="147"/>
      <c r="ND214" s="147"/>
      <c r="NE214" s="272"/>
      <c r="NF214" s="272"/>
      <c r="NG214" s="272"/>
      <c r="NH214" s="135"/>
      <c r="NI214" s="135"/>
      <c r="NJ214" s="135"/>
      <c r="NK214" s="135"/>
      <c r="NL214" s="135"/>
      <c r="NM214" s="135"/>
      <c r="NN214" s="135"/>
      <c r="NO214" s="135"/>
      <c r="NP214" s="134"/>
      <c r="NQ214" s="134"/>
      <c r="NR214" s="135"/>
      <c r="NS214" s="135"/>
      <c r="NT214" s="135"/>
      <c r="NU214" s="135"/>
      <c r="NV214" s="135"/>
      <c r="NW214" s="135"/>
      <c r="NX214" s="135"/>
      <c r="NY214" s="135"/>
      <c r="NZ214" s="135"/>
      <c r="OA214" s="135"/>
      <c r="OB214" s="135"/>
      <c r="OC214" s="135"/>
      <c r="OD214" s="135"/>
      <c r="OE214" s="135"/>
      <c r="OF214" s="135"/>
      <c r="OG214" s="135"/>
      <c r="OH214" s="135"/>
      <c r="OI214" s="135"/>
      <c r="OJ214" s="135"/>
      <c r="OK214" s="135"/>
      <c r="OL214" s="135"/>
      <c r="OM214" s="135"/>
      <c r="ON214" s="135"/>
      <c r="OO214" s="135"/>
      <c r="OP214" s="135"/>
      <c r="OQ214" s="135"/>
      <c r="OR214" s="135"/>
      <c r="OS214" s="135"/>
      <c r="OT214" s="135"/>
      <c r="OU214" s="135"/>
      <c r="OV214" s="135"/>
      <c r="OW214" s="135"/>
      <c r="OX214" s="135"/>
      <c r="OY214" s="135"/>
      <c r="OZ214" s="135"/>
      <c r="PA214" s="135"/>
      <c r="PB214" s="135"/>
      <c r="PC214" s="135"/>
      <c r="PD214" s="135"/>
      <c r="PE214" s="135"/>
      <c r="PF214" s="135"/>
      <c r="PG214" s="135"/>
      <c r="PH214" s="135"/>
      <c r="PI214" s="135"/>
      <c r="PJ214" s="135"/>
      <c r="PK214" s="135"/>
      <c r="PL214" s="135"/>
      <c r="PM214" s="135"/>
      <c r="PN214" s="135"/>
      <c r="PO214" s="135"/>
      <c r="PP214" s="135"/>
      <c r="PQ214" s="135"/>
      <c r="PR214" s="135"/>
      <c r="PS214" s="135"/>
      <c r="PT214" s="135"/>
      <c r="PU214" s="135"/>
      <c r="PV214" s="135"/>
      <c r="PW214" s="135"/>
      <c r="PX214" s="135"/>
      <c r="PY214" s="135"/>
      <c r="PZ214" s="135"/>
      <c r="QA214" s="135"/>
      <c r="QB214" s="135"/>
      <c r="QC214" s="135"/>
      <c r="QD214" s="199"/>
      <c r="QE214" s="135"/>
      <c r="QF214" s="135"/>
      <c r="QG214" s="135"/>
      <c r="QH214" s="135"/>
      <c r="QI214" s="135"/>
      <c r="QJ214" s="135"/>
      <c r="QK214" s="135"/>
      <c r="QL214" s="135"/>
      <c r="QM214" s="135"/>
      <c r="QN214" s="135"/>
      <c r="QO214" s="135"/>
      <c r="QP214" s="135"/>
      <c r="QQ214" s="135"/>
      <c r="QR214" s="135"/>
      <c r="QS214" s="135"/>
      <c r="QT214" s="135"/>
      <c r="QU214" s="135"/>
      <c r="QV214" s="135"/>
      <c r="QW214" s="135"/>
      <c r="QX214" s="135"/>
      <c r="QY214" s="135"/>
      <c r="QZ214" s="135"/>
      <c r="RA214" s="135"/>
      <c r="RB214" s="135"/>
      <c r="RC214" s="135"/>
      <c r="RD214" s="135"/>
      <c r="RE214" s="135"/>
      <c r="RF214" s="135"/>
      <c r="RG214" s="135"/>
      <c r="RH214" s="135"/>
      <c r="RI214" s="135"/>
      <c r="RJ214" s="135"/>
      <c r="RK214" s="135"/>
      <c r="RL214" s="135"/>
      <c r="RM214" s="135"/>
      <c r="RN214" s="135"/>
      <c r="RO214" s="135"/>
      <c r="RP214" s="135"/>
      <c r="RQ214" s="135"/>
      <c r="SY214" s="95"/>
      <c r="SZ214" s="95"/>
    </row>
    <row r="215" spans="252:520">
      <c r="IR215" s="267"/>
      <c r="IS215" s="267"/>
      <c r="IT215" s="267"/>
      <c r="IU215" s="147"/>
      <c r="IV215" s="147"/>
      <c r="IW215" s="147"/>
      <c r="IX215" s="147"/>
      <c r="IY215" s="147"/>
      <c r="IZ215" s="147"/>
      <c r="JA215" s="147"/>
      <c r="JB215" s="147"/>
      <c r="JC215" s="148"/>
      <c r="JD215" s="148"/>
      <c r="JE215" s="147"/>
      <c r="JF215" s="147"/>
      <c r="JG215" s="147"/>
      <c r="JH215" s="147"/>
      <c r="JI215" s="147"/>
      <c r="JJ215" s="147"/>
      <c r="JK215" s="147"/>
      <c r="JL215" s="147"/>
      <c r="JM215" s="147"/>
      <c r="JN215" s="147"/>
      <c r="JO215" s="147"/>
      <c r="JP215" s="147"/>
      <c r="JQ215" s="147"/>
      <c r="JR215" s="147"/>
      <c r="JS215" s="147"/>
      <c r="JT215" s="147"/>
      <c r="JU215" s="147"/>
      <c r="JV215" s="147"/>
      <c r="JW215" s="147"/>
      <c r="JX215" s="147"/>
      <c r="JY215" s="147"/>
      <c r="JZ215" s="147"/>
      <c r="KA215" s="147"/>
      <c r="KB215" s="147"/>
      <c r="KC215" s="147"/>
      <c r="KD215" s="147"/>
      <c r="KE215" s="147"/>
      <c r="KF215" s="147"/>
      <c r="KG215" s="147"/>
      <c r="KH215" s="147"/>
      <c r="KI215" s="147"/>
      <c r="KJ215" s="147"/>
      <c r="KK215" s="147"/>
      <c r="KL215" s="147"/>
      <c r="KM215" s="147"/>
      <c r="KN215" s="147"/>
      <c r="KO215" s="147"/>
      <c r="KP215" s="147"/>
      <c r="KQ215" s="147"/>
      <c r="KR215" s="147"/>
      <c r="KS215" s="147"/>
      <c r="KT215" s="147"/>
      <c r="KU215" s="147"/>
      <c r="KV215" s="147"/>
      <c r="KW215" s="147"/>
      <c r="KX215" s="147"/>
      <c r="KY215" s="147"/>
      <c r="KZ215" s="147"/>
      <c r="LA215" s="147"/>
      <c r="LB215" s="147"/>
      <c r="LC215" s="147"/>
      <c r="LD215" s="147"/>
      <c r="LE215" s="147"/>
      <c r="LF215" s="147"/>
      <c r="LG215" s="147"/>
      <c r="LH215" s="147"/>
      <c r="LI215" s="147"/>
      <c r="LJ215" s="147"/>
      <c r="LK215" s="147"/>
      <c r="LL215" s="147"/>
      <c r="LM215" s="147"/>
      <c r="LN215" s="147"/>
      <c r="LO215" s="147"/>
      <c r="LP215" s="147"/>
      <c r="LQ215" s="195"/>
      <c r="LR215" s="147"/>
      <c r="LS215" s="147"/>
      <c r="LT215" s="147"/>
      <c r="LU215" s="147"/>
      <c r="LV215" s="147"/>
      <c r="LW215" s="147"/>
      <c r="LX215" s="147"/>
      <c r="LY215" s="147"/>
      <c r="LZ215" s="147"/>
      <c r="MA215" s="147"/>
      <c r="MB215" s="147"/>
      <c r="MC215" s="147"/>
      <c r="MD215" s="147"/>
      <c r="ME215" s="147"/>
      <c r="MF215" s="147"/>
      <c r="MG215" s="147"/>
      <c r="MH215" s="147"/>
      <c r="MI215" s="147"/>
      <c r="MJ215" s="147"/>
      <c r="MK215" s="147"/>
      <c r="ML215" s="147"/>
      <c r="MM215" s="147"/>
      <c r="MN215" s="147"/>
      <c r="MO215" s="147"/>
      <c r="MP215" s="147"/>
      <c r="MQ215" s="147"/>
      <c r="MR215" s="147"/>
      <c r="MS215" s="147"/>
      <c r="MT215" s="147"/>
      <c r="MU215" s="147"/>
      <c r="MV215" s="147"/>
      <c r="MW215" s="147"/>
      <c r="MX215" s="147"/>
      <c r="MY215" s="147"/>
      <c r="MZ215" s="147"/>
      <c r="NA215" s="182"/>
      <c r="NB215" s="147"/>
      <c r="NC215" s="147"/>
      <c r="ND215" s="147"/>
      <c r="NE215" s="272"/>
      <c r="NF215" s="272"/>
      <c r="NG215" s="272"/>
      <c r="NH215" s="135"/>
      <c r="NI215" s="135"/>
      <c r="NJ215" s="135"/>
      <c r="NK215" s="135"/>
      <c r="NL215" s="135"/>
      <c r="NM215" s="135"/>
      <c r="NN215" s="135"/>
      <c r="NO215" s="135"/>
      <c r="NP215" s="134"/>
      <c r="NQ215" s="134"/>
      <c r="NR215" s="135"/>
      <c r="NS215" s="135"/>
      <c r="NT215" s="135"/>
      <c r="NU215" s="135"/>
      <c r="NV215" s="135"/>
      <c r="NW215" s="135"/>
      <c r="NX215" s="135"/>
      <c r="NY215" s="135"/>
      <c r="NZ215" s="135"/>
      <c r="OA215" s="135"/>
      <c r="OB215" s="135"/>
      <c r="OC215" s="135"/>
      <c r="OD215" s="135"/>
      <c r="OE215" s="135"/>
      <c r="OF215" s="135"/>
      <c r="OG215" s="135"/>
      <c r="OH215" s="135"/>
      <c r="OI215" s="135"/>
      <c r="OJ215" s="135"/>
      <c r="OK215" s="135"/>
      <c r="OL215" s="135"/>
      <c r="OM215" s="135"/>
      <c r="ON215" s="135"/>
      <c r="OO215" s="135"/>
      <c r="OP215" s="135"/>
      <c r="OQ215" s="135"/>
      <c r="OR215" s="135"/>
      <c r="OS215" s="135"/>
      <c r="OT215" s="135"/>
      <c r="OU215" s="135"/>
      <c r="OV215" s="135"/>
      <c r="OW215" s="135"/>
      <c r="OX215" s="135"/>
      <c r="OY215" s="135"/>
      <c r="OZ215" s="135"/>
      <c r="PA215" s="135"/>
      <c r="PB215" s="135"/>
      <c r="PC215" s="135"/>
      <c r="PD215" s="135"/>
      <c r="PE215" s="135"/>
      <c r="PF215" s="135"/>
      <c r="PG215" s="135"/>
      <c r="PH215" s="135"/>
      <c r="PI215" s="135"/>
      <c r="PJ215" s="135"/>
      <c r="PK215" s="135"/>
      <c r="PL215" s="135"/>
      <c r="PM215" s="135"/>
      <c r="PN215" s="135"/>
      <c r="PO215" s="135"/>
      <c r="PP215" s="135"/>
      <c r="PQ215" s="135"/>
      <c r="PR215" s="135"/>
      <c r="PS215" s="135"/>
      <c r="PT215" s="135"/>
      <c r="PU215" s="135"/>
      <c r="PV215" s="135"/>
      <c r="PW215" s="135"/>
      <c r="PX215" s="135"/>
      <c r="PY215" s="135"/>
      <c r="PZ215" s="135"/>
      <c r="QA215" s="135"/>
      <c r="QB215" s="135"/>
      <c r="QC215" s="135"/>
      <c r="QD215" s="199"/>
      <c r="QE215" s="135"/>
      <c r="QF215" s="135"/>
      <c r="QG215" s="135"/>
      <c r="QH215" s="135"/>
      <c r="QI215" s="135"/>
      <c r="QJ215" s="135"/>
      <c r="QK215" s="135"/>
      <c r="QL215" s="135"/>
      <c r="QM215" s="135"/>
      <c r="QN215" s="135"/>
      <c r="QO215" s="135"/>
      <c r="QP215" s="135"/>
      <c r="QQ215" s="135"/>
      <c r="QR215" s="135"/>
      <c r="QS215" s="135"/>
      <c r="QT215" s="135"/>
      <c r="QU215" s="135"/>
      <c r="QV215" s="135"/>
      <c r="QW215" s="135"/>
      <c r="QX215" s="135"/>
      <c r="QY215" s="135"/>
      <c r="QZ215" s="135"/>
      <c r="RA215" s="135"/>
      <c r="RB215" s="135"/>
      <c r="RC215" s="135"/>
      <c r="RD215" s="135"/>
      <c r="RE215" s="135"/>
      <c r="RF215" s="135"/>
      <c r="RG215" s="135"/>
      <c r="RH215" s="135"/>
      <c r="RI215" s="135"/>
      <c r="RJ215" s="135"/>
      <c r="RK215" s="135"/>
      <c r="RL215" s="135"/>
      <c r="RM215" s="135"/>
      <c r="RN215" s="135"/>
      <c r="RO215" s="135"/>
      <c r="RP215" s="135"/>
      <c r="RQ215" s="135"/>
      <c r="SY215" s="95"/>
      <c r="SZ215" s="95"/>
    </row>
    <row r="216" spans="252:520">
      <c r="IR216" s="267"/>
      <c r="IS216" s="267"/>
      <c r="IT216" s="267"/>
      <c r="IU216" s="147"/>
      <c r="IV216" s="147"/>
      <c r="IW216" s="147"/>
      <c r="IX216" s="147"/>
      <c r="IY216" s="147"/>
      <c r="IZ216" s="147"/>
      <c r="JA216" s="147"/>
      <c r="JB216" s="147"/>
      <c r="JC216" s="148"/>
      <c r="JD216" s="148"/>
      <c r="JE216" s="147"/>
      <c r="JF216" s="147"/>
      <c r="JG216" s="147"/>
      <c r="JH216" s="147"/>
      <c r="JI216" s="147"/>
      <c r="JJ216" s="147"/>
      <c r="JK216" s="147"/>
      <c r="JL216" s="147"/>
      <c r="JM216" s="147"/>
      <c r="JN216" s="147"/>
      <c r="JO216" s="147"/>
      <c r="JP216" s="147"/>
      <c r="JQ216" s="147"/>
      <c r="JR216" s="147"/>
      <c r="JS216" s="147"/>
      <c r="JT216" s="147"/>
      <c r="JU216" s="147"/>
      <c r="JV216" s="147"/>
      <c r="JW216" s="147"/>
      <c r="JX216" s="147"/>
      <c r="JY216" s="147"/>
      <c r="JZ216" s="147"/>
      <c r="KA216" s="147"/>
      <c r="KB216" s="147"/>
      <c r="KC216" s="147"/>
      <c r="KD216" s="147"/>
      <c r="KE216" s="147"/>
      <c r="KF216" s="147"/>
      <c r="KG216" s="147"/>
      <c r="KH216" s="147"/>
      <c r="KI216" s="147"/>
      <c r="KJ216" s="147"/>
      <c r="KK216" s="147"/>
      <c r="KL216" s="147"/>
      <c r="KM216" s="147"/>
      <c r="KN216" s="147"/>
      <c r="KO216" s="147"/>
      <c r="KP216" s="147"/>
      <c r="KQ216" s="147"/>
      <c r="KR216" s="147"/>
      <c r="KS216" s="147"/>
      <c r="KT216" s="147"/>
      <c r="KU216" s="147"/>
      <c r="KV216" s="147"/>
      <c r="KW216" s="147"/>
      <c r="KX216" s="147"/>
      <c r="KY216" s="147"/>
      <c r="KZ216" s="147"/>
      <c r="LA216" s="147"/>
      <c r="LB216" s="147"/>
      <c r="LC216" s="147"/>
      <c r="LD216" s="147"/>
      <c r="LE216" s="147"/>
      <c r="LF216" s="147"/>
      <c r="LG216" s="147"/>
      <c r="LH216" s="147"/>
      <c r="LI216" s="147"/>
      <c r="LJ216" s="147"/>
      <c r="LK216" s="147"/>
      <c r="LL216" s="147"/>
      <c r="LM216" s="147"/>
      <c r="LN216" s="147"/>
      <c r="LO216" s="147"/>
      <c r="LP216" s="147"/>
      <c r="LQ216" s="195"/>
      <c r="LR216" s="147"/>
      <c r="LS216" s="147"/>
      <c r="LT216" s="147"/>
      <c r="LU216" s="147"/>
      <c r="LV216" s="147"/>
      <c r="LW216" s="147"/>
      <c r="LX216" s="147"/>
      <c r="LY216" s="147"/>
      <c r="LZ216" s="147"/>
      <c r="MA216" s="147"/>
      <c r="MB216" s="147"/>
      <c r="MC216" s="147"/>
      <c r="MD216" s="147"/>
      <c r="ME216" s="147"/>
      <c r="MF216" s="147"/>
      <c r="MG216" s="147"/>
      <c r="MH216" s="147"/>
      <c r="MI216" s="147"/>
      <c r="MJ216" s="147"/>
      <c r="MK216" s="147"/>
      <c r="ML216" s="147"/>
      <c r="MM216" s="147"/>
      <c r="MN216" s="147"/>
      <c r="MO216" s="147"/>
      <c r="MP216" s="147"/>
      <c r="MQ216" s="147"/>
      <c r="MR216" s="147"/>
      <c r="MS216" s="147"/>
      <c r="MT216" s="147"/>
      <c r="MU216" s="147"/>
      <c r="MV216" s="147"/>
      <c r="MW216" s="147"/>
      <c r="MX216" s="147"/>
      <c r="MY216" s="147"/>
      <c r="MZ216" s="147"/>
      <c r="NA216" s="182"/>
      <c r="NB216" s="147"/>
      <c r="NC216" s="147"/>
      <c r="ND216" s="147"/>
      <c r="NE216" s="272"/>
      <c r="NF216" s="272"/>
      <c r="NG216" s="272"/>
      <c r="NH216" s="135"/>
      <c r="NI216" s="135"/>
      <c r="NJ216" s="135"/>
      <c r="NK216" s="135"/>
      <c r="NL216" s="135"/>
      <c r="NM216" s="135"/>
      <c r="NN216" s="135"/>
      <c r="NO216" s="135"/>
      <c r="NP216" s="134"/>
      <c r="NQ216" s="134"/>
      <c r="NR216" s="135"/>
      <c r="NS216" s="135"/>
      <c r="NT216" s="135"/>
      <c r="NU216" s="135"/>
      <c r="NV216" s="135"/>
      <c r="NW216" s="135"/>
      <c r="NX216" s="135"/>
      <c r="NY216" s="135"/>
      <c r="NZ216" s="135"/>
      <c r="OA216" s="135"/>
      <c r="OB216" s="135"/>
      <c r="OC216" s="135"/>
      <c r="OD216" s="135"/>
      <c r="OE216" s="135"/>
      <c r="OF216" s="135"/>
      <c r="OG216" s="135"/>
      <c r="OH216" s="135"/>
      <c r="OI216" s="135"/>
      <c r="OJ216" s="135"/>
      <c r="OK216" s="135"/>
      <c r="OL216" s="135"/>
      <c r="OM216" s="135"/>
      <c r="ON216" s="135"/>
      <c r="OO216" s="135"/>
      <c r="OP216" s="135"/>
      <c r="OQ216" s="135"/>
      <c r="OR216" s="135"/>
      <c r="OS216" s="135"/>
      <c r="OT216" s="135"/>
      <c r="OU216" s="135"/>
      <c r="OV216" s="135"/>
      <c r="OW216" s="135"/>
      <c r="OX216" s="135"/>
      <c r="OY216" s="135"/>
      <c r="OZ216" s="135"/>
      <c r="PA216" s="135"/>
      <c r="PB216" s="135"/>
      <c r="PC216" s="135"/>
      <c r="PD216" s="135"/>
      <c r="PE216" s="135"/>
      <c r="PF216" s="135"/>
      <c r="PG216" s="135"/>
      <c r="PH216" s="135"/>
      <c r="PI216" s="135"/>
      <c r="PJ216" s="135"/>
      <c r="PK216" s="135"/>
      <c r="PL216" s="135"/>
      <c r="PM216" s="135"/>
      <c r="PN216" s="135"/>
      <c r="PO216" s="135"/>
      <c r="PP216" s="135"/>
      <c r="PQ216" s="135"/>
      <c r="PR216" s="135"/>
      <c r="PS216" s="135"/>
      <c r="PT216" s="135"/>
      <c r="PU216" s="135"/>
      <c r="PV216" s="135"/>
      <c r="PW216" s="135"/>
      <c r="PX216" s="135"/>
      <c r="PY216" s="135"/>
      <c r="PZ216" s="135"/>
      <c r="QA216" s="135"/>
      <c r="QB216" s="135"/>
      <c r="QC216" s="135"/>
      <c r="QD216" s="199"/>
      <c r="QE216" s="135"/>
      <c r="QF216" s="135"/>
      <c r="QG216" s="135"/>
      <c r="QH216" s="135"/>
      <c r="QI216" s="135"/>
      <c r="QJ216" s="135"/>
      <c r="QK216" s="135"/>
      <c r="QL216" s="135"/>
      <c r="QM216" s="135"/>
      <c r="QN216" s="135"/>
      <c r="QO216" s="135"/>
      <c r="QP216" s="135"/>
      <c r="QQ216" s="135"/>
      <c r="QR216" s="135"/>
      <c r="QS216" s="135"/>
      <c r="QT216" s="135"/>
      <c r="QU216" s="135"/>
      <c r="QV216" s="135"/>
      <c r="QW216" s="135"/>
      <c r="QX216" s="135"/>
      <c r="QY216" s="135"/>
      <c r="QZ216" s="135"/>
      <c r="RA216" s="135"/>
      <c r="RB216" s="135"/>
      <c r="RC216" s="135"/>
      <c r="RD216" s="135"/>
      <c r="RE216" s="135"/>
      <c r="RF216" s="135"/>
      <c r="RG216" s="135"/>
      <c r="RH216" s="135"/>
      <c r="RI216" s="135"/>
      <c r="RJ216" s="135"/>
      <c r="RK216" s="135"/>
      <c r="RL216" s="135"/>
      <c r="RM216" s="135"/>
      <c r="RN216" s="135"/>
      <c r="RO216" s="135"/>
      <c r="RP216" s="135"/>
      <c r="RQ216" s="135"/>
      <c r="SY216" s="95"/>
      <c r="SZ216" s="95"/>
    </row>
    <row r="217" spans="252:520">
      <c r="IR217" s="267"/>
      <c r="IS217" s="267"/>
      <c r="IT217" s="267"/>
      <c r="IU217" s="147"/>
      <c r="IV217" s="147"/>
      <c r="IW217" s="147"/>
      <c r="IX217" s="147"/>
      <c r="IY217" s="147"/>
      <c r="IZ217" s="147"/>
      <c r="JA217" s="147"/>
      <c r="JB217" s="147"/>
      <c r="JC217" s="148"/>
      <c r="JD217" s="148"/>
      <c r="JE217" s="147"/>
      <c r="JF217" s="147"/>
      <c r="JG217" s="147"/>
      <c r="JH217" s="147"/>
      <c r="JI217" s="147"/>
      <c r="JJ217" s="147"/>
      <c r="JK217" s="147"/>
      <c r="JL217" s="147"/>
      <c r="JM217" s="147"/>
      <c r="JN217" s="147"/>
      <c r="JO217" s="147"/>
      <c r="JP217" s="147"/>
      <c r="JQ217" s="147"/>
      <c r="JR217" s="147"/>
      <c r="JS217" s="147"/>
      <c r="JT217" s="147"/>
      <c r="JU217" s="147"/>
      <c r="JV217" s="147"/>
      <c r="JW217" s="147"/>
      <c r="JX217" s="147"/>
      <c r="JY217" s="147"/>
      <c r="JZ217" s="147"/>
      <c r="KA217" s="147"/>
      <c r="KB217" s="147"/>
      <c r="KC217" s="147"/>
      <c r="KD217" s="147"/>
      <c r="KE217" s="147"/>
      <c r="KF217" s="147"/>
      <c r="KG217" s="147"/>
      <c r="KH217" s="147"/>
      <c r="KI217" s="147"/>
      <c r="KJ217" s="147"/>
      <c r="KK217" s="147"/>
      <c r="KL217" s="147"/>
      <c r="KM217" s="147"/>
      <c r="KN217" s="147"/>
      <c r="KO217" s="147"/>
      <c r="KP217" s="147"/>
      <c r="KQ217" s="147"/>
      <c r="KR217" s="147"/>
      <c r="KS217" s="147"/>
      <c r="KT217" s="147"/>
      <c r="KU217" s="147"/>
      <c r="KV217" s="147"/>
      <c r="KW217" s="147"/>
      <c r="KX217" s="147"/>
      <c r="KY217" s="147"/>
      <c r="KZ217" s="147"/>
      <c r="LA217" s="147"/>
      <c r="LB217" s="147"/>
      <c r="LC217" s="147"/>
      <c r="LD217" s="147"/>
      <c r="LE217" s="147"/>
      <c r="LF217" s="147"/>
      <c r="LG217" s="147"/>
      <c r="LH217" s="147"/>
      <c r="LI217" s="147"/>
      <c r="LJ217" s="147"/>
      <c r="LK217" s="147"/>
      <c r="LL217" s="147"/>
      <c r="LM217" s="147"/>
      <c r="LN217" s="147"/>
      <c r="LO217" s="147"/>
      <c r="LP217" s="147"/>
      <c r="LQ217" s="195"/>
      <c r="LR217" s="147"/>
      <c r="LS217" s="147"/>
      <c r="LT217" s="147"/>
      <c r="LU217" s="147"/>
      <c r="LV217" s="147"/>
      <c r="LW217" s="147"/>
      <c r="LX217" s="147"/>
      <c r="LY217" s="147"/>
      <c r="LZ217" s="147"/>
      <c r="MA217" s="147"/>
      <c r="MB217" s="147"/>
      <c r="MC217" s="147"/>
      <c r="MD217" s="147"/>
      <c r="ME217" s="147"/>
      <c r="MF217" s="147"/>
      <c r="MG217" s="147"/>
      <c r="MH217" s="147"/>
      <c r="MI217" s="147"/>
      <c r="MJ217" s="147"/>
      <c r="MK217" s="147"/>
      <c r="ML217" s="147"/>
      <c r="MM217" s="147"/>
      <c r="MN217" s="147"/>
      <c r="MO217" s="147"/>
      <c r="MP217" s="147"/>
      <c r="MQ217" s="147"/>
      <c r="MR217" s="147"/>
      <c r="MS217" s="147"/>
      <c r="MT217" s="147"/>
      <c r="MU217" s="147"/>
      <c r="MV217" s="147"/>
      <c r="MW217" s="147"/>
      <c r="MX217" s="147"/>
      <c r="MY217" s="147"/>
      <c r="MZ217" s="147"/>
      <c r="NA217" s="182"/>
      <c r="NB217" s="147"/>
      <c r="NC217" s="147"/>
      <c r="ND217" s="147"/>
      <c r="NE217" s="272"/>
      <c r="NF217" s="272"/>
      <c r="NG217" s="272"/>
      <c r="NH217" s="135"/>
      <c r="NI217" s="135"/>
      <c r="NJ217" s="135"/>
      <c r="NK217" s="135"/>
      <c r="NL217" s="135"/>
      <c r="NM217" s="135"/>
      <c r="NN217" s="135"/>
      <c r="NO217" s="135"/>
      <c r="NP217" s="134"/>
      <c r="NQ217" s="134"/>
      <c r="NR217" s="135"/>
      <c r="NS217" s="135"/>
      <c r="NT217" s="135"/>
      <c r="NU217" s="135"/>
      <c r="NV217" s="135"/>
      <c r="NW217" s="135"/>
      <c r="NX217" s="135"/>
      <c r="NY217" s="135"/>
      <c r="NZ217" s="135"/>
      <c r="OA217" s="135"/>
      <c r="OB217" s="135"/>
      <c r="OC217" s="135"/>
      <c r="OD217" s="135"/>
      <c r="OE217" s="135"/>
      <c r="OF217" s="135"/>
      <c r="OG217" s="135"/>
      <c r="OH217" s="135"/>
      <c r="OI217" s="135"/>
      <c r="OJ217" s="135"/>
      <c r="OK217" s="135"/>
      <c r="OL217" s="135"/>
      <c r="OM217" s="135"/>
      <c r="ON217" s="135"/>
      <c r="OO217" s="135"/>
      <c r="OP217" s="135"/>
      <c r="OQ217" s="135"/>
      <c r="OR217" s="135"/>
      <c r="OS217" s="135"/>
      <c r="OT217" s="135"/>
      <c r="OU217" s="135"/>
      <c r="OV217" s="135"/>
      <c r="OW217" s="135"/>
      <c r="OX217" s="135"/>
      <c r="OY217" s="135"/>
      <c r="OZ217" s="135"/>
      <c r="PA217" s="135"/>
      <c r="PB217" s="135"/>
      <c r="PC217" s="135"/>
      <c r="PD217" s="135"/>
      <c r="PE217" s="135"/>
      <c r="PF217" s="135"/>
      <c r="PG217" s="135"/>
      <c r="PH217" s="135"/>
      <c r="PI217" s="135"/>
      <c r="PJ217" s="135"/>
      <c r="PK217" s="135"/>
      <c r="PL217" s="135"/>
      <c r="PM217" s="135"/>
      <c r="PN217" s="135"/>
      <c r="PO217" s="135"/>
      <c r="PP217" s="135"/>
      <c r="PQ217" s="135"/>
      <c r="PR217" s="135"/>
      <c r="PS217" s="135"/>
      <c r="PT217" s="135"/>
      <c r="PU217" s="135"/>
      <c r="PV217" s="135"/>
      <c r="PW217" s="135"/>
      <c r="PX217" s="135"/>
      <c r="PY217" s="135"/>
      <c r="PZ217" s="135"/>
      <c r="QA217" s="135"/>
      <c r="QB217" s="135"/>
      <c r="QC217" s="135"/>
      <c r="QD217" s="199"/>
      <c r="QE217" s="135"/>
      <c r="QF217" s="135"/>
      <c r="QG217" s="135"/>
      <c r="QH217" s="135"/>
      <c r="QI217" s="135"/>
      <c r="QJ217" s="135"/>
      <c r="QK217" s="135"/>
      <c r="QL217" s="135"/>
      <c r="QM217" s="135"/>
      <c r="QN217" s="135"/>
      <c r="QO217" s="135"/>
      <c r="QP217" s="135"/>
      <c r="QQ217" s="135"/>
      <c r="QR217" s="135"/>
      <c r="QS217" s="135"/>
      <c r="QT217" s="135"/>
      <c r="QU217" s="135"/>
      <c r="QV217" s="135"/>
      <c r="QW217" s="135"/>
      <c r="QX217" s="135"/>
      <c r="QY217" s="135"/>
      <c r="QZ217" s="135"/>
      <c r="RA217" s="135"/>
      <c r="RB217" s="135"/>
      <c r="RC217" s="135"/>
      <c r="RD217" s="135"/>
      <c r="RE217" s="135"/>
      <c r="RF217" s="135"/>
      <c r="RG217" s="135"/>
      <c r="RH217" s="135"/>
      <c r="RI217" s="135"/>
      <c r="RJ217" s="135"/>
      <c r="RK217" s="135"/>
      <c r="RL217" s="135"/>
      <c r="RM217" s="135"/>
      <c r="RN217" s="135"/>
      <c r="RO217" s="135"/>
      <c r="RP217" s="135"/>
      <c r="RQ217" s="135"/>
      <c r="SY217" s="95"/>
      <c r="SZ217" s="95"/>
    </row>
    <row r="218" spans="252:520">
      <c r="IR218" s="267"/>
      <c r="IS218" s="267"/>
      <c r="IT218" s="267"/>
      <c r="IU218" s="147"/>
      <c r="IV218" s="147"/>
      <c r="IW218" s="147"/>
      <c r="IX218" s="147"/>
      <c r="IY218" s="147"/>
      <c r="IZ218" s="147"/>
      <c r="JA218" s="147"/>
      <c r="JB218" s="147"/>
      <c r="JC218" s="148"/>
      <c r="JD218" s="148"/>
      <c r="JE218" s="147"/>
      <c r="JF218" s="147"/>
      <c r="JG218" s="147"/>
      <c r="JH218" s="147"/>
      <c r="JI218" s="147"/>
      <c r="JJ218" s="147"/>
      <c r="JK218" s="147"/>
      <c r="JL218" s="147"/>
      <c r="JM218" s="147"/>
      <c r="JN218" s="147"/>
      <c r="JO218" s="147"/>
      <c r="JP218" s="147"/>
      <c r="JQ218" s="147"/>
      <c r="JR218" s="147"/>
      <c r="JS218" s="147"/>
      <c r="JT218" s="147"/>
      <c r="JU218" s="147"/>
      <c r="JV218" s="147"/>
      <c r="JW218" s="147"/>
      <c r="JX218" s="147"/>
      <c r="JY218" s="147"/>
      <c r="JZ218" s="147"/>
      <c r="KA218" s="147"/>
      <c r="KB218" s="147"/>
      <c r="KC218" s="147"/>
      <c r="KD218" s="147"/>
      <c r="KE218" s="147"/>
      <c r="KF218" s="147"/>
      <c r="KG218" s="147"/>
      <c r="KH218" s="147"/>
      <c r="KI218" s="147"/>
      <c r="KJ218" s="147"/>
      <c r="KK218" s="147"/>
      <c r="KL218" s="147"/>
      <c r="KM218" s="147"/>
      <c r="KN218" s="147"/>
      <c r="KO218" s="147"/>
      <c r="KP218" s="147"/>
      <c r="KQ218" s="147"/>
      <c r="KR218" s="147"/>
      <c r="KS218" s="147"/>
      <c r="KT218" s="147"/>
      <c r="KU218" s="147"/>
      <c r="KV218" s="147"/>
      <c r="KW218" s="147"/>
      <c r="KX218" s="147"/>
      <c r="KY218" s="147"/>
      <c r="KZ218" s="147"/>
      <c r="LA218" s="147"/>
      <c r="LB218" s="147"/>
      <c r="LC218" s="147"/>
      <c r="LD218" s="147"/>
      <c r="LE218" s="147"/>
      <c r="LF218" s="147"/>
      <c r="LG218" s="147"/>
      <c r="LH218" s="147"/>
      <c r="LI218" s="147"/>
      <c r="LJ218" s="147"/>
      <c r="LK218" s="147"/>
      <c r="LL218" s="147"/>
      <c r="LM218" s="147"/>
      <c r="LN218" s="147"/>
      <c r="LO218" s="147"/>
      <c r="LP218" s="147"/>
      <c r="LQ218" s="195"/>
      <c r="LR218" s="147"/>
      <c r="LS218" s="147"/>
      <c r="LT218" s="147"/>
      <c r="LU218" s="147"/>
      <c r="LV218" s="147"/>
      <c r="LW218" s="147"/>
      <c r="LX218" s="147"/>
      <c r="LY218" s="147"/>
      <c r="LZ218" s="147"/>
      <c r="MA218" s="147"/>
      <c r="MB218" s="147"/>
      <c r="MC218" s="147"/>
      <c r="MD218" s="147"/>
      <c r="ME218" s="147"/>
      <c r="MF218" s="147"/>
      <c r="MG218" s="147"/>
      <c r="MH218" s="147"/>
      <c r="MI218" s="147"/>
      <c r="MJ218" s="147"/>
      <c r="MK218" s="147"/>
      <c r="ML218" s="147"/>
      <c r="MM218" s="147"/>
      <c r="MN218" s="147"/>
      <c r="MO218" s="147"/>
      <c r="MP218" s="147"/>
      <c r="MQ218" s="147"/>
      <c r="MR218" s="147"/>
      <c r="MS218" s="147"/>
      <c r="MT218" s="147"/>
      <c r="MU218" s="147"/>
      <c r="MV218" s="147"/>
      <c r="MW218" s="147"/>
      <c r="MX218" s="147"/>
      <c r="MY218" s="147"/>
      <c r="MZ218" s="147"/>
      <c r="NA218" s="182"/>
      <c r="NB218" s="147"/>
      <c r="NC218" s="147"/>
      <c r="ND218" s="147"/>
      <c r="NE218" s="272"/>
      <c r="NF218" s="272"/>
      <c r="NG218" s="272"/>
      <c r="NH218" s="135"/>
      <c r="NI218" s="135"/>
      <c r="NJ218" s="135"/>
      <c r="NK218" s="135"/>
      <c r="NL218" s="135"/>
      <c r="NM218" s="135"/>
      <c r="NN218" s="135"/>
      <c r="NO218" s="135"/>
      <c r="NP218" s="134"/>
      <c r="NQ218" s="134"/>
      <c r="NR218" s="135"/>
      <c r="NS218" s="135"/>
      <c r="NT218" s="135"/>
      <c r="NU218" s="135"/>
      <c r="NV218" s="135"/>
      <c r="NW218" s="135"/>
      <c r="NX218" s="135"/>
      <c r="NY218" s="135"/>
      <c r="NZ218" s="135"/>
      <c r="OA218" s="135"/>
      <c r="OB218" s="135"/>
      <c r="OC218" s="135"/>
      <c r="OD218" s="135"/>
      <c r="OE218" s="135"/>
      <c r="OF218" s="135"/>
      <c r="OG218" s="135"/>
      <c r="OH218" s="135"/>
      <c r="OI218" s="135"/>
      <c r="OJ218" s="135"/>
      <c r="OK218" s="135"/>
      <c r="OL218" s="135"/>
      <c r="OM218" s="135"/>
      <c r="ON218" s="135"/>
      <c r="OO218" s="135"/>
      <c r="OP218" s="135"/>
      <c r="OQ218" s="135"/>
      <c r="OR218" s="135"/>
      <c r="OS218" s="135"/>
      <c r="OT218" s="135"/>
      <c r="OU218" s="135"/>
      <c r="OV218" s="135"/>
      <c r="OW218" s="135"/>
      <c r="OX218" s="135"/>
      <c r="OY218" s="135"/>
      <c r="OZ218" s="135"/>
      <c r="PA218" s="135"/>
      <c r="PB218" s="135"/>
      <c r="PC218" s="135"/>
      <c r="PD218" s="135"/>
      <c r="PE218" s="135"/>
      <c r="PF218" s="135"/>
      <c r="PG218" s="135"/>
      <c r="PH218" s="135"/>
      <c r="PI218" s="135"/>
      <c r="PJ218" s="135"/>
      <c r="PK218" s="135"/>
      <c r="PL218" s="135"/>
      <c r="PM218" s="135"/>
      <c r="PN218" s="135"/>
      <c r="PO218" s="135"/>
      <c r="PP218" s="135"/>
      <c r="PQ218" s="135"/>
      <c r="PR218" s="135"/>
      <c r="PS218" s="135"/>
      <c r="PT218" s="135"/>
      <c r="PU218" s="135"/>
      <c r="PV218" s="135"/>
      <c r="PW218" s="135"/>
      <c r="PX218" s="135"/>
      <c r="PY218" s="135"/>
      <c r="PZ218" s="135"/>
      <c r="QA218" s="135"/>
      <c r="QB218" s="135"/>
      <c r="QC218" s="135"/>
      <c r="QD218" s="199"/>
      <c r="QE218" s="135"/>
      <c r="QF218" s="135"/>
      <c r="QG218" s="135"/>
      <c r="QH218" s="135"/>
      <c r="QI218" s="135"/>
      <c r="QJ218" s="135"/>
      <c r="QK218" s="135"/>
      <c r="QL218" s="135"/>
      <c r="QM218" s="135"/>
      <c r="QN218" s="135"/>
      <c r="QO218" s="135"/>
      <c r="QP218" s="135"/>
      <c r="QQ218" s="135"/>
      <c r="QR218" s="135"/>
      <c r="QS218" s="135"/>
      <c r="QT218" s="135"/>
      <c r="QU218" s="135"/>
      <c r="QV218" s="135"/>
      <c r="QW218" s="135"/>
      <c r="QX218" s="135"/>
      <c r="QY218" s="135"/>
      <c r="QZ218" s="135"/>
      <c r="RA218" s="135"/>
      <c r="RB218" s="135"/>
      <c r="RC218" s="135"/>
      <c r="RD218" s="135"/>
      <c r="RE218" s="135"/>
      <c r="RF218" s="135"/>
      <c r="RG218" s="135"/>
      <c r="RH218" s="135"/>
      <c r="RI218" s="135"/>
      <c r="RJ218" s="135"/>
      <c r="RK218" s="135"/>
      <c r="RL218" s="135"/>
      <c r="RM218" s="135"/>
      <c r="RN218" s="135"/>
      <c r="RO218" s="135"/>
      <c r="RP218" s="135"/>
      <c r="RQ218" s="135"/>
      <c r="SY218" s="95"/>
      <c r="SZ218" s="95"/>
    </row>
    <row r="219" spans="252:520">
      <c r="IR219" s="267"/>
      <c r="IS219" s="267"/>
      <c r="IT219" s="267"/>
      <c r="IU219" s="147"/>
      <c r="IV219" s="147"/>
      <c r="IW219" s="147"/>
      <c r="IX219" s="147"/>
      <c r="IY219" s="147"/>
      <c r="IZ219" s="147"/>
      <c r="JA219" s="147"/>
      <c r="JB219" s="147"/>
      <c r="JC219" s="148"/>
      <c r="JD219" s="148"/>
      <c r="JE219" s="147"/>
      <c r="JF219" s="147"/>
      <c r="JG219" s="147"/>
      <c r="JH219" s="147"/>
      <c r="JI219" s="147"/>
      <c r="JJ219" s="147"/>
      <c r="JK219" s="147"/>
      <c r="JL219" s="147"/>
      <c r="JM219" s="147"/>
      <c r="JN219" s="147"/>
      <c r="JO219" s="147"/>
      <c r="JP219" s="147"/>
      <c r="JQ219" s="147"/>
      <c r="JR219" s="147"/>
      <c r="JS219" s="147"/>
      <c r="JT219" s="147"/>
      <c r="JU219" s="147"/>
      <c r="JV219" s="147"/>
      <c r="JW219" s="147"/>
      <c r="JX219" s="147"/>
      <c r="JY219" s="147"/>
      <c r="JZ219" s="147"/>
      <c r="KA219" s="147"/>
      <c r="KB219" s="147"/>
      <c r="KC219" s="147"/>
      <c r="KD219" s="147"/>
      <c r="KE219" s="147"/>
      <c r="KF219" s="147"/>
      <c r="KG219" s="147"/>
      <c r="KH219" s="147"/>
      <c r="KI219" s="147"/>
      <c r="KJ219" s="147"/>
      <c r="KK219" s="147"/>
      <c r="KL219" s="147"/>
      <c r="KM219" s="147"/>
      <c r="KN219" s="147"/>
      <c r="KO219" s="147"/>
      <c r="KP219" s="147"/>
      <c r="KQ219" s="147"/>
      <c r="KR219" s="147"/>
      <c r="KS219" s="147"/>
      <c r="KT219" s="147"/>
      <c r="KU219" s="147"/>
      <c r="KV219" s="147"/>
      <c r="KW219" s="147"/>
      <c r="KX219" s="147"/>
      <c r="KY219" s="147"/>
      <c r="KZ219" s="147"/>
      <c r="LA219" s="147"/>
      <c r="LB219" s="147"/>
      <c r="LC219" s="147"/>
      <c r="LD219" s="147"/>
      <c r="LE219" s="147"/>
      <c r="LF219" s="147"/>
      <c r="LG219" s="147"/>
      <c r="LH219" s="147"/>
      <c r="LI219" s="147"/>
      <c r="LJ219" s="147"/>
      <c r="LK219" s="147"/>
      <c r="LL219" s="147"/>
      <c r="LM219" s="147"/>
      <c r="LN219" s="147"/>
      <c r="LO219" s="147"/>
      <c r="LP219" s="147"/>
      <c r="LQ219" s="195"/>
      <c r="LR219" s="147"/>
      <c r="LS219" s="147"/>
      <c r="LT219" s="147"/>
      <c r="LU219" s="147"/>
      <c r="LV219" s="147"/>
      <c r="LW219" s="147"/>
      <c r="LX219" s="147"/>
      <c r="LY219" s="147"/>
      <c r="LZ219" s="147"/>
      <c r="MA219" s="147"/>
      <c r="MB219" s="147"/>
      <c r="MC219" s="147"/>
      <c r="MD219" s="147"/>
      <c r="ME219" s="147"/>
      <c r="MF219" s="147"/>
      <c r="MG219" s="147"/>
      <c r="MH219" s="147"/>
      <c r="MI219" s="147"/>
      <c r="MJ219" s="147"/>
      <c r="MK219" s="147"/>
      <c r="ML219" s="147"/>
      <c r="MM219" s="147"/>
      <c r="MN219" s="147"/>
      <c r="MO219" s="147"/>
      <c r="MP219" s="147"/>
      <c r="MQ219" s="147"/>
      <c r="MR219" s="147"/>
      <c r="MS219" s="147"/>
      <c r="MT219" s="147"/>
      <c r="MU219" s="147"/>
      <c r="MV219" s="147"/>
      <c r="MW219" s="147"/>
      <c r="MX219" s="147"/>
      <c r="MY219" s="147"/>
      <c r="MZ219" s="147"/>
      <c r="NA219" s="182"/>
      <c r="NB219" s="147"/>
      <c r="NC219" s="147"/>
      <c r="ND219" s="147"/>
      <c r="NE219" s="272"/>
      <c r="NF219" s="272"/>
      <c r="NG219" s="272"/>
      <c r="NH219" s="135"/>
      <c r="NI219" s="135"/>
      <c r="NJ219" s="135"/>
      <c r="NK219" s="135"/>
      <c r="NL219" s="135"/>
      <c r="NM219" s="135"/>
      <c r="NN219" s="135"/>
      <c r="NO219" s="135"/>
      <c r="NP219" s="134"/>
      <c r="NQ219" s="134"/>
      <c r="NR219" s="135"/>
      <c r="NS219" s="135"/>
      <c r="NT219" s="135"/>
      <c r="NU219" s="135"/>
      <c r="NV219" s="135"/>
      <c r="NW219" s="135"/>
      <c r="NX219" s="135"/>
      <c r="NY219" s="135"/>
      <c r="NZ219" s="135"/>
      <c r="OA219" s="135"/>
      <c r="OB219" s="135"/>
      <c r="OC219" s="135"/>
      <c r="OD219" s="135"/>
      <c r="OE219" s="135"/>
      <c r="OF219" s="135"/>
      <c r="OG219" s="135"/>
      <c r="OH219" s="135"/>
      <c r="OI219" s="135"/>
      <c r="OJ219" s="135"/>
      <c r="OK219" s="135"/>
      <c r="OL219" s="135"/>
      <c r="OM219" s="135"/>
      <c r="ON219" s="135"/>
      <c r="OO219" s="135"/>
      <c r="OP219" s="135"/>
      <c r="OQ219" s="135"/>
      <c r="OR219" s="135"/>
      <c r="OS219" s="135"/>
      <c r="OT219" s="135"/>
      <c r="OU219" s="135"/>
      <c r="OV219" s="135"/>
      <c r="OW219" s="135"/>
      <c r="OX219" s="135"/>
      <c r="OY219" s="135"/>
      <c r="OZ219" s="135"/>
      <c r="PA219" s="135"/>
      <c r="PB219" s="135"/>
      <c r="PC219" s="135"/>
      <c r="PD219" s="135"/>
      <c r="PE219" s="135"/>
      <c r="PF219" s="135"/>
      <c r="PG219" s="135"/>
      <c r="PH219" s="135"/>
      <c r="PI219" s="135"/>
      <c r="PJ219" s="135"/>
      <c r="PK219" s="135"/>
      <c r="PL219" s="135"/>
      <c r="PM219" s="135"/>
      <c r="PN219" s="135"/>
      <c r="PO219" s="135"/>
      <c r="PP219" s="135"/>
      <c r="PQ219" s="135"/>
      <c r="PR219" s="135"/>
      <c r="PS219" s="135"/>
      <c r="PT219" s="135"/>
      <c r="PU219" s="135"/>
      <c r="PV219" s="135"/>
      <c r="PW219" s="135"/>
      <c r="PX219" s="135"/>
      <c r="PY219" s="135"/>
      <c r="PZ219" s="135"/>
      <c r="QA219" s="135"/>
      <c r="QB219" s="135"/>
      <c r="QC219" s="135"/>
      <c r="QD219" s="199"/>
      <c r="QE219" s="135"/>
      <c r="QF219" s="135"/>
      <c r="QG219" s="135"/>
      <c r="QH219" s="135"/>
      <c r="QI219" s="135"/>
      <c r="QJ219" s="135"/>
      <c r="QK219" s="135"/>
      <c r="QL219" s="135"/>
      <c r="QM219" s="135"/>
      <c r="QN219" s="135"/>
      <c r="QO219" s="135"/>
      <c r="QP219" s="135"/>
      <c r="QQ219" s="135"/>
      <c r="QR219" s="135"/>
      <c r="QS219" s="135"/>
      <c r="QT219" s="135"/>
      <c r="QU219" s="135"/>
      <c r="QV219" s="135"/>
      <c r="QW219" s="135"/>
      <c r="QX219" s="135"/>
      <c r="QY219" s="135"/>
      <c r="QZ219" s="135"/>
      <c r="RA219" s="135"/>
      <c r="RB219" s="135"/>
      <c r="RC219" s="135"/>
      <c r="RD219" s="135"/>
      <c r="RE219" s="135"/>
      <c r="RF219" s="135"/>
      <c r="RG219" s="135"/>
      <c r="RH219" s="135"/>
      <c r="RI219" s="135"/>
      <c r="RJ219" s="135"/>
      <c r="RK219" s="135"/>
      <c r="RL219" s="135"/>
      <c r="RM219" s="135"/>
      <c r="RN219" s="135"/>
      <c r="RO219" s="135"/>
      <c r="RP219" s="135"/>
      <c r="RQ219" s="135"/>
      <c r="SY219" s="95"/>
      <c r="SZ219" s="95"/>
    </row>
    <row r="220" spans="252:520">
      <c r="IR220" s="267"/>
      <c r="IS220" s="267"/>
      <c r="IT220" s="267"/>
      <c r="IU220" s="147"/>
      <c r="IV220" s="147"/>
      <c r="IW220" s="147"/>
      <c r="IX220" s="147"/>
      <c r="IY220" s="147"/>
      <c r="IZ220" s="147"/>
      <c r="JA220" s="147"/>
      <c r="JB220" s="147"/>
      <c r="JC220" s="148"/>
      <c r="JD220" s="148"/>
      <c r="JE220" s="147"/>
      <c r="JF220" s="147"/>
      <c r="JG220" s="147"/>
      <c r="JH220" s="147"/>
      <c r="JI220" s="147"/>
      <c r="JJ220" s="147"/>
      <c r="JK220" s="147"/>
      <c r="JL220" s="147"/>
      <c r="JM220" s="147"/>
      <c r="JN220" s="147"/>
      <c r="JO220" s="147"/>
      <c r="JP220" s="147"/>
      <c r="JQ220" s="147"/>
      <c r="JR220" s="147"/>
      <c r="JS220" s="147"/>
      <c r="JT220" s="147"/>
      <c r="JU220" s="147"/>
      <c r="JV220" s="147"/>
      <c r="JW220" s="147"/>
      <c r="JX220" s="147"/>
      <c r="JY220" s="147"/>
      <c r="JZ220" s="147"/>
      <c r="KA220" s="147"/>
      <c r="KB220" s="147"/>
      <c r="KC220" s="147"/>
      <c r="KD220" s="147"/>
      <c r="KE220" s="147"/>
      <c r="KF220" s="147"/>
      <c r="KG220" s="147"/>
      <c r="KH220" s="147"/>
      <c r="KI220" s="147"/>
      <c r="KJ220" s="147"/>
      <c r="KK220" s="147"/>
      <c r="KL220" s="147"/>
      <c r="KM220" s="147"/>
      <c r="KN220" s="147"/>
      <c r="KO220" s="147"/>
      <c r="KP220" s="147"/>
      <c r="KQ220" s="147"/>
      <c r="KR220" s="147"/>
      <c r="KS220" s="147"/>
      <c r="KT220" s="147"/>
      <c r="KU220" s="147"/>
      <c r="KV220" s="147"/>
      <c r="KW220" s="147"/>
      <c r="KX220" s="147"/>
      <c r="KY220" s="147"/>
      <c r="KZ220" s="147"/>
      <c r="LA220" s="147"/>
      <c r="LB220" s="147"/>
      <c r="LC220" s="147"/>
      <c r="LD220" s="147"/>
      <c r="LE220" s="147"/>
      <c r="LF220" s="147"/>
      <c r="LG220" s="147"/>
      <c r="LH220" s="147"/>
      <c r="LI220" s="147"/>
      <c r="LJ220" s="147"/>
      <c r="LK220" s="147"/>
      <c r="LL220" s="147"/>
      <c r="LM220" s="147"/>
      <c r="LN220" s="147"/>
      <c r="LO220" s="147"/>
      <c r="LP220" s="147"/>
      <c r="LQ220" s="195"/>
      <c r="LR220" s="147"/>
      <c r="LS220" s="147"/>
      <c r="LT220" s="147"/>
      <c r="LU220" s="147"/>
      <c r="LV220" s="147"/>
      <c r="LW220" s="147"/>
      <c r="LX220" s="147"/>
      <c r="LY220" s="147"/>
      <c r="LZ220" s="147"/>
      <c r="MA220" s="147"/>
      <c r="MB220" s="147"/>
      <c r="MC220" s="147"/>
      <c r="MD220" s="147"/>
      <c r="ME220" s="147"/>
      <c r="MF220" s="147"/>
      <c r="MG220" s="147"/>
      <c r="MH220" s="147"/>
      <c r="MI220" s="147"/>
      <c r="MJ220" s="147"/>
      <c r="MK220" s="147"/>
      <c r="ML220" s="147"/>
      <c r="MM220" s="147"/>
      <c r="MN220" s="147"/>
      <c r="MO220" s="147"/>
      <c r="MP220" s="147"/>
      <c r="MQ220" s="147"/>
      <c r="MR220" s="147"/>
      <c r="MS220" s="147"/>
      <c r="MT220" s="147"/>
      <c r="MU220" s="147"/>
      <c r="MV220" s="147"/>
      <c r="MW220" s="147"/>
      <c r="MX220" s="147"/>
      <c r="MY220" s="147"/>
      <c r="MZ220" s="147"/>
      <c r="NA220" s="182"/>
      <c r="NB220" s="147"/>
      <c r="NC220" s="147"/>
      <c r="ND220" s="147"/>
      <c r="NE220" s="272"/>
      <c r="NF220" s="272"/>
      <c r="NG220" s="272"/>
      <c r="NH220" s="135"/>
      <c r="NI220" s="135"/>
      <c r="NJ220" s="135"/>
      <c r="NK220" s="135"/>
      <c r="NL220" s="135"/>
      <c r="NM220" s="135"/>
      <c r="NN220" s="135"/>
      <c r="NO220" s="135"/>
      <c r="NP220" s="134"/>
      <c r="NQ220" s="134"/>
      <c r="NR220" s="135"/>
      <c r="NS220" s="135"/>
      <c r="NT220" s="135"/>
      <c r="NU220" s="135"/>
      <c r="NV220" s="135"/>
      <c r="NW220" s="135"/>
      <c r="NX220" s="135"/>
      <c r="NY220" s="135"/>
      <c r="NZ220" s="135"/>
      <c r="OA220" s="135"/>
      <c r="OB220" s="135"/>
      <c r="OC220" s="135"/>
      <c r="OD220" s="135"/>
      <c r="OE220" s="135"/>
      <c r="OF220" s="135"/>
      <c r="OG220" s="135"/>
      <c r="OH220" s="135"/>
      <c r="OI220" s="135"/>
      <c r="OJ220" s="135"/>
      <c r="OK220" s="135"/>
      <c r="OL220" s="135"/>
      <c r="OM220" s="135"/>
      <c r="ON220" s="135"/>
      <c r="OO220" s="135"/>
      <c r="OP220" s="135"/>
      <c r="OQ220" s="135"/>
      <c r="OR220" s="135"/>
      <c r="OS220" s="135"/>
      <c r="OT220" s="135"/>
      <c r="OU220" s="135"/>
      <c r="OV220" s="135"/>
      <c r="OW220" s="135"/>
      <c r="OX220" s="135"/>
      <c r="OY220" s="135"/>
      <c r="OZ220" s="135"/>
      <c r="PA220" s="135"/>
      <c r="PB220" s="135"/>
      <c r="PC220" s="135"/>
      <c r="PD220" s="135"/>
      <c r="PE220" s="135"/>
      <c r="PF220" s="135"/>
      <c r="PG220" s="135"/>
      <c r="PH220" s="135"/>
      <c r="PI220" s="135"/>
      <c r="PJ220" s="135"/>
      <c r="PK220" s="135"/>
      <c r="PL220" s="135"/>
      <c r="PM220" s="135"/>
      <c r="PN220" s="135"/>
      <c r="PO220" s="135"/>
      <c r="PP220" s="135"/>
      <c r="PQ220" s="135"/>
      <c r="PR220" s="135"/>
      <c r="PS220" s="135"/>
      <c r="PT220" s="135"/>
      <c r="PU220" s="135"/>
      <c r="PV220" s="135"/>
      <c r="PW220" s="135"/>
      <c r="PX220" s="135"/>
      <c r="PY220" s="135"/>
      <c r="PZ220" s="135"/>
      <c r="QA220" s="135"/>
      <c r="QB220" s="135"/>
      <c r="QC220" s="135"/>
      <c r="QD220" s="199"/>
      <c r="QE220" s="135"/>
      <c r="QF220" s="135"/>
      <c r="QG220" s="135"/>
      <c r="QH220" s="135"/>
      <c r="QI220" s="135"/>
      <c r="QJ220" s="135"/>
      <c r="QK220" s="135"/>
      <c r="QL220" s="135"/>
      <c r="QM220" s="135"/>
      <c r="QN220" s="135"/>
      <c r="QO220" s="135"/>
      <c r="QP220" s="135"/>
      <c r="QQ220" s="135"/>
      <c r="QR220" s="135"/>
      <c r="QS220" s="135"/>
      <c r="QT220" s="135"/>
      <c r="QU220" s="135"/>
      <c r="QV220" s="135"/>
      <c r="QW220" s="135"/>
      <c r="QX220" s="135"/>
      <c r="QY220" s="135"/>
      <c r="QZ220" s="135"/>
      <c r="RA220" s="135"/>
      <c r="RB220" s="135"/>
      <c r="RC220" s="135"/>
      <c r="RD220" s="135"/>
      <c r="RE220" s="135"/>
      <c r="RF220" s="135"/>
      <c r="RG220" s="135"/>
      <c r="RH220" s="135"/>
      <c r="RI220" s="135"/>
      <c r="RJ220" s="135"/>
      <c r="RK220" s="135"/>
      <c r="RL220" s="135"/>
      <c r="RM220" s="135"/>
      <c r="RN220" s="135"/>
      <c r="RO220" s="135"/>
      <c r="RP220" s="135"/>
      <c r="RQ220" s="135"/>
      <c r="SY220" s="95"/>
      <c r="SZ220" s="95"/>
    </row>
    <row r="221" spans="252:520">
      <c r="IR221" s="267"/>
      <c r="IS221" s="267"/>
      <c r="IT221" s="267"/>
      <c r="IU221" s="147"/>
      <c r="IV221" s="147"/>
      <c r="IW221" s="147"/>
      <c r="IX221" s="147"/>
      <c r="IY221" s="147"/>
      <c r="IZ221" s="147"/>
      <c r="JA221" s="147"/>
      <c r="JB221" s="147"/>
      <c r="JC221" s="148"/>
      <c r="JD221" s="148"/>
      <c r="JE221" s="147"/>
      <c r="JF221" s="147"/>
      <c r="JG221" s="147"/>
      <c r="JH221" s="147"/>
      <c r="JI221" s="147"/>
      <c r="JJ221" s="147"/>
      <c r="JK221" s="147"/>
      <c r="JL221" s="147"/>
      <c r="JM221" s="147"/>
      <c r="JN221" s="147"/>
      <c r="JO221" s="147"/>
      <c r="JP221" s="147"/>
      <c r="JQ221" s="147"/>
      <c r="JR221" s="147"/>
      <c r="JS221" s="147"/>
      <c r="JT221" s="147"/>
      <c r="JU221" s="147"/>
      <c r="JV221" s="147"/>
      <c r="JW221" s="147"/>
      <c r="JX221" s="147"/>
      <c r="JY221" s="147"/>
      <c r="JZ221" s="147"/>
      <c r="KA221" s="147"/>
      <c r="KB221" s="147"/>
      <c r="KC221" s="147"/>
      <c r="KD221" s="147"/>
      <c r="KE221" s="147"/>
      <c r="KF221" s="147"/>
      <c r="KG221" s="147"/>
      <c r="KH221" s="147"/>
      <c r="KI221" s="147"/>
      <c r="KJ221" s="147"/>
      <c r="KK221" s="147"/>
      <c r="KL221" s="147"/>
      <c r="KM221" s="147"/>
      <c r="KN221" s="147"/>
      <c r="KO221" s="147"/>
      <c r="KP221" s="147"/>
      <c r="KQ221" s="147"/>
      <c r="KR221" s="147"/>
      <c r="KS221" s="147"/>
      <c r="KT221" s="147"/>
      <c r="KU221" s="147"/>
      <c r="KV221" s="147"/>
      <c r="KW221" s="147"/>
      <c r="KX221" s="147"/>
      <c r="KY221" s="147"/>
      <c r="KZ221" s="147"/>
      <c r="LA221" s="147"/>
      <c r="LB221" s="147"/>
      <c r="LC221" s="147"/>
      <c r="LD221" s="147"/>
      <c r="LE221" s="147"/>
      <c r="LF221" s="147"/>
      <c r="LG221" s="147"/>
      <c r="LH221" s="147"/>
      <c r="LI221" s="147"/>
      <c r="LJ221" s="147"/>
      <c r="LK221" s="147"/>
      <c r="LL221" s="147"/>
      <c r="LM221" s="147"/>
      <c r="LN221" s="147"/>
      <c r="LO221" s="147"/>
      <c r="LP221" s="147"/>
      <c r="LQ221" s="195"/>
      <c r="LR221" s="147"/>
      <c r="LS221" s="147"/>
      <c r="LT221" s="147"/>
      <c r="LU221" s="147"/>
      <c r="LV221" s="147"/>
      <c r="LW221" s="147"/>
      <c r="LX221" s="147"/>
      <c r="LY221" s="147"/>
      <c r="LZ221" s="147"/>
      <c r="MA221" s="147"/>
      <c r="MB221" s="147"/>
      <c r="MC221" s="147"/>
      <c r="MD221" s="147"/>
      <c r="ME221" s="147"/>
      <c r="MF221" s="147"/>
      <c r="MG221" s="147"/>
      <c r="MH221" s="147"/>
      <c r="MI221" s="147"/>
      <c r="MJ221" s="147"/>
      <c r="MK221" s="147"/>
      <c r="ML221" s="147"/>
      <c r="MM221" s="147"/>
      <c r="MN221" s="147"/>
      <c r="MO221" s="147"/>
      <c r="MP221" s="147"/>
      <c r="MQ221" s="147"/>
      <c r="MR221" s="147"/>
      <c r="MS221" s="147"/>
      <c r="MT221" s="147"/>
      <c r="MU221" s="147"/>
      <c r="MV221" s="147"/>
      <c r="MW221" s="147"/>
      <c r="MX221" s="147"/>
      <c r="MY221" s="147"/>
      <c r="MZ221" s="147"/>
      <c r="NA221" s="182"/>
      <c r="NB221" s="147"/>
      <c r="NC221" s="147"/>
      <c r="ND221" s="147"/>
      <c r="NE221" s="272"/>
      <c r="NF221" s="272"/>
      <c r="NG221" s="272"/>
      <c r="NH221" s="135"/>
      <c r="NI221" s="135"/>
      <c r="NJ221" s="135"/>
      <c r="NK221" s="135"/>
      <c r="NL221" s="135"/>
      <c r="NM221" s="135"/>
      <c r="NN221" s="135"/>
      <c r="NO221" s="135"/>
      <c r="NP221" s="134"/>
      <c r="NQ221" s="134"/>
      <c r="NR221" s="135"/>
      <c r="NS221" s="135"/>
      <c r="NT221" s="135"/>
      <c r="NU221" s="135"/>
      <c r="NV221" s="135"/>
      <c r="NW221" s="135"/>
      <c r="NX221" s="135"/>
      <c r="NY221" s="135"/>
      <c r="NZ221" s="135"/>
      <c r="OA221" s="135"/>
      <c r="OB221" s="135"/>
      <c r="OC221" s="135"/>
      <c r="OD221" s="135"/>
      <c r="OE221" s="135"/>
      <c r="OF221" s="135"/>
      <c r="OG221" s="135"/>
      <c r="OH221" s="135"/>
      <c r="OI221" s="135"/>
      <c r="OJ221" s="135"/>
      <c r="OK221" s="135"/>
      <c r="OL221" s="135"/>
      <c r="OM221" s="135"/>
      <c r="ON221" s="135"/>
      <c r="OO221" s="135"/>
      <c r="OP221" s="135"/>
      <c r="OQ221" s="135"/>
      <c r="OR221" s="135"/>
      <c r="OS221" s="135"/>
      <c r="OT221" s="135"/>
      <c r="OU221" s="135"/>
      <c r="OV221" s="135"/>
      <c r="OW221" s="135"/>
      <c r="OX221" s="135"/>
      <c r="OY221" s="135"/>
      <c r="OZ221" s="135"/>
      <c r="PA221" s="135"/>
      <c r="PB221" s="135"/>
      <c r="PC221" s="135"/>
      <c r="PD221" s="135"/>
      <c r="PE221" s="135"/>
      <c r="PF221" s="135"/>
      <c r="PG221" s="135"/>
      <c r="PH221" s="135"/>
      <c r="PI221" s="135"/>
      <c r="PJ221" s="135"/>
      <c r="PK221" s="135"/>
      <c r="PL221" s="135"/>
      <c r="PM221" s="135"/>
      <c r="PN221" s="135"/>
      <c r="PO221" s="135"/>
      <c r="PP221" s="135"/>
      <c r="PQ221" s="135"/>
      <c r="PR221" s="135"/>
      <c r="PS221" s="135"/>
      <c r="PT221" s="135"/>
      <c r="PU221" s="135"/>
      <c r="PV221" s="135"/>
      <c r="PW221" s="135"/>
      <c r="PX221" s="135"/>
      <c r="PY221" s="135"/>
      <c r="PZ221" s="135"/>
      <c r="QA221" s="135"/>
      <c r="QB221" s="135"/>
      <c r="QC221" s="135"/>
      <c r="QD221" s="199"/>
      <c r="QE221" s="135"/>
      <c r="QF221" s="135"/>
      <c r="QG221" s="135"/>
      <c r="QH221" s="135"/>
      <c r="QI221" s="135"/>
      <c r="QJ221" s="135"/>
      <c r="QK221" s="135"/>
      <c r="QL221" s="135"/>
      <c r="QM221" s="135"/>
      <c r="QN221" s="135"/>
      <c r="QO221" s="135"/>
      <c r="QP221" s="135"/>
      <c r="QQ221" s="135"/>
      <c r="QR221" s="135"/>
      <c r="QS221" s="135"/>
      <c r="QT221" s="135"/>
      <c r="QU221" s="135"/>
      <c r="QV221" s="135"/>
      <c r="QW221" s="135"/>
      <c r="QX221" s="135"/>
      <c r="QY221" s="135"/>
      <c r="QZ221" s="135"/>
      <c r="RA221" s="135"/>
      <c r="RB221" s="135"/>
      <c r="RC221" s="135"/>
      <c r="RD221" s="135"/>
      <c r="RE221" s="135"/>
      <c r="RF221" s="135"/>
      <c r="RG221" s="135"/>
      <c r="RH221" s="135"/>
      <c r="RI221" s="135"/>
      <c r="RJ221" s="135"/>
      <c r="RK221" s="135"/>
      <c r="RL221" s="135"/>
      <c r="RM221" s="135"/>
      <c r="RN221" s="135"/>
      <c r="RO221" s="135"/>
      <c r="RP221" s="135"/>
      <c r="RQ221" s="135"/>
      <c r="SY221" s="95"/>
      <c r="SZ221" s="95"/>
    </row>
    <row r="222" spans="252:520">
      <c r="IR222" s="267"/>
      <c r="IS222" s="267"/>
      <c r="IT222" s="267"/>
      <c r="IU222" s="147"/>
      <c r="IV222" s="147"/>
      <c r="IW222" s="147"/>
      <c r="IX222" s="147"/>
      <c r="IY222" s="147"/>
      <c r="IZ222" s="147"/>
      <c r="JA222" s="147"/>
      <c r="JB222" s="147"/>
      <c r="JC222" s="148"/>
      <c r="JD222" s="148"/>
      <c r="JE222" s="147"/>
      <c r="JF222" s="147"/>
      <c r="JG222" s="147"/>
      <c r="JH222" s="147"/>
      <c r="JI222" s="147"/>
      <c r="JJ222" s="147"/>
      <c r="JK222" s="147"/>
      <c r="JL222" s="147"/>
      <c r="JM222" s="147"/>
      <c r="JN222" s="147"/>
      <c r="JO222" s="147"/>
      <c r="JP222" s="147"/>
      <c r="JQ222" s="147"/>
      <c r="JR222" s="147"/>
      <c r="JS222" s="147"/>
      <c r="JT222" s="147"/>
      <c r="JU222" s="147"/>
      <c r="JV222" s="147"/>
      <c r="JW222" s="147"/>
      <c r="JX222" s="147"/>
      <c r="JY222" s="147"/>
      <c r="JZ222" s="147"/>
      <c r="KA222" s="147"/>
      <c r="KB222" s="147"/>
      <c r="KC222" s="147"/>
      <c r="KD222" s="147"/>
      <c r="KE222" s="147"/>
      <c r="KF222" s="147"/>
      <c r="KG222" s="147"/>
      <c r="KH222" s="147"/>
      <c r="KI222" s="147"/>
      <c r="KJ222" s="147"/>
      <c r="KK222" s="147"/>
      <c r="KL222" s="147"/>
      <c r="KM222" s="147"/>
      <c r="KN222" s="147"/>
      <c r="KO222" s="147"/>
      <c r="KP222" s="147"/>
      <c r="KQ222" s="147"/>
      <c r="KR222" s="147"/>
      <c r="KS222" s="147"/>
      <c r="KT222" s="147"/>
      <c r="KU222" s="147"/>
      <c r="KV222" s="147"/>
      <c r="KW222" s="147"/>
      <c r="KX222" s="147"/>
      <c r="KY222" s="147"/>
      <c r="KZ222" s="147"/>
      <c r="LA222" s="147"/>
      <c r="LB222" s="147"/>
      <c r="LC222" s="147"/>
      <c r="LD222" s="147"/>
      <c r="LE222" s="147"/>
      <c r="LF222" s="147"/>
      <c r="LG222" s="147"/>
      <c r="LH222" s="147"/>
      <c r="LI222" s="147"/>
      <c r="LJ222" s="147"/>
      <c r="LK222" s="147"/>
      <c r="LL222" s="147"/>
      <c r="LM222" s="147"/>
      <c r="LN222" s="147"/>
      <c r="LO222" s="147"/>
      <c r="LP222" s="147"/>
      <c r="LQ222" s="195"/>
      <c r="LR222" s="147"/>
      <c r="LS222" s="147"/>
      <c r="LT222" s="147"/>
      <c r="LU222" s="147"/>
      <c r="LV222" s="147"/>
      <c r="LW222" s="147"/>
      <c r="LX222" s="147"/>
      <c r="LY222" s="147"/>
      <c r="LZ222" s="147"/>
      <c r="MA222" s="147"/>
      <c r="MB222" s="147"/>
      <c r="MC222" s="147"/>
      <c r="MD222" s="147"/>
      <c r="ME222" s="147"/>
      <c r="MF222" s="147"/>
      <c r="MG222" s="147"/>
      <c r="MH222" s="147"/>
      <c r="MI222" s="147"/>
      <c r="MJ222" s="147"/>
      <c r="MK222" s="147"/>
      <c r="ML222" s="147"/>
      <c r="MM222" s="147"/>
      <c r="MN222" s="147"/>
      <c r="MO222" s="147"/>
      <c r="MP222" s="147"/>
      <c r="MQ222" s="147"/>
      <c r="MR222" s="147"/>
      <c r="MS222" s="147"/>
      <c r="MT222" s="147"/>
      <c r="MU222" s="147"/>
      <c r="MV222" s="147"/>
      <c r="MW222" s="147"/>
      <c r="MX222" s="147"/>
      <c r="MY222" s="147"/>
      <c r="MZ222" s="147"/>
      <c r="NA222" s="182"/>
      <c r="NB222" s="147"/>
      <c r="NC222" s="147"/>
      <c r="ND222" s="147"/>
      <c r="NE222" s="272"/>
      <c r="NF222" s="272"/>
      <c r="NG222" s="272"/>
      <c r="NH222" s="135"/>
      <c r="NI222" s="135"/>
      <c r="NJ222" s="135"/>
      <c r="NK222" s="135"/>
      <c r="NL222" s="135"/>
      <c r="NM222" s="135"/>
      <c r="NN222" s="135"/>
      <c r="NO222" s="135"/>
      <c r="NP222" s="134"/>
      <c r="NQ222" s="134"/>
      <c r="NR222" s="135"/>
      <c r="NS222" s="135"/>
      <c r="NT222" s="135"/>
      <c r="NU222" s="135"/>
      <c r="NV222" s="135"/>
      <c r="NW222" s="135"/>
      <c r="NX222" s="135"/>
      <c r="NY222" s="135"/>
      <c r="NZ222" s="135"/>
      <c r="OA222" s="135"/>
      <c r="OB222" s="135"/>
      <c r="OC222" s="135"/>
      <c r="OD222" s="135"/>
      <c r="OE222" s="135"/>
      <c r="OF222" s="135"/>
      <c r="OG222" s="135"/>
      <c r="OH222" s="135"/>
      <c r="OI222" s="135"/>
      <c r="OJ222" s="135"/>
      <c r="OK222" s="135"/>
      <c r="OL222" s="135"/>
      <c r="OM222" s="135"/>
      <c r="ON222" s="135"/>
      <c r="OO222" s="135"/>
      <c r="OP222" s="135"/>
      <c r="OQ222" s="135"/>
      <c r="OR222" s="135"/>
      <c r="OS222" s="135"/>
      <c r="OT222" s="135"/>
      <c r="OU222" s="135"/>
      <c r="OV222" s="135"/>
      <c r="OW222" s="135"/>
      <c r="OX222" s="135"/>
      <c r="OY222" s="135"/>
      <c r="OZ222" s="135"/>
      <c r="PA222" s="135"/>
      <c r="PB222" s="135"/>
      <c r="PC222" s="135"/>
      <c r="PD222" s="135"/>
      <c r="PE222" s="135"/>
      <c r="PF222" s="135"/>
      <c r="PG222" s="135"/>
      <c r="PH222" s="135"/>
      <c r="PI222" s="135"/>
      <c r="PJ222" s="135"/>
      <c r="PK222" s="135"/>
      <c r="PL222" s="135"/>
      <c r="PM222" s="135"/>
      <c r="PN222" s="135"/>
      <c r="PO222" s="135"/>
      <c r="PP222" s="135"/>
      <c r="PQ222" s="135"/>
      <c r="PR222" s="135"/>
      <c r="PS222" s="135"/>
      <c r="PT222" s="135"/>
      <c r="PU222" s="135"/>
      <c r="PV222" s="135"/>
      <c r="PW222" s="135"/>
      <c r="PX222" s="135"/>
      <c r="PY222" s="135"/>
      <c r="PZ222" s="135"/>
      <c r="QA222" s="135"/>
      <c r="QB222" s="135"/>
      <c r="QC222" s="135"/>
      <c r="QD222" s="199"/>
      <c r="QE222" s="135"/>
      <c r="QF222" s="135"/>
      <c r="QG222" s="135"/>
      <c r="QH222" s="135"/>
      <c r="QI222" s="135"/>
      <c r="QJ222" s="135"/>
      <c r="QK222" s="135"/>
      <c r="QL222" s="135"/>
      <c r="QM222" s="135"/>
      <c r="QN222" s="135"/>
      <c r="QO222" s="135"/>
      <c r="QP222" s="135"/>
      <c r="QQ222" s="135"/>
      <c r="QR222" s="135"/>
      <c r="QS222" s="135"/>
      <c r="QT222" s="135"/>
      <c r="QU222" s="135"/>
      <c r="QV222" s="135"/>
      <c r="QW222" s="135"/>
      <c r="QX222" s="135"/>
      <c r="QY222" s="135"/>
      <c r="QZ222" s="135"/>
      <c r="RA222" s="135"/>
      <c r="RB222" s="135"/>
      <c r="RC222" s="135"/>
      <c r="RD222" s="135"/>
      <c r="RE222" s="135"/>
      <c r="RF222" s="135"/>
      <c r="RG222" s="135"/>
      <c r="RH222" s="135"/>
      <c r="RI222" s="135"/>
      <c r="RJ222" s="135"/>
      <c r="RK222" s="135"/>
      <c r="RL222" s="135"/>
      <c r="RM222" s="135"/>
      <c r="RN222" s="135"/>
      <c r="RO222" s="135"/>
      <c r="RP222" s="135"/>
      <c r="RQ222" s="135"/>
      <c r="SY222" s="95"/>
      <c r="SZ222" s="95"/>
    </row>
    <row r="223" spans="252:520">
      <c r="IR223" s="267"/>
      <c r="IS223" s="267"/>
      <c r="IT223" s="267"/>
      <c r="IU223" s="147"/>
      <c r="IV223" s="147"/>
      <c r="IW223" s="147"/>
      <c r="IX223" s="147"/>
      <c r="IY223" s="147"/>
      <c r="IZ223" s="147"/>
      <c r="JA223" s="147"/>
      <c r="JB223" s="147"/>
      <c r="JC223" s="148"/>
      <c r="JD223" s="148"/>
      <c r="JE223" s="147"/>
      <c r="JF223" s="147"/>
      <c r="JG223" s="147"/>
      <c r="JH223" s="147"/>
      <c r="JI223" s="147"/>
      <c r="JJ223" s="147"/>
      <c r="JK223" s="147"/>
      <c r="JL223" s="147"/>
      <c r="JM223" s="147"/>
      <c r="JN223" s="147"/>
      <c r="JO223" s="147"/>
      <c r="JP223" s="147"/>
      <c r="JQ223" s="147"/>
      <c r="JR223" s="147"/>
      <c r="JS223" s="147"/>
      <c r="JT223" s="147"/>
      <c r="JU223" s="147"/>
      <c r="JV223" s="147"/>
      <c r="JW223" s="147"/>
      <c r="JX223" s="147"/>
      <c r="JY223" s="147"/>
      <c r="JZ223" s="147"/>
      <c r="KA223" s="147"/>
      <c r="KB223" s="147"/>
      <c r="KC223" s="147"/>
      <c r="KD223" s="147"/>
      <c r="KE223" s="147"/>
      <c r="KF223" s="147"/>
      <c r="KG223" s="147"/>
      <c r="KH223" s="147"/>
      <c r="KI223" s="147"/>
      <c r="KJ223" s="147"/>
      <c r="KK223" s="147"/>
      <c r="KL223" s="147"/>
      <c r="KM223" s="147"/>
      <c r="KN223" s="147"/>
      <c r="KO223" s="147"/>
      <c r="KP223" s="147"/>
      <c r="KQ223" s="147"/>
      <c r="KR223" s="147"/>
      <c r="KS223" s="147"/>
      <c r="KT223" s="147"/>
      <c r="KU223" s="147"/>
      <c r="KV223" s="147"/>
      <c r="KW223" s="147"/>
      <c r="KX223" s="147"/>
      <c r="KY223" s="147"/>
      <c r="KZ223" s="147"/>
      <c r="LA223" s="147"/>
      <c r="LB223" s="147"/>
      <c r="LC223" s="147"/>
      <c r="LD223" s="147"/>
      <c r="LE223" s="147"/>
      <c r="LF223" s="147"/>
      <c r="LG223" s="147"/>
      <c r="LH223" s="147"/>
      <c r="LI223" s="147"/>
      <c r="LJ223" s="147"/>
      <c r="LK223" s="147"/>
      <c r="LL223" s="147"/>
      <c r="LM223" s="147"/>
      <c r="LN223" s="147"/>
      <c r="LO223" s="147"/>
      <c r="LP223" s="147"/>
      <c r="LQ223" s="195"/>
      <c r="LR223" s="147"/>
      <c r="LS223" s="147"/>
      <c r="LT223" s="147"/>
      <c r="LU223" s="147"/>
      <c r="LV223" s="147"/>
      <c r="LW223" s="147"/>
      <c r="LX223" s="147"/>
      <c r="LY223" s="147"/>
      <c r="LZ223" s="147"/>
      <c r="MA223" s="147"/>
      <c r="MB223" s="147"/>
      <c r="MC223" s="147"/>
      <c r="MD223" s="147"/>
      <c r="ME223" s="147"/>
      <c r="MF223" s="147"/>
      <c r="MG223" s="147"/>
      <c r="MH223" s="147"/>
      <c r="MI223" s="147"/>
      <c r="MJ223" s="147"/>
      <c r="MK223" s="147"/>
      <c r="ML223" s="147"/>
      <c r="MM223" s="147"/>
      <c r="MN223" s="147"/>
      <c r="MO223" s="147"/>
      <c r="MP223" s="147"/>
      <c r="MQ223" s="147"/>
      <c r="MR223" s="147"/>
      <c r="MS223" s="147"/>
      <c r="MT223" s="147"/>
      <c r="MU223" s="147"/>
      <c r="MV223" s="147"/>
      <c r="MW223" s="147"/>
      <c r="MX223" s="147"/>
      <c r="MY223" s="147"/>
      <c r="MZ223" s="147"/>
      <c r="NA223" s="182"/>
      <c r="NB223" s="147"/>
      <c r="NC223" s="147"/>
      <c r="ND223" s="147"/>
      <c r="NE223" s="272"/>
      <c r="NF223" s="272"/>
      <c r="NG223" s="272"/>
      <c r="NH223" s="135"/>
      <c r="NI223" s="135"/>
      <c r="NJ223" s="135"/>
      <c r="NK223" s="135"/>
      <c r="NL223" s="135"/>
      <c r="NM223" s="135"/>
      <c r="NN223" s="135"/>
      <c r="NO223" s="135"/>
      <c r="NP223" s="134"/>
      <c r="NQ223" s="134"/>
      <c r="NR223" s="135"/>
      <c r="NS223" s="135"/>
      <c r="NT223" s="135"/>
      <c r="NU223" s="135"/>
      <c r="NV223" s="135"/>
      <c r="NW223" s="135"/>
      <c r="NX223" s="135"/>
      <c r="NY223" s="135"/>
      <c r="NZ223" s="135"/>
      <c r="OA223" s="135"/>
      <c r="OB223" s="135"/>
      <c r="OC223" s="135"/>
      <c r="OD223" s="135"/>
      <c r="OE223" s="135"/>
      <c r="OF223" s="135"/>
      <c r="OG223" s="135"/>
      <c r="OH223" s="135"/>
      <c r="OI223" s="135"/>
      <c r="OJ223" s="135"/>
      <c r="OK223" s="135"/>
      <c r="OL223" s="135"/>
      <c r="OM223" s="135"/>
      <c r="ON223" s="135"/>
      <c r="OO223" s="135"/>
      <c r="OP223" s="135"/>
      <c r="OQ223" s="135"/>
      <c r="OR223" s="135"/>
      <c r="OS223" s="135"/>
      <c r="OT223" s="135"/>
      <c r="OU223" s="135"/>
      <c r="OV223" s="135"/>
      <c r="OW223" s="135"/>
      <c r="OX223" s="135"/>
      <c r="OY223" s="135"/>
      <c r="OZ223" s="135"/>
      <c r="PA223" s="135"/>
      <c r="PB223" s="135"/>
      <c r="PC223" s="135"/>
      <c r="PD223" s="135"/>
      <c r="PE223" s="135"/>
      <c r="PF223" s="135"/>
      <c r="PG223" s="135"/>
      <c r="PH223" s="135"/>
      <c r="PI223" s="135"/>
      <c r="PJ223" s="135"/>
      <c r="PK223" s="135"/>
      <c r="PL223" s="135"/>
      <c r="PM223" s="135"/>
      <c r="PN223" s="135"/>
      <c r="PO223" s="135"/>
      <c r="PP223" s="135"/>
      <c r="PQ223" s="135"/>
      <c r="PR223" s="135"/>
      <c r="PS223" s="135"/>
      <c r="PT223" s="135"/>
      <c r="PU223" s="135"/>
      <c r="PV223" s="135"/>
      <c r="PW223" s="135"/>
      <c r="PX223" s="135"/>
      <c r="PY223" s="135"/>
      <c r="PZ223" s="135"/>
      <c r="QA223" s="135"/>
      <c r="QB223" s="135"/>
      <c r="QC223" s="135"/>
      <c r="QD223" s="199"/>
      <c r="QE223" s="135"/>
      <c r="QF223" s="135"/>
      <c r="QG223" s="135"/>
      <c r="QH223" s="135"/>
      <c r="QI223" s="135"/>
      <c r="QJ223" s="135"/>
      <c r="QK223" s="135"/>
      <c r="QL223" s="135"/>
      <c r="QM223" s="135"/>
      <c r="QN223" s="135"/>
      <c r="QO223" s="135"/>
      <c r="QP223" s="135"/>
      <c r="QQ223" s="135"/>
      <c r="QR223" s="135"/>
      <c r="QS223" s="135"/>
      <c r="QT223" s="135"/>
      <c r="QU223" s="135"/>
      <c r="QV223" s="135"/>
      <c r="QW223" s="135"/>
      <c r="QX223" s="135"/>
      <c r="QY223" s="135"/>
      <c r="QZ223" s="135"/>
      <c r="RA223" s="135"/>
      <c r="RB223" s="135"/>
      <c r="RC223" s="135"/>
      <c r="RD223" s="135"/>
      <c r="RE223" s="135"/>
      <c r="RF223" s="135"/>
      <c r="RG223" s="135"/>
      <c r="RH223" s="135"/>
      <c r="RI223" s="135"/>
      <c r="RJ223" s="135"/>
      <c r="RK223" s="135"/>
      <c r="RL223" s="135"/>
      <c r="RM223" s="135"/>
      <c r="RN223" s="135"/>
      <c r="RO223" s="135"/>
      <c r="RP223" s="135"/>
      <c r="RQ223" s="135"/>
      <c r="SY223" s="95"/>
      <c r="SZ223" s="95"/>
    </row>
    <row r="224" spans="252:520">
      <c r="IR224" s="267"/>
      <c r="IS224" s="267"/>
      <c r="IT224" s="267"/>
      <c r="IU224" s="147"/>
      <c r="IV224" s="147"/>
      <c r="IW224" s="147"/>
      <c r="IX224" s="147"/>
      <c r="IY224" s="147"/>
      <c r="IZ224" s="147"/>
      <c r="JA224" s="147"/>
      <c r="JB224" s="147"/>
      <c r="JC224" s="148"/>
      <c r="JD224" s="148"/>
      <c r="JE224" s="147"/>
      <c r="JF224" s="147"/>
      <c r="JG224" s="147"/>
      <c r="JH224" s="147"/>
      <c r="JI224" s="147"/>
      <c r="JJ224" s="147"/>
      <c r="JK224" s="147"/>
      <c r="JL224" s="147"/>
      <c r="JM224" s="147"/>
      <c r="JN224" s="147"/>
      <c r="JO224" s="147"/>
      <c r="JP224" s="147"/>
      <c r="JQ224" s="147"/>
      <c r="JR224" s="147"/>
      <c r="JS224" s="147"/>
      <c r="JT224" s="147"/>
      <c r="JU224" s="147"/>
      <c r="JV224" s="147"/>
      <c r="JW224" s="147"/>
      <c r="JX224" s="147"/>
      <c r="JY224" s="147"/>
      <c r="JZ224" s="147"/>
      <c r="KA224" s="147"/>
      <c r="KB224" s="147"/>
      <c r="KC224" s="147"/>
      <c r="KD224" s="147"/>
      <c r="KE224" s="147"/>
      <c r="KF224" s="147"/>
      <c r="KG224" s="147"/>
      <c r="KH224" s="147"/>
      <c r="KI224" s="147"/>
      <c r="KJ224" s="147"/>
      <c r="KK224" s="147"/>
      <c r="KL224" s="147"/>
      <c r="KM224" s="147"/>
      <c r="KN224" s="147"/>
      <c r="KO224" s="147"/>
      <c r="KP224" s="147"/>
      <c r="KQ224" s="147"/>
      <c r="KR224" s="147"/>
      <c r="KS224" s="147"/>
      <c r="KT224" s="147"/>
      <c r="KU224" s="147"/>
      <c r="KV224" s="147"/>
      <c r="KW224" s="147"/>
      <c r="KX224" s="147"/>
      <c r="KY224" s="147"/>
      <c r="KZ224" s="147"/>
      <c r="LA224" s="147"/>
      <c r="LB224" s="147"/>
      <c r="LC224" s="147"/>
      <c r="LD224" s="147"/>
      <c r="LE224" s="147"/>
      <c r="LF224" s="147"/>
      <c r="LG224" s="147"/>
      <c r="LH224" s="147"/>
      <c r="LI224" s="147"/>
      <c r="LJ224" s="147"/>
      <c r="LK224" s="147"/>
      <c r="LL224" s="147"/>
      <c r="LM224" s="147"/>
      <c r="LN224" s="147"/>
      <c r="LO224" s="147"/>
      <c r="LP224" s="147"/>
      <c r="LQ224" s="195"/>
      <c r="LR224" s="147"/>
      <c r="LS224" s="147"/>
      <c r="LT224" s="147"/>
      <c r="LU224" s="147"/>
      <c r="LV224" s="147"/>
      <c r="LW224" s="147"/>
      <c r="LX224" s="147"/>
      <c r="LY224" s="147"/>
      <c r="LZ224" s="147"/>
      <c r="MA224" s="147"/>
      <c r="MB224" s="147"/>
      <c r="MC224" s="147"/>
      <c r="MD224" s="147"/>
      <c r="ME224" s="147"/>
      <c r="MF224" s="147"/>
      <c r="MG224" s="147"/>
      <c r="MH224" s="147"/>
      <c r="MI224" s="147"/>
      <c r="MJ224" s="147"/>
      <c r="MK224" s="147"/>
      <c r="ML224" s="147"/>
      <c r="MM224" s="147"/>
      <c r="MN224" s="147"/>
      <c r="MO224" s="147"/>
      <c r="MP224" s="147"/>
      <c r="MQ224" s="147"/>
      <c r="MR224" s="147"/>
      <c r="MS224" s="147"/>
      <c r="MT224" s="147"/>
      <c r="MU224" s="147"/>
      <c r="MV224" s="147"/>
      <c r="MW224" s="147"/>
      <c r="MX224" s="147"/>
      <c r="MY224" s="147"/>
      <c r="MZ224" s="147"/>
      <c r="NA224" s="182"/>
      <c r="NB224" s="147"/>
      <c r="NC224" s="147"/>
      <c r="ND224" s="147"/>
      <c r="NE224" s="272"/>
      <c r="NF224" s="272"/>
      <c r="NG224" s="272"/>
      <c r="NH224" s="135"/>
      <c r="NI224" s="135"/>
      <c r="NJ224" s="135"/>
      <c r="NK224" s="135"/>
      <c r="NL224" s="135"/>
      <c r="NM224" s="135"/>
      <c r="NN224" s="135"/>
      <c r="NO224" s="135"/>
      <c r="NP224" s="134"/>
      <c r="NQ224" s="134"/>
      <c r="NR224" s="135"/>
      <c r="NS224" s="135"/>
      <c r="NT224" s="135"/>
      <c r="NU224" s="135"/>
      <c r="NV224" s="135"/>
      <c r="NW224" s="135"/>
      <c r="NX224" s="135"/>
      <c r="NY224" s="135"/>
      <c r="NZ224" s="135"/>
      <c r="OA224" s="135"/>
      <c r="OB224" s="135"/>
      <c r="OC224" s="135"/>
      <c r="OD224" s="135"/>
      <c r="OE224" s="135"/>
      <c r="OF224" s="135"/>
      <c r="OG224" s="135"/>
      <c r="OH224" s="135"/>
      <c r="OI224" s="135"/>
      <c r="OJ224" s="135"/>
      <c r="OK224" s="135"/>
      <c r="OL224" s="135"/>
      <c r="OM224" s="135"/>
      <c r="ON224" s="135"/>
      <c r="OO224" s="135"/>
      <c r="OP224" s="135"/>
      <c r="OQ224" s="135"/>
      <c r="OR224" s="135"/>
      <c r="OS224" s="135"/>
      <c r="OT224" s="135"/>
      <c r="OU224" s="135"/>
      <c r="OV224" s="135"/>
      <c r="OW224" s="135"/>
      <c r="OX224" s="135"/>
      <c r="OY224" s="135"/>
      <c r="OZ224" s="135"/>
      <c r="PA224" s="135"/>
      <c r="PB224" s="135"/>
      <c r="PC224" s="135"/>
      <c r="PD224" s="135"/>
      <c r="PE224" s="135"/>
      <c r="PF224" s="135"/>
      <c r="PG224" s="135"/>
      <c r="PH224" s="135"/>
      <c r="PI224" s="135"/>
      <c r="PJ224" s="135"/>
      <c r="PK224" s="135"/>
      <c r="PL224" s="135"/>
      <c r="PM224" s="135"/>
      <c r="PN224" s="135"/>
      <c r="PO224" s="135"/>
      <c r="PP224" s="135"/>
      <c r="PQ224" s="135"/>
      <c r="PR224" s="135"/>
      <c r="PS224" s="135"/>
      <c r="PT224" s="135"/>
      <c r="PU224" s="135"/>
      <c r="PV224" s="135"/>
      <c r="PW224" s="135"/>
      <c r="PX224" s="135"/>
      <c r="PY224" s="135"/>
      <c r="PZ224" s="135"/>
      <c r="QA224" s="135"/>
      <c r="QB224" s="135"/>
      <c r="QC224" s="135"/>
      <c r="QD224" s="199"/>
      <c r="QE224" s="135"/>
      <c r="QF224" s="135"/>
      <c r="QG224" s="135"/>
      <c r="QH224" s="135"/>
      <c r="QI224" s="135"/>
      <c r="QJ224" s="135"/>
      <c r="QK224" s="135"/>
      <c r="QL224" s="135"/>
      <c r="QM224" s="135"/>
      <c r="QN224" s="135"/>
      <c r="QO224" s="135"/>
      <c r="QP224" s="135"/>
      <c r="QQ224" s="135"/>
      <c r="QR224" s="135"/>
      <c r="QS224" s="135"/>
      <c r="QT224" s="135"/>
      <c r="QU224" s="135"/>
      <c r="QV224" s="135"/>
      <c r="QW224" s="135"/>
      <c r="QX224" s="135"/>
      <c r="QY224" s="135"/>
      <c r="QZ224" s="135"/>
      <c r="RA224" s="135"/>
      <c r="RB224" s="135"/>
      <c r="RC224" s="135"/>
      <c r="RD224" s="135"/>
      <c r="RE224" s="135"/>
      <c r="RF224" s="135"/>
      <c r="RG224" s="135"/>
      <c r="RH224" s="135"/>
      <c r="RI224" s="135"/>
      <c r="RJ224" s="135"/>
      <c r="RK224" s="135"/>
      <c r="RL224" s="135"/>
      <c r="RM224" s="135"/>
      <c r="RN224" s="135"/>
      <c r="RO224" s="135"/>
      <c r="RP224" s="135"/>
      <c r="RQ224" s="135"/>
      <c r="SY224" s="95"/>
      <c r="SZ224" s="95"/>
    </row>
    <row r="225" spans="252:520">
      <c r="IR225" s="267"/>
      <c r="IS225" s="267"/>
      <c r="IT225" s="267"/>
      <c r="IU225" s="147"/>
      <c r="IV225" s="147"/>
      <c r="IW225" s="147"/>
      <c r="IX225" s="147"/>
      <c r="IY225" s="147"/>
      <c r="IZ225" s="147"/>
      <c r="JA225" s="147"/>
      <c r="JB225" s="147"/>
      <c r="JC225" s="148"/>
      <c r="JD225" s="148"/>
      <c r="JE225" s="147"/>
      <c r="JF225" s="147"/>
      <c r="JG225" s="147"/>
      <c r="JH225" s="147"/>
      <c r="JI225" s="147"/>
      <c r="JJ225" s="147"/>
      <c r="JK225" s="147"/>
      <c r="JL225" s="147"/>
      <c r="JM225" s="147"/>
      <c r="JN225" s="147"/>
      <c r="JO225" s="147"/>
      <c r="JP225" s="147"/>
      <c r="JQ225" s="147"/>
      <c r="JR225" s="147"/>
      <c r="JS225" s="147"/>
      <c r="JT225" s="147"/>
      <c r="JU225" s="147"/>
      <c r="JV225" s="147"/>
      <c r="JW225" s="147"/>
      <c r="JX225" s="147"/>
      <c r="JY225" s="147"/>
      <c r="JZ225" s="147"/>
      <c r="KA225" s="147"/>
      <c r="KB225" s="147"/>
      <c r="KC225" s="147"/>
      <c r="KD225" s="147"/>
      <c r="KE225" s="147"/>
      <c r="KF225" s="147"/>
      <c r="KG225" s="147"/>
      <c r="KH225" s="147"/>
      <c r="KI225" s="147"/>
      <c r="KJ225" s="147"/>
      <c r="KK225" s="147"/>
      <c r="KL225" s="147"/>
      <c r="KM225" s="147"/>
      <c r="KN225" s="147"/>
      <c r="KO225" s="147"/>
      <c r="KP225" s="147"/>
      <c r="KQ225" s="147"/>
      <c r="KR225" s="147"/>
      <c r="KS225" s="147"/>
      <c r="KT225" s="147"/>
      <c r="KU225" s="147"/>
      <c r="KV225" s="147"/>
      <c r="KW225" s="147"/>
      <c r="KX225" s="147"/>
      <c r="KY225" s="147"/>
      <c r="KZ225" s="147"/>
      <c r="LA225" s="147"/>
      <c r="LB225" s="147"/>
      <c r="LC225" s="147"/>
      <c r="LD225" s="147"/>
      <c r="LE225" s="147"/>
      <c r="LF225" s="147"/>
      <c r="LG225" s="147"/>
      <c r="LH225" s="147"/>
      <c r="LI225" s="147"/>
      <c r="LJ225" s="147"/>
      <c r="LK225" s="147"/>
      <c r="LL225" s="147"/>
      <c r="LM225" s="147"/>
      <c r="LN225" s="147"/>
      <c r="LO225" s="147"/>
      <c r="LP225" s="147"/>
      <c r="LQ225" s="195"/>
      <c r="LR225" s="147"/>
      <c r="LS225" s="147"/>
      <c r="LT225" s="147"/>
      <c r="LU225" s="147"/>
      <c r="LV225" s="147"/>
      <c r="LW225" s="147"/>
      <c r="LX225" s="147"/>
      <c r="LY225" s="147"/>
      <c r="LZ225" s="147"/>
      <c r="MA225" s="147"/>
      <c r="MB225" s="147"/>
      <c r="MC225" s="147"/>
      <c r="MD225" s="147"/>
      <c r="ME225" s="147"/>
      <c r="MF225" s="147"/>
      <c r="MG225" s="147"/>
      <c r="MH225" s="147"/>
      <c r="MI225" s="147"/>
      <c r="MJ225" s="147"/>
      <c r="MK225" s="147"/>
      <c r="ML225" s="147"/>
      <c r="MM225" s="147"/>
      <c r="MN225" s="147"/>
      <c r="MO225" s="147"/>
      <c r="MP225" s="147"/>
      <c r="MQ225" s="147"/>
      <c r="MR225" s="147"/>
      <c r="MS225" s="147"/>
      <c r="MT225" s="147"/>
      <c r="MU225" s="147"/>
      <c r="MV225" s="147"/>
      <c r="MW225" s="147"/>
      <c r="MX225" s="147"/>
      <c r="MY225" s="147"/>
      <c r="MZ225" s="147"/>
      <c r="NA225" s="182"/>
      <c r="NB225" s="147"/>
      <c r="NC225" s="147"/>
      <c r="ND225" s="147"/>
      <c r="NE225" s="272"/>
      <c r="NF225" s="272"/>
      <c r="NG225" s="272"/>
      <c r="NH225" s="135"/>
      <c r="NI225" s="135"/>
      <c r="NJ225" s="135"/>
      <c r="NK225" s="135"/>
      <c r="NL225" s="135"/>
      <c r="NM225" s="135"/>
      <c r="NN225" s="135"/>
      <c r="NO225" s="135"/>
      <c r="NP225" s="134"/>
      <c r="NQ225" s="134"/>
      <c r="NR225" s="135"/>
      <c r="NS225" s="135"/>
      <c r="NT225" s="135"/>
      <c r="NU225" s="135"/>
      <c r="NV225" s="135"/>
      <c r="NW225" s="135"/>
      <c r="NX225" s="135"/>
      <c r="NY225" s="135"/>
      <c r="NZ225" s="135"/>
      <c r="OA225" s="135"/>
      <c r="OB225" s="135"/>
      <c r="OC225" s="135"/>
      <c r="OD225" s="135"/>
      <c r="OE225" s="135"/>
      <c r="OF225" s="135"/>
      <c r="OG225" s="135"/>
      <c r="OH225" s="135"/>
      <c r="OI225" s="135"/>
      <c r="OJ225" s="135"/>
      <c r="OK225" s="135"/>
      <c r="OL225" s="135"/>
      <c r="OM225" s="135"/>
      <c r="ON225" s="135"/>
      <c r="OO225" s="135"/>
      <c r="OP225" s="135"/>
      <c r="OQ225" s="135"/>
      <c r="OR225" s="135"/>
      <c r="OS225" s="135"/>
      <c r="OT225" s="135"/>
      <c r="OU225" s="135"/>
      <c r="OV225" s="135"/>
      <c r="OW225" s="135"/>
      <c r="OX225" s="135"/>
      <c r="OY225" s="135"/>
      <c r="OZ225" s="135"/>
      <c r="PA225" s="135"/>
      <c r="PB225" s="135"/>
      <c r="PC225" s="135"/>
      <c r="PD225" s="135"/>
      <c r="PE225" s="135"/>
      <c r="PF225" s="135"/>
      <c r="PG225" s="135"/>
      <c r="PH225" s="135"/>
      <c r="PI225" s="135"/>
      <c r="PJ225" s="135"/>
      <c r="PK225" s="135"/>
      <c r="PL225" s="135"/>
      <c r="PM225" s="135"/>
      <c r="PN225" s="135"/>
      <c r="PO225" s="135"/>
      <c r="PP225" s="135"/>
      <c r="PQ225" s="135"/>
      <c r="PR225" s="135"/>
      <c r="PS225" s="135"/>
      <c r="PT225" s="135"/>
      <c r="PU225" s="135"/>
      <c r="PV225" s="135"/>
      <c r="PW225" s="135"/>
      <c r="PX225" s="135"/>
      <c r="PY225" s="135"/>
      <c r="PZ225" s="135"/>
      <c r="QA225" s="135"/>
      <c r="QB225" s="135"/>
      <c r="QC225" s="135"/>
      <c r="QD225" s="199"/>
      <c r="QE225" s="135"/>
      <c r="QF225" s="135"/>
      <c r="QG225" s="135"/>
      <c r="QH225" s="135"/>
      <c r="QI225" s="135"/>
      <c r="QJ225" s="135"/>
      <c r="QK225" s="135"/>
      <c r="QL225" s="135"/>
      <c r="QM225" s="135"/>
      <c r="QN225" s="135"/>
      <c r="QO225" s="135"/>
      <c r="QP225" s="135"/>
      <c r="QQ225" s="135"/>
      <c r="QR225" s="135"/>
      <c r="QS225" s="135"/>
      <c r="QT225" s="135"/>
      <c r="QU225" s="135"/>
      <c r="QV225" s="135"/>
      <c r="QW225" s="135"/>
      <c r="QX225" s="135"/>
      <c r="QY225" s="135"/>
      <c r="QZ225" s="135"/>
      <c r="RA225" s="135"/>
      <c r="RB225" s="135"/>
      <c r="RC225" s="135"/>
      <c r="RD225" s="135"/>
      <c r="RE225" s="135"/>
      <c r="RF225" s="135"/>
      <c r="RG225" s="135"/>
      <c r="RH225" s="135"/>
      <c r="RI225" s="135"/>
      <c r="RJ225" s="135"/>
      <c r="RK225" s="135"/>
      <c r="RL225" s="135"/>
      <c r="RM225" s="135"/>
      <c r="RN225" s="135"/>
      <c r="RO225" s="135"/>
      <c r="RP225" s="135"/>
      <c r="RQ225" s="135"/>
      <c r="SY225" s="95"/>
      <c r="SZ225" s="95"/>
    </row>
    <row r="226" spans="252:520">
      <c r="IR226" s="267"/>
      <c r="IS226" s="267"/>
      <c r="IT226" s="267"/>
      <c r="IU226" s="147"/>
      <c r="IV226" s="147"/>
      <c r="IW226" s="147"/>
      <c r="IX226" s="147"/>
      <c r="IY226" s="147"/>
      <c r="IZ226" s="147"/>
      <c r="JA226" s="147"/>
      <c r="JB226" s="147"/>
      <c r="JC226" s="148"/>
      <c r="JD226" s="148"/>
      <c r="JE226" s="147"/>
      <c r="JF226" s="147"/>
      <c r="JG226" s="147"/>
      <c r="JH226" s="147"/>
      <c r="JI226" s="147"/>
      <c r="JJ226" s="147"/>
      <c r="JK226" s="147"/>
      <c r="JL226" s="147"/>
      <c r="JM226" s="147"/>
      <c r="JN226" s="147"/>
      <c r="JO226" s="147"/>
      <c r="JP226" s="147"/>
      <c r="JQ226" s="147"/>
      <c r="JR226" s="147"/>
      <c r="JS226" s="147"/>
      <c r="JT226" s="147"/>
      <c r="JU226" s="147"/>
      <c r="JV226" s="147"/>
      <c r="JW226" s="147"/>
      <c r="JX226" s="147"/>
      <c r="JY226" s="147"/>
      <c r="JZ226" s="147"/>
      <c r="KA226" s="147"/>
      <c r="KB226" s="147"/>
      <c r="KC226" s="147"/>
      <c r="KD226" s="147"/>
      <c r="KE226" s="147"/>
      <c r="KF226" s="147"/>
      <c r="KG226" s="147"/>
      <c r="KH226" s="147"/>
      <c r="KI226" s="147"/>
      <c r="KJ226" s="147"/>
      <c r="KK226" s="147"/>
      <c r="KL226" s="147"/>
      <c r="KM226" s="147"/>
      <c r="KN226" s="147"/>
      <c r="KO226" s="147"/>
      <c r="KP226" s="147"/>
      <c r="KQ226" s="147"/>
      <c r="KR226" s="147"/>
      <c r="KS226" s="147"/>
      <c r="KT226" s="147"/>
      <c r="KU226" s="147"/>
      <c r="KV226" s="147"/>
      <c r="KW226" s="147"/>
      <c r="KX226" s="147"/>
      <c r="KY226" s="147"/>
      <c r="KZ226" s="147"/>
      <c r="LA226" s="147"/>
      <c r="LB226" s="147"/>
      <c r="LC226" s="147"/>
      <c r="LD226" s="147"/>
      <c r="LE226" s="147"/>
      <c r="LF226" s="147"/>
      <c r="LG226" s="147"/>
      <c r="LH226" s="147"/>
      <c r="LI226" s="147"/>
      <c r="LJ226" s="147"/>
      <c r="LK226" s="147"/>
      <c r="LL226" s="147"/>
      <c r="LM226" s="147"/>
      <c r="LN226" s="147"/>
      <c r="LO226" s="147"/>
      <c r="LP226" s="147"/>
      <c r="LQ226" s="195"/>
      <c r="LR226" s="147"/>
      <c r="LS226" s="147"/>
      <c r="LT226" s="147"/>
      <c r="LU226" s="147"/>
      <c r="LV226" s="147"/>
      <c r="LW226" s="147"/>
      <c r="LX226" s="147"/>
      <c r="LY226" s="147"/>
      <c r="LZ226" s="147"/>
      <c r="MA226" s="147"/>
      <c r="MB226" s="147"/>
      <c r="MC226" s="147"/>
      <c r="MD226" s="147"/>
      <c r="ME226" s="147"/>
      <c r="MF226" s="147"/>
      <c r="MG226" s="147"/>
      <c r="MH226" s="147"/>
      <c r="MI226" s="147"/>
      <c r="MJ226" s="147"/>
      <c r="MK226" s="147"/>
      <c r="ML226" s="147"/>
      <c r="MM226" s="147"/>
      <c r="MN226" s="147"/>
      <c r="MO226" s="147"/>
      <c r="MP226" s="147"/>
      <c r="MQ226" s="147"/>
      <c r="MR226" s="147"/>
      <c r="MS226" s="147"/>
      <c r="MT226" s="147"/>
      <c r="MU226" s="147"/>
      <c r="MV226" s="147"/>
      <c r="MW226" s="147"/>
      <c r="MX226" s="147"/>
      <c r="MY226" s="147"/>
      <c r="MZ226" s="147"/>
      <c r="NA226" s="182"/>
      <c r="NB226" s="147"/>
      <c r="NC226" s="147"/>
      <c r="ND226" s="147"/>
      <c r="NE226" s="272"/>
      <c r="NF226" s="272"/>
      <c r="NG226" s="272"/>
      <c r="NH226" s="135"/>
      <c r="NI226" s="135"/>
      <c r="NJ226" s="135"/>
      <c r="NK226" s="135"/>
      <c r="NL226" s="135"/>
      <c r="NM226" s="135"/>
      <c r="NN226" s="135"/>
      <c r="NO226" s="135"/>
      <c r="NP226" s="134"/>
      <c r="NQ226" s="134"/>
      <c r="NR226" s="135"/>
      <c r="NS226" s="135"/>
      <c r="NT226" s="135"/>
      <c r="NU226" s="135"/>
      <c r="NV226" s="135"/>
      <c r="NW226" s="135"/>
      <c r="NX226" s="135"/>
      <c r="NY226" s="135"/>
      <c r="NZ226" s="135"/>
      <c r="OA226" s="135"/>
      <c r="OB226" s="135"/>
      <c r="OC226" s="135"/>
      <c r="OD226" s="135"/>
      <c r="OE226" s="135"/>
      <c r="OF226" s="135"/>
      <c r="OG226" s="135"/>
      <c r="OH226" s="135"/>
      <c r="OI226" s="135"/>
      <c r="OJ226" s="135"/>
      <c r="OK226" s="135"/>
      <c r="OL226" s="135"/>
      <c r="OM226" s="135"/>
      <c r="ON226" s="135"/>
      <c r="OO226" s="135"/>
      <c r="OP226" s="135"/>
      <c r="OQ226" s="135"/>
      <c r="OR226" s="135"/>
      <c r="OS226" s="135"/>
      <c r="OT226" s="135"/>
      <c r="OU226" s="135"/>
      <c r="OV226" s="135"/>
      <c r="OW226" s="135"/>
      <c r="OX226" s="135"/>
      <c r="OY226" s="135"/>
      <c r="OZ226" s="135"/>
      <c r="PA226" s="135"/>
      <c r="PB226" s="135"/>
      <c r="PC226" s="135"/>
      <c r="PD226" s="135"/>
      <c r="PE226" s="135"/>
      <c r="PF226" s="135"/>
      <c r="PG226" s="135"/>
      <c r="PH226" s="135"/>
      <c r="PI226" s="135"/>
      <c r="PJ226" s="135"/>
      <c r="PK226" s="135"/>
      <c r="PL226" s="135"/>
      <c r="PM226" s="135"/>
      <c r="PN226" s="135"/>
      <c r="PO226" s="135"/>
      <c r="PP226" s="135"/>
      <c r="PQ226" s="135"/>
      <c r="PR226" s="135"/>
      <c r="PS226" s="135"/>
      <c r="PT226" s="135"/>
      <c r="PU226" s="135"/>
      <c r="PV226" s="135"/>
      <c r="PW226" s="135"/>
      <c r="PX226" s="135"/>
      <c r="PY226" s="135"/>
      <c r="PZ226" s="135"/>
      <c r="QA226" s="135"/>
      <c r="QB226" s="135"/>
      <c r="QC226" s="135"/>
      <c r="QD226" s="199"/>
      <c r="QE226" s="135"/>
      <c r="QF226" s="135"/>
      <c r="QG226" s="135"/>
      <c r="QH226" s="135"/>
      <c r="QI226" s="135"/>
      <c r="QJ226" s="135"/>
      <c r="QK226" s="135"/>
      <c r="QL226" s="135"/>
      <c r="QM226" s="135"/>
      <c r="QN226" s="135"/>
      <c r="QO226" s="135"/>
      <c r="QP226" s="135"/>
      <c r="QQ226" s="135"/>
      <c r="QR226" s="135"/>
      <c r="QS226" s="135"/>
      <c r="QT226" s="135"/>
      <c r="QU226" s="135"/>
      <c r="QV226" s="135"/>
      <c r="QW226" s="135"/>
      <c r="QX226" s="135"/>
      <c r="QY226" s="135"/>
      <c r="QZ226" s="135"/>
      <c r="RA226" s="135"/>
      <c r="RB226" s="135"/>
      <c r="RC226" s="135"/>
      <c r="RD226" s="135"/>
      <c r="RE226" s="135"/>
      <c r="RF226" s="135"/>
      <c r="RG226" s="135"/>
      <c r="RH226" s="135"/>
      <c r="RI226" s="135"/>
      <c r="RJ226" s="135"/>
      <c r="RK226" s="135"/>
      <c r="RL226" s="135"/>
      <c r="RM226" s="135"/>
      <c r="RN226" s="135"/>
      <c r="RO226" s="135"/>
      <c r="RP226" s="135"/>
      <c r="RQ226" s="135"/>
      <c r="SY226" s="95"/>
      <c r="SZ226" s="95"/>
    </row>
    <row r="227" spans="252:520">
      <c r="IR227" s="267"/>
      <c r="IS227" s="267"/>
      <c r="IT227" s="267"/>
      <c r="IU227" s="147"/>
      <c r="IV227" s="147"/>
      <c r="IW227" s="147"/>
      <c r="IX227" s="147"/>
      <c r="IY227" s="147"/>
      <c r="IZ227" s="147"/>
      <c r="JA227" s="147"/>
      <c r="JB227" s="147"/>
      <c r="JC227" s="148"/>
      <c r="JD227" s="148"/>
      <c r="JE227" s="147"/>
      <c r="JF227" s="147"/>
      <c r="JG227" s="147"/>
      <c r="JH227" s="147"/>
      <c r="JI227" s="147"/>
      <c r="JJ227" s="147"/>
      <c r="JK227" s="147"/>
      <c r="JL227" s="147"/>
      <c r="JM227" s="147"/>
      <c r="JN227" s="147"/>
      <c r="JO227" s="147"/>
      <c r="JP227" s="147"/>
      <c r="JQ227" s="147"/>
      <c r="JR227" s="147"/>
      <c r="JS227" s="147"/>
      <c r="JT227" s="147"/>
      <c r="JU227" s="147"/>
      <c r="JV227" s="147"/>
      <c r="JW227" s="147"/>
      <c r="JX227" s="147"/>
      <c r="JY227" s="147"/>
      <c r="JZ227" s="147"/>
      <c r="KA227" s="147"/>
      <c r="KB227" s="147"/>
      <c r="KC227" s="147"/>
      <c r="KD227" s="147"/>
      <c r="KE227" s="147"/>
      <c r="KF227" s="147"/>
      <c r="KG227" s="147"/>
      <c r="KH227" s="147"/>
      <c r="KI227" s="147"/>
      <c r="KJ227" s="147"/>
      <c r="KK227" s="147"/>
      <c r="KL227" s="147"/>
      <c r="KM227" s="147"/>
      <c r="KN227" s="147"/>
      <c r="KO227" s="147"/>
      <c r="KP227" s="147"/>
      <c r="KQ227" s="147"/>
      <c r="KR227" s="147"/>
      <c r="KS227" s="147"/>
      <c r="KT227" s="147"/>
      <c r="KU227" s="147"/>
      <c r="KV227" s="147"/>
      <c r="KW227" s="147"/>
      <c r="KX227" s="147"/>
      <c r="KY227" s="147"/>
      <c r="KZ227" s="147"/>
      <c r="LA227" s="147"/>
      <c r="LB227" s="147"/>
      <c r="LC227" s="147"/>
      <c r="LD227" s="147"/>
      <c r="LE227" s="147"/>
      <c r="LF227" s="147"/>
      <c r="LG227" s="147"/>
      <c r="LH227" s="147"/>
      <c r="LI227" s="147"/>
      <c r="LJ227" s="147"/>
      <c r="LK227" s="147"/>
      <c r="LL227" s="147"/>
      <c r="LM227" s="147"/>
      <c r="LN227" s="147"/>
      <c r="LO227" s="147"/>
      <c r="LP227" s="147"/>
      <c r="LQ227" s="195"/>
      <c r="LR227" s="147"/>
      <c r="LS227" s="147"/>
      <c r="LT227" s="147"/>
      <c r="LU227" s="147"/>
      <c r="LV227" s="147"/>
      <c r="LW227" s="147"/>
      <c r="LX227" s="147"/>
      <c r="LY227" s="147"/>
      <c r="LZ227" s="147"/>
      <c r="MA227" s="147"/>
      <c r="MB227" s="147"/>
      <c r="MC227" s="147"/>
      <c r="MD227" s="147"/>
      <c r="ME227" s="147"/>
      <c r="MF227" s="147"/>
      <c r="MG227" s="147"/>
      <c r="MH227" s="147"/>
      <c r="MI227" s="147"/>
      <c r="MJ227" s="147"/>
      <c r="MK227" s="147"/>
      <c r="ML227" s="147"/>
      <c r="MM227" s="147"/>
      <c r="MN227" s="147"/>
      <c r="MO227" s="147"/>
      <c r="MP227" s="147"/>
      <c r="MQ227" s="147"/>
      <c r="MR227" s="147"/>
      <c r="MS227" s="147"/>
      <c r="MT227" s="147"/>
      <c r="MU227" s="147"/>
      <c r="MV227" s="147"/>
      <c r="MW227" s="147"/>
      <c r="MX227" s="147"/>
      <c r="MY227" s="147"/>
      <c r="MZ227" s="147"/>
      <c r="NA227" s="182"/>
      <c r="NB227" s="147"/>
      <c r="NC227" s="147"/>
      <c r="ND227" s="147"/>
      <c r="NE227" s="272"/>
      <c r="NF227" s="272"/>
      <c r="NG227" s="272"/>
      <c r="NH227" s="135"/>
      <c r="NI227" s="135"/>
      <c r="NJ227" s="135"/>
      <c r="NK227" s="135"/>
      <c r="NL227" s="135"/>
      <c r="NM227" s="135"/>
      <c r="NN227" s="135"/>
      <c r="NO227" s="135"/>
      <c r="NP227" s="134"/>
      <c r="NQ227" s="134"/>
      <c r="NR227" s="135"/>
      <c r="NS227" s="135"/>
      <c r="NT227" s="135"/>
      <c r="NU227" s="135"/>
      <c r="NV227" s="135"/>
      <c r="NW227" s="135"/>
      <c r="NX227" s="135"/>
      <c r="NY227" s="135"/>
      <c r="NZ227" s="135"/>
      <c r="OA227" s="135"/>
      <c r="OB227" s="135"/>
      <c r="OC227" s="135"/>
      <c r="OD227" s="135"/>
      <c r="OE227" s="135"/>
      <c r="OF227" s="135"/>
      <c r="OG227" s="135"/>
      <c r="OH227" s="135"/>
      <c r="OI227" s="135"/>
      <c r="OJ227" s="135"/>
      <c r="OK227" s="135"/>
      <c r="OL227" s="135"/>
      <c r="OM227" s="135"/>
      <c r="ON227" s="135"/>
      <c r="OO227" s="135"/>
      <c r="OP227" s="135"/>
      <c r="OQ227" s="135"/>
      <c r="OR227" s="135"/>
      <c r="OS227" s="135"/>
      <c r="OT227" s="135"/>
      <c r="OU227" s="135"/>
      <c r="OV227" s="135"/>
      <c r="OW227" s="135"/>
      <c r="OX227" s="135"/>
      <c r="OY227" s="135"/>
      <c r="OZ227" s="135"/>
      <c r="PA227" s="135"/>
      <c r="PB227" s="135"/>
      <c r="PC227" s="135"/>
      <c r="PD227" s="135"/>
      <c r="PE227" s="135"/>
      <c r="PF227" s="135"/>
      <c r="PG227" s="135"/>
      <c r="PH227" s="135"/>
      <c r="PI227" s="135"/>
      <c r="PJ227" s="135"/>
      <c r="PK227" s="135"/>
      <c r="PL227" s="135"/>
      <c r="PM227" s="135"/>
      <c r="PN227" s="135"/>
      <c r="PO227" s="135"/>
      <c r="PP227" s="135"/>
      <c r="PQ227" s="135"/>
      <c r="PR227" s="135"/>
      <c r="PS227" s="135"/>
      <c r="PT227" s="135"/>
      <c r="PU227" s="135"/>
      <c r="PV227" s="135"/>
      <c r="PW227" s="135"/>
      <c r="PX227" s="135"/>
      <c r="PY227" s="135"/>
      <c r="PZ227" s="135"/>
      <c r="QA227" s="135"/>
      <c r="QB227" s="135"/>
      <c r="QC227" s="135"/>
      <c r="QD227" s="199"/>
      <c r="QE227" s="135"/>
      <c r="QF227" s="135"/>
      <c r="QG227" s="135"/>
      <c r="QH227" s="135"/>
      <c r="QI227" s="135"/>
      <c r="QJ227" s="135"/>
      <c r="QK227" s="135"/>
      <c r="QL227" s="135"/>
      <c r="QM227" s="135"/>
      <c r="QN227" s="135"/>
      <c r="QO227" s="135"/>
      <c r="QP227" s="135"/>
      <c r="QQ227" s="135"/>
      <c r="QR227" s="135"/>
      <c r="QS227" s="135"/>
      <c r="QT227" s="135"/>
      <c r="QU227" s="135"/>
      <c r="QV227" s="135"/>
      <c r="QW227" s="135"/>
      <c r="QX227" s="135"/>
      <c r="QY227" s="135"/>
      <c r="QZ227" s="135"/>
      <c r="RA227" s="135"/>
      <c r="RB227" s="135"/>
      <c r="RC227" s="135"/>
      <c r="RD227" s="135"/>
      <c r="RE227" s="135"/>
      <c r="RF227" s="135"/>
      <c r="RG227" s="135"/>
      <c r="RH227" s="135"/>
      <c r="RI227" s="135"/>
      <c r="RJ227" s="135"/>
      <c r="RK227" s="135"/>
      <c r="RL227" s="135"/>
      <c r="RM227" s="135"/>
      <c r="RN227" s="135"/>
      <c r="RO227" s="135"/>
      <c r="RP227" s="135"/>
      <c r="RQ227" s="135"/>
      <c r="SY227" s="95"/>
      <c r="SZ227" s="95"/>
    </row>
    <row r="228" spans="252:520">
      <c r="IR228" s="267"/>
      <c r="IS228" s="267"/>
      <c r="IT228" s="267"/>
      <c r="IU228" s="147"/>
      <c r="IV228" s="147"/>
      <c r="IW228" s="147"/>
      <c r="IX228" s="147"/>
      <c r="IY228" s="147"/>
      <c r="IZ228" s="147"/>
      <c r="JA228" s="147"/>
      <c r="JB228" s="147"/>
      <c r="JC228" s="148"/>
      <c r="JD228" s="148"/>
      <c r="JE228" s="147"/>
      <c r="JF228" s="147"/>
      <c r="JG228" s="147"/>
      <c r="JH228" s="147"/>
      <c r="JI228" s="147"/>
      <c r="JJ228" s="147"/>
      <c r="JK228" s="147"/>
      <c r="JL228" s="147"/>
      <c r="JM228" s="147"/>
      <c r="JN228" s="147"/>
      <c r="JO228" s="147"/>
      <c r="JP228" s="147"/>
      <c r="JQ228" s="147"/>
      <c r="JR228" s="147"/>
      <c r="JS228" s="147"/>
      <c r="JT228" s="147"/>
      <c r="JU228" s="147"/>
      <c r="JV228" s="147"/>
      <c r="JW228" s="147"/>
      <c r="JX228" s="147"/>
      <c r="JY228" s="147"/>
      <c r="JZ228" s="147"/>
      <c r="KA228" s="147"/>
      <c r="KB228" s="147"/>
      <c r="KC228" s="147"/>
      <c r="KD228" s="147"/>
      <c r="KE228" s="147"/>
      <c r="KF228" s="147"/>
      <c r="KG228" s="147"/>
      <c r="KH228" s="147"/>
      <c r="KI228" s="147"/>
      <c r="KJ228" s="147"/>
      <c r="KK228" s="147"/>
      <c r="KL228" s="147"/>
      <c r="KM228" s="147"/>
      <c r="KN228" s="147"/>
      <c r="KO228" s="147"/>
      <c r="KP228" s="147"/>
      <c r="KQ228" s="147"/>
      <c r="KR228" s="147"/>
      <c r="KS228" s="147"/>
      <c r="KT228" s="147"/>
      <c r="KU228" s="147"/>
      <c r="KV228" s="147"/>
      <c r="KW228" s="147"/>
      <c r="KX228" s="147"/>
      <c r="KY228" s="147"/>
      <c r="KZ228" s="147"/>
      <c r="LA228" s="147"/>
      <c r="LB228" s="147"/>
      <c r="LC228" s="147"/>
      <c r="LD228" s="147"/>
      <c r="LE228" s="147"/>
      <c r="LF228" s="147"/>
      <c r="LG228" s="147"/>
      <c r="LH228" s="147"/>
      <c r="LI228" s="147"/>
      <c r="LJ228" s="147"/>
      <c r="LK228" s="147"/>
      <c r="LL228" s="147"/>
      <c r="LM228" s="147"/>
      <c r="LN228" s="147"/>
      <c r="LO228" s="147"/>
      <c r="LP228" s="147"/>
      <c r="LQ228" s="195"/>
      <c r="LR228" s="147"/>
      <c r="LS228" s="147"/>
      <c r="LT228" s="147"/>
      <c r="LU228" s="147"/>
      <c r="LV228" s="147"/>
      <c r="LW228" s="147"/>
      <c r="LX228" s="147"/>
      <c r="LY228" s="147"/>
      <c r="LZ228" s="147"/>
      <c r="MA228" s="147"/>
      <c r="MB228" s="147"/>
      <c r="MC228" s="147"/>
      <c r="MD228" s="147"/>
      <c r="ME228" s="147"/>
      <c r="MF228" s="147"/>
      <c r="MG228" s="147"/>
      <c r="MH228" s="147"/>
      <c r="MI228" s="147"/>
      <c r="MJ228" s="147"/>
      <c r="MK228" s="147"/>
      <c r="ML228" s="147"/>
      <c r="MM228" s="147"/>
      <c r="MN228" s="147"/>
      <c r="MO228" s="147"/>
      <c r="MP228" s="147"/>
      <c r="MQ228" s="147"/>
      <c r="MR228" s="147"/>
      <c r="MS228" s="147"/>
      <c r="MT228" s="147"/>
      <c r="MU228" s="147"/>
      <c r="MV228" s="147"/>
      <c r="MW228" s="147"/>
      <c r="MX228" s="147"/>
      <c r="MY228" s="147"/>
      <c r="MZ228" s="147"/>
      <c r="NA228" s="182"/>
      <c r="NB228" s="147"/>
      <c r="NC228" s="147"/>
      <c r="ND228" s="147"/>
      <c r="NE228" s="272"/>
      <c r="NF228" s="272"/>
      <c r="NG228" s="272"/>
      <c r="NH228" s="135"/>
      <c r="NI228" s="135"/>
      <c r="NJ228" s="135"/>
      <c r="NK228" s="135"/>
      <c r="NL228" s="135"/>
      <c r="NM228" s="135"/>
      <c r="NN228" s="135"/>
      <c r="NO228" s="135"/>
      <c r="NP228" s="134"/>
      <c r="NQ228" s="134"/>
      <c r="NR228" s="135"/>
      <c r="NS228" s="135"/>
      <c r="NT228" s="135"/>
      <c r="NU228" s="135"/>
      <c r="NV228" s="135"/>
      <c r="NW228" s="135"/>
      <c r="NX228" s="135"/>
      <c r="NY228" s="135"/>
      <c r="NZ228" s="135"/>
      <c r="OA228" s="135"/>
      <c r="OB228" s="135"/>
      <c r="OC228" s="135"/>
      <c r="OD228" s="135"/>
      <c r="OE228" s="135"/>
      <c r="OF228" s="135"/>
      <c r="OG228" s="135"/>
      <c r="OH228" s="135"/>
      <c r="OI228" s="135"/>
      <c r="OJ228" s="135"/>
      <c r="OK228" s="135"/>
      <c r="OL228" s="135"/>
      <c r="OM228" s="135"/>
      <c r="ON228" s="135"/>
      <c r="OO228" s="135"/>
      <c r="OP228" s="135"/>
      <c r="OQ228" s="135"/>
      <c r="OR228" s="135"/>
      <c r="OS228" s="135"/>
      <c r="OT228" s="135"/>
      <c r="OU228" s="135"/>
      <c r="OV228" s="135"/>
      <c r="OW228" s="135"/>
      <c r="OX228" s="135"/>
      <c r="OY228" s="135"/>
      <c r="OZ228" s="135"/>
      <c r="PA228" s="135"/>
      <c r="PB228" s="135"/>
      <c r="PC228" s="135"/>
      <c r="PD228" s="135"/>
      <c r="PE228" s="135"/>
      <c r="PF228" s="135"/>
      <c r="PG228" s="135"/>
      <c r="PH228" s="135"/>
      <c r="PI228" s="135"/>
      <c r="PJ228" s="135"/>
      <c r="PK228" s="135"/>
      <c r="PL228" s="135"/>
      <c r="PM228" s="135"/>
      <c r="PN228" s="135"/>
      <c r="PO228" s="135"/>
      <c r="PP228" s="135"/>
      <c r="PQ228" s="135"/>
      <c r="PR228" s="135"/>
      <c r="PS228" s="135"/>
      <c r="PT228" s="135"/>
      <c r="PU228" s="135"/>
      <c r="PV228" s="135"/>
      <c r="PW228" s="135"/>
      <c r="PX228" s="135"/>
      <c r="PY228" s="135"/>
      <c r="PZ228" s="135"/>
      <c r="QA228" s="135"/>
      <c r="QB228" s="135"/>
      <c r="QC228" s="135"/>
      <c r="QD228" s="199"/>
      <c r="QE228" s="135"/>
      <c r="QF228" s="135"/>
      <c r="QG228" s="135"/>
      <c r="QH228" s="135"/>
      <c r="QI228" s="135"/>
      <c r="QJ228" s="135"/>
      <c r="QK228" s="135"/>
      <c r="QL228" s="135"/>
      <c r="QM228" s="135"/>
      <c r="QN228" s="135"/>
      <c r="QO228" s="135"/>
      <c r="QP228" s="135"/>
      <c r="QQ228" s="135"/>
      <c r="QR228" s="135"/>
      <c r="QS228" s="135"/>
      <c r="QT228" s="135"/>
      <c r="QU228" s="135"/>
      <c r="QV228" s="135"/>
      <c r="QW228" s="135"/>
      <c r="QX228" s="135"/>
      <c r="QY228" s="135"/>
      <c r="QZ228" s="135"/>
      <c r="RA228" s="135"/>
      <c r="RB228" s="135"/>
      <c r="RC228" s="135"/>
      <c r="RD228" s="135"/>
      <c r="RE228" s="135"/>
      <c r="RF228" s="135"/>
      <c r="RG228" s="135"/>
      <c r="RH228" s="135"/>
      <c r="RI228" s="135"/>
      <c r="RJ228" s="135"/>
      <c r="RK228" s="135"/>
      <c r="RL228" s="135"/>
      <c r="RM228" s="135"/>
      <c r="RN228" s="135"/>
      <c r="RO228" s="135"/>
      <c r="RP228" s="135"/>
      <c r="RQ228" s="135"/>
      <c r="SY228" s="95"/>
      <c r="SZ228" s="95"/>
    </row>
    <row r="229" spans="252:520">
      <c r="IR229" s="267"/>
      <c r="IS229" s="267"/>
      <c r="IT229" s="267"/>
      <c r="IU229" s="147"/>
      <c r="IV229" s="147"/>
      <c r="IW229" s="147"/>
      <c r="IX229" s="147"/>
      <c r="IY229" s="147"/>
      <c r="IZ229" s="147"/>
      <c r="JA229" s="147"/>
      <c r="JB229" s="147"/>
      <c r="JC229" s="148"/>
      <c r="JD229" s="148"/>
      <c r="JE229" s="147"/>
      <c r="JF229" s="147"/>
      <c r="JG229" s="147"/>
      <c r="JH229" s="147"/>
      <c r="JI229" s="147"/>
      <c r="JJ229" s="147"/>
      <c r="JK229" s="147"/>
      <c r="JL229" s="147"/>
      <c r="JM229" s="147"/>
      <c r="JN229" s="147"/>
      <c r="JO229" s="147"/>
      <c r="JP229" s="147"/>
      <c r="JQ229" s="147"/>
      <c r="JR229" s="147"/>
      <c r="JS229" s="147"/>
      <c r="JT229" s="147"/>
      <c r="JU229" s="147"/>
      <c r="JV229" s="147"/>
      <c r="JW229" s="147"/>
      <c r="JX229" s="147"/>
      <c r="JY229" s="147"/>
      <c r="JZ229" s="147"/>
      <c r="KA229" s="147"/>
      <c r="KB229" s="147"/>
      <c r="KC229" s="147"/>
      <c r="KD229" s="147"/>
      <c r="KE229" s="147"/>
      <c r="KF229" s="147"/>
      <c r="KG229" s="147"/>
      <c r="KH229" s="147"/>
      <c r="KI229" s="147"/>
      <c r="KJ229" s="147"/>
      <c r="KK229" s="147"/>
      <c r="KL229" s="147"/>
      <c r="KM229" s="147"/>
      <c r="KN229" s="147"/>
      <c r="KO229" s="147"/>
      <c r="KP229" s="147"/>
      <c r="KQ229" s="147"/>
      <c r="KR229" s="147"/>
      <c r="KS229" s="147"/>
      <c r="KT229" s="147"/>
      <c r="KU229" s="147"/>
      <c r="KV229" s="147"/>
      <c r="KW229" s="147"/>
      <c r="KX229" s="147"/>
      <c r="KY229" s="147"/>
      <c r="KZ229" s="147"/>
      <c r="LA229" s="147"/>
      <c r="LB229" s="147"/>
      <c r="LC229" s="147"/>
      <c r="LD229" s="147"/>
      <c r="LE229" s="147"/>
      <c r="LF229" s="147"/>
      <c r="LG229" s="147"/>
      <c r="LH229" s="147"/>
      <c r="LI229" s="147"/>
      <c r="LJ229" s="147"/>
      <c r="LK229" s="147"/>
      <c r="LL229" s="147"/>
      <c r="LM229" s="147"/>
      <c r="LN229" s="147"/>
      <c r="LO229" s="147"/>
      <c r="LP229" s="147"/>
      <c r="LQ229" s="195"/>
      <c r="LR229" s="147"/>
      <c r="LS229" s="147"/>
      <c r="LT229" s="147"/>
      <c r="LU229" s="147"/>
      <c r="LV229" s="147"/>
      <c r="LW229" s="147"/>
      <c r="LX229" s="147"/>
      <c r="LY229" s="147"/>
      <c r="LZ229" s="147"/>
      <c r="MA229" s="147"/>
      <c r="MB229" s="147"/>
      <c r="MC229" s="147"/>
      <c r="MD229" s="147"/>
      <c r="ME229" s="147"/>
      <c r="MF229" s="147"/>
      <c r="MG229" s="147"/>
      <c r="MH229" s="147"/>
      <c r="MI229" s="147"/>
      <c r="MJ229" s="147"/>
      <c r="MK229" s="147"/>
      <c r="ML229" s="147"/>
      <c r="MM229" s="147"/>
      <c r="MN229" s="147"/>
      <c r="MO229" s="147"/>
      <c r="MP229" s="147"/>
      <c r="MQ229" s="147"/>
      <c r="MR229" s="147"/>
      <c r="MS229" s="147"/>
      <c r="MT229" s="147"/>
      <c r="MU229" s="147"/>
      <c r="MV229" s="147"/>
      <c r="MW229" s="147"/>
      <c r="MX229" s="147"/>
      <c r="MY229" s="147"/>
      <c r="MZ229" s="147"/>
      <c r="NA229" s="182"/>
      <c r="NB229" s="147"/>
      <c r="NC229" s="147"/>
      <c r="ND229" s="147"/>
      <c r="NE229" s="272"/>
      <c r="NF229" s="272"/>
      <c r="NG229" s="272"/>
      <c r="NH229" s="135"/>
      <c r="NI229" s="135"/>
      <c r="NJ229" s="135"/>
      <c r="NK229" s="135"/>
      <c r="NL229" s="135"/>
      <c r="NM229" s="135"/>
      <c r="NN229" s="135"/>
      <c r="NO229" s="135"/>
      <c r="NP229" s="134"/>
      <c r="NQ229" s="134"/>
      <c r="NR229" s="135"/>
      <c r="NS229" s="135"/>
      <c r="NT229" s="135"/>
      <c r="NU229" s="135"/>
      <c r="NV229" s="135"/>
      <c r="NW229" s="135"/>
      <c r="NX229" s="135"/>
      <c r="NY229" s="135"/>
      <c r="NZ229" s="135"/>
      <c r="OA229" s="135"/>
      <c r="OB229" s="135"/>
      <c r="OC229" s="135"/>
      <c r="OD229" s="135"/>
      <c r="OE229" s="135"/>
      <c r="OF229" s="135"/>
      <c r="OG229" s="135"/>
      <c r="OH229" s="135"/>
      <c r="OI229" s="135"/>
      <c r="OJ229" s="135"/>
      <c r="OK229" s="135"/>
      <c r="OL229" s="135"/>
      <c r="OM229" s="135"/>
      <c r="ON229" s="135"/>
      <c r="OO229" s="135"/>
      <c r="OP229" s="135"/>
      <c r="OQ229" s="135"/>
      <c r="OR229" s="135"/>
      <c r="OS229" s="135"/>
      <c r="OT229" s="135"/>
      <c r="OU229" s="135"/>
      <c r="OV229" s="135"/>
      <c r="OW229" s="135"/>
      <c r="OX229" s="135"/>
      <c r="OY229" s="135"/>
      <c r="OZ229" s="135"/>
      <c r="PA229" s="135"/>
      <c r="PB229" s="135"/>
      <c r="PC229" s="135"/>
      <c r="PD229" s="135"/>
      <c r="PE229" s="135"/>
      <c r="PF229" s="135"/>
      <c r="PG229" s="135"/>
      <c r="PH229" s="135"/>
      <c r="PI229" s="135"/>
      <c r="PJ229" s="135"/>
      <c r="PK229" s="135"/>
      <c r="PL229" s="135"/>
      <c r="PM229" s="135"/>
      <c r="PN229" s="135"/>
      <c r="PO229" s="135"/>
      <c r="PP229" s="135"/>
      <c r="PQ229" s="135"/>
      <c r="PR229" s="135"/>
      <c r="PS229" s="135"/>
      <c r="PT229" s="135"/>
      <c r="PU229" s="135"/>
      <c r="PV229" s="135"/>
      <c r="PW229" s="135"/>
      <c r="PX229" s="135"/>
      <c r="PY229" s="135"/>
      <c r="PZ229" s="135"/>
      <c r="QA229" s="135"/>
      <c r="QB229" s="135"/>
      <c r="QC229" s="135"/>
      <c r="QD229" s="199"/>
      <c r="QE229" s="135"/>
      <c r="QF229" s="135"/>
      <c r="QG229" s="135"/>
      <c r="QH229" s="135"/>
      <c r="QI229" s="135"/>
      <c r="QJ229" s="135"/>
      <c r="QK229" s="135"/>
      <c r="QL229" s="135"/>
      <c r="QM229" s="135"/>
      <c r="QN229" s="135"/>
      <c r="QO229" s="135"/>
      <c r="QP229" s="135"/>
      <c r="QQ229" s="135"/>
      <c r="QR229" s="135"/>
      <c r="QS229" s="135"/>
      <c r="QT229" s="135"/>
      <c r="QU229" s="135"/>
      <c r="QV229" s="135"/>
      <c r="QW229" s="135"/>
      <c r="QX229" s="135"/>
      <c r="QY229" s="135"/>
      <c r="QZ229" s="135"/>
      <c r="RA229" s="135"/>
      <c r="RB229" s="135"/>
      <c r="RC229" s="135"/>
      <c r="RD229" s="135"/>
      <c r="RE229" s="135"/>
      <c r="RF229" s="135"/>
      <c r="RG229" s="135"/>
      <c r="RH229" s="135"/>
      <c r="RI229" s="135"/>
      <c r="RJ229" s="135"/>
      <c r="RK229" s="135"/>
      <c r="RL229" s="135"/>
      <c r="RM229" s="135"/>
      <c r="RN229" s="135"/>
      <c r="RO229" s="135"/>
      <c r="RP229" s="135"/>
      <c r="RQ229" s="135"/>
      <c r="SY229" s="95"/>
      <c r="SZ229" s="95"/>
    </row>
    <row r="230" spans="252:520">
      <c r="IR230" s="267"/>
      <c r="IS230" s="267"/>
      <c r="IT230" s="267"/>
      <c r="IU230" s="147"/>
      <c r="IV230" s="147"/>
      <c r="IW230" s="147"/>
      <c r="IX230" s="147"/>
      <c r="IY230" s="147"/>
      <c r="IZ230" s="147"/>
      <c r="JA230" s="147"/>
      <c r="JB230" s="147"/>
      <c r="JC230" s="148"/>
      <c r="JD230" s="148"/>
      <c r="JE230" s="147"/>
      <c r="JF230" s="147"/>
      <c r="JG230" s="147"/>
      <c r="JH230" s="147"/>
      <c r="JI230" s="147"/>
      <c r="JJ230" s="147"/>
      <c r="JK230" s="147"/>
      <c r="JL230" s="147"/>
      <c r="JM230" s="147"/>
      <c r="JN230" s="147"/>
      <c r="JO230" s="147"/>
      <c r="JP230" s="147"/>
      <c r="JQ230" s="147"/>
      <c r="JR230" s="147"/>
      <c r="JS230" s="147"/>
      <c r="JT230" s="147"/>
      <c r="JU230" s="147"/>
      <c r="JV230" s="147"/>
      <c r="JW230" s="147"/>
      <c r="JX230" s="147"/>
      <c r="JY230" s="147"/>
      <c r="JZ230" s="147"/>
      <c r="KA230" s="147"/>
      <c r="KB230" s="147"/>
      <c r="KC230" s="147"/>
      <c r="KD230" s="147"/>
      <c r="KE230" s="147"/>
      <c r="KF230" s="147"/>
      <c r="KG230" s="147"/>
      <c r="KH230" s="147"/>
      <c r="KI230" s="147"/>
      <c r="KJ230" s="147"/>
      <c r="KK230" s="147"/>
      <c r="KL230" s="147"/>
      <c r="KM230" s="147"/>
      <c r="KN230" s="147"/>
      <c r="KO230" s="147"/>
      <c r="KP230" s="147"/>
      <c r="KQ230" s="147"/>
      <c r="KR230" s="147"/>
      <c r="KS230" s="147"/>
      <c r="KT230" s="147"/>
      <c r="KU230" s="147"/>
      <c r="KV230" s="147"/>
      <c r="KW230" s="147"/>
      <c r="KX230" s="147"/>
      <c r="KY230" s="147"/>
      <c r="KZ230" s="147"/>
      <c r="LA230" s="147"/>
      <c r="LB230" s="147"/>
      <c r="LC230" s="147"/>
      <c r="LD230" s="147"/>
      <c r="LE230" s="147"/>
      <c r="LF230" s="147"/>
      <c r="LG230" s="147"/>
      <c r="LH230" s="147"/>
      <c r="LI230" s="147"/>
      <c r="LJ230" s="147"/>
      <c r="LK230" s="147"/>
      <c r="LL230" s="147"/>
      <c r="LM230" s="147"/>
      <c r="LN230" s="147"/>
      <c r="LO230" s="147"/>
      <c r="LP230" s="147"/>
      <c r="LQ230" s="195"/>
      <c r="LR230" s="147"/>
      <c r="LS230" s="147"/>
      <c r="LT230" s="147"/>
      <c r="LU230" s="147"/>
      <c r="LV230" s="147"/>
      <c r="LW230" s="147"/>
      <c r="LX230" s="147"/>
      <c r="LY230" s="147"/>
      <c r="LZ230" s="147"/>
      <c r="MA230" s="147"/>
      <c r="MB230" s="147"/>
      <c r="MC230" s="147"/>
      <c r="MD230" s="147"/>
      <c r="ME230" s="147"/>
      <c r="MF230" s="147"/>
      <c r="MG230" s="147"/>
      <c r="MH230" s="147"/>
      <c r="MI230" s="147"/>
      <c r="MJ230" s="147"/>
      <c r="MK230" s="147"/>
      <c r="ML230" s="147"/>
      <c r="MM230" s="147"/>
      <c r="MN230" s="147"/>
      <c r="MO230" s="147"/>
      <c r="MP230" s="147"/>
      <c r="MQ230" s="147"/>
      <c r="MR230" s="147"/>
      <c r="MS230" s="147"/>
      <c r="MT230" s="147"/>
      <c r="MU230" s="147"/>
      <c r="MV230" s="147"/>
      <c r="MW230" s="147"/>
      <c r="MX230" s="147"/>
      <c r="MY230" s="147"/>
      <c r="MZ230" s="147"/>
      <c r="NA230" s="182"/>
      <c r="NB230" s="147"/>
      <c r="NC230" s="147"/>
      <c r="ND230" s="147"/>
      <c r="NE230" s="272"/>
      <c r="NF230" s="272"/>
      <c r="NG230" s="272"/>
      <c r="NH230" s="135"/>
      <c r="NI230" s="135"/>
      <c r="NJ230" s="135"/>
      <c r="NK230" s="135"/>
      <c r="NL230" s="135"/>
      <c r="NM230" s="135"/>
      <c r="NN230" s="135"/>
      <c r="NO230" s="135"/>
      <c r="NP230" s="134"/>
      <c r="NQ230" s="134"/>
      <c r="NR230" s="135"/>
      <c r="NS230" s="135"/>
      <c r="NT230" s="135"/>
      <c r="NU230" s="135"/>
      <c r="NV230" s="135"/>
      <c r="NW230" s="135"/>
      <c r="NX230" s="135"/>
      <c r="NY230" s="135"/>
      <c r="NZ230" s="135"/>
      <c r="OA230" s="135"/>
      <c r="OB230" s="135"/>
      <c r="OC230" s="135"/>
      <c r="OD230" s="135"/>
      <c r="OE230" s="135"/>
      <c r="OF230" s="135"/>
      <c r="OG230" s="135"/>
      <c r="OH230" s="135"/>
      <c r="OI230" s="135"/>
      <c r="OJ230" s="135"/>
      <c r="OK230" s="135"/>
      <c r="OL230" s="135"/>
      <c r="OM230" s="135"/>
      <c r="ON230" s="135"/>
      <c r="OO230" s="135"/>
      <c r="OP230" s="135"/>
      <c r="OQ230" s="135"/>
      <c r="OR230" s="135"/>
      <c r="OS230" s="135"/>
      <c r="OT230" s="135"/>
      <c r="OU230" s="135"/>
      <c r="OV230" s="135"/>
      <c r="OW230" s="135"/>
      <c r="OX230" s="135"/>
      <c r="OY230" s="135"/>
      <c r="OZ230" s="135"/>
      <c r="PA230" s="135"/>
      <c r="PB230" s="135"/>
      <c r="PC230" s="135"/>
      <c r="PD230" s="135"/>
      <c r="PE230" s="135"/>
      <c r="PF230" s="135"/>
      <c r="PG230" s="135"/>
      <c r="PH230" s="135"/>
      <c r="PI230" s="135"/>
      <c r="PJ230" s="135"/>
      <c r="PK230" s="135"/>
      <c r="PL230" s="135"/>
      <c r="PM230" s="135"/>
      <c r="PN230" s="135"/>
      <c r="PO230" s="135"/>
      <c r="PP230" s="135"/>
      <c r="PQ230" s="135"/>
      <c r="PR230" s="135"/>
      <c r="PS230" s="135"/>
      <c r="PT230" s="135"/>
      <c r="PU230" s="135"/>
      <c r="PV230" s="135"/>
      <c r="PW230" s="135"/>
      <c r="PX230" s="135"/>
      <c r="PY230" s="135"/>
      <c r="PZ230" s="135"/>
      <c r="QA230" s="135"/>
      <c r="QB230" s="135"/>
      <c r="QC230" s="135"/>
      <c r="QD230" s="199"/>
      <c r="QE230" s="135"/>
      <c r="QF230" s="135"/>
      <c r="QG230" s="135"/>
      <c r="QH230" s="135"/>
      <c r="QI230" s="135"/>
      <c r="QJ230" s="135"/>
      <c r="QK230" s="135"/>
      <c r="QL230" s="135"/>
      <c r="QM230" s="135"/>
      <c r="QN230" s="135"/>
      <c r="QO230" s="135"/>
      <c r="QP230" s="135"/>
      <c r="QQ230" s="135"/>
      <c r="QR230" s="135"/>
      <c r="QS230" s="135"/>
      <c r="QT230" s="135"/>
      <c r="QU230" s="135"/>
      <c r="QV230" s="135"/>
      <c r="QW230" s="135"/>
      <c r="QX230" s="135"/>
      <c r="QY230" s="135"/>
      <c r="QZ230" s="135"/>
      <c r="RA230" s="135"/>
      <c r="RB230" s="135"/>
      <c r="RC230" s="135"/>
      <c r="RD230" s="135"/>
      <c r="RE230" s="135"/>
      <c r="RF230" s="135"/>
      <c r="RG230" s="135"/>
      <c r="RH230" s="135"/>
      <c r="RI230" s="135"/>
      <c r="RJ230" s="135"/>
      <c r="RK230" s="135"/>
      <c r="RL230" s="135"/>
      <c r="RM230" s="135"/>
      <c r="RN230" s="135"/>
      <c r="RO230" s="135"/>
      <c r="RP230" s="135"/>
      <c r="RQ230" s="135"/>
      <c r="SY230" s="95"/>
      <c r="SZ230" s="95"/>
    </row>
    <row r="231" spans="252:520">
      <c r="IR231" s="267"/>
      <c r="IS231" s="267"/>
      <c r="IT231" s="267"/>
      <c r="IU231" s="147"/>
      <c r="IV231" s="147"/>
      <c r="IW231" s="147"/>
      <c r="IX231" s="147"/>
      <c r="IY231" s="147"/>
      <c r="IZ231" s="147"/>
      <c r="JA231" s="147"/>
      <c r="JB231" s="147"/>
      <c r="JC231" s="148"/>
      <c r="JD231" s="148"/>
      <c r="JE231" s="147"/>
      <c r="JF231" s="147"/>
      <c r="JG231" s="147"/>
      <c r="JH231" s="147"/>
      <c r="JI231" s="147"/>
      <c r="JJ231" s="147"/>
      <c r="JK231" s="147"/>
      <c r="JL231" s="147"/>
      <c r="JM231" s="147"/>
      <c r="JN231" s="147"/>
      <c r="JO231" s="147"/>
      <c r="JP231" s="147"/>
      <c r="JQ231" s="147"/>
      <c r="JR231" s="147"/>
      <c r="JS231" s="147"/>
      <c r="JT231" s="147"/>
      <c r="JU231" s="147"/>
      <c r="JV231" s="147"/>
      <c r="JW231" s="147"/>
      <c r="JX231" s="147"/>
      <c r="JY231" s="147"/>
      <c r="JZ231" s="147"/>
      <c r="KA231" s="147"/>
      <c r="KB231" s="147"/>
      <c r="KC231" s="147"/>
      <c r="KD231" s="147"/>
      <c r="KE231" s="147"/>
      <c r="KF231" s="147"/>
      <c r="KG231" s="147"/>
      <c r="KH231" s="147"/>
      <c r="KI231" s="147"/>
      <c r="KJ231" s="147"/>
      <c r="KK231" s="147"/>
      <c r="KL231" s="147"/>
      <c r="KM231" s="147"/>
      <c r="KN231" s="147"/>
      <c r="KO231" s="147"/>
      <c r="KP231" s="147"/>
      <c r="KQ231" s="147"/>
      <c r="KR231" s="147"/>
      <c r="KS231" s="147"/>
      <c r="KT231" s="147"/>
      <c r="KU231" s="147"/>
      <c r="KV231" s="147"/>
      <c r="KW231" s="147"/>
      <c r="KX231" s="147"/>
      <c r="KY231" s="147"/>
      <c r="KZ231" s="147"/>
      <c r="LA231" s="147"/>
      <c r="LB231" s="147"/>
      <c r="LC231" s="147"/>
      <c r="LD231" s="147"/>
      <c r="LE231" s="147"/>
      <c r="LF231" s="147"/>
      <c r="LG231" s="147"/>
      <c r="LH231" s="147"/>
      <c r="LI231" s="147"/>
      <c r="LJ231" s="147"/>
      <c r="LK231" s="147"/>
      <c r="LL231" s="147"/>
      <c r="LM231" s="147"/>
      <c r="LN231" s="147"/>
      <c r="LO231" s="147"/>
      <c r="LP231" s="147"/>
      <c r="LQ231" s="195"/>
      <c r="LR231" s="147"/>
      <c r="LS231" s="147"/>
      <c r="LT231" s="147"/>
      <c r="LU231" s="147"/>
      <c r="LV231" s="147"/>
      <c r="LW231" s="147"/>
      <c r="LX231" s="147"/>
      <c r="LY231" s="147"/>
      <c r="LZ231" s="147"/>
      <c r="MA231" s="147"/>
      <c r="MB231" s="147"/>
      <c r="MC231" s="147"/>
      <c r="MD231" s="147"/>
      <c r="ME231" s="147"/>
      <c r="MF231" s="147"/>
      <c r="MG231" s="147"/>
      <c r="MH231" s="147"/>
      <c r="MI231" s="147"/>
      <c r="MJ231" s="147"/>
      <c r="MK231" s="147"/>
      <c r="ML231" s="147"/>
      <c r="MM231" s="147"/>
      <c r="MN231" s="147"/>
      <c r="MO231" s="147"/>
      <c r="MP231" s="147"/>
      <c r="MQ231" s="147"/>
      <c r="MR231" s="147"/>
      <c r="MS231" s="147"/>
      <c r="MT231" s="147"/>
      <c r="MU231" s="147"/>
      <c r="MV231" s="147"/>
      <c r="MW231" s="147"/>
      <c r="MX231" s="147"/>
      <c r="MY231" s="147"/>
      <c r="MZ231" s="147"/>
      <c r="NA231" s="182"/>
      <c r="NB231" s="147"/>
      <c r="NC231" s="147"/>
      <c r="ND231" s="147"/>
      <c r="NE231" s="272"/>
      <c r="NF231" s="272"/>
      <c r="NG231" s="272"/>
      <c r="NH231" s="135"/>
      <c r="NI231" s="135"/>
      <c r="NJ231" s="135"/>
      <c r="NK231" s="135"/>
      <c r="NL231" s="135"/>
      <c r="NM231" s="135"/>
      <c r="NN231" s="135"/>
      <c r="NO231" s="135"/>
      <c r="NP231" s="134"/>
      <c r="NQ231" s="134"/>
      <c r="NR231" s="135"/>
      <c r="NS231" s="135"/>
      <c r="NT231" s="135"/>
      <c r="NU231" s="135"/>
      <c r="NV231" s="135"/>
      <c r="NW231" s="135"/>
      <c r="NX231" s="135"/>
      <c r="NY231" s="135"/>
      <c r="NZ231" s="135"/>
      <c r="OA231" s="135"/>
      <c r="OB231" s="135"/>
      <c r="OC231" s="135"/>
      <c r="OD231" s="135"/>
      <c r="OE231" s="135"/>
      <c r="OF231" s="135"/>
      <c r="OG231" s="135"/>
      <c r="OH231" s="135"/>
      <c r="OI231" s="135"/>
      <c r="OJ231" s="135"/>
      <c r="OK231" s="135"/>
      <c r="OL231" s="135"/>
      <c r="OM231" s="135"/>
      <c r="ON231" s="135"/>
      <c r="OO231" s="135"/>
      <c r="OP231" s="135"/>
      <c r="OQ231" s="135"/>
      <c r="OR231" s="135"/>
      <c r="OS231" s="135"/>
      <c r="OT231" s="135"/>
      <c r="OU231" s="135"/>
      <c r="OV231" s="135"/>
      <c r="OW231" s="135"/>
      <c r="OX231" s="135"/>
      <c r="OY231" s="135"/>
      <c r="OZ231" s="135"/>
      <c r="PA231" s="135"/>
      <c r="PB231" s="135"/>
      <c r="PC231" s="135"/>
      <c r="PD231" s="135"/>
      <c r="PE231" s="135"/>
      <c r="PF231" s="135"/>
      <c r="PG231" s="135"/>
      <c r="PH231" s="135"/>
      <c r="PI231" s="135"/>
      <c r="PJ231" s="135"/>
      <c r="PK231" s="135"/>
      <c r="PL231" s="135"/>
      <c r="PM231" s="135"/>
      <c r="PN231" s="135"/>
      <c r="PO231" s="135"/>
      <c r="PP231" s="135"/>
      <c r="PQ231" s="135"/>
      <c r="PR231" s="135"/>
      <c r="PS231" s="135"/>
      <c r="PT231" s="135"/>
      <c r="PU231" s="135"/>
      <c r="PV231" s="135"/>
      <c r="PW231" s="135"/>
      <c r="PX231" s="135"/>
      <c r="PY231" s="135"/>
      <c r="PZ231" s="135"/>
      <c r="QA231" s="135"/>
      <c r="QB231" s="135"/>
      <c r="QC231" s="135"/>
      <c r="QD231" s="199"/>
      <c r="QE231" s="135"/>
      <c r="QF231" s="135"/>
      <c r="QG231" s="135"/>
      <c r="QH231" s="135"/>
      <c r="QI231" s="135"/>
      <c r="QJ231" s="135"/>
      <c r="QK231" s="135"/>
      <c r="QL231" s="135"/>
      <c r="QM231" s="135"/>
      <c r="QN231" s="135"/>
      <c r="QO231" s="135"/>
      <c r="QP231" s="135"/>
      <c r="QQ231" s="135"/>
      <c r="QR231" s="135"/>
      <c r="QS231" s="135"/>
      <c r="QT231" s="135"/>
      <c r="QU231" s="135"/>
      <c r="QV231" s="135"/>
      <c r="QW231" s="135"/>
      <c r="QX231" s="135"/>
      <c r="QY231" s="135"/>
      <c r="QZ231" s="135"/>
      <c r="RA231" s="135"/>
      <c r="RB231" s="135"/>
      <c r="RC231" s="135"/>
      <c r="RD231" s="135"/>
      <c r="RE231" s="135"/>
      <c r="RF231" s="135"/>
      <c r="RG231" s="135"/>
      <c r="RH231" s="135"/>
      <c r="RI231" s="135"/>
      <c r="RJ231" s="135"/>
      <c r="RK231" s="135"/>
      <c r="RL231" s="135"/>
      <c r="RM231" s="135"/>
      <c r="RN231" s="135"/>
      <c r="RO231" s="135"/>
      <c r="RP231" s="135"/>
      <c r="RQ231" s="135"/>
      <c r="SY231" s="95"/>
      <c r="SZ231" s="95"/>
    </row>
    <row r="232" spans="252:520">
      <c r="IR232" s="267"/>
      <c r="IS232" s="267"/>
      <c r="IT232" s="267"/>
      <c r="IU232" s="147"/>
      <c r="IV232" s="147"/>
      <c r="IW232" s="147"/>
      <c r="IX232" s="147"/>
      <c r="IY232" s="147"/>
      <c r="IZ232" s="147"/>
      <c r="JA232" s="147"/>
      <c r="JB232" s="147"/>
      <c r="JC232" s="148"/>
      <c r="JD232" s="148"/>
      <c r="JE232" s="147"/>
      <c r="JF232" s="147"/>
      <c r="JG232" s="147"/>
      <c r="JH232" s="147"/>
      <c r="JI232" s="147"/>
      <c r="JJ232" s="147"/>
      <c r="JK232" s="147"/>
      <c r="JL232" s="147"/>
      <c r="JM232" s="147"/>
      <c r="JN232" s="147"/>
      <c r="JO232" s="147"/>
      <c r="JP232" s="147"/>
      <c r="JQ232" s="147"/>
      <c r="JR232" s="147"/>
      <c r="JS232" s="147"/>
      <c r="JT232" s="147"/>
      <c r="JU232" s="147"/>
      <c r="JV232" s="147"/>
      <c r="JW232" s="147"/>
      <c r="JX232" s="147"/>
      <c r="JY232" s="147"/>
      <c r="JZ232" s="147"/>
      <c r="KA232" s="147"/>
      <c r="KB232" s="147"/>
      <c r="KC232" s="147"/>
      <c r="KD232" s="147"/>
      <c r="KE232" s="147"/>
      <c r="KF232" s="147"/>
      <c r="KG232" s="147"/>
      <c r="KH232" s="147"/>
      <c r="KI232" s="147"/>
      <c r="KJ232" s="147"/>
      <c r="KK232" s="147"/>
      <c r="KL232" s="147"/>
      <c r="KM232" s="147"/>
      <c r="KN232" s="147"/>
      <c r="KO232" s="147"/>
      <c r="KP232" s="147"/>
      <c r="KQ232" s="147"/>
      <c r="KR232" s="147"/>
      <c r="KS232" s="147"/>
      <c r="KT232" s="147"/>
      <c r="KU232" s="147"/>
      <c r="KV232" s="147"/>
      <c r="KW232" s="147"/>
      <c r="KX232" s="147"/>
      <c r="KY232" s="147"/>
      <c r="KZ232" s="147"/>
      <c r="LA232" s="147"/>
      <c r="LB232" s="147"/>
      <c r="LC232" s="147"/>
      <c r="LD232" s="147"/>
      <c r="LE232" s="147"/>
      <c r="LF232" s="147"/>
      <c r="LG232" s="147"/>
      <c r="LH232" s="147"/>
      <c r="LI232" s="147"/>
      <c r="LJ232" s="147"/>
      <c r="LK232" s="147"/>
      <c r="LL232" s="147"/>
      <c r="LM232" s="147"/>
      <c r="LN232" s="147"/>
      <c r="LO232" s="147"/>
      <c r="LP232" s="147"/>
      <c r="LQ232" s="195"/>
      <c r="LR232" s="147"/>
      <c r="LS232" s="147"/>
      <c r="LT232" s="147"/>
      <c r="LU232" s="147"/>
      <c r="LV232" s="147"/>
      <c r="LW232" s="147"/>
      <c r="LX232" s="147"/>
      <c r="LY232" s="147"/>
      <c r="LZ232" s="147"/>
      <c r="MA232" s="147"/>
      <c r="MB232" s="147"/>
      <c r="MC232" s="147"/>
      <c r="MD232" s="147"/>
      <c r="ME232" s="147"/>
      <c r="MF232" s="147"/>
      <c r="MG232" s="147"/>
      <c r="MH232" s="147"/>
      <c r="MI232" s="147"/>
      <c r="MJ232" s="147"/>
      <c r="MK232" s="147"/>
      <c r="ML232" s="147"/>
      <c r="MM232" s="147"/>
      <c r="MN232" s="147"/>
      <c r="MO232" s="147"/>
      <c r="MP232" s="147"/>
      <c r="MQ232" s="147"/>
      <c r="MR232" s="147"/>
      <c r="MS232" s="147"/>
      <c r="MT232" s="147"/>
      <c r="MU232" s="147"/>
      <c r="MV232" s="147"/>
      <c r="MW232" s="147"/>
      <c r="MX232" s="147"/>
      <c r="MY232" s="147"/>
      <c r="MZ232" s="147"/>
      <c r="NA232" s="182"/>
      <c r="NB232" s="147"/>
      <c r="NC232" s="147"/>
      <c r="ND232" s="147"/>
      <c r="NE232" s="272"/>
      <c r="NF232" s="272"/>
      <c r="NG232" s="272"/>
      <c r="NH232" s="135"/>
      <c r="NI232" s="135"/>
      <c r="NJ232" s="135"/>
      <c r="NK232" s="135"/>
      <c r="NL232" s="135"/>
      <c r="NM232" s="135"/>
      <c r="NN232" s="135"/>
      <c r="NO232" s="135"/>
      <c r="NP232" s="134"/>
      <c r="NQ232" s="134"/>
      <c r="NR232" s="135"/>
      <c r="NS232" s="135"/>
      <c r="NT232" s="135"/>
      <c r="NU232" s="135"/>
      <c r="NV232" s="135"/>
      <c r="NW232" s="135"/>
      <c r="NX232" s="135"/>
      <c r="NY232" s="135"/>
      <c r="NZ232" s="135"/>
      <c r="OA232" s="135"/>
      <c r="OB232" s="135"/>
      <c r="OC232" s="135"/>
      <c r="OD232" s="135"/>
      <c r="OE232" s="135"/>
      <c r="OF232" s="135"/>
      <c r="OG232" s="135"/>
      <c r="OH232" s="135"/>
      <c r="OI232" s="135"/>
      <c r="OJ232" s="135"/>
      <c r="OK232" s="135"/>
      <c r="OL232" s="135"/>
      <c r="OM232" s="135"/>
      <c r="ON232" s="135"/>
      <c r="OO232" s="135"/>
      <c r="OP232" s="135"/>
      <c r="OQ232" s="135"/>
      <c r="OR232" s="135"/>
      <c r="OS232" s="135"/>
      <c r="OT232" s="135"/>
      <c r="OU232" s="135"/>
      <c r="OV232" s="135"/>
      <c r="OW232" s="135"/>
      <c r="OX232" s="135"/>
      <c r="OY232" s="135"/>
      <c r="OZ232" s="135"/>
      <c r="PA232" s="135"/>
      <c r="PB232" s="135"/>
      <c r="PC232" s="135"/>
      <c r="PD232" s="135"/>
      <c r="PE232" s="135"/>
      <c r="PF232" s="135"/>
      <c r="PG232" s="135"/>
      <c r="PH232" s="135"/>
      <c r="PI232" s="135"/>
      <c r="PJ232" s="135"/>
      <c r="PK232" s="135"/>
      <c r="PL232" s="135"/>
      <c r="PM232" s="135"/>
      <c r="PN232" s="135"/>
      <c r="PO232" s="135"/>
      <c r="PP232" s="135"/>
      <c r="PQ232" s="135"/>
      <c r="PR232" s="135"/>
      <c r="PS232" s="135"/>
      <c r="PT232" s="135"/>
      <c r="PU232" s="135"/>
      <c r="PV232" s="135"/>
      <c r="PW232" s="135"/>
      <c r="PX232" s="135"/>
      <c r="PY232" s="135"/>
      <c r="PZ232" s="135"/>
      <c r="QA232" s="135"/>
      <c r="QB232" s="135"/>
      <c r="QC232" s="135"/>
      <c r="QD232" s="199"/>
      <c r="QE232" s="135"/>
      <c r="QF232" s="135"/>
      <c r="QG232" s="135"/>
      <c r="QH232" s="135"/>
      <c r="QI232" s="135"/>
      <c r="QJ232" s="135"/>
      <c r="QK232" s="135"/>
      <c r="QL232" s="135"/>
      <c r="QM232" s="135"/>
      <c r="QN232" s="135"/>
      <c r="QO232" s="135"/>
      <c r="QP232" s="135"/>
      <c r="QQ232" s="135"/>
      <c r="QR232" s="135"/>
      <c r="QS232" s="135"/>
      <c r="QT232" s="135"/>
      <c r="QU232" s="135"/>
      <c r="QV232" s="135"/>
      <c r="QW232" s="135"/>
      <c r="QX232" s="135"/>
      <c r="QY232" s="135"/>
      <c r="QZ232" s="135"/>
      <c r="RA232" s="135"/>
      <c r="RB232" s="135"/>
      <c r="RC232" s="135"/>
      <c r="RD232" s="135"/>
      <c r="RE232" s="135"/>
      <c r="RF232" s="135"/>
      <c r="RG232" s="135"/>
      <c r="RH232" s="135"/>
      <c r="RI232" s="135"/>
      <c r="RJ232" s="135"/>
      <c r="RK232" s="135"/>
      <c r="RL232" s="135"/>
      <c r="RM232" s="135"/>
      <c r="RN232" s="135"/>
      <c r="RO232" s="135"/>
      <c r="RP232" s="135"/>
      <c r="RQ232" s="135"/>
      <c r="SY232" s="95"/>
      <c r="SZ232" s="95"/>
    </row>
    <row r="233" spans="252:520">
      <c r="IR233" s="267"/>
      <c r="IS233" s="267"/>
      <c r="IT233" s="267"/>
      <c r="IU233" s="147"/>
      <c r="IV233" s="147"/>
      <c r="IW233" s="147"/>
      <c r="IX233" s="147"/>
      <c r="IY233" s="147"/>
      <c r="IZ233" s="147"/>
      <c r="JA233" s="147"/>
      <c r="JB233" s="147"/>
      <c r="JC233" s="148"/>
      <c r="JD233" s="148"/>
      <c r="JE233" s="147"/>
      <c r="JF233" s="147"/>
      <c r="JG233" s="147"/>
      <c r="JH233" s="147"/>
      <c r="JI233" s="147"/>
      <c r="JJ233" s="147"/>
      <c r="JK233" s="147"/>
      <c r="JL233" s="147"/>
      <c r="JM233" s="147"/>
      <c r="JN233" s="147"/>
      <c r="JO233" s="147"/>
      <c r="JP233" s="147"/>
      <c r="JQ233" s="147"/>
      <c r="JR233" s="147"/>
      <c r="JS233" s="147"/>
      <c r="JT233" s="147"/>
      <c r="JU233" s="147"/>
      <c r="JV233" s="147"/>
      <c r="JW233" s="147"/>
      <c r="JX233" s="147"/>
      <c r="JY233" s="147"/>
      <c r="JZ233" s="147"/>
      <c r="KA233" s="147"/>
      <c r="KB233" s="147"/>
      <c r="KC233" s="147"/>
      <c r="KD233" s="147"/>
      <c r="KE233" s="147"/>
      <c r="KF233" s="147"/>
      <c r="KG233" s="147"/>
      <c r="KH233" s="147"/>
      <c r="KI233" s="147"/>
      <c r="KJ233" s="147"/>
      <c r="KK233" s="147"/>
      <c r="KL233" s="147"/>
      <c r="KM233" s="147"/>
      <c r="KN233" s="147"/>
      <c r="KO233" s="147"/>
      <c r="KP233" s="147"/>
      <c r="KQ233" s="147"/>
      <c r="KR233" s="147"/>
      <c r="KS233" s="147"/>
      <c r="KT233" s="147"/>
      <c r="KU233" s="147"/>
      <c r="KV233" s="147"/>
      <c r="KW233" s="147"/>
      <c r="KX233" s="147"/>
      <c r="KY233" s="147"/>
      <c r="KZ233" s="147"/>
      <c r="LA233" s="147"/>
      <c r="LB233" s="147"/>
      <c r="LC233" s="147"/>
      <c r="LD233" s="147"/>
      <c r="LE233" s="147"/>
      <c r="LF233" s="147"/>
      <c r="LG233" s="147"/>
      <c r="LH233" s="147"/>
      <c r="LI233" s="147"/>
      <c r="LJ233" s="147"/>
      <c r="LK233" s="147"/>
      <c r="LL233" s="147"/>
      <c r="LM233" s="147"/>
      <c r="LN233" s="147"/>
      <c r="LO233" s="147"/>
      <c r="LP233" s="147"/>
      <c r="LQ233" s="195"/>
      <c r="LR233" s="147"/>
      <c r="LS233" s="147"/>
      <c r="LT233" s="147"/>
      <c r="LU233" s="147"/>
      <c r="LV233" s="147"/>
      <c r="LW233" s="147"/>
      <c r="LX233" s="147"/>
      <c r="LY233" s="147"/>
      <c r="LZ233" s="147"/>
      <c r="MA233" s="147"/>
      <c r="MB233" s="147"/>
      <c r="MC233" s="147"/>
      <c r="MD233" s="147"/>
      <c r="ME233" s="147"/>
      <c r="MF233" s="147"/>
      <c r="MG233" s="147"/>
      <c r="MH233" s="147"/>
      <c r="MI233" s="147"/>
      <c r="MJ233" s="147"/>
      <c r="MK233" s="147"/>
      <c r="ML233" s="147"/>
      <c r="MM233" s="147"/>
      <c r="MN233" s="147"/>
      <c r="MO233" s="147"/>
      <c r="MP233" s="147"/>
      <c r="MQ233" s="147"/>
      <c r="MR233" s="147"/>
      <c r="MS233" s="147"/>
      <c r="MT233" s="147"/>
      <c r="MU233" s="147"/>
      <c r="MV233" s="147"/>
      <c r="MW233" s="147"/>
      <c r="MX233" s="147"/>
      <c r="MY233" s="147"/>
      <c r="MZ233" s="147"/>
      <c r="NA233" s="182"/>
      <c r="NB233" s="147"/>
      <c r="NC233" s="147"/>
      <c r="ND233" s="147"/>
      <c r="NE233" s="272"/>
      <c r="NF233" s="272"/>
      <c r="NG233" s="272"/>
      <c r="NH233" s="135"/>
      <c r="NI233" s="135"/>
      <c r="NJ233" s="135"/>
      <c r="NK233" s="135"/>
      <c r="NL233" s="135"/>
      <c r="NM233" s="135"/>
      <c r="NN233" s="135"/>
      <c r="NO233" s="135"/>
      <c r="NP233" s="134"/>
      <c r="NQ233" s="134"/>
      <c r="NR233" s="135"/>
      <c r="NS233" s="135"/>
      <c r="NT233" s="135"/>
      <c r="NU233" s="135"/>
      <c r="NV233" s="135"/>
      <c r="NW233" s="135"/>
      <c r="NX233" s="135"/>
      <c r="NY233" s="135"/>
      <c r="NZ233" s="135"/>
      <c r="OA233" s="135"/>
      <c r="OB233" s="135"/>
      <c r="OC233" s="135"/>
      <c r="OD233" s="135"/>
      <c r="OE233" s="135"/>
      <c r="OF233" s="135"/>
      <c r="OG233" s="135"/>
      <c r="OH233" s="135"/>
      <c r="OI233" s="135"/>
      <c r="OJ233" s="135"/>
      <c r="OK233" s="135"/>
      <c r="OL233" s="135"/>
      <c r="OM233" s="135"/>
      <c r="ON233" s="135"/>
      <c r="OO233" s="135"/>
      <c r="OP233" s="135"/>
      <c r="OQ233" s="135"/>
      <c r="OR233" s="135"/>
      <c r="OS233" s="135"/>
      <c r="OT233" s="135"/>
      <c r="OU233" s="135"/>
      <c r="OV233" s="135"/>
      <c r="OW233" s="135"/>
      <c r="OX233" s="135"/>
      <c r="OY233" s="135"/>
      <c r="OZ233" s="135"/>
      <c r="PA233" s="135"/>
      <c r="PB233" s="135"/>
      <c r="PC233" s="135"/>
      <c r="PD233" s="135"/>
      <c r="PE233" s="135"/>
      <c r="PF233" s="135"/>
      <c r="PG233" s="135"/>
      <c r="PH233" s="135"/>
      <c r="PI233" s="135"/>
      <c r="PJ233" s="135"/>
      <c r="PK233" s="135"/>
      <c r="PL233" s="135"/>
      <c r="PM233" s="135"/>
      <c r="PN233" s="135"/>
      <c r="PO233" s="135"/>
      <c r="PP233" s="135"/>
      <c r="PQ233" s="135"/>
      <c r="PR233" s="135"/>
      <c r="PS233" s="135"/>
      <c r="PT233" s="135"/>
      <c r="PU233" s="135"/>
      <c r="PV233" s="135"/>
      <c r="PW233" s="135"/>
      <c r="PX233" s="135"/>
      <c r="PY233" s="135"/>
      <c r="PZ233" s="135"/>
      <c r="QA233" s="135"/>
      <c r="QB233" s="135"/>
      <c r="QC233" s="135"/>
      <c r="QD233" s="199"/>
      <c r="QE233" s="135"/>
      <c r="QF233" s="135"/>
      <c r="QG233" s="135"/>
      <c r="QH233" s="135"/>
      <c r="QI233" s="135"/>
      <c r="QJ233" s="135"/>
      <c r="QK233" s="135"/>
      <c r="QL233" s="135"/>
      <c r="QM233" s="135"/>
      <c r="QN233" s="135"/>
      <c r="QO233" s="135"/>
      <c r="QP233" s="135"/>
      <c r="QQ233" s="135"/>
      <c r="QR233" s="135"/>
      <c r="QS233" s="135"/>
      <c r="QT233" s="135"/>
      <c r="QU233" s="135"/>
      <c r="QV233" s="135"/>
      <c r="QW233" s="135"/>
      <c r="QX233" s="135"/>
      <c r="QY233" s="135"/>
      <c r="QZ233" s="135"/>
      <c r="RA233" s="135"/>
      <c r="RB233" s="135"/>
      <c r="RC233" s="135"/>
      <c r="RD233" s="135"/>
      <c r="RE233" s="135"/>
      <c r="RF233" s="135"/>
      <c r="RG233" s="135"/>
      <c r="RH233" s="135"/>
      <c r="RI233" s="135"/>
      <c r="RJ233" s="135"/>
      <c r="RK233" s="135"/>
      <c r="RL233" s="135"/>
      <c r="RM233" s="135"/>
      <c r="RN233" s="135"/>
      <c r="RO233" s="135"/>
      <c r="RP233" s="135"/>
      <c r="RQ233" s="135"/>
      <c r="SY233" s="95"/>
      <c r="SZ233" s="95"/>
    </row>
    <row r="234" spans="252:520">
      <c r="IR234" s="267"/>
      <c r="IS234" s="267"/>
      <c r="IT234" s="267"/>
      <c r="IU234" s="147"/>
      <c r="IV234" s="147"/>
      <c r="IW234" s="147"/>
      <c r="IX234" s="147"/>
      <c r="IY234" s="147"/>
      <c r="IZ234" s="147"/>
      <c r="JA234" s="147"/>
      <c r="JB234" s="147"/>
      <c r="JC234" s="148"/>
      <c r="JD234" s="148"/>
      <c r="JE234" s="147"/>
      <c r="JF234" s="147"/>
      <c r="JG234" s="147"/>
      <c r="JH234" s="147"/>
      <c r="JI234" s="147"/>
      <c r="JJ234" s="147"/>
      <c r="JK234" s="147"/>
      <c r="JL234" s="147"/>
      <c r="JM234" s="147"/>
      <c r="JN234" s="147"/>
      <c r="JO234" s="147"/>
      <c r="JP234" s="147"/>
      <c r="JQ234" s="147"/>
      <c r="JR234" s="147"/>
      <c r="JS234" s="147"/>
      <c r="JT234" s="147"/>
      <c r="JU234" s="147"/>
      <c r="JV234" s="147"/>
      <c r="JW234" s="147"/>
      <c r="JX234" s="147"/>
      <c r="JY234" s="147"/>
      <c r="JZ234" s="147"/>
      <c r="KA234" s="147"/>
      <c r="KB234" s="147"/>
      <c r="KC234" s="147"/>
      <c r="KD234" s="147"/>
      <c r="KE234" s="147"/>
      <c r="KF234" s="147"/>
      <c r="KG234" s="147"/>
      <c r="KH234" s="147"/>
      <c r="KI234" s="147"/>
      <c r="KJ234" s="147"/>
      <c r="KK234" s="147"/>
      <c r="KL234" s="147"/>
      <c r="KM234" s="147"/>
      <c r="KN234" s="147"/>
      <c r="KO234" s="147"/>
      <c r="KP234" s="147"/>
      <c r="KQ234" s="147"/>
      <c r="KR234" s="147"/>
      <c r="KS234" s="147"/>
      <c r="KT234" s="147"/>
      <c r="KU234" s="147"/>
      <c r="KV234" s="147"/>
      <c r="KW234" s="147"/>
      <c r="KX234" s="147"/>
      <c r="KY234" s="147"/>
      <c r="KZ234" s="147"/>
      <c r="LA234" s="147"/>
      <c r="LB234" s="147"/>
      <c r="LC234" s="147"/>
      <c r="LD234" s="147"/>
      <c r="LE234" s="147"/>
      <c r="LF234" s="147"/>
      <c r="LG234" s="147"/>
      <c r="LH234" s="147"/>
      <c r="LI234" s="147"/>
      <c r="LJ234" s="147"/>
      <c r="LK234" s="147"/>
      <c r="LL234" s="147"/>
      <c r="LM234" s="147"/>
      <c r="LN234" s="147"/>
      <c r="LO234" s="147"/>
      <c r="LP234" s="147"/>
      <c r="LQ234" s="195"/>
      <c r="LR234" s="147"/>
      <c r="LS234" s="147"/>
      <c r="LT234" s="147"/>
      <c r="LU234" s="147"/>
      <c r="LV234" s="147"/>
      <c r="LW234" s="147"/>
      <c r="LX234" s="147"/>
      <c r="LY234" s="147"/>
      <c r="LZ234" s="147"/>
      <c r="MA234" s="147"/>
      <c r="MB234" s="147"/>
      <c r="MC234" s="147"/>
      <c r="MD234" s="147"/>
      <c r="ME234" s="147"/>
      <c r="MF234" s="147"/>
      <c r="MG234" s="147"/>
      <c r="MH234" s="147"/>
      <c r="MI234" s="147"/>
      <c r="MJ234" s="147"/>
      <c r="MK234" s="147"/>
      <c r="ML234" s="147"/>
      <c r="MM234" s="147"/>
      <c r="MN234" s="147"/>
      <c r="MO234" s="147"/>
      <c r="MP234" s="147"/>
      <c r="MQ234" s="147"/>
      <c r="MR234" s="147"/>
      <c r="MS234" s="147"/>
      <c r="MT234" s="147"/>
      <c r="MU234" s="147"/>
      <c r="MV234" s="147"/>
      <c r="MW234" s="147"/>
      <c r="MX234" s="147"/>
      <c r="MY234" s="147"/>
      <c r="MZ234" s="147"/>
      <c r="NA234" s="182"/>
      <c r="NB234" s="147"/>
      <c r="NC234" s="147"/>
      <c r="ND234" s="147"/>
      <c r="NE234" s="272"/>
      <c r="NF234" s="272"/>
      <c r="NG234" s="272"/>
      <c r="NH234" s="135"/>
      <c r="NI234" s="135"/>
      <c r="NJ234" s="135"/>
      <c r="NK234" s="135"/>
      <c r="NL234" s="135"/>
      <c r="NM234" s="135"/>
      <c r="NN234" s="135"/>
      <c r="NO234" s="135"/>
      <c r="NP234" s="134"/>
      <c r="NQ234" s="134"/>
      <c r="NR234" s="135"/>
      <c r="NS234" s="135"/>
      <c r="NT234" s="135"/>
      <c r="NU234" s="135"/>
      <c r="NV234" s="135"/>
      <c r="NW234" s="135"/>
      <c r="NX234" s="135"/>
      <c r="NY234" s="135"/>
      <c r="NZ234" s="135"/>
      <c r="OA234" s="135"/>
      <c r="OB234" s="135"/>
      <c r="OC234" s="135"/>
      <c r="OD234" s="135"/>
      <c r="OE234" s="135"/>
      <c r="OF234" s="135"/>
      <c r="OG234" s="135"/>
      <c r="OH234" s="135"/>
      <c r="OI234" s="135"/>
      <c r="OJ234" s="135"/>
      <c r="OK234" s="135"/>
      <c r="OL234" s="135"/>
      <c r="OM234" s="135"/>
      <c r="ON234" s="135"/>
      <c r="OO234" s="135"/>
      <c r="OP234" s="135"/>
      <c r="OQ234" s="135"/>
      <c r="OR234" s="135"/>
      <c r="OS234" s="135"/>
      <c r="OT234" s="135"/>
      <c r="OU234" s="135"/>
      <c r="OV234" s="135"/>
      <c r="OW234" s="135"/>
      <c r="OX234" s="135"/>
      <c r="OY234" s="135"/>
      <c r="OZ234" s="135"/>
      <c r="PA234" s="135"/>
      <c r="PB234" s="135"/>
      <c r="PC234" s="135"/>
      <c r="PD234" s="135"/>
      <c r="PE234" s="135"/>
      <c r="PF234" s="135"/>
      <c r="PG234" s="135"/>
      <c r="PH234" s="135"/>
      <c r="PI234" s="135"/>
      <c r="PJ234" s="135"/>
      <c r="PK234" s="135"/>
      <c r="PL234" s="135"/>
      <c r="PM234" s="135"/>
      <c r="PN234" s="135"/>
      <c r="PO234" s="135"/>
      <c r="PP234" s="135"/>
      <c r="PQ234" s="135"/>
      <c r="PR234" s="135"/>
      <c r="PS234" s="135"/>
      <c r="PT234" s="135"/>
      <c r="PU234" s="135"/>
      <c r="PV234" s="135"/>
      <c r="PW234" s="135"/>
      <c r="PX234" s="135"/>
      <c r="PY234" s="135"/>
      <c r="PZ234" s="135"/>
      <c r="QA234" s="135"/>
      <c r="QB234" s="135"/>
      <c r="QC234" s="135"/>
      <c r="QD234" s="199"/>
      <c r="QE234" s="135"/>
      <c r="QF234" s="135"/>
      <c r="QG234" s="135"/>
      <c r="QH234" s="135"/>
      <c r="QI234" s="135"/>
      <c r="QJ234" s="135"/>
      <c r="QK234" s="135"/>
      <c r="QL234" s="135"/>
      <c r="QM234" s="135"/>
      <c r="QN234" s="135"/>
      <c r="QO234" s="135"/>
      <c r="QP234" s="135"/>
      <c r="QQ234" s="135"/>
      <c r="QR234" s="135"/>
      <c r="QS234" s="135"/>
      <c r="QT234" s="135"/>
      <c r="QU234" s="135"/>
      <c r="QV234" s="135"/>
      <c r="QW234" s="135"/>
      <c r="QX234" s="135"/>
      <c r="QY234" s="135"/>
      <c r="QZ234" s="135"/>
      <c r="RA234" s="135"/>
      <c r="RB234" s="135"/>
      <c r="RC234" s="135"/>
      <c r="RD234" s="135"/>
      <c r="RE234" s="135"/>
      <c r="RF234" s="135"/>
      <c r="RG234" s="135"/>
      <c r="RH234" s="135"/>
      <c r="RI234" s="135"/>
      <c r="RJ234" s="135"/>
      <c r="RK234" s="135"/>
      <c r="RL234" s="135"/>
      <c r="RM234" s="135"/>
      <c r="RN234" s="135"/>
      <c r="RO234" s="135"/>
      <c r="RP234" s="135"/>
      <c r="RQ234" s="135"/>
      <c r="SY234" s="95"/>
      <c r="SZ234" s="95"/>
    </row>
    <row r="235" spans="252:520">
      <c r="SY235" s="95"/>
      <c r="SZ235" s="95"/>
    </row>
    <row r="236" spans="252:520">
      <c r="SY236" s="95"/>
      <c r="SZ236" s="95"/>
    </row>
    <row r="237" spans="252:520">
      <c r="SY237" s="95"/>
      <c r="SZ237" s="95"/>
    </row>
    <row r="238" spans="252:520">
      <c r="SY238" s="95"/>
      <c r="SZ238" s="95"/>
    </row>
    <row r="239" spans="252:520">
      <c r="SY239" s="95"/>
      <c r="SZ239" s="95"/>
    </row>
    <row r="240" spans="252:520">
      <c r="SY240" s="95"/>
      <c r="SZ240" s="95"/>
    </row>
    <row r="241" spans="519:520">
      <c r="SY241" s="95"/>
      <c r="SZ241" s="95"/>
    </row>
    <row r="242" spans="519:520">
      <c r="SY242" s="95"/>
      <c r="SZ242" s="95"/>
    </row>
    <row r="243" spans="519:520">
      <c r="SY243" s="95"/>
      <c r="SZ243" s="95"/>
    </row>
  </sheetData>
  <mergeCells count="10">
    <mergeCell ref="EE1:IQ1"/>
    <mergeCell ref="IR1:ND1"/>
    <mergeCell ref="NE1:RQ1"/>
    <mergeCell ref="RR1:SC1"/>
    <mergeCell ref="SD1:SG1"/>
    <mergeCell ref="SH1:SK1"/>
    <mergeCell ref="SM1:SP1"/>
    <mergeCell ref="SQ1:ST1"/>
    <mergeCell ref="SU1:SX1"/>
    <mergeCell ref="SY1:SZ1"/>
  </mergeCells>
  <phoneticPr fontId="37" type="noConversion"/>
  <conditionalFormatting sqref="SQ1 SU3:SX182">
    <cfRule type="expression" dxfId="1" priority="3">
      <formula>AND(#REF!=TRUE,LEN(#REF!)&gt;1)</formula>
    </cfRule>
  </conditionalFormatting>
  <conditionalFormatting sqref="SU1">
    <cfRule type="expression" dxfId="0" priority="2">
      <formula>AND(#REF!=TRUE,LEN(#REF!)&gt;1)</formula>
    </cfRule>
  </conditionalFormatting>
  <hyperlinks>
    <hyperlink ref="GZ40" r:id="rId1" display="https://kc-eu.kobotoolbox.org/media/original?media_file=burn%2Fattachments%2F30c99f1c95014a8b9f3e3202f588b877%2F66a82444-5d05-40dc-927c-e60f8d27471a%2F1715167576833.jpg" xr:uid="{F9700FD4-6F85-46D8-9542-66A9A597A342}"/>
    <hyperlink ref="GW42" r:id="rId2" display="https://kc-eu.kobotoolbox.org/media/original?media_file=burn%2Fattachments%2F30c99f1c95014a8b9f3e3202f588b877%2F68e90348-69df-4412-995a-addc80a5f97a%2F1715177538565.jpg" xr:uid="{8E01D4BF-9178-4DEB-B67A-82EC8676AFA3}"/>
    <hyperlink ref="GZ42" r:id="rId3" display="https://kc-eu.kobotoolbox.org/media/original?media_file=burn%2Fattachments%2F30c99f1c95014a8b9f3e3202f588b877%2F68e90348-69df-4412-995a-addc80a5f97a%2F1715177591280.jpg" xr:uid="{D27AFEE8-56F4-4E1A-97F9-862879B35191}"/>
    <hyperlink ref="HC42" r:id="rId4" display="https://kc-eu.kobotoolbox.org/media/original?media_file=burn%2Fattachments%2F30c99f1c95014a8b9f3e3202f588b877%2F68e90348-69df-4412-995a-addc80a5f97a%2F1715177677318.jpg" xr:uid="{9A73EF76-D471-46CD-8D1A-2FD8F88ADBE6}"/>
    <hyperlink ref="LJ24" r:id="rId5" display="https://kc-eu.kobotoolbox.org/media/original?media_file=burn%2Fattachments%2F30c99f1c95014a8b9f3e3202f588b877%2F683e464a-b0b5-40a5-8aa2-1cfa8d42f0a0%2F1715157869041.jpg" xr:uid="{4F52F4F1-54E2-4E10-83B7-203169273204}"/>
    <hyperlink ref="LM24" r:id="rId6" display="https://kc-eu.kobotoolbox.org/media/original?media_file=burn%2Fattachments%2F30c99f1c95014a8b9f3e3202f588b877%2F683e464a-b0b5-40a5-8aa2-1cfa8d42f0a0%2F1715157917880.jpg" xr:uid="{49E281F8-FFE7-4679-968A-6187E3F1319E}"/>
    <hyperlink ref="LP24" r:id="rId7" display="https://kc-eu.kobotoolbox.org/media/original?media_file=burn%2Fattachments%2F30c99f1c95014a8b9f3e3202f588b877%2F683e464a-b0b5-40a5-8aa2-1cfa8d42f0a0%2F1715157934520.jpg" xr:uid="{1A02FD52-8B5A-4E01-9FE6-43B617C3C3C7}"/>
    <hyperlink ref="LS24" r:id="rId8" display="https://kc-eu.kobotoolbox.org/media/original?media_file=burn%2Fattachments%2Fc1c948857db74e9b99c35b6ab2eabe04%2Fd5c784a6-d300-41b5-8d03-48812350e53e%2F10.69-12_7_19.jpg" xr:uid="{BDCD4EFE-BD89-4289-8C43-518029FD7322}"/>
    <hyperlink ref="LV24" r:id="rId9" display="https://kc-eu.kobotoolbox.org/media/original?media_file=burn%2Fattachments%2F30c99f1c95014a8b9f3e3202f588b877%2F683e464a-b0b5-40a5-8aa2-1cfa8d42f0a0%2F1715157976183.jpg" xr:uid="{9473F9AD-F555-4C92-AA7A-F13FA3BFC48A}"/>
    <hyperlink ref="LY24" r:id="rId10" display="https://kc-eu.kobotoolbox.org/media/original?media_file=burn%2Fattachments%2F30c99f1c95014a8b9f3e3202f588b877%2F683e464a-b0b5-40a5-8aa2-1cfa8d42f0a0%2F1715157987562.jpg" xr:uid="{52E1FA46-0F75-4C49-B0F1-017EC72311D1}"/>
    <hyperlink ref="MB24" r:id="rId11" xr:uid="{5B542B4D-017F-426A-A791-D79F8232AF4C}"/>
    <hyperlink ref="MB39" r:id="rId12" xr:uid="{7C60F261-6DD2-4A77-B799-C89FD79C377F}"/>
    <hyperlink ref="ME38" r:id="rId13" display="https://kc-eu.kobotoolbox.org/media/original?media_file=burn%2Fattachments%2F30c99f1c95014a8b9f3e3202f588b877%2F81b74658-b433-4835-ba48-27c0d9467b5a%2F1715163818802.jpg" xr:uid="{0F65E8E5-F8D8-405E-B6BA-17EE24DE9508}"/>
    <hyperlink ref="MV38" r:id="rId14" display="https://kc-eu.kobotoolbox.org/media/original?media_file=burn%2Fattachments%2F30c99f1c95014a8b9f3e3202f588b877%2F81b74658-b433-4835-ba48-27c0d9467b5a%2F1715163845718.jpg" xr:uid="{406E9332-148E-41B6-8C2F-EFDE090061B1}"/>
    <hyperlink ref="LS12" r:id="rId15" display="https://kc-eu.kobotoolbox.org/media/original?media_file=burn%2Fattachments%2Fc1c948857db74e9b99c35b6ab2eabe04%2F343f7e74-636d-4e2a-aa90-bdc1801120ca%2F1715592990668.jpg" xr:uid="{E5498B5F-39F5-4D0C-B3F4-4B2BB0CA648E}"/>
    <hyperlink ref="LV12" r:id="rId16" display="https://kc-eu.kobotoolbox.org/media/original?media_file=burn%2Fattachments%2F30c99f1c95014a8b9f3e3202f588b877%2Ffc859ecb-3e8d-4c89-92d9-fbe17aa5548c%2F1715159276507.jpg" xr:uid="{BB969CEF-2EF0-4770-B9AF-C3AAEAAE02EA}"/>
    <hyperlink ref="LY12" r:id="rId17" display="https://kc-eu.kobotoolbox.org/media/original?media_file=burn%2Fattachments%2F30c99f1c95014a8b9f3e3202f588b877%2Ffc859ecb-3e8d-4c89-92d9-fbe17aa5548c%2F1715159337313.jpg" xr:uid="{D23361E3-38C0-4A04-BBEF-D5F887A3767C}"/>
    <hyperlink ref="GP99" r:id="rId18" display="https://kc-eu.kobotoolbox.org/media/original?media_file=burn%2Fattachments%2F30c99f1c95014a8b9f3e3202f588b877%2Fb659799b-2025-4d49-9920-cd3ccf3b82a1%2F1716397311552.jpg" xr:uid="{63FA11F5-24DC-47D9-9A6C-F550D8E38832}"/>
    <hyperlink ref="HF3" r:id="rId19" display="https://kc-eu.kobotoolbox.org/media/original?media_file=burn%2Fattachments%2Fc1c948857db74e9b99c35b6ab2eabe04%2F705ec7fc-2af0-4eff-a3dd-739846b197d5%2F1714990906234.jpg" xr:uid="{CC4D1FA1-A4A9-45A2-ADDC-3CA87B3F08EE}"/>
    <hyperlink ref="HF4" r:id="rId20" display="https://kc-eu.kobotoolbox.org/media/original?media_file=burn%2Fattachments%2Fc1c948857db74e9b99c35b6ab2eabe04%2F08bf79be-83ef-4b9f-bd1a-ce1b43e40e44%2F13.74-11_51_12.jpg" xr:uid="{0B96D2EA-8671-4EB9-8E1E-6DDDF9655279}"/>
    <hyperlink ref="HF5" r:id="rId21" display="https://kc-eu.kobotoolbox.org/media/original?media_file=burn%2Fattachments%2Fc1c948857db74e9b99c35b6ab2eabe04%2F7540bd27-cdfe-48c7-b264-80db12d0491a%2F1715503868794.jpg" xr:uid="{AFB43924-833E-4C90-B79E-B90FF2CE3E1F}"/>
    <hyperlink ref="HF6" r:id="rId22" display="https://kc-eu.kobotoolbox.org/media/original?media_file=burn%2Fattachments%2Fc1c948857db74e9b99c35b6ab2eabe04%2Fdba90314-e56a-4298-937b-546e81588af3%2F1717336836242.jpg" xr:uid="{39E0D560-AD4E-4210-B691-FB557A4B2832}"/>
    <hyperlink ref="HF7" r:id="rId23" display="https://kc-eu.kobotoolbox.org/media/original?media_file=burn%2Fattachments%2Fc1c948857db74e9b99c35b6ab2eabe04%2Ffd7f90c9-4dfb-4849-ad29-c8e650e0e6cd%2F1715519647798.jpg" xr:uid="{47209D7E-0D9A-4201-8B78-49B9ECF813E9}"/>
    <hyperlink ref="HF8" r:id="rId24" display="https://kc-eu.kobotoolbox.org/media/original?media_file=burn%2Fattachments%2Fc1c948857db74e9b99c35b6ab2eabe04%2Fd3050730-74ef-4062-8129-a0c4f0907208%2F1714985443968.jpg" xr:uid="{0CDAA567-0D90-4FCE-8EED-6BF52D4DD846}"/>
    <hyperlink ref="HF9" r:id="rId25" display="https://kc-eu.kobotoolbox.org/media/original?media_file=burn%2Fattachments%2Fc1c948857db74e9b99c35b6ab2eabe04%2F50e1f7de-d9c3-454c-b587-7bc05eb6a6ca%2F16.34-11_41_24.jpg" xr:uid="{D461F0F8-5696-4467-935B-4B612B81F2E9}"/>
    <hyperlink ref="HF10" r:id="rId26" display="https://kc-eu.kobotoolbox.org/media/original?media_file=burn%2Fattachments%2Fc1c948857db74e9b99c35b6ab2eabe04%2F7aacee39-01e4-461d-8e26-e054b756c935%2F1715499603505.jpg" xr:uid="{090054B7-B430-456F-9E87-C772C104AB82}"/>
    <hyperlink ref="HF11" r:id="rId27" display="https://kc-eu.kobotoolbox.org/media/original?media_file=burn%2Fattachments%2Fc1c948857db74e9b99c35b6ab2eabe04%2F4f07e4b4-71f9-4533-8a04-365a7dc0223f%2F1714983017319.jpg" xr:uid="{253AA5CC-595D-4F71-BDD5-737D1853149C}"/>
    <hyperlink ref="HF12" r:id="rId28" display="https://kc-eu.kobotoolbox.org/media/original?media_file=burn%2Fattachments%2Fc1c948857db74e9b99c35b6ab2eabe04%2F6bee8dce-a064-4309-b90e-23e876771c12%2F1715505565349.jpg" xr:uid="{FC7E7384-BF2D-4F36-BE36-083C5FDB0976}"/>
    <hyperlink ref="HF13" r:id="rId29" display="https://kc-eu.kobotoolbox.org/media/original?media_file=burn%2Fattachments%2Fc1c948857db74e9b99c35b6ab2eabe04%2Fca72ed60-6bec-4255-8dd1-47242a2f666d%2F1715519870922.jpg" xr:uid="{F9455780-B7EA-49FE-ACA8-4C51B93EA6AF}"/>
    <hyperlink ref="HF14" r:id="rId30" display="https://kc-eu.kobotoolbox.org/media/original?media_file=burn%2Fattachments%2Fc1c948857db74e9b99c35b6ab2eabe04%2Fe0d99c5c-58fd-4f3b-af35-ff6710692f4d%2F1717315803186.jpg" xr:uid="{1A8DDE02-0478-46E0-9AF7-683F1F6C0827}"/>
    <hyperlink ref="HF15" r:id="rId31" display="https://kc-eu.kobotoolbox.org/media/original?media_file=burn%2Fattachments%2Fc1c948857db74e9b99c35b6ab2eabe04%2F99bdf505-07cb-4ac3-a33b-bef799e9f89f%2F1717322614372.jpg" xr:uid="{12DB6505-D7A5-417D-865D-5F3C09F25C87}"/>
    <hyperlink ref="HF16" r:id="rId32" display="https://kc-eu.kobotoolbox.org/media/original?media_file=burn%2Fattachments%2Fc1c948857db74e9b99c35b6ab2eabe04%2F8ad5e017-9595-4aa2-a389-2b44de152292%2F1715514975152.jpg" xr:uid="{CE12B26E-8511-4CB9-9774-0F91E995ADCF}"/>
    <hyperlink ref="HF17" r:id="rId33" display="https://kc-eu.kobotoolbox.org/media/original?media_file=burn%2Fattachments%2Fc1c948857db74e9b99c35b6ab2eabe04%2F0b458184-6aab-4889-b3f2-f2c09888861b%2F1717320857564.jpg" xr:uid="{A895C59D-D3AB-43F6-9E14-F9BE3C422EE4}"/>
    <hyperlink ref="HF18" r:id="rId34" display="https://kc-eu.kobotoolbox.org/media/original?media_file=burn%2Fattachments%2Fc1c948857db74e9b99c35b6ab2eabe04%2F942788f7-c863-4c07-bd87-75cea59f0f2b%2F1717337522051.jpg" xr:uid="{CC573B3D-CF88-4A3F-B425-96B24B43FD24}"/>
    <hyperlink ref="HF19" r:id="rId35" display="https://kc-eu.kobotoolbox.org/media/original?media_file=burn%2Fattachments%2Fc1c948857db74e9b99c35b6ab2eabe04%2F91060317-b66b-4ead-8ff9-653fff3f4485%2F1715587860621.jpg" xr:uid="{6E037A71-9F6E-47AA-A965-811372A48D15}"/>
    <hyperlink ref="HF20" r:id="rId36" display="https://kc-eu.kobotoolbox.org/media/original?media_file=burn%2Fattachments%2Fc1c948857db74e9b99c35b6ab2eabe04%2Fe4be2c51-a878-4b63-aa49-dc18b4e2249a%2F1717314043928.jpg" xr:uid="{394AD491-7113-4194-9133-49DB999D4379}"/>
    <hyperlink ref="HF21" r:id="rId37" display="https://kc-eu.kobotoolbox.org/media/original?media_file=burn%2Fattachments%2Fc1c948857db74e9b99c35b6ab2eabe04%2F53110968-831d-4fa8-b7b7-db4f87f8e3ac%2F1715587595861.jpg" xr:uid="{AFB5EE89-3191-468A-BA4B-7A986FE91BC4}"/>
    <hyperlink ref="HF22" r:id="rId38" display="https://kc-eu.kobotoolbox.org/media/original?media_file=burn%2Fattachments%2Fc1c948857db74e9b99c35b6ab2eabe04%2Fe4471bf7-da7b-478d-9bd5-6f9ec49f8d0b%2F1717320339423.jpg" xr:uid="{DE9EF6A3-F99E-4D53-B687-FDA6C14CC0A8}"/>
    <hyperlink ref="HF23" r:id="rId39" display="https://kc-eu.kobotoolbox.org/media/original?media_file=burn%2Fattachments%2Fc1c948857db74e9b99c35b6ab2eabe04%2F376f2592-3caa-4c2a-92b6-748d40702a06%2F1717337374508.jpg" xr:uid="{6D6838FA-D784-44F9-8E2B-1A98D762E2A7}"/>
    <hyperlink ref="HF24" r:id="rId40" display="https://kc-eu.kobotoolbox.org/media/original?media_file=burn%2Fattachments%2Fc1c948857db74e9b99c35b6ab2eabe04%2Fa093b84b-6955-4419-a08c-5d41cf4daca9%2F14.30-12_6_50.jpg" xr:uid="{B99F227A-7934-4764-9555-F4640A293696}"/>
    <hyperlink ref="HF25" r:id="rId41" display="https://kc-eu.kobotoolbox.org/media/original?media_file=burn%2Fattachments%2Fc1c948857db74e9b99c35b6ab2eabe04%2F95e3fa3a-1c55-4b16-b1c1-c9ec5705d186%2F1715500712642.jpg" xr:uid="{11256194-7781-4230-8D21-1EF91A5E0319}"/>
    <hyperlink ref="HF26" r:id="rId42" display="https://kc-eu.kobotoolbox.org/media/original?media_file=burn%2Fattachments%2Fc1c948857db74e9b99c35b6ab2eabe04%2Fdcfefc70-5f70-441b-8c26-d5e6e65d85e5%2F1715515091772.jpg" xr:uid="{67A695EC-346E-496B-A493-E82F32C93A6F}"/>
    <hyperlink ref="HF27" r:id="rId43" display="https://kc-eu.kobotoolbox.org/media/original?media_file=burn%2Fattachments%2Fc1c948857db74e9b99c35b6ab2eabe04%2Fd71bdd20-93dd-44d2-82b5-1749d3cbf950%2F1714985134859.jpg" xr:uid="{A0CE1A36-9A39-4A29-BEAE-5611B91DC632}"/>
    <hyperlink ref="HF28" r:id="rId44" display="https://kc-eu.kobotoolbox.org/media/original?media_file=burn%2Fattachments%2Fc1c948857db74e9b99c35b6ab2eabe04%2F77c99cca-256b-49ff-a792-6dbecbe26b18%2F1717320464732.jpg" xr:uid="{0026DBE7-92FC-417E-9AB0-8DB0D8684108}"/>
    <hyperlink ref="HF29" r:id="rId45" display="https://kc-eu.kobotoolbox.org/media/original?media_file=burn%2Fattachments%2Fc1c948857db74e9b99c35b6ab2eabe04%2Fe5b1acd2-ab97-4eb2-86ac-0f63f036d9b9%2F1714995122033.jpg" xr:uid="{84BC80AC-9D4B-49A1-B7AC-F3CDEF4C0BF9}"/>
    <hyperlink ref="HF30" r:id="rId46" display="https://kc-eu.kobotoolbox.org/media/original?media_file=burn%2Fattachments%2Fc1c948857db74e9b99c35b6ab2eabe04%2F7c5da41f-bbab-4f0c-8fa7-33d4576cd9a6%2F1715520096593.jpg" xr:uid="{33506400-1803-4D9B-AFFC-E225A13FD7AA}"/>
    <hyperlink ref="HF31" r:id="rId47" display="https://kc-eu.kobotoolbox.org/media/original?media_file=burn%2Fattachments%2Fc1c948857db74e9b99c35b6ab2eabe04%2F46c6f6c6-064c-4839-b80e-c1f642ecbf58%2F1714986326725.jpg" xr:uid="{C323EB11-8EBE-4D4F-B297-CF0863457D06}"/>
    <hyperlink ref="HF32" r:id="rId48" display="https://kc-eu.kobotoolbox.org/media/original?media_file=burn%2Fattachments%2Fc1c948857db74e9b99c35b6ab2eabe04%2F59ec61cf-8736-4c5b-98eb-1686bfde187c%2F11.23-11_37_20.jpg" xr:uid="{2B5E9CF7-23F9-4E1B-947B-144BDD06AB48}"/>
    <hyperlink ref="HF33" r:id="rId49" display="https://kc-eu.kobotoolbox.org/media/original?media_file=burn%2Fattachments%2Fc1c948857db74e9b99c35b6ab2eabe04%2F7be39f09-7167-45ca-9476-96f1b592528b%2F1717314490161.jpg" xr:uid="{B90CA5D1-DCC4-40E4-AD5B-A3F85C7653A0}"/>
    <hyperlink ref="HF34" r:id="rId50" display="https://kc-eu.kobotoolbox.org/media/original?media_file=burn%2Fattachments%2Fc1c948857db74e9b99c35b6ab2eabe04%2F48f56c9e-2d9e-4169-b303-40f7ccbefbcf%2F1715515433397.jpg" xr:uid="{35F234D5-2B48-4A77-AD51-094B252990C0}"/>
    <hyperlink ref="HF35" r:id="rId51" display="https://kc-eu.kobotoolbox.org/media/original?media_file=burn%2Fattachments%2Fc1c948857db74e9b99c35b6ab2eabe04%2F514d8383-073e-473f-bca0-8df2a697b153%2F15.23-11_1_56.jpg" xr:uid="{F46EBB4E-E0CC-4E31-91D1-A60B522B4ED2}"/>
    <hyperlink ref="HF36" r:id="rId52" display="https://kc-eu.kobotoolbox.org/media/original?media_file=burn%2Fattachments%2Fc1c948857db74e9b99c35b6ab2eabe04%2F524b52a8-f159-435b-a37c-c07d994e73af%2F14.04-12_33_21.jpg" xr:uid="{3BB03606-40A0-4EB2-B397-BAC3947BC7E4}"/>
    <hyperlink ref="HF37" r:id="rId53" display="https://kc-eu.kobotoolbox.org/media/original?media_file=burn%2Fattachments%2Fc1c948857db74e9b99c35b6ab2eabe04%2Ff0c92f74-76bd-40e7-8154-c73c7b6b4acb%2F1715496387667.jpg" xr:uid="{57E207A8-4FA7-4917-889F-F21D1D15049F}"/>
    <hyperlink ref="HF38" r:id="rId54" display="https://kc-eu.kobotoolbox.org/media/original?media_file=burn%2Fattachments%2Fc1c948857db74e9b99c35b6ab2eabe04%2F6031cbd5-845b-40ca-81e8-32139f36dae9%2F1717319627268.jpg" xr:uid="{C29FFBA2-B308-4257-A0C5-DB78F3CFAF69}"/>
    <hyperlink ref="HF39" r:id="rId55" display="https://kc-eu.kobotoolbox.org/media/original?media_file=burn%2Fattachments%2Fc1c948857db74e9b99c35b6ab2eabe04%2F7916bb08-c495-4c4b-96ee-54db66521c00%2F1717315148371.jpg" xr:uid="{FF2F996B-2AE6-4A20-BE60-1A0053644039}"/>
    <hyperlink ref="HF40" r:id="rId56" display="https://kc-eu.kobotoolbox.org/media/original?media_file=burn%2Fattachments%2Fc1c948857db74e9b99c35b6ab2eabe04%2Ff962fa0c-01e4-4d96-b2ce-c4cb6e371d27%2F1715519043225.jpg" xr:uid="{B2B1D6FA-1877-4BF0-925C-0C8840A432AF}"/>
    <hyperlink ref="HF41" r:id="rId57" display="https://kc-eu.kobotoolbox.org/media/original?media_file=burn%2Fattachments%2Fc1c948857db74e9b99c35b6ab2eabe04%2F5b8472de-e260-4fa3-b1c9-b20155bafcdb%2F1715518851151.jpg" xr:uid="{A3433DB4-F0EE-48EA-8F81-7B8B4711ACAD}"/>
    <hyperlink ref="HF42" r:id="rId58" display="https://kc-eu.kobotoolbox.org/media/original?media_file=burn%2Fattachments%2Fc1c948857db74e9b99c35b6ab2eabe04%2F09a84cf9-6644-4975-8ae9-3d10108ea3e8%2F1715499117855.jpg" xr:uid="{278EF79D-1B49-4A8C-9AB0-6EF4653758EC}"/>
    <hyperlink ref="HF43" r:id="rId59" display="https://kc-eu.kobotoolbox.org/media/original?media_file=burn%2Fattachments%2Fc1c948857db74e9b99c35b6ab2eabe04%2Fcbae05a1-9ed5-4409-96d0-b44575621452%2F1714985515482.jpg" xr:uid="{4B83DEB6-BF52-4647-A9F6-031FC2181274}"/>
    <hyperlink ref="HF44" r:id="rId60" display="https://kc-eu.kobotoolbox.org/media/original?media_file=burn%2Fattachments%2Fc1c948857db74e9b99c35b6ab2eabe04%2F250cbcdd-8260-4a50-8da9-857ff965f1af%2F1717314345965.jpg" xr:uid="{84BAA2DF-4B3A-414A-B446-2425B9F5F7BC}"/>
    <hyperlink ref="HF45" r:id="rId61" display="https://kc-eu.kobotoolbox.org/media/original?media_file=burn%2Fattachments%2Fc1c948857db74e9b99c35b6ab2eabe04%2F112cee35-d853-410a-8107-c7517ef5cb61%2F1715520267902.jpg" xr:uid="{B2FA9B9B-3B92-475F-81CA-8AF1E87B9418}"/>
    <hyperlink ref="HF46" r:id="rId62" display="https://kc-eu.kobotoolbox.org/media/original?media_file=burn%2Fattachments%2Fc1c948857db74e9b99c35b6ab2eabe04%2Ffeea8f52-6c5e-4404-9b0b-380764df8131%2F1714987161060.jpg" xr:uid="{3923F9AB-9084-493D-99C9-D29A88E1227E}"/>
    <hyperlink ref="HF47" r:id="rId63" display="https://kc-eu.kobotoolbox.org/media/original?media_file=burn%2Fattachments%2Fc1c948857db74e9b99c35b6ab2eabe04%2F515b2871-bf01-4083-a482-2aa39417aa38%2F10.03-13_56_33.jpg" xr:uid="{21F723CB-4A2A-4592-A5B6-F0B199B470FD}"/>
    <hyperlink ref="HF48" r:id="rId64" display="https://kc-eu.kobotoolbox.org/media/original?media_file=burn%2Fattachments%2Fc1c948857db74e9b99c35b6ab2eabe04%2Fc1ae6942-7397-4304-813c-a6968ddb813d%2F1717336692645.jpg" xr:uid="{406FA05E-4D17-43D8-9BCD-F2CBBE7BD638}"/>
    <hyperlink ref="HF49" r:id="rId65" display="https://kc-eu.kobotoolbox.org/media/original?media_file=burn%2Fattachments%2Fc1c948857db74e9b99c35b6ab2eabe04%2F1d498917-2fcf-45ae-a542-64bfd3689507%2F1715586432369.jpg" xr:uid="{EB1CD941-58A3-419F-858C-4D5C8338B216}"/>
    <hyperlink ref="HF50" r:id="rId66" display="https://kc-eu.kobotoolbox.org/media/original?media_file=burn%2Fattachments%2Fc1c948857db74e9b99c35b6ab2eabe04%2Fe1120ecd-2722-4096-b03f-12e39a78b8d9%2F1715518593164.jpg" xr:uid="{358C80AD-73DF-46CE-9109-77AA4146BEFB}"/>
    <hyperlink ref="HF51" r:id="rId67" display="https://kc-eu.kobotoolbox.org/media/original?media_file=burn%2Fattachments%2Fc1c948857db74e9b99c35b6ab2eabe04%2Fac525e0a-6b37-4a1d-995e-7f6dd45c3018%2F1715515263527.jpg" xr:uid="{9086CDE4-5CD3-4AD2-9E25-D28BE18B9DE1}"/>
    <hyperlink ref="HF53" r:id="rId68" display="https://kc-eu.kobotoolbox.org/media/original?media_file=burn%2Fattachments%2Fc1c948857db74e9b99c35b6ab2eabe04%2F8501bbb8-5e65-4c84-9019-8934ecba32f9%2F1717316047200.jpg" xr:uid="{72E014E8-82AE-42AB-AF62-FAD01CD3B87A}"/>
    <hyperlink ref="HF54" r:id="rId69" display="https://kc-eu.kobotoolbox.org/media/original?media_file=burn%2Fattachments%2Fc1c948857db74e9b99c35b6ab2eabe04%2F18abafe1-9fb4-4b6d-b49f-cad7ab485906%2F1717319363427.jpg" xr:uid="{CF8AF5CF-1D66-4D7D-935E-8A364C6340EF}"/>
    <hyperlink ref="HF55" r:id="rId70" display="https://kc-eu.kobotoolbox.org/media/original?media_file=burn%2Fattachments%2Fc1c948857db74e9b99c35b6ab2eabe04%2Ff6267523-7e83-42b8-9dff-9e2230bb2134%2F1714991445525.jpg" xr:uid="{99807F69-5ABC-49A6-8995-F7AE65CAC0B1}"/>
    <hyperlink ref="HF52" r:id="rId71" display="https://kc-eu.kobotoolbox.org/media/original?media_file=burn%2Fattachments%2Fc1c948857db74e9b99c35b6ab2eabe04%2Fcd48d924-e05f-4d4f-88d7-f0fffd02be7f%2F1714991768644.jpg" xr:uid="{DD02ADF4-973F-46D3-A668-2E4E0CCC4554}"/>
    <hyperlink ref="HF56" r:id="rId72" display="https://kc-eu.kobotoolbox.org/media/original?media_file=burn%2Fattachments%2Fc1c948857db74e9b99c35b6ab2eabe04%2F89daedce-acaf-4a5b-a634-90c057d5721a%2F1715514778906.jpg" xr:uid="{DB444E98-9986-4ED5-A018-1858436ECF73}"/>
    <hyperlink ref="HF57" r:id="rId73" display="https://kc-eu.kobotoolbox.org/media/original?media_file=burn%2Fattachments%2Fc1c948857db74e9b99c35b6ab2eabe04%2Fe4a46f19-c38a-4177-95bf-8c23913328e4%2F1717323338727.jpg" xr:uid="{C3648F7A-D6C0-417E-9EB7-D97EBDCDF876}"/>
    <hyperlink ref="HF58" r:id="rId74" display="https://kc-eu.kobotoolbox.org/media/original?media_file=burn%2Fattachments%2Fc1c948857db74e9b99c35b6ab2eabe04%2F476d5d7b-8827-4429-967e-d35a76e2e103%2F1715515593942.jpg" xr:uid="{E82EEC06-8B42-4776-BC9E-C60A5AC58AC9}"/>
    <hyperlink ref="HF59" r:id="rId75" display="https://kc-eu.kobotoolbox.org/media/original?media_file=burn%2Fattachments%2Fc1c948857db74e9b99c35b6ab2eabe04%2F233f5744-760d-400d-9044-d775df84df35%2F1717319059085.jpg" xr:uid="{6C5A2A49-49F6-4EC1-8D91-EE318D1BFFAA}"/>
    <hyperlink ref="HF60" r:id="rId76" display="https://kc-eu.kobotoolbox.org/media/original?media_file=burn%2Fattachments%2Fc1c948857db74e9b99c35b6ab2eabe04%2Ffcb94de8-2d0d-4acb-bfbc-53162d30ed7a%2F1715514620132.jpg" xr:uid="{3BE73229-3E82-4B11-854F-C77CFAB06B70}"/>
    <hyperlink ref="HF61" r:id="rId77" display="https://kc-eu.kobotoolbox.org/media/original?media_file=burn%2Fattachments%2Fc1c948857db74e9b99c35b6ab2eabe04%2F76cbd9fe-0230-4bd2-b0e0-01a2736eb208%2F1715515907496.jpg" xr:uid="{88B094A8-4A5C-4746-B587-094C222141F0}"/>
    <hyperlink ref="HF62" r:id="rId78" display="https://kc-eu.kobotoolbox.org/media/original?media_file=burn%2Fattachments%2Fc1c948857db74e9b99c35b6ab2eabe04%2Fd45f9594-6638-4fa5-8fec-55b44ff6633c%2F9.540-14_18_31.jpg" xr:uid="{AE814B6A-46E4-4C94-B985-C1E0A7B904D2}"/>
    <hyperlink ref="HF63" r:id="rId79" display="https://kc-eu.kobotoolbox.org/media/original?media_file=burn%2Fattachments%2Fc1c948857db74e9b99c35b6ab2eabe04%2F21ebb0ae-a519-463f-b4aa-187b9ac4bc62%2F23.48-13_45_29.jpg" xr:uid="{10C04511-8436-460E-8B4D-1FB874BC316B}"/>
    <hyperlink ref="HF64" r:id="rId80" display="https://kc-eu.kobotoolbox.org/media/original?media_file=burn%2Fattachments%2Fc1c948857db74e9b99c35b6ab2eabe04%2F85130462-a76e-4c3d-bb25-512601d3f5bd%2F1714992330965.jpg" xr:uid="{60B65BF2-8341-46BC-BE9F-2229F7B7B163}"/>
    <hyperlink ref="HF65" r:id="rId81" display="https://kc-eu.kobotoolbox.org/media/original?media_file=burn%2Fattachments%2Fc1c948857db74e9b99c35b6ab2eabe04%2Fdd85cf27-0615-4b8a-83a1-04d0e0fb2a46%2F1717319509373.jpg" xr:uid="{F1AC72EE-EFE4-4313-9D89-B59D7FD0268C}"/>
    <hyperlink ref="HF66" r:id="rId82" display="https://kc-eu.kobotoolbox.org/media/original?media_file=burn%2Fattachments%2Fc1c948857db74e9b99c35b6ab2eabe04%2F35050162-e0e9-4014-bd5b-f8886e91f3f5%2F1717319212062.jpg" xr:uid="{A1D23CB7-ACB6-47F3-8964-B8FE14FA6F79}"/>
    <hyperlink ref="HF67" r:id="rId83" display="https://kc-eu.kobotoolbox.org/media/original?media_file=burn%2Fattachments%2Fc1c948857db74e9b99c35b6ab2eabe04%2Fa9a9a8cb-dec2-4788-96d9-eeb40dcaf119%2F1715587358285.jpg" xr:uid="{BF998B63-033E-4DC6-9851-263C4C5E0B33}"/>
    <hyperlink ref="HF68" r:id="rId84" display="https://kc-eu.kobotoolbox.org/media/original?media_file=burn%2Fattachments%2Fc1c948857db74e9b99c35b6ab2eabe04%2F5817abe1-2fcb-4078-97bb-917c381dc501%2F18.61-13_49_47.jpg" xr:uid="{52D1B48F-E0E4-4AF4-BCF2-B5097B6BB89D}"/>
    <hyperlink ref="HF69" r:id="rId85" display="https://kc-eu.kobotoolbox.org/media/original?media_file=burn%2Fattachments%2Fc1c948857db74e9b99c35b6ab2eabe04%2Fca3315d4-8c37-4519-b0f7-65942da318f1%2F1717314732473.jpg" xr:uid="{3D828FFC-811C-41B1-B03A-D6B28CEA908C}"/>
    <hyperlink ref="HF70" r:id="rId86" display="https://kc-eu.kobotoolbox.org/media/original?media_file=burn%2Fattachments%2Fc1c948857db74e9b99c35b6ab2eabe04%2Fd96504ee-284a-4d82-b97a-aa0ebbc68f72%2F1714983696893.jpg" xr:uid="{1338DC84-04C3-47BB-A9FC-25AE4A0CFC96}"/>
    <hyperlink ref="HF71" r:id="rId87" display="https://kc-eu.kobotoolbox.org/media/original?media_file=burn%2Fattachments%2Fc1c948857db74e9b99c35b6ab2eabe04%2F5a7a9535-1dc4-49e0-8cfd-23b140ef199c%2F1715519209906.jpg" xr:uid="{B452D420-4964-42E4-887C-26F14C359D05}"/>
    <hyperlink ref="HF72" r:id="rId88" display="https://kc-eu.kobotoolbox.org/media/original?media_file=burn%2Fattachments%2Fc1c948857db74e9b99c35b6ab2eabe04%2Fdb250f0e-77af-48ca-8bc7-243ca21bd3da%2F1717315492033.jpg" xr:uid="{D25C6F8B-0D23-4A14-AC06-09FE9D2DF193}"/>
    <hyperlink ref="HF73" r:id="rId89" display="https://kc-eu.kobotoolbox.org/media/original?media_file=burn%2Fattachments%2Fc1c948857db74e9b99c35b6ab2eabe04%2F038b8add-866e-4675-8996-59f46550e4a5%2F1715586699609.jpg" xr:uid="{F5230837-4586-4039-9E62-CB2868DE7D90}"/>
    <hyperlink ref="HF74" r:id="rId90" display="https://kc-eu.kobotoolbox.org/media/original?media_file=burn%2Fattachments%2Fc1c948857db74e9b99c35b6ab2eabe04%2F5ffc5b13-f386-4ada-a6d7-ec7049449ebc%2F15.72-12_14_54.jpg" xr:uid="{12D160B8-3481-4F63-9E12-B3BADBA8463A}"/>
    <hyperlink ref="HF75" r:id="rId91" display="https://kc-eu.kobotoolbox.org/media/original?media_file=burn%2Fattachments%2Fc1c948857db74e9b99c35b6ab2eabe04%2F520fdb73-c19a-4b1b-bd04-8c3f31d47285%2F1717320621274.jpg" xr:uid="{CA2D8CB9-5F3E-404B-89EE-B7C292F2E0D3}"/>
    <hyperlink ref="HF76" r:id="rId92" display="https://kc-eu.kobotoolbox.org/media/original?media_file=burn%2Fattachments%2Fc1c948857db74e9b99c35b6ab2eabe04%2F8fa2a4e0-3d9e-437b-be7b-1ab4e80ed7f1%2F1717338075754.jpg" xr:uid="{A3C9B2A3-A9DF-4A3E-861C-C5EF4C5A8C5B}"/>
    <hyperlink ref="HF77" r:id="rId93" display="https://kc-eu.kobotoolbox.org/media/original?media_file=burn%2Fattachments%2Fc1c948857db74e9b99c35b6ab2eabe04%2Fac5b0458-cf96-45d8-aaba-a9749257835c%2F1717323020611.jpg" xr:uid="{11A13524-CD85-4C31-BC13-A8BEE2E22B0D}"/>
    <hyperlink ref="HF78" r:id="rId94" display="https://kc-eu.kobotoolbox.org/media/original?media_file=burn%2Fattachments%2Fc1c948857db74e9b99c35b6ab2eabe04%2Fd2d25880-6727-4c96-aebe-d5213842545f%2F1715515755406.jpg" xr:uid="{540355B4-0D36-41BD-BFEC-C289F57FF58F}"/>
    <hyperlink ref="HF79" r:id="rId95" display="https://kc-eu.kobotoolbox.org/media/original?media_file=burn%2Fattachments%2Fc1c948857db74e9b99c35b6ab2eabe04%2F6351e218-22e7-4ca1-a3c1-6b0ef66367f3%2F1714987060425.jpg" xr:uid="{7AE3C1DD-DEA6-4F61-BC8C-B9FE43FDEC3F}"/>
    <hyperlink ref="HF80" r:id="rId96" display="https://kc-eu.kobotoolbox.org/media/original?media_file=burn%2Fattachments%2Fc1c948857db74e9b99c35b6ab2eabe04%2Ff530f8f7-f3c9-452b-b9bb-7b9359857d29%2F1714985907486.jpg" xr:uid="{8B68B193-20BC-405A-A383-61F6270FF4C8}"/>
    <hyperlink ref="HF81" r:id="rId97" display="https://kc-eu.kobotoolbox.org/media/original?media_file=burn%2Fattachments%2Fc1c948857db74e9b99c35b6ab2eabe04%2F5df7f0e8-687a-492c-9062-807d6b33e558%2F1715519423401.jpg" xr:uid="{B8323565-AA48-4975-8432-6B5EB5DC10D3}"/>
    <hyperlink ref="HF82" r:id="rId98" display="https://kc-eu.kobotoolbox.org/media/original?media_file=burn%2Fattachments%2Fc1c948857db74e9b99c35b6ab2eabe04%2F00c4f3bc-8ea8-4d18-802e-47ff245942e5%2F1714986707482.jpg" xr:uid="{3377F03B-28D0-450F-9B01-FAD95E87FFBF}"/>
    <hyperlink ref="HF83" r:id="rId99" display="https://kc-eu.kobotoolbox.org/media/original?media_file=burn%2Fattachments%2Fc1c948857db74e9b99c35b6ab2eabe04%2Fdeaf9023-95ed-462b-806d-6f272b4f4fe3%2F1715504449265.jpg" xr:uid="{A580F3F5-EA15-41D2-BE72-501DEB2F0439}"/>
    <hyperlink ref="HF84" r:id="rId100" display="https://kc-eu.kobotoolbox.org/media/original?media_file=burn%2Fattachments%2Fc1c948857db74e9b99c35b6ab2eabe04%2F366dec63-4553-4416-b384-ec8e1e98f1ac%2F1715497907669.jpg" xr:uid="{B1E1239A-8CE2-4B44-9585-584EA5CBE0D2}"/>
    <hyperlink ref="HF85" r:id="rId101" display="https://kc-eu.kobotoolbox.org/media/original?media_file=burn%2Fattachments%2Fc1c948857db74e9b99c35b6ab2eabe04%2Fc21dc7d4-8480-4bf3-b755-993883b1162d%2F1717318938728.jpg" xr:uid="{0CC0D6B6-E963-4462-8FAD-0CEC5C43E299}"/>
    <hyperlink ref="HF86" r:id="rId102" display="https://kc-eu.kobotoolbox.org/media/original?media_file=burn%2Fattachments%2Fc1c948857db74e9b99c35b6ab2eabe04%2F9ee6b241-248f-4101-9e1d-5759411e0d21%2F15.70-13_57_41.jpg" xr:uid="{D661D327-C47E-4143-856B-D1F17FF1966F}"/>
    <hyperlink ref="HF87" r:id="rId103" display="https://kc-eu.kobotoolbox.org/media/original?media_file=burn%2Fattachments%2Fc1c948857db74e9b99c35b6ab2eabe04%2F6bf22041-22e7-469e-93ec-e1612d070b83%2F1717337939093.jpg" xr:uid="{6711507F-C254-481C-9874-FB9B1C63C3F3}"/>
    <hyperlink ref="HF88" r:id="rId104" display="https://kc-eu.kobotoolbox.org/media/original?media_file=burn%2Fattachments%2Fc1c948857db74e9b99c35b6ab2eabe04%2Fb6908105-1bac-46e8-a090-809fa8c74772%2F1715586938147.jpg" xr:uid="{16CCCD81-EDE3-41A2-B9FE-2039F05E1AE8}"/>
    <hyperlink ref="HF89" r:id="rId105" display="https://kc-eu.kobotoolbox.org/media/original?media_file=burn%2Fattachments%2Fc1c948857db74e9b99c35b6ab2eabe04%2F976b84ad-8f7d-44f5-b69d-26355d15afe8%2F1717313878093.jpg" xr:uid="{81889299-7159-4051-B763-3A588B6E7F5D}"/>
    <hyperlink ref="HF90" r:id="rId106" display="https://kc-eu.kobotoolbox.org/media/original?media_file=burn%2Fattachments%2Fc1c948857db74e9b99c35b6ab2eabe04%2Fc06e55dc-da13-44ce-9f68-22034dd1f0e1%2F1715587099839.jpg" xr:uid="{E66A207E-2EB8-4B25-A5AC-5BB20CAC1263}"/>
    <hyperlink ref="HF91" r:id="rId107" display="https://kc-eu.kobotoolbox.org/media/original?media_file=burn%2Fattachments%2Fc1c948857db74e9b99c35b6ab2eabe04%2Fdc850ba4-2798-49b6-bff5-aa2246d463bb%2F1714289393063.jpg" xr:uid="{F0B335DB-80AE-4DFB-9D5A-EC38DF4DC3DE}"/>
    <hyperlink ref="HF92" r:id="rId108" display="https://kc-eu.kobotoolbox.org/media/original?media_file=burn%2Fattachments%2Fc1c948857db74e9b99c35b6ab2eabe04%2Fab9d73ae-d04b-43c0-aca8-6444e7f7da4f%2F1714289702820.jpg" xr:uid="{786A3235-C7E6-42A0-BA5C-A66C41421E42}"/>
    <hyperlink ref="HF93" r:id="rId109" display="https://kc-eu.kobotoolbox.org/media/original?media_file=burn%2Fattachments%2Fc1c948857db74e9b99c35b6ab2eabe04%2F45213f8f-6cad-4703-9a40-e78cee6b8984%2F1714288283318.jpg" xr:uid="{E904BE57-AEAB-45A1-ABDC-E01BFE442321}"/>
    <hyperlink ref="HF94" r:id="rId110" display="https://kc-eu.kobotoolbox.org/media/original?media_file=burn%2Fattachments%2Fc1c948857db74e9b99c35b6ab2eabe04%2Fab35b27e-8a8d-4e74-919d-6112ce418da7%2F1714317825415.jpg" xr:uid="{C41D644B-8CD4-4404-A095-B69931AA8465}"/>
    <hyperlink ref="HF95" r:id="rId111" display="https://kc-eu.kobotoolbox.org/media/original?media_file=burn%2Fattachments%2Fc1c948857db74e9b99c35b6ab2eabe04%2F0fbe9401-4f58-40d5-ab45-54e3f58f44c6%2F1714293597771.jpg" xr:uid="{C48C9013-FD55-485D-92A6-0CC77CD3007A}"/>
    <hyperlink ref="HF96" r:id="rId112" display="https://kc-eu.kobotoolbox.org/media/original?media_file=burn%2Fattachments%2Fc1c948857db74e9b99c35b6ab2eabe04%2F1613e51e-d35e-4656-97f4-1c89e4027366%2F1714293796677.jpg" xr:uid="{1E98B867-E355-4143-8678-B0E0FD62D22A}"/>
    <hyperlink ref="HF97" r:id="rId113" display="https://kc-eu.kobotoolbox.org/media/original?media_file=burn%2Fattachments%2Fc1c948857db74e9b99c35b6ab2eabe04%2F4ee115cf-d3cc-4f44-967c-a6cc30f7b3b2%2F1714316423008.jpg" xr:uid="{E1F3B7AF-5C16-4BF3-8D75-149B1EA11251}"/>
    <hyperlink ref="HF98" r:id="rId114" display="https://kc-eu.kobotoolbox.org/media/original?media_file=burn%2Fattachments%2Fc1c948857db74e9b99c35b6ab2eabe04%2F6da612f8-f087-4f83-b9ca-99a8bcb312f0%2F1714289533817.jpg" xr:uid="{EC145840-9AA6-45D8-9CF7-B4891480A8A6}"/>
    <hyperlink ref="HF99" r:id="rId115" display="https://kc-eu.kobotoolbox.org/media/original?media_file=burn%2Fattachments%2Fc1c948857db74e9b99c35b6ab2eabe04%2Fc80df423-a392-4de6-8db6-45b999b776d5%2F10.64-10_57_9.jpg" xr:uid="{EBB62CD7-743D-4DE1-AD0B-6D62B0DCE335}"/>
    <hyperlink ref="HF100" r:id="rId116" display="https://kc-eu.kobotoolbox.org/media/original?media_file=burn%2Fattachments%2Fc1c948857db74e9b99c35b6ab2eabe04%2F2919d61a-192e-458e-a9c1-7f4de2cc5559%2F1714306773704.jpg" xr:uid="{C61DC3B1-6D6B-4A02-8060-59FDC9052CAA}"/>
    <hyperlink ref="HF101" r:id="rId117" display="https://kc-eu.kobotoolbox.org/media/original?media_file=burn%2Fattachments%2Fc1c948857db74e9b99c35b6ab2eabe04%2Fda56b67d-0b13-4238-8b4c-059635e4b485%2F1714310680702.jpg" xr:uid="{F98E6C1B-2F5F-4E86-9E54-6B14EE35A5C9}"/>
    <hyperlink ref="HF102" r:id="rId118" display="https://kc-eu.kobotoolbox.org/media/original?media_file=burn%2Fattachments%2Fc1c948857db74e9b99c35b6ab2eabe04%2F30091bab-a304-43e1-be34-00129cba999d%2F1714286209082.jpg" xr:uid="{D7313555-634E-461A-8617-240C21DDC251}"/>
    <hyperlink ref="HF103" r:id="rId119" display="https://kc-eu.kobotoolbox.org/media/original?media_file=burn%2Fattachments%2Fc1c948857db74e9b99c35b6ab2eabe04%2F534052f2-a9fa-44fa-a724-a2e94bc9ba83%2F1714318583059.jpg" xr:uid="{68FACE79-755C-4948-A931-CADEE1305232}"/>
    <hyperlink ref="HF104" r:id="rId120" display="https://kc-eu.kobotoolbox.org/media/original?media_file=burn%2Fattachments%2Fc1c948857db74e9b99c35b6ab2eabe04%2F61093723-04a5-4f5a-9476-953955a2656b%2F1714291618022.jpg" xr:uid="{09EF1B1E-5F73-4A40-ADB7-78B6BD3339F2}"/>
    <hyperlink ref="HF105" r:id="rId121" display="https://kc-eu.kobotoolbox.org/media/original?media_file=burn%2Fattachments%2Fc1c948857db74e9b99c35b6ab2eabe04%2F4d292180-51f1-4558-8582-c98cdcf4fd0b%2F1714314747919.jpg" xr:uid="{6DF7AEA3-CC50-4D2C-B8A8-5EBABE1F5EC1}"/>
    <hyperlink ref="HF106" r:id="rId122" display="https://kc-eu.kobotoolbox.org/media/original?media_file=burn%2Fattachments%2Fc1c948857db74e9b99c35b6ab2eabe04%2F11fc7f4d-7843-4225-9547-c5c62b6b83c9%2F1714293263799.jpg" xr:uid="{F82BC9A7-B365-4123-8F6C-3534B3116423}"/>
    <hyperlink ref="HF107" r:id="rId123" display="https://kc-eu.kobotoolbox.org/media/original?media_file=burn%2Fattachments%2Fc1c948857db74e9b99c35b6ab2eabe04%2Fec41c075-f963-4cfd-b438-41855028f810%2F1714287607534.jpg" xr:uid="{FA420A34-2F99-4B41-97D7-EBD9A1D3BC29}"/>
    <hyperlink ref="HF108" r:id="rId124" display="https://kc-eu.kobotoolbox.org/media/original?media_file=burn%2Fattachments%2Fc1c948857db74e9b99c35b6ab2eabe04%2F5ce4bbe9-3ba8-4400-883c-435f307f33f9%2F1714285280060.jpg" xr:uid="{EF6A9183-7A2A-48AC-93C2-08D430D2D23C}"/>
    <hyperlink ref="HF109" r:id="rId125" display="https://kc-eu.kobotoolbox.org/media/original?media_file=burn%2Fattachments%2Fc1c948857db74e9b99c35b6ab2eabe04%2Faa6b1ed6-aeab-46cb-b5f1-9499beb46887%2F1714311967258.jpg" xr:uid="{C89D7D75-7345-46EE-9374-47C60F32C6B2}"/>
    <hyperlink ref="HF110" r:id="rId126" display="https://kc-eu.kobotoolbox.org/media/original?media_file=burn%2Fattachments%2Fc1c948857db74e9b99c35b6ab2eabe04%2F92b40e43-58d6-485f-bfb0-d5db244adde7%2F1714285583979.jpg" xr:uid="{A0358C62-68B8-4375-B690-535B9BA886F0}"/>
    <hyperlink ref="HF111" r:id="rId127" display="https://kc-eu.kobotoolbox.org/media/original?media_file=burn%2Fattachments%2Fc1c948857db74e9b99c35b6ab2eabe04%2Fc4f5d24a-567b-46c4-862c-6c349befd931%2F1715588309595.jpg" xr:uid="{E5943A21-9595-41CE-AEDC-A49535146183}"/>
    <hyperlink ref="HF112" r:id="rId128" display="https://kc-eu.kobotoolbox.org/media/original?media_file=burn%2Fattachments%2Fc1c948857db74e9b99c35b6ab2eabe04%2F7c7ac070-809a-4bb4-80d9-77941db33d50%2F1715588093980.jpg" xr:uid="{2B664E8B-63E9-434E-9999-E73024C14EE6}"/>
    <hyperlink ref="HF113" r:id="rId129" display="https://kc-eu.kobotoolbox.org/media/original?media_file=burn%2Fattachments%2Fc1c948857db74e9b99c35b6ab2eabe04%2F0a5f9ed2-7755-4315-b4a1-42eb25c8b54a%2F10.39-10_22_17.jpg" xr:uid="{FDA1AA0B-D08B-48F3-B5B0-ED78B2BB2B87}"/>
    <hyperlink ref="HF114" r:id="rId130" display="https://kc-eu.kobotoolbox.org/media/original?media_file=burn%2Fattachments%2Fc1c948857db74e9b99c35b6ab2eabe04%2F1c01ce07-3f5a-450f-b941-19de296cb19a%2F14.89-9_59_38.jpg" xr:uid="{7A3E1CA6-E911-403E-9295-ECD01464853A}"/>
    <hyperlink ref="HF115" r:id="rId131" display="https://kc-eu.kobotoolbox.org/media/original?media_file=burn%2Fattachments%2Fc1c948857db74e9b99c35b6ab2eabe04%2F444d022d-fccb-4e85-8919-2acde6c76fd1%2F1717314370648.jpg" xr:uid="{2FC303D9-C003-43B7-95F4-A46381E95051}"/>
    <hyperlink ref="HF116" r:id="rId132" display="https://kc-eu.kobotoolbox.org/media/original?media_file=burn%2Fattachments%2Fc1c948857db74e9b99c35b6ab2eabe04%2F1ebd6620-0861-4f0a-aedf-d9988197251c%2F1717333904012.jpg" xr:uid="{8BCD8C99-0611-48E9-8CC9-1B455F97CEA1}"/>
    <hyperlink ref="HF117" r:id="rId133" display="https://kc-eu.kobotoolbox.org/media/original?media_file=burn%2Fattachments%2Fc1c948857db74e9b99c35b6ab2eabe04%2Ff7241183-31a2-414d-8473-8cf443577c4c%2F1717327999760.jpg" xr:uid="{7D33B25B-FA68-4127-BD1E-865B57C43085}"/>
    <hyperlink ref="HF118" r:id="rId134" display="https://kc-eu.kobotoolbox.org/media/original?media_file=burn%2Fattachments%2Fc1c948857db74e9b99c35b6ab2eabe04%2F62eee968-60bd-45ad-b88c-023f99451e0a%2F1707633571255-21_37_57.jpg" xr:uid="{57F02FE2-72A4-4EE6-B209-734DF37DA349}"/>
    <hyperlink ref="HF119" r:id="rId135" display="https://kc-eu.kobotoolbox.org/media/original?media_file=burn%2Fattachments%2Fc1c948857db74e9b99c35b6ab2eabe04%2F0a1a1c2f-5009-43c6-913f-46afccf7dcb2%2F1717352408646.jpg" xr:uid="{FC3F76AC-B006-4A62-9E3A-7794516C24A1}"/>
    <hyperlink ref="HF120" r:id="rId136" display="https://kc-eu.kobotoolbox.org/media/original?media_file=burn%2Fattachments%2Fc1c948857db74e9b99c35b6ab2eabe04%2Fd08c4480-a33b-4258-b2a7-7820874554ed%2F1717336725100.jpg" xr:uid="{048ADE21-E31F-49BB-91C4-AC14CDE77097}"/>
    <hyperlink ref="HF121" r:id="rId137" display="https://kc-eu.kobotoolbox.org/media/original?media_file=burn%2Fattachments%2Fc1c948857db74e9b99c35b6ab2eabe04%2F20c71f04-0463-4744-b2ac-df8f13ac016f%2F1717316269657.jpg" xr:uid="{4ECCE94C-DA20-4510-B12A-DE93313525DB}"/>
    <hyperlink ref="HF122" r:id="rId138" display="https://kc-eu.kobotoolbox.org/media/original?media_file=burn%2Fattachments%2Fc1c948857db74e9b99c35b6ab2eabe04%2F27abd1e8-0d86-4ee9-8cf3-37f58f1a78bd%2F15.01-10_52_6.jpg" xr:uid="{24E1013A-C029-453D-9F28-B065F8488C70}"/>
    <hyperlink ref="HF123" r:id="rId139" display="https://kc-eu.kobotoolbox.org/media/original?media_file=burn%2Fattachments%2Fc1c948857db74e9b99c35b6ab2eabe04%2F3bda9c08-7de6-474d-8a39-7a666b227f2e%2F1717332106337.jpg" xr:uid="{89F57978-4574-4A16-9B60-9D2FB238D85C}"/>
    <hyperlink ref="HF124" r:id="rId140" display="https://kc-eu.kobotoolbox.org/media/original?media_file=burn%2Fattachments%2Fc1c948857db74e9b99c35b6ab2eabe04%2F8163ecd6-4277-43a2-afe4-e9849e9454c8%2F1717327000434.jpg" xr:uid="{19A55206-D00A-4430-9F97-B2D7EB39D76E}"/>
    <hyperlink ref="HF125" r:id="rId141" display="https://kc-eu.kobotoolbox.org/media/original?media_file=burn%2Fattachments%2Fc1c948857db74e9b99c35b6ab2eabe04%2F092b3cf1-1c3c-496e-afb1-b1566e6df504%2F1717331808949.jpg" xr:uid="{AF90A00F-7CFF-45AA-96B6-9D796A69BDA4}"/>
    <hyperlink ref="HF126" r:id="rId142" display="https://kc-eu.kobotoolbox.org/media/original?media_file=burn%2Fattachments%2Fc1c948857db74e9b99c35b6ab2eabe04%2F73050349-c83e-409b-a1a0-7ce0859f83d4%2F1717315724858.jpg" xr:uid="{A3F9F792-7ABC-47F1-BE6D-62BC0945F66F}"/>
    <hyperlink ref="HF127" r:id="rId143" display="https://kc-eu.kobotoolbox.org/media/original?media_file=burn%2Fattachments%2Fc1c948857db74e9b99c35b6ab2eabe04%2F531a28a3-699b-4260-8a9e-0c24c349213f%2F1717355942279.jpg" xr:uid="{067D542A-E5F1-439D-A2E1-79847C89380D}"/>
    <hyperlink ref="HF128" r:id="rId144" display="https://kc-eu.kobotoolbox.org/media/original?media_file=burn%2Fattachments%2Fc1c948857db74e9b99c35b6ab2eabe04%2F3aadd724-b984-4a63-9b74-0c925a5991dc%2F1717326475250.jpg" xr:uid="{8814C03B-D940-419D-BE39-EB76AD71EC3A}"/>
    <hyperlink ref="HF129" r:id="rId145" display="https://kc-eu.kobotoolbox.org/media/original?media_file=burn%2Fattachments%2Fc1c948857db74e9b99c35b6ab2eabe04%2Fe88b75f0-f0fc-4a6b-bfd6-fedf49be1ac8%2F1717312260476.jpg" xr:uid="{A9AB8EED-36DF-4691-9F8C-8CD3F3C9221D}"/>
    <hyperlink ref="HF130" r:id="rId146" display="https://kc-eu.kobotoolbox.org/media/original?media_file=burn%2Fattachments%2Fc1c948857db74e9b99c35b6ab2eabe04%2F98f99039-8cb2-48c2-ab6a-df885d234f4b%2F9.695-14_30_25.jpg" xr:uid="{39D218A4-9697-44EA-9B49-2D5A860E7C68}"/>
    <hyperlink ref="HI101" r:id="rId147" display="https://kc-eu.kobotoolbox.org/media/original?media_file=burn%2Fattachments%2Fc1c948857db74e9b99c35b6ab2eabe04%2Fda56b67d-0b13-4238-8b4c-059635e4b485%2F1714310469062.jpg" xr:uid="{DB4D2153-A16A-46BF-BF0F-955AE03BFF09}"/>
    <hyperlink ref="LS3" r:id="rId148" display="https://kc-eu.kobotoolbox.org/media/original?media_file=burn%2Fattachments%2Fc1c948857db74e9b99c35b6ab2eabe04%2F54aef8b7-e720-4764-bba4-62021f521453%2F1715075781794.jpg" xr:uid="{B86C4559-BDC6-4F49-8687-08CD38545ABA}"/>
    <hyperlink ref="LS4" r:id="rId149" display="https://kc-eu.kobotoolbox.org/media/original?media_file=burn%2Fattachments%2Fc1c948857db74e9b99c35b6ab2eabe04%2F80d2a5b0-39e6-4154-a3c6-9679a115f2c5%2F9.240-11_51_48.jpg" xr:uid="{23D4DAE9-065B-4F63-8E8E-5BD38A33BF0D}"/>
    <hyperlink ref="LS5" r:id="rId150" display="https://kc-eu.kobotoolbox.org/media/original?media_file=burn%2Fattachments%2Fc1c948857db74e9b99c35b6ab2eabe04%2F1d54994e-476c-4351-992f-1d1b48c03b30%2F1715591076216.jpg" xr:uid="{13DA39E4-D1C3-4075-93CC-A3711BF8DB91}"/>
    <hyperlink ref="LS6" r:id="rId151" display="https://kc-eu.kobotoolbox.org/media/original?media_file=burn%2Fattachments%2Fc1c948857db74e9b99c35b6ab2eabe04%2F838788de-2ed2-4f9d-b600-530511989540%2F1717423363629.jpg" xr:uid="{7557C465-F2CB-4A3D-BD3C-7DABC19D985E}"/>
    <hyperlink ref="LS7" r:id="rId152" display="https://kc-eu.kobotoolbox.org/media/original?media_file=burn%2Fattachments%2Fc1c948857db74e9b99c35b6ab2eabe04%2F2a5e253f-0eaf-42e1-ba49-83d5ea087647%2F1715593407356.jpg" xr:uid="{899296E1-AAEA-4279-8AEC-B45AFF2441BA}"/>
    <hyperlink ref="LS8" r:id="rId153" display="https://kc-eu.kobotoolbox.org/media/original?media_file=burn%2Fattachments%2Fc1c948857db74e9b99c35b6ab2eabe04%2F464fc66c-bcc4-48d5-816a-a1fc0f3e3342%2F1715077941550.jpg" xr:uid="{0144C077-ACDB-4012-B0F1-5DD67070A5D2}"/>
    <hyperlink ref="LS9" r:id="rId154" display="https://kc-eu.kobotoolbox.org/media/original?media_file=burn%2Fattachments%2Fc1c948857db74e9b99c35b6ab2eabe04%2F1a711226-b2da-4291-9bf7-3770594b6b28%2F12.31-11_41_58.jpg" xr:uid="{24C0CA17-CB4D-4B20-B57C-3C1277AAA5AB}"/>
    <hyperlink ref="LS10" r:id="rId155" display="https://kc-eu.kobotoolbox.org/media/original?media_file=burn%2Fattachments%2Fc1c948857db74e9b99c35b6ab2eabe04%2F68a59816-0e1c-455c-94c6-fe560c350178%2F1715586386314.jpg" xr:uid="{251939D5-ACB4-473F-BC33-F055ACFD4C53}"/>
    <hyperlink ref="LS11" r:id="rId156" display="https://kc-eu.kobotoolbox.org/media/original?media_file=burn%2Fattachments%2Fc1c948857db74e9b99c35b6ab2eabe04%2Fb7b93c61-ac13-4d76-87b6-bf58fb37b068%2F1715067776273.jpg" xr:uid="{886DE6D0-826A-4A55-8B2D-FD2EDD5F0E9A}"/>
    <hyperlink ref="LS13" r:id="rId157" display="https://kc-eu.kobotoolbox.org/media/original?media_file=burn%2Fattachments%2Fc1c948857db74e9b99c35b6ab2eabe04%2Fc8405ef9-5ad5-44cc-9126-c5dfb5fda247%2F1715593584826.jpg" xr:uid="{77A09108-D1E9-4C50-B0A3-CD89CCC1C877}"/>
    <hyperlink ref="LS14" r:id="rId158" display="https://kc-eu.kobotoolbox.org/media/original?media_file=burn%2Fattachments%2Fc1c948857db74e9b99c35b6ab2eabe04%2F2714afd9-1dee-4e14-b427-e1da6fa354a9%2F1717411510943.jpg" xr:uid="{376B8F51-D8EB-4357-90AA-405CF9874A85}"/>
    <hyperlink ref="LS15" r:id="rId159" display="https://kc-eu.kobotoolbox.org/media/original?media_file=burn%2Fattachments%2Fc1c948857db74e9b99c35b6ab2eabe04%2F69b9a0a5-d31e-490e-bfde-b8899077531e%2F1717409912150.jpg" xr:uid="{D0982836-D2B1-424D-A23B-5B43BB3473D0}"/>
    <hyperlink ref="LS16" r:id="rId160" display="https://kc-eu.kobotoolbox.org/media/original?media_file=burn%2Fattachments%2Fc1c948857db74e9b99c35b6ab2eabe04%2Fa8b11f62-70e5-41ca-9195-d49ae0aa2754%2F1715591069343-23_2_54.jpg" xr:uid="{BEDD6847-910F-49AA-A9BA-A636A885391F}"/>
    <hyperlink ref="LS17" r:id="rId161" display="https://kc-eu.kobotoolbox.org/media/original?media_file=burn%2Fattachments%2Fc1c948857db74e9b99c35b6ab2eabe04%2Fed1e4161-bd67-4312-accb-ce5983f7bc0a%2F1717409252882.jpg" xr:uid="{DD7D303D-B551-4BD3-800B-94C57E4A8B81}"/>
    <hyperlink ref="LS18" r:id="rId162" display="https://kc-eu.kobotoolbox.org/media/original?media_file=burn%2Fattachments%2Fc1c948857db74e9b99c35b6ab2eabe04%2F2599ed6d-1d1c-4185-bcb2-998cf3ac0c85%2F1717423979253.jpg" xr:uid="{7D6667CE-BD5A-4EDA-9C7C-4C95767EF225}"/>
    <hyperlink ref="LS19" r:id="rId163" display="https://kc-eu.kobotoolbox.org/media/original?media_file=burn%2Fattachments%2Fc1c948857db74e9b99c35b6ab2eabe04%2F9aa321b7-bb04-4fd9-8fd8-d48d4a17a163%2F1715672104737.jpg" xr:uid="{2ADF2F3F-4E85-4570-97C9-83AD6C36D8D2}"/>
    <hyperlink ref="LS20" r:id="rId164" display="https://kc-eu.kobotoolbox.org/media/original?media_file=burn%2Fattachments%2Fc1c948857db74e9b99c35b6ab2eabe04%2F26a694d0-d7d4-4b5d-b65e-a186f2c0f81f%2F1717410228289.jpg" xr:uid="{CC417943-6529-4A5B-8EC0-AD7B48B0E087}"/>
    <hyperlink ref="LS21" r:id="rId165" display="https://kc-eu.kobotoolbox.org/media/original?media_file=burn%2Fattachments%2Fc1c948857db74e9b99c35b6ab2eabe04%2Fce3b7851-851c-4c49-a845-69914d201020%2F1715671949695.jpg" xr:uid="{4472A1E4-E159-4D4F-A8AF-43BABDE5E4DA}"/>
    <hyperlink ref="LS22" r:id="rId166" display="https://kc-eu.kobotoolbox.org/media/original?media_file=burn%2Fattachments%2Fc1c948857db74e9b99c35b6ab2eabe04%2Fb228fbcb-7ac4-453b-adda-a26e8b76dc61%2F1717413426137.jpg" xr:uid="{96A11B95-3E2D-41DB-98DA-36E2363486A9}"/>
    <hyperlink ref="LS23" r:id="rId167" display="https://kc-eu.kobotoolbox.org/media/original?media_file=burn%2Fattachments%2Fc1c948857db74e9b99c35b6ab2eabe04%2F4e4d97f3-b667-4aad-9cd9-4815963df52f%2F1717423788195.jpg" xr:uid="{6FA93A53-58ED-44D7-BC4B-2E5460E1D037}"/>
    <hyperlink ref="LS25" r:id="rId168" display="https://kc-eu.kobotoolbox.org/media/original?media_file=burn%2Fattachments%2Fc1c948857db74e9b99c35b6ab2eabe04%2Fe9c94b6e-9c6b-49f3-a496-4ac52e0b2857%2F1715587724029.jpg" xr:uid="{825C05FB-72C6-4BA6-A5D5-A3AD2A87D97E}"/>
    <hyperlink ref="LS26" r:id="rId169" display="https://kc-eu.kobotoolbox.org/media/original?media_file=burn%2Fattachments%2Fc1c948857db74e9b99c35b6ab2eabe04%2Fd74c26de-123b-406d-94e5-453c32335cd7%2F1715591318336-23_0_52.jpg" xr:uid="{0C76AFC2-8790-4297-93CE-F7A84C3B98EB}"/>
    <hyperlink ref="LS27" r:id="rId170" display="https://kc-eu.kobotoolbox.org/media/original?media_file=burn%2Fattachments%2Fc1c948857db74e9b99c35b6ab2eabe04%2Fa2c236d1-b4ce-46b2-b4a3-876c66649b18%2F1715074532186.jpg" xr:uid="{EFC510F1-CCD0-41FD-93DA-F364EA12D33F}"/>
    <hyperlink ref="LS28" r:id="rId171" display="https://kc-eu.kobotoolbox.org/media/original?media_file=burn%2Fattachments%2Fc1c948857db74e9b99c35b6ab2eabe04%2F138880ea-7318-466f-988a-88da379a380c%2F1717413564940.jpg" xr:uid="{0168C14B-D532-4191-9476-010AF087BCF9}"/>
    <hyperlink ref="LS29" r:id="rId172" display="https://kc-eu.kobotoolbox.org/media/original?media_file=burn%2Fattachments%2Fc1c948857db74e9b99c35b6ab2eabe04%2F47b1b800-832f-496b-ad3f-804667a48623%2F1715084638012.jpg" xr:uid="{10C2ABDB-2DF7-4977-807D-F01BF63205C7}"/>
    <hyperlink ref="LS30" r:id="rId173" display="https://kc-eu.kobotoolbox.org/media/original?media_file=burn%2Fattachments%2Fc1c948857db74e9b99c35b6ab2eabe04%2Fbcc27a78-8490-4c98-a7f0-1df68f731ef1%2F1715593771785.jpg" xr:uid="{A1E13277-89D5-4B49-B082-2C013F935E36}"/>
    <hyperlink ref="LS31" r:id="rId174" display="https://kc-eu.kobotoolbox.org/media/original?media_file=burn%2Fattachments%2Fc1c948857db74e9b99c35b6ab2eabe04%2Fcf627cbc-cff8-4cd8-8873-dade9031441c%2F1715074234618.jpg" xr:uid="{DD8EB19B-4E70-4792-8445-6BE3F5375FA3}"/>
    <hyperlink ref="LS32" r:id="rId175" display="https://kc-eu.kobotoolbox.org/media/original?media_file=burn%2Fattachments%2Fc1c948857db74e9b99c35b6ab2eabe04%2Fc6a89483-23bd-41c4-bcc2-221c2025d08c%2F7.030-11_37_42.jpg" xr:uid="{21C72CB4-7B4A-4B94-BA10-48BAD7FBAB98}"/>
    <hyperlink ref="LS33" r:id="rId176" display="https://kc-eu.kobotoolbox.org/media/original?media_file=burn%2Fattachments%2Fc1c948857db74e9b99c35b6ab2eabe04%2F2fda58d5-7257-4f86-a7de-9e345492b89d%2F1717410568695.jpg" xr:uid="{9963D1C4-DD26-43F5-B3FF-C1B9FD4C5A34}"/>
    <hyperlink ref="LS34" r:id="rId177" display="https://kc-eu.kobotoolbox.org/media/original?media_file=burn%2Fattachments%2Fc1c948857db74e9b99c35b6ab2eabe04%2F67d80772-f096-4c85-90cc-7bcac299eff8%2F1715591614367-22_55_51.jpg" xr:uid="{6660C2CA-E463-4AAA-8119-2461FB41006C}"/>
    <hyperlink ref="LS35" r:id="rId178" display="https://kc-eu.kobotoolbox.org/media/original?media_file=burn%2Fattachments%2Fc1c948857db74e9b99c35b6ab2eabe04%2F1c458236-6328-4499-9134-969f06ee0611%2F10.07-11_20_45.jpg" xr:uid="{DF14D662-325D-4BD8-9D2B-E7E565F75846}"/>
    <hyperlink ref="LS36" r:id="rId179" display="https://kc-eu.kobotoolbox.org/media/original?media_file=burn%2Fattachments%2Fc1c948857db74e9b99c35b6ab2eabe04%2F7f7c87e3-9a67-47ff-a21e-667efe18b8d7%2F10.34-12_37_7.jpg" xr:uid="{E11017EB-528C-47AE-B489-A2A6C30B30EC}"/>
    <hyperlink ref="LS37" r:id="rId180" display="https://kc-eu.kobotoolbox.org/media/original?media_file=burn%2Fattachments%2Fc1c948857db74e9b99c35b6ab2eabe04%2Fcc8601f9-aee1-458c-9b59-d0c0f94a9f60%2F1715583335357.jpg" xr:uid="{4D98EFE5-C520-454D-8072-3F0FBFB5DAEF}"/>
    <hyperlink ref="LS38" r:id="rId181" display="https://kc-eu.kobotoolbox.org/media/original?media_file=burn%2Fattachments%2Fc1c948857db74e9b99c35b6ab2eabe04%2F5d4066e8-cf41-4867-ba44-4753df1a9ae0%2F1717413265927.jpg" xr:uid="{19D6FC20-5716-4DD9-9BED-8B6EF38B349A}"/>
    <hyperlink ref="LS39" r:id="rId182" display="https://kc-eu.kobotoolbox.org/media/original?media_file=burn%2Fattachments%2Fc1c948857db74e9b99c35b6ab2eabe04%2F94f23516-33b0-4fd2-8f4f-6be32884ae2e%2F1717411087133.jpg" xr:uid="{FC48E525-91CA-4EC5-B19A-8A2B8158A0AE}"/>
    <hyperlink ref="LS40" r:id="rId183" display="https://kc-eu.kobotoolbox.org/media/original?media_file=burn%2Fattachments%2Fc1c948857db74e9b99c35b6ab2eabe04%2F48740d04-12ff-41b6-979b-c392bb7d48fa%2F1715592830871.jpg" xr:uid="{09BF71FE-7440-48AC-A4C8-EB9A585BD3AF}"/>
    <hyperlink ref="LS41" r:id="rId184" display="https://kc-eu.kobotoolbox.org/media/original?media_file=burn%2Fattachments%2Fc1c948857db74e9b99c35b6ab2eabe04%2F162e2ca7-112b-4a7f-8864-436031348514%2F1715592643699.jpg" xr:uid="{66618495-2954-4C18-8551-071BE972E057}"/>
    <hyperlink ref="LS42" r:id="rId185" display="https://kc-eu.kobotoolbox.org/media/original?media_file=burn%2Fattachments%2Fc1c948857db74e9b99c35b6ab2eabe04%2Faf0f435d-2ba3-4513-b16b-22012447c03b%2F1715585922656.jpg" xr:uid="{893ED6CE-3F12-4E18-BCAA-54A610A0987E}"/>
    <hyperlink ref="LS43" r:id="rId186" display="https://kc-eu.kobotoolbox.org/media/original?media_file=burn%2Fattachments%2Fc1c948857db74e9b99c35b6ab2eabe04%2Fcbdeb185-9c8c-4560-a9e1-2771ae7aa36c%2F1715083929208.jpg" xr:uid="{3161C65C-DC05-4CAC-9E95-0DBF5B042ACC}"/>
    <hyperlink ref="LS44" r:id="rId187" display="https://kc-eu.kobotoolbox.org/media/original?media_file=burn%2Fattachments%2Fc1c948857db74e9b99c35b6ab2eabe04%2F0814efed-bea5-4f6f-ae70-d93ce01e5239%2F1717410356941.jpg" xr:uid="{B9BAA71E-6551-4338-969C-AFB0BFDA4EBB}"/>
    <hyperlink ref="LS45" r:id="rId188" display="https://kc-eu.kobotoolbox.org/media/original?media_file=burn%2Fattachments%2Fc1c948857db74e9b99c35b6ab2eabe04%2Fe577a5a3-3c1c-482b-a8be-db221cde2b14%2F1715593913976.jpg" xr:uid="{3FF5943A-F981-4285-B5D3-C0314AE8D871}"/>
    <hyperlink ref="LS46" r:id="rId189" display="https://kc-eu.kobotoolbox.org/media/original?media_file=burn%2Fattachments%2Fc1c948857db74e9b99c35b6ab2eabe04%2F89d9df53-9254-469b-ae4c-83303efccee3%2F1715071594106.jpg" xr:uid="{05ABB0EF-6715-43D0-BEDD-ADEA4C2EE3E8}"/>
    <hyperlink ref="LS47" r:id="rId190" display="https://kc-eu.kobotoolbox.org/media/original?media_file=burn%2Fattachments%2Fc1c948857db74e9b99c35b6ab2eabe04%2Feba244f9-8e80-4709-8b8e-74ba5c8a1ce3%2F6.205-13_56_57.jpg" xr:uid="{5D984E61-F3FC-4290-84CA-ECFD09E6060A}"/>
    <hyperlink ref="LS48" r:id="rId191" display="https://kc-eu.kobotoolbox.org/media/original?media_file=burn%2Fattachments%2Fc1c948857db74e9b99c35b6ab2eabe04%2F4cdd8e00-8cba-4e25-9ecd-0499f9f79b94%2F1717423162621.jpg" xr:uid="{9957E455-608E-4855-B9E6-08FADCF28360}"/>
    <hyperlink ref="LS49" r:id="rId192" display="https://kc-eu.kobotoolbox.org/media/original?media_file=burn%2Fattachments%2Fc1c948857db74e9b99c35b6ab2eabe04%2Fdf1c7634-f0fd-4566-86b3-e88726f99956%2F1715671056242.jpg" xr:uid="{431A4390-3063-43CA-A846-A8B4EF6D87F2}"/>
    <hyperlink ref="LS50" r:id="rId193" display="https://kc-eu.kobotoolbox.org/media/original?media_file=burn%2Fattachments%2Fc1c948857db74e9b99c35b6ab2eabe04%2F9bff7424-ae0c-4f14-9558-8ecd9f8f0039%2F1715592383584.jpg" xr:uid="{B4BCAC7B-E9EE-4EE8-AE9B-B7497B2CACC7}"/>
    <hyperlink ref="LS51" r:id="rId194" display="https://kc-eu.kobotoolbox.org/media/original?media_file=burn%2Fattachments%2Fc1c948857db74e9b99c35b6ab2eabe04%2F202a1917-82b9-4ae7-b6f1-ed78372a4f95%2F1715591475999-22_58_40.jpg" xr:uid="{3A3102E9-A370-4002-897F-42D0D58CF5C0}"/>
    <hyperlink ref="LS52" r:id="rId195" display="https://kc-eu.kobotoolbox.org/media/original?media_file=burn%2Fattachments%2Fc1c948857db74e9b99c35b6ab2eabe04%2Faab8c84e-7544-4683-a2fd-bbe27ebf5962%2F1715077004912.jpg" xr:uid="{F0B682ED-0F9B-41A3-A1E5-72E4B476C943}"/>
    <hyperlink ref="LS53" r:id="rId196" display="https://kc-eu.kobotoolbox.org/media/original?media_file=burn%2Fattachments%2Fc1c948857db74e9b99c35b6ab2eabe04%2Fad045d83-1c8e-46a8-9b91-d1ef73d0983f%2F1717411711351.jpg" xr:uid="{4FFAA3B8-9DEE-4671-A7EA-E104F25C6EC7}"/>
    <hyperlink ref="LS54" r:id="rId197" display="https://kc-eu.kobotoolbox.org/media/original?media_file=burn%2Fattachments%2Fc1c948857db74e9b99c35b6ab2eabe04%2F1b818e79-bc40-4505-b533-8fbafcc6eca5%2F1717412919471.jpg" xr:uid="{82A52DE5-D5EF-4425-9C0C-3C369A8A9397}"/>
    <hyperlink ref="LS55" r:id="rId198" display="https://kc-eu.kobotoolbox.org/media/original?media_file=burn%2Fattachments%2Fc1c948857db74e9b99c35b6ab2eabe04%2Fbefbb24c-101a-440c-a972-ca4cf43a84df%2F1715076021007.jpg" xr:uid="{699A2B2F-529D-49DB-821A-CA509F759EEB}"/>
    <hyperlink ref="LS56" r:id="rId199" display="https://kc-eu.kobotoolbox.org/media/original?media_file=burn%2Fattachments%2Fc1c948857db74e9b99c35b6ab2eabe04%2F5785e32a-2af1-4b93-904d-92b5ab3fb6eb%2F1715590703921-23_7_41.jpg" xr:uid="{D82BA864-5247-45F9-AC34-E8B6700E949B}"/>
    <hyperlink ref="LS57" r:id="rId200" display="https://kc-eu.kobotoolbox.org/media/original?media_file=burn%2Fattachments%2Fc1c948857db74e9b99c35b6ab2eabe04%2F1d276ccf-443e-4f93-96ff-92891d91d17e%2F1717410386754.jpg" xr:uid="{DA085031-CBA7-4EB4-92EA-4760B2667CE6}"/>
    <hyperlink ref="LS58" r:id="rId201" display="https://kc-eu.kobotoolbox.org/media/original?media_file=burn%2Fattachments%2Fc1c948857db74e9b99c35b6ab2eabe04%2F311e43e4-397c-479b-83a0-b9dbde01a8ad%2F1715597933906.jpg" xr:uid="{67311BE4-AB35-42C6-9C58-94830B688B7F}"/>
    <hyperlink ref="LS59" r:id="rId202" display="https://kc-eu.kobotoolbox.org/media/original?media_file=burn%2Fattachments%2Fc1c948857db74e9b99c35b6ab2eabe04%2Fe0c1867a-faf3-4d80-b93a-5e8dafa2ee0a%2F1717412548121.jpg" xr:uid="{7E398307-4B89-4759-A749-ACCABCB574C6}"/>
    <hyperlink ref="LS60" r:id="rId203" display="https://kc-eu.kobotoolbox.org/media/original?media_file=burn%2Fattachments%2Fc1c948857db74e9b99c35b6ab2eabe04%2F0c7b8934-3c89-4208-8934-4f5b2eecb0b6%2F1715584445055.jpg" xr:uid="{AA3FC0B5-F3E3-498F-B436-BF9D49EE0A20}"/>
    <hyperlink ref="LS61" r:id="rId204" display="https://kc-eu.kobotoolbox.org/media/original?media_file=burn%2Fattachments%2Fc1c948857db74e9b99c35b6ab2eabe04%2F0cbf17fa-c898-46e9-98eb-89b5202a7bd0%2F1715597099580.jpg" xr:uid="{9AF0B6C9-62D9-4FDF-8A83-7979F7EED663}"/>
    <hyperlink ref="LS62" r:id="rId205" display="https://kc-eu.kobotoolbox.org/media/original?media_file=burn%2Fattachments%2Fc1c948857db74e9b99c35b6ab2eabe04%2F0df7e152-6ecd-4937-a3c5-191ba833a36e%2F5.980-14_19_23.jpg" xr:uid="{A50CE2C5-E698-49C8-A079-FF65FBACF724}"/>
    <hyperlink ref="LS63" r:id="rId206" display="https://kc-eu.kobotoolbox.org/media/original?media_file=burn%2Fattachments%2Fc1c948857db74e9b99c35b6ab2eabe04%2Feb8b984d-8334-43ba-a0a6-8cedd64b0a7b%2F17.78-13_46_2.jpg" xr:uid="{783CB66A-D556-45B5-B61F-F55C88102BFC}"/>
    <hyperlink ref="LS64" r:id="rId207" display="https://kc-eu.kobotoolbox.org/media/original?media_file=burn%2Fattachments%2Fc1c948857db74e9b99c35b6ab2eabe04%2F86cc71ee-a276-41ff-8c3c-3c893717d193%2F1715084432563.jpg" xr:uid="{B650B78C-3F5B-449D-9B6C-F7BC16E5A423}"/>
    <hyperlink ref="LS65" r:id="rId208" display="https://kc-eu.kobotoolbox.org/media/original?media_file=burn%2Fattachments%2Fc1c948857db74e9b99c35b6ab2eabe04%2Fbfc0dabf-a2f7-47f8-9d53-5fa9b2a55250%2F1717413072580.jpg" xr:uid="{343915BC-DE81-4D98-8CAE-8DD8BC7FDD59}"/>
    <hyperlink ref="LS66" r:id="rId209" display="https://kc-eu.kobotoolbox.org/media/original?media_file=burn%2Fattachments%2Fc1c948857db74e9b99c35b6ab2eabe04%2F679a2adc-8b8f-4ed9-8f17-977edf6806aa%2F1717412729873.jpg" xr:uid="{DD4247F1-1BD3-428B-84D7-E8F755CA8FC1}"/>
    <hyperlink ref="LS67" r:id="rId210" display="https://kc-eu.kobotoolbox.org/media/original?media_file=burn%2Fattachments%2Fc1c948857db74e9b99c35b6ab2eabe04%2F2f4b226b-04a4-4564-ad29-e5067c0ec1cf%2F1715671754143.jpg" xr:uid="{C4F96F57-F673-41EC-AC75-40462E579F54}"/>
    <hyperlink ref="LS68" r:id="rId211" display="https://kc-eu.kobotoolbox.org/media/original?media_file=burn%2Fattachments%2Fc1c948857db74e9b99c35b6ab2eabe04%2F87b97b70-0569-491c-8b7c-242467f04f7d%2F12.55-13_50_20.jpg" xr:uid="{E5B126E7-1207-4A9C-8F96-41978911A72A}"/>
    <hyperlink ref="LS69" r:id="rId212" display="https://kc-eu.kobotoolbox.org/media/original?media_file=burn%2Fattachments%2Fc1c948857db74e9b99c35b6ab2eabe04%2Ffb9d31df-51ca-4330-847c-9896dc42860d%2F1717410873756.jpg" xr:uid="{A4CDDF2A-F5C3-4B93-8694-A2753126DF68}"/>
    <hyperlink ref="LS70" r:id="rId213" display="https://kc-eu.kobotoolbox.org/media/original?media_file=burn%2Fattachments%2Fc1c948857db74e9b99c35b6ab2eabe04%2F5f6aca08-727a-4074-9448-84002c2e2297%2F1715068392280.jpg" xr:uid="{159C2091-A08D-4777-AF24-9E25F7B8673D}"/>
    <hyperlink ref="LS71" r:id="rId214" display="https://kc-eu.kobotoolbox.org/media/original?media_file=burn%2Fattachments%2Fc1c948857db74e9b99c35b6ab2eabe04%2Fbafa2b83-e5a5-4247-979e-dbee921e2a7f%2F1715592962652.jpg" xr:uid="{5A4E9419-2329-42B5-BF24-940B105868FE}"/>
    <hyperlink ref="LS72" r:id="rId215" display="https://kc-eu.kobotoolbox.org/media/original?media_file=burn%2Fattachments%2Fc1c948857db74e9b99c35b6ab2eabe04%2F3bf0f84a-d4a2-4753-b2a5-fb1bb65f823e%2F1717411258916.jpg" xr:uid="{0DD77958-D382-433D-BE9A-FA2AFE21969E}"/>
    <hyperlink ref="LS73" r:id="rId216" display="https://kc-eu.kobotoolbox.org/media/original?media_file=burn%2Fattachments%2Fc1c948857db74e9b99c35b6ab2eabe04%2F85f5fc6b-0581-4e43-b376-203df4270644%2F1715671338634.jpg" xr:uid="{A243E3DA-55A8-413E-B7FD-8A971287024B}"/>
    <hyperlink ref="LS74" r:id="rId217" display="https://kc-eu.kobotoolbox.org/media/original?media_file=burn%2Fattachments%2Fc1c948857db74e9b99c35b6ab2eabe04%2Ff419140b-4df5-4f5e-a544-1a56c852aaeb%2F11.11-12_14_33.jpg" xr:uid="{9E42DDF1-591A-42AA-B1CA-03516455ECB0}"/>
    <hyperlink ref="LS75" r:id="rId218" display="https://kc-eu.kobotoolbox.org/media/original?media_file=burn%2Fattachments%2Fc1c948857db74e9b99c35b6ab2eabe04%2Fa7cbacff-2f43-409a-b895-79a7f6d13294%2F1717413733710.jpg" xr:uid="{24D7AFC3-08D9-4A3E-BEBF-3FA9D43E00D4}"/>
    <hyperlink ref="LS76" r:id="rId219" display="https://kc-eu.kobotoolbox.org/media/original?media_file=burn%2Fattachments%2Fc1c948857db74e9b99c35b6ab2eabe04%2F61efb149-267d-4e48-9ed7-83ac3f669b88%2F1717425380627.jpg" xr:uid="{FF58A637-1559-4620-95C8-59D33F17A0EC}"/>
    <hyperlink ref="LS77" r:id="rId220" display="https://kc-eu.kobotoolbox.org/media/original?media_file=burn%2Fattachments%2Fc1c948857db74e9b99c35b6ab2eabe04%2F3ded161c-b8dd-4616-8938-cf946feb2d63%2F1717410130344.jpg" xr:uid="{9CD467E2-6897-4BF8-BE10-C8FAC5E8C456}"/>
    <hyperlink ref="LS78" r:id="rId221" display="https://kc-eu.kobotoolbox.org/media/original?media_file=burn%2Fattachments%2Fc1c948857db74e9b99c35b6ab2eabe04%2F78fce67a-7dd6-40c9-b9d5-869c71128e4b%2F1715598098583.jpg" xr:uid="{8E013EA8-A039-4248-901E-494C822E2803}"/>
    <hyperlink ref="LS79" r:id="rId222" display="https://kc-eu.kobotoolbox.org/media/original?media_file=burn%2Fattachments%2Fc1c948857db74e9b99c35b6ab2eabe04%2Fe1953667-1404-439c-8871-6879f3732b55%2F1715074562763.jpg" xr:uid="{93FC6847-1A1B-439A-8543-D91709F3C032}"/>
    <hyperlink ref="LS80" r:id="rId223" display="https://kc-eu.kobotoolbox.org/media/original?media_file=burn%2Fattachments%2Fc1c948857db74e9b99c35b6ab2eabe04%2F62571adc-73b0-4410-acbb-49c4f8058581%2F1715073244840.jpg" xr:uid="{F62455C7-0219-490B-8C2C-E07C317E50F1}"/>
    <hyperlink ref="LS81" r:id="rId224" display="https://kc-eu.kobotoolbox.org/media/original?media_file=burn%2Fattachments%2Fc1c948857db74e9b99c35b6ab2eabe04%2Ffdfa646b-dd12-44ee-9c04-1c929b2c5fd1%2F1715593202789.jpg" xr:uid="{35E61B4A-47F3-4F57-A311-1FC83ABACC01}"/>
    <hyperlink ref="LS82" r:id="rId225" display="https://kc-eu.kobotoolbox.org/media/original?media_file=burn%2Fattachments%2Fc1c948857db74e9b99c35b6ab2eabe04%2F0681dbd5-3c56-428f-b5aa-ac76cd7e5727%2F1715069692539.jpg" xr:uid="{DBB17A4E-D097-4DA8-A0E8-4F8EAD3099E3}"/>
    <hyperlink ref="LS83" r:id="rId226" display="https://kc-eu.kobotoolbox.org/media/original?media_file=burn%2Fattachments%2Fc1c948857db74e9b99c35b6ab2eabe04%2F646dbeec-37b2-4af8-9b96-e49fa6847aea%2F1715590737414.jpg" xr:uid="{85A8A78B-7EA3-4F68-802C-B8D536886F68}"/>
    <hyperlink ref="LS84" r:id="rId227" display="https://kc-eu.kobotoolbox.org/media/original?media_file=burn%2Fattachments%2Fc1c948857db74e9b99c35b6ab2eabe04%2F5db70483-9f6b-46f2-b2bc-7f626d2fa289%2F1715584552418.jpg" xr:uid="{F3FC6BBC-D1BA-4821-95AE-B0E3C83D70DE}"/>
    <hyperlink ref="LS85" r:id="rId228" display="https://kc-eu.kobotoolbox.org/media/original?media_file=burn%2Fattachments%2Fc1c948857db74e9b99c35b6ab2eabe04%2F6718f72f-4dfb-4545-8e4d-5101f544eaab%2F1717412217988.jpg" xr:uid="{D812245D-2ECB-4227-B4C8-AE059011FA8B}"/>
    <hyperlink ref="LS86" r:id="rId229" display="https://kc-eu.kobotoolbox.org/media/original?media_file=burn%2Fattachments%2Fc1c948857db74e9b99c35b6ab2eabe04%2Fbc17bf3e-0b8a-41ae-931f-a045c1216df7%2F9.970-13_58_11.jpg" xr:uid="{FBCB506E-149C-41A4-868B-F3D30327FF5A}"/>
    <hyperlink ref="LS87" r:id="rId230" display="https://kc-eu.kobotoolbox.org/media/original?media_file=burn%2Fattachments%2Fc1c948857db74e9b99c35b6ab2eabe04%2F0690eb8e-d1f2-4548-b921-9013cc6e302b%2F1717425135639.jpg" xr:uid="{6F0D4B6E-AFA5-47D2-8097-B1B481FD4CFD}"/>
    <hyperlink ref="LS88" r:id="rId231" display="https://kc-eu.kobotoolbox.org/media/original?media_file=burn%2Fattachments%2Fc1c948857db74e9b99c35b6ab2eabe04%2F1db5cd30-087c-407b-baf0-678bd9fdd847%2F1715671497879.jpg" xr:uid="{896C0C9F-B127-4A94-8375-644B080AC9CF}"/>
    <hyperlink ref="LS89" r:id="rId232" display="https://kc-eu.kobotoolbox.org/media/original?media_file=burn%2Fattachments%2Fc1c948857db74e9b99c35b6ab2eabe04%2F5e841e0c-ad78-4d1c-949b-d63e7b655a2c%2F1717410078700.jpg" xr:uid="{66FB4706-83F4-4BED-A004-59876991DBAA}"/>
    <hyperlink ref="LS90" r:id="rId233" display="https://kc-eu.kobotoolbox.org/media/original?media_file=burn%2Fattachments%2Fc1c948857db74e9b99c35b6ab2eabe04%2F066b87ed-218f-41e1-9702-f32a67927667%2F1715671617841.jpg" xr:uid="{DF7AAE7C-8125-4D95-9854-28754E9B8B40}"/>
    <hyperlink ref="LS91" r:id="rId234" display="https://kc-eu.kobotoolbox.org/media/original?media_file=burn%2Fattachments%2Fc1c948857db74e9b99c35b6ab2eabe04%2F44098f22-9a29-4d38-982d-7a2607dd4096%2F1714375224576.jpg" xr:uid="{7B0F2AB7-CD30-4AF8-9CAC-29F0C98508D9}"/>
    <hyperlink ref="LS92" r:id="rId235" display="https://kc-eu.kobotoolbox.org/media/original?media_file=burn%2Fattachments%2Fc1c948857db74e9b99c35b6ab2eabe04%2F9e1be6f5-13bb-4f92-8e2d-2e9e95685c78%2F1714375495362.jpg" xr:uid="{047EFB8B-9670-4830-B217-5D4BB7058C66}"/>
    <hyperlink ref="LS93" r:id="rId236" display="https://kc-eu.kobotoolbox.org/media/original?media_file=burn%2Fattachments%2Fc1c948857db74e9b99c35b6ab2eabe04%2F6198ab33-9aaa-48c6-af69-815f9b4fdda2%2F1714375571564.jpg" xr:uid="{3A18FA66-577B-4F24-AE7C-08469477DA98}"/>
    <hyperlink ref="LS94" r:id="rId237" display="https://kc-eu.kobotoolbox.org/media/original?media_file=burn%2Fattachments%2Fc1c948857db74e9b99c35b6ab2eabe04%2F960ceda2-2f56-40ca-bf31-37a8e66d5ddc%2F1714403369134.jpg" xr:uid="{E81B4595-AB15-422B-84BE-AAE811830FF1}"/>
    <hyperlink ref="LS95" r:id="rId238" display="https://kc-eu.kobotoolbox.org/media/original?media_file=burn%2Fattachments%2Fc1c948857db74e9b99c35b6ab2eabe04%2F179c6804-a749-4a49-967f-930314f03941%2F1714379968942.jpg" xr:uid="{2A51444B-22C9-465D-9CFF-A43932C2CD73}"/>
    <hyperlink ref="LS96" r:id="rId239" display="https://kc-eu.kobotoolbox.org/media/original?media_file=burn%2Fattachments%2Fc1c948857db74e9b99c35b6ab2eabe04%2F448cf630-0202-4893-992c-3c03d89c46bc%2F1714379346373.jpg" xr:uid="{EB340E14-E82D-4245-A941-E9A53A1B8F1E}"/>
    <hyperlink ref="LS97" r:id="rId240" display="https://kc-eu.kobotoolbox.org/media/original?media_file=burn%2Fattachments%2Fc1c948857db74e9b99c35b6ab2eabe04%2F25b856c5-510d-4069-b3fa-df9b360c21fa%2F1714400125298.jpg" xr:uid="{50ABB81A-928A-4C0B-8F55-9180CABC7620}"/>
    <hyperlink ref="LS98" r:id="rId241" display="https://kc-eu.kobotoolbox.org/media/original?media_file=burn%2Fattachments%2Fc1c948857db74e9b99c35b6ab2eabe04%2F5fa831c9-ee94-4ede-a166-86a92edab3e6%2F1714375883408.jpg" xr:uid="{9E75431D-1E17-4F05-A5BD-770BAE2AAC66}"/>
    <hyperlink ref="LS99" r:id="rId242" display="https://kc-eu.kobotoolbox.org/media/original?media_file=burn%2Fattachments%2Fc1c948857db74e9b99c35b6ab2eabe04%2Fbbe35d0c-7cc1-40bd-9d1c-16b6093e383a%2F7.575-11_1_25.jpg" xr:uid="{CDCDBC86-6759-4F51-AB36-DED3091B3491}"/>
    <hyperlink ref="LS100" r:id="rId243" display="https://kc-eu.kobotoolbox.org/media/original?media_file=burn%2Fattachments%2Fc1c948857db74e9b99c35b6ab2eabe04%2F29a301e6-bb20-4723-8435-0b1ed4559218%2F1714393595170.jpg" xr:uid="{4646312B-C5DF-4913-ABD0-61C2998F9710}"/>
    <hyperlink ref="LS101" r:id="rId244" display="https://kc-eu.kobotoolbox.org/media/original?media_file=burn%2Fattachments%2Fc1c948857db74e9b99c35b6ab2eabe04%2F8e800db1-97c4-4378-9c82-a72d4855bde0%2F1714394984137.jpg" xr:uid="{C0CA725F-FB3A-4388-86AD-FFDAC199916A}"/>
    <hyperlink ref="LS102" r:id="rId245" display="https://kc-eu.kobotoolbox.org/media/original?media_file=burn%2Fattachments%2Fc1c948857db74e9b99c35b6ab2eabe04%2F9dd43372-d6a1-4c46-ba3e-c5b1f0210c16%2F1714372431540.jpg" xr:uid="{AAB6FDB2-6549-4A06-9816-1A0D89368ECF}"/>
    <hyperlink ref="LS103" r:id="rId246" display="https://kc-eu.kobotoolbox.org/media/original?media_file=burn%2Fattachments%2Fc1c948857db74e9b99c35b6ab2eabe04%2Fae92a033-36d8-4af5-bd0e-56d7250406e3%2F1714404358442.jpg" xr:uid="{C6647A50-E6CA-4F6A-94F4-33F79555DE08}"/>
    <hyperlink ref="LS104" r:id="rId247" display="https://kc-eu.kobotoolbox.org/media/original?media_file=burn%2Fattachments%2Fc1c948857db74e9b99c35b6ab2eabe04%2F3d02cd52-a404-4bfc-b55e-86d892fd378d%2F1714378261510.jpg" xr:uid="{9422E320-57BE-4567-90CB-1E131A00948C}"/>
    <hyperlink ref="LS105" r:id="rId248" display="https://kc-eu.kobotoolbox.org/media/original?media_file=burn%2Fattachments%2Fc1c948857db74e9b99c35b6ab2eabe04%2F7dc36c53-5eee-4ac3-9570-c5d9041c659e%2F1714396560797.jpg" xr:uid="{AC43BA64-0E27-495D-B20B-1DCF4E2FEE70}"/>
    <hyperlink ref="LS106" r:id="rId249" display="https://kc-eu.kobotoolbox.org/media/original?media_file=burn%2Fattachments%2Fc1c948857db74e9b99c35b6ab2eabe04%2Fa62c9ebb-a0e2-4078-9e27-6138e6a8dfd5%2F1714380858433.jpg" xr:uid="{1DEC468E-C128-4663-A77B-BAD3578E76E9}"/>
    <hyperlink ref="LS107" r:id="rId250" display="https://kc-eu.kobotoolbox.org/media/original?media_file=burn%2Fattachments%2Fc1c948857db74e9b99c35b6ab2eabe04%2Fe04533bc-1a10-4cce-abcc-4215815a7daa%2F14.05-13_42_14-12_29_6.jpg" xr:uid="{8FA3065A-070E-43E5-840E-16E6B1D6B720}"/>
    <hyperlink ref="LS108" r:id="rId251" display="https://kc-eu.kobotoolbox.org/media/original?media_file=burn%2Fattachments%2Fc1c948857db74e9b99c35b6ab2eabe04%2F59d7f277-62f7-4742-9658-cd5e230ac7ed%2F1714372255086.jpg" xr:uid="{F0D8FCBE-E038-48C6-B787-CAF43366D0AB}"/>
    <hyperlink ref="LS109" r:id="rId252" display="https://kc-eu.kobotoolbox.org/media/original?media_file=burn%2Fattachments%2Fc1c948857db74e9b99c35b6ab2eabe04%2Fb3d8133b-864f-4815-85c2-5a39550800d8%2F1714395914091.jpg" xr:uid="{45D89CD8-2277-4BCC-A3EF-EC533A844BA9}"/>
    <hyperlink ref="LS110" r:id="rId253" display="https://kc-eu.kobotoolbox.org/media/original?media_file=burn%2Fattachments%2Fc1c948857db74e9b99c35b6ab2eabe04%2Fc78efcb8-33e1-42f0-b32b-35ad4a65c1e7%2F1714372326661.jpg" xr:uid="{B73F4D89-27D0-4EBB-99E4-38BC41F8E2C7}"/>
    <hyperlink ref="LS111" r:id="rId254" display="https://kc-eu.kobotoolbox.org/media/original?media_file=burn%2Fattachments%2Fc1c948857db74e9b99c35b6ab2eabe04%2F8f20e60a-4ea2-43d0-bf09-2e997fd16820%2F1715672396962.jpg" xr:uid="{188AD6FD-12A6-4172-912C-60B1191A1EE0}"/>
    <hyperlink ref="LS112" r:id="rId255" display="https://kc-eu.kobotoolbox.org/media/original?media_file=burn%2Fattachments%2Fc1c948857db74e9b99c35b6ab2eabe04%2Ff70bae28-a186-4475-9d35-0e2987e98fd5%2F1715672252092.jpg" xr:uid="{E83321CE-4CB6-4CDD-9272-81EA1611B9D4}"/>
    <hyperlink ref="LS113" r:id="rId256" display="https://kc-eu.kobotoolbox.org/media/original?media_file=burn%2Fattachments%2Fc1c948857db74e9b99c35b6ab2eabe04%2Ff1cf23de-5d87-4499-b70f-2e2b54e9dc12%2F7.485-10_22_40.jpg" xr:uid="{E82911BF-C200-4277-90D1-4C2A4CF7CA47}"/>
    <hyperlink ref="LS114" r:id="rId257" display="https://kc-eu.kobotoolbox.org/media/original?media_file=burn%2Fattachments%2Fc1c948857db74e9b99c35b6ab2eabe04%2F269e3f8e-3069-46e2-958a-3654e698ebcc%2F1717397898390-10_2_19.jpg" xr:uid="{3CFD109F-768E-44A3-9A22-10BAAFDEED12}"/>
    <hyperlink ref="LS115" r:id="rId258" display="https://kc-eu.kobotoolbox.org/media/original?media_file=burn%2Fattachments%2Fc1c948857db74e9b99c35b6ab2eabe04%2Ffaac6485-8a95-477e-80ce-d993aa8add8d%2F1717400792105.jpg" xr:uid="{59236C81-8B7C-45D6-98EA-BA7A16CC7F13}"/>
    <hyperlink ref="LS116" r:id="rId259" display="https://kc-eu.kobotoolbox.org/media/original?media_file=burn%2Fattachments%2Fc1c948857db74e9b99c35b6ab2eabe04%2F3da69b94-476a-4b94-ad4c-a230ce3fd8e8%2F1717421180851.jpg" xr:uid="{66CDB004-F301-4E0C-BD2A-B66EE964E603}"/>
    <hyperlink ref="LS117" r:id="rId260" display="https://kc-eu.kobotoolbox.org/media/original?media_file=burn%2Fattachments%2Fc1c948857db74e9b99c35b6ab2eabe04%2Fb6f024ca-f360-40aa-85a0-c18cfaf2f01c%2F1717414635073.jpg" xr:uid="{7C856DA2-567B-4575-BC9C-49082A047262}"/>
    <hyperlink ref="LS118" r:id="rId261" display="https://kc-eu.kobotoolbox.org/media/original?media_file=burn%2Fattachments%2Fc1c948857db74e9b99c35b6ab2eabe04%2F573ab080-abda-4e6e-a9e2-28858eaf8b7c%2F1717445273433.jpg" xr:uid="{0BC5BDF0-464B-482E-B08F-958E60B3974F}"/>
    <hyperlink ref="LS119" r:id="rId262" display="https://kc-eu.kobotoolbox.org/media/original?media_file=burn%2Fattachments%2Fc1c948857db74e9b99c35b6ab2eabe04%2F1d0b2226-5b40-4047-b233-204161256e24%2F1717439562973.jpg" xr:uid="{EA8E0E2E-C080-417F-ACC9-012B30B39425}"/>
    <hyperlink ref="LS120" r:id="rId263" display="https://kc-eu.kobotoolbox.org/media/original?media_file=burn%2Fattachments%2Fc1c948857db74e9b99c35b6ab2eabe04%2F8e3bd175-3eac-42fc-a265-08f8a83efd00%2F1717421110881.jpg" xr:uid="{68D871AD-CDD7-4564-9362-8B4E5DE7859C}"/>
    <hyperlink ref="LS121" r:id="rId264" display="https://kc-eu.kobotoolbox.org/media/original?media_file=burn%2Fattachments%2Fc1c948857db74e9b99c35b6ab2eabe04%2F91c205d9-0954-4737-bebb-13a63da52159%2F1717402856632.jpg" xr:uid="{4E84D6DF-B711-445A-80DF-0C8BD7E6D8E3}"/>
    <hyperlink ref="LS122" r:id="rId265" display="https://kc-eu.kobotoolbox.org/media/original?media_file=burn%2Fattachments%2Fc1c948857db74e9b99c35b6ab2eabe04%2F2482105e-56ea-41c1-ac61-b95936e2ee98%2F10.17-10_54_53.jpg" xr:uid="{A1C315C3-2125-4820-AEEC-CEF2B8A19749}"/>
    <hyperlink ref="LS123" r:id="rId266" display="https://kc-eu.kobotoolbox.org/media/original?media_file=burn%2Fattachments%2Fc1c948857db74e9b99c35b6ab2eabe04%2Ffd0278ab-af72-456a-9f6c-28db6f1a0d3f%2F1717418953514.jpg" xr:uid="{AFCF8A32-C857-410A-9D00-D37C0958813E}"/>
    <hyperlink ref="LS124" r:id="rId267" display="https://kc-eu.kobotoolbox.org/media/original?media_file=burn%2Fattachments%2Fc1c948857db74e9b99c35b6ab2eabe04%2F9b76f139-b131-4905-9721-a3c4d6e08ce6%2F1717409871127.jpg" xr:uid="{887E0A83-8B82-4F30-85A5-52D375240C04}"/>
    <hyperlink ref="LS125" r:id="rId268" display="https://kc-eu.kobotoolbox.org/media/original?media_file=burn%2Fattachments%2Fc1c948857db74e9b99c35b6ab2eabe04%2F7d4d8b6a-435d-42b9-b200-223f126b2ec2%2F1717417367923.jpg" xr:uid="{17331DA1-2F07-4A0B-A134-647F4047477D}"/>
    <hyperlink ref="LS126" r:id="rId269" display="https://kc-eu.kobotoolbox.org/media/original?media_file=burn%2Fattachments%2Fc1c948857db74e9b99c35b6ab2eabe04%2F3073b7cd-4b19-4318-9254-b03995a54246%2F1717402974527.jpg" xr:uid="{A7951B4E-E385-4B75-AF5F-41882083D12F}"/>
    <hyperlink ref="LS127" r:id="rId270" display="https://kc-eu.kobotoolbox.org/media/original?media_file=burn%2Fattachments%2Fc1c948857db74e9b99c35b6ab2eabe04%2F6bc92a67-ed02-45a4-96c3-0c57e2ddc7db%2F1717442718074.jpg" xr:uid="{2785FD4A-380B-4869-9C54-E0E1B94D591B}"/>
    <hyperlink ref="LS128" r:id="rId271" display="https://kc-eu.kobotoolbox.org/media/original?media_file=burn%2Fattachments%2Fc1c948857db74e9b99c35b6ab2eabe04%2Ff1287357-c7a8-418a-8112-f021a975b494%2F1717413934909.jpg" xr:uid="{C78F532D-258D-4112-8FF4-975004C7FCCE}"/>
    <hyperlink ref="LS129" r:id="rId272" display="https://kc-eu.kobotoolbox.org/media/original?media_file=burn%2Fattachments%2Fc1c948857db74e9b99c35b6ab2eabe04%2Fe885e431-442d-4f54-beb9-a16b40f5f9b0%2F1717400059614.jpg" xr:uid="{16349AB1-46B4-4535-9A68-D6C5ED23B8CA}"/>
    <hyperlink ref="LS130" r:id="rId273" display="https://kc-eu.kobotoolbox.org/media/original?media_file=burn%2Fattachments%2Fc1c948857db74e9b99c35b6ab2eabe04%2Fe295b90b-2c32-4fca-9bbb-ad8dcf5ab7b3%2F6.540-14_30_54.jpg" xr:uid="{4EB40C6E-892B-4959-BE01-8765A5C79099}"/>
    <hyperlink ref="QI37" r:id="rId274" display="https://kc-eu.kobotoolbox.org/media/original?media_file=burn%2Fattachments%2Fc1c948857db74e9b99c35b6ab2eabe04%2F6d703cbb-41e4-4173-8072-b9e5ad42ed73%2F1715670587279.jpg" xr:uid="{41451967-30B4-4305-8780-E66D01A3A698}"/>
    <hyperlink ref="QI95" r:id="rId275" display="https://kc-eu.kobotoolbox.org/media/original?media_file=burn%2Fattachments%2Fc1c948857db74e9b99c35b6ab2eabe04%2Fb2961461-b1eb-4d0f-80a0-1ee48c70f330%2F1714466608340.jpg" xr:uid="{27003A67-B278-425F-BEA0-4A82227794D8}"/>
    <hyperlink ref="QF3" r:id="rId276" display="https://kc-eu.kobotoolbox.org/media/original?media_file=burn%2Fattachments%2Fc1c948857db74e9b99c35b6ab2eabe04%2F1a773056-7764-41d0-806c-4a62c15050c6%2F1715163157474.jpg" xr:uid="{5805054C-59BC-4515-8A6D-4814E9BA27CF}"/>
    <hyperlink ref="QF4" r:id="rId277" display="https://kc-eu.kobotoolbox.org/media/original?media_file=burn%2Fattachments%2Fc1c948857db74e9b99c35b6ab2eabe04%2F8c5903b4-e0ea-4281-9970-b9362431ab63%2F5.740-11_52_11.jpg" xr:uid="{230272BE-8253-4A9C-AD25-B812A76615E3}"/>
    <hyperlink ref="QF5" r:id="rId278" display="https://kc-eu.kobotoolbox.org/media/original?media_file=burn%2Fattachments%2Fc1c948857db74e9b99c35b6ab2eabe04%2F2eae8e01-54f4-4719-9c9e-6b08373f6dba%2F1715677833575.jpg" xr:uid="{84ECEB9F-39DB-4662-9AFA-A790EB1001B3}"/>
    <hyperlink ref="QF6" r:id="rId279" display="https://kc-eu.kobotoolbox.org/media/original?media_file=burn%2Fattachments%2Fc1c948857db74e9b99c35b6ab2eabe04%2Fb7c389ec-1ef1-459e-8c9f-6472b5d4eccb%2F1717501088411.jpg" xr:uid="{9430431C-2AFC-40E4-B914-6A66D809BCDC}"/>
    <hyperlink ref="QF7" r:id="rId280" display="https://kc-eu.kobotoolbox.org/media/original?media_file=burn%2Fattachments%2Fc1c948857db74e9b99c35b6ab2eabe04%2F21382d01-774a-46d0-8548-0b636fc3564f%2F1715673629783.jpg" xr:uid="{8942F9ED-C4BA-4D0B-9CB2-03D13E0997E1}"/>
    <hyperlink ref="QF8" r:id="rId281" display="https://kc-eu.kobotoolbox.org/media/original?media_file=burn%2Fattachments%2Fc1c948857db74e9b99c35b6ab2eabe04%2F355a15f3-52f1-4c67-8517-667f501ae459%2F1715153046109.jpg" xr:uid="{9C90943B-4F00-4ABC-A1D6-F0D52494475A}"/>
    <hyperlink ref="QF9" r:id="rId282" display="https://kc-eu.kobotoolbox.org/media/original?media_file=burn%2Fattachments%2Fc1c948857db74e9b99c35b6ab2eabe04%2F6c269416-033e-472c-887f-8e8c509b7f67%2F8.185-11_43_1.jpg" xr:uid="{55EDBD19-90E7-417E-8EA0-577F9B891888}"/>
    <hyperlink ref="QF10" r:id="rId283" display="https://kc-eu.kobotoolbox.org/media/original?media_file=burn%2Fattachments%2Fc1c948857db74e9b99c35b6ab2eabe04%2F76419793-955f-410c-918c-b844cd3c542a%2F1715673204980.jpg" xr:uid="{0FFF2EA7-6480-4E13-8491-C128031CFA14}"/>
    <hyperlink ref="QF11" r:id="rId284" display="https://kc-eu.kobotoolbox.org/media/original?media_file=burn%2Fattachments%2Fc1c948857db74e9b99c35b6ab2eabe04%2F7c21eab4-6c2e-433c-ac16-720808fdb684%2F1715153390958.jpg" xr:uid="{22449E35-C0A1-4D28-A28B-8815A5D9D787}"/>
    <hyperlink ref="QF12" r:id="rId285" display="https://kc-eu.kobotoolbox.org/media/original?media_file=burn%2Fattachments%2Fc1c948857db74e9b99c35b6ab2eabe04%2Fdc69891d-59fc-4e86-8598-2f5b67ce5be4%2F1715679737948.jpg" xr:uid="{2BDE65FA-8B73-4719-9E1D-E76352C53EA0}"/>
    <hyperlink ref="QF13" r:id="rId286" display="https://kc-eu.kobotoolbox.org/media/original?media_file=burn%2Fattachments%2Fc1c948857db74e9b99c35b6ab2eabe04%2Fcbc51b67-40e7-48fd-b409-5d1b30076f21%2F1715674054261.jpg" xr:uid="{AEC76C59-47D2-4833-B845-C6E0F577F3C6}"/>
    <hyperlink ref="QF14" r:id="rId287" display="https://kc-eu.kobotoolbox.org/media/original?media_file=burn%2Fattachments%2Fc1c948857db74e9b99c35b6ab2eabe04%2F16de5361-0411-4ace-8226-682cb0679a78%2F1717487402087.jpg" xr:uid="{7AA58AD3-40DE-4FF6-BA5B-7091D6E29B28}"/>
    <hyperlink ref="QF15" r:id="rId288" display="https://kc-eu.kobotoolbox.org/media/original?media_file=burn%2Fattachments%2Fc1c948857db74e9b99c35b6ab2eabe04%2F6b908490-f781-4e6d-89e9-74e72e1f74ad%2F1717489356762.jpg" xr:uid="{740D5FD9-317B-4E76-BF66-D92D3CF5266D}"/>
    <hyperlink ref="QF16" r:id="rId289" display="https://kc-eu.kobotoolbox.org/media/original?media_file=burn%2Fattachments%2Fc1c948857db74e9b99c35b6ab2eabe04%2Fa5877cc5-4ab3-416e-8466-5e3a290d21ab%2F1715672342418.jpg" xr:uid="{E7110048-8F22-4790-BC2B-C0F37A472934}"/>
    <hyperlink ref="QF17" r:id="rId290" display="https://kc-eu.kobotoolbox.org/media/original?media_file=burn%2Fattachments%2Fc1c948857db74e9b99c35b6ab2eabe04%2F7f37fe86-9272-428c-bfb7-97cd8c200461%2F1717488149325.jpg" xr:uid="{775D8C46-BB0F-49F0-BCAA-C67EBD06A099}"/>
    <hyperlink ref="QF18" r:id="rId291" display="https://kc-eu.kobotoolbox.org/media/original?media_file=burn%2Fattachments%2Fc1c948857db74e9b99c35b6ab2eabe04%2F8b5eb373-2bf8-4ce4-91a6-26d1cb546b28%2F1717501649020.jpg" xr:uid="{C0296D51-5FD3-49C5-8C46-D00F7B14FB5F}"/>
    <hyperlink ref="QF19" r:id="rId292" display="https://kc-eu.kobotoolbox.org/media/original?media_file=burn%2Fattachments%2Fc1c948857db74e9b99c35b6ab2eabe04%2Ff699c138-06a8-4d45-8d4c-ad925edcc1ce%2F1715756187836.jpg" xr:uid="{3E10E30B-039A-4386-918F-82D3F3D72DB5}"/>
    <hyperlink ref="QF20" r:id="rId293" display="https://kc-eu.kobotoolbox.org/media/original?media_file=burn%2Fattachments%2Fc1c948857db74e9b99c35b6ab2eabe04%2F75a88b98-d8e2-4743-a64f-e4b1708e1e61%2F1717486075736.jpg" xr:uid="{73BB69D1-3684-4A13-902D-39BCC7B59064}"/>
    <hyperlink ref="QF21" r:id="rId294" display="https://kc-eu.kobotoolbox.org/media/original?media_file=burn%2Fattachments%2Fc1c948857db74e9b99c35b6ab2eabe04%2F7861c257-91a4-4969-9f07-7a4742e81aae%2F1715756084225.jpg" xr:uid="{A667E136-9EB7-413F-8B1D-9F49E78D24A4}"/>
    <hyperlink ref="QF22" r:id="rId295" display="https://kc-eu.kobotoolbox.org/media/original?media_file=burn%2Fattachments%2Fc1c948857db74e9b99c35b6ab2eabe04%2F71594b3a-7bfd-4adc-a64e-dee2066a83ed%2F1717489135715.jpg" xr:uid="{A1F675A2-C74D-487F-991F-322ECCDC5797}"/>
    <hyperlink ref="QF23" r:id="rId296" display="https://kc-eu.kobotoolbox.org/media/original?media_file=burn%2Fattachments%2Fc1c948857db74e9b99c35b6ab2eabe04%2F82ae429b-e6b5-441a-9e74-c29bbe92ed05%2F1717501479260.jpg" xr:uid="{254CF809-6A5A-4CFF-BD73-F929516B2544}"/>
    <hyperlink ref="QF24" r:id="rId297" display="https://kc-eu.kobotoolbox.org/media/original?media_file=burn%2Fattachments%2Fc1c948857db74e9b99c35b6ab2eabe04%2F38b156e0-a968-4cc0-83ec-130c5e975c11%2F6.495-12_8_5.jpg" xr:uid="{26347675-E279-4599-8DB1-5A11490200A9}"/>
    <hyperlink ref="QF25" r:id="rId298" display="https://kc-eu.kobotoolbox.org/media/original?media_file=burn%2Fattachments%2Fc1c948857db74e9b99c35b6ab2eabe04%2F9c385052-8a2b-4840-984d-8d3cf14b69f7%2F1715674147805.jpg" xr:uid="{EF6FD241-944B-4BC8-83BA-589A53C53433}"/>
    <hyperlink ref="QF26" r:id="rId299" display="https://kc-eu.kobotoolbox.org/media/original?media_file=burn%2Fattachments%2Fc1c948857db74e9b99c35b6ab2eabe04%2F221b24c4-9b8c-4aab-9acb-ea5ba41d9fc5%2F1715673908476.jpg" xr:uid="{C83C4F71-D9A8-4726-A1C3-BBEC8ED80824}"/>
    <hyperlink ref="QF27" r:id="rId300" display="https://kc-eu.kobotoolbox.org/media/original?media_file=burn%2Fattachments%2Fc1c948857db74e9b99c35b6ab2eabe04%2F2370e436-a575-432a-9bed-5cc8eb920f2d%2F1715152784729.jpg" xr:uid="{5DFBF892-6F6B-4646-9E8F-BB0138413FD8}"/>
    <hyperlink ref="QF28" r:id="rId301" display="https://kc-eu.kobotoolbox.org/media/original?media_file=burn%2Fattachments%2Fc1c948857db74e9b99c35b6ab2eabe04%2Fb09d29ef-79f6-41a9-99c1-e3e15da24656%2F1717489270205.jpg" xr:uid="{2BEA4845-9586-4D12-B12B-E2ED891CDAF8}"/>
    <hyperlink ref="QF29" r:id="rId302" display="https://kc-eu.kobotoolbox.org/media/original?media_file=burn%2Fattachments%2Fc1c948857db74e9b99c35b6ab2eabe04%2F19f24f28-2c39-4dda-8bbc-9fb6a151af28%2F1715166563641.jpg" xr:uid="{E2DB4975-B33D-409F-AC75-560D22DD9A00}"/>
    <hyperlink ref="QF30" r:id="rId303" display="https://kc-eu.kobotoolbox.org/media/original?media_file=burn%2Fattachments%2Fc1c948857db74e9b99c35b6ab2eabe04%2F00d5877f-6046-49a4-a56a-f745d810a186%2F1715674420174.jpg" xr:uid="{C78817D6-0C99-4F7A-8BFD-B47657934889}"/>
    <hyperlink ref="QF31" r:id="rId304" display="https://kc-eu.kobotoolbox.org/media/original?media_file=burn%2Fattachments%2Fc1c948857db74e9b99c35b6ab2eabe04%2F81482972-1077-4d7f-80bb-406fec7bad3d%2F1715170267919.jpg" xr:uid="{D18B70B2-AB17-434F-95CE-01E55C6F4303}"/>
    <hyperlink ref="QF32" r:id="rId305" display="https://kc-eu.kobotoolbox.org/media/original?media_file=burn%2Fattachments%2Fc1c948857db74e9b99c35b6ab2eabe04%2F39992712-ad6f-4d58-ad06-fd3c43c078a7%2F3.360-11_37_57.jpg" xr:uid="{8390266F-DD2B-4B61-ACCE-943EC34FF9B9}"/>
    <hyperlink ref="QF33" r:id="rId306" display="https://kc-eu.kobotoolbox.org/media/original?media_file=burn%2Fattachments%2Fc1c948857db74e9b99c35b6ab2eabe04%2Fe7ad3308-dac5-4156-89fd-8425d22a15c0%2F1717486575723.jpg" xr:uid="{B8E65F4D-38EE-412D-BA68-1923C81060AB}"/>
    <hyperlink ref="QF34" r:id="rId307" display="https://kc-eu.kobotoolbox.org/media/original?media_file=burn%2Fattachments%2Fc1c948857db74e9b99c35b6ab2eabe04%2Fd2aafcb0-6005-4596-95c0-e75715612909%2F1715674280134.jpg" xr:uid="{270BB848-EFE3-4167-A7BF-79F5DE7B8371}"/>
    <hyperlink ref="QF35" r:id="rId308" display="https://kc-eu.kobotoolbox.org/media/original?media_file=burn%2Fattachments%2Fc1c948857db74e9b99c35b6ab2eabe04%2F8e688d84-61ad-45bf-8d83-bd5371da46a7%2F5.215-11_24_44.jpg" xr:uid="{4A89213E-4D2D-4133-8C5C-112607006B79}"/>
    <hyperlink ref="QF36" r:id="rId309" display="https://kc-eu.kobotoolbox.org/media/original?media_file=burn%2Fattachments%2Fc1c948857db74e9b99c35b6ab2eabe04%2F331bd915-abac-43b2-9498-5a9dcf4537e8%2F1717501262519.jpg" xr:uid="{D1021C57-7679-4183-AC54-E1B87E658BE7}"/>
    <hyperlink ref="QF37" r:id="rId310" display="https://kc-eu.kobotoolbox.org/media/original?media_file=burn%2Fattachments%2Fc1c948857db74e9b99c35b6ab2eabe04%2F6d703cbb-41e4-4173-8072-b9e5ad42ed73%2F1715670522883.jpg" xr:uid="{2C72D5EE-1771-4E89-9465-D3EB182A08A6}"/>
    <hyperlink ref="QF38" r:id="rId311" display="https://kc-eu.kobotoolbox.org/media/original?media_file=burn%2Fattachments%2Fc1c948857db74e9b99c35b6ab2eabe04%2F66a7368c-13c2-49e0-b02d-9a5658afbcc9%2F1717489024240.jpg" xr:uid="{7DE925EA-D14D-49F4-9B6E-4419CF160496}"/>
    <hyperlink ref="QF39" r:id="rId312" display="https://kc-eu.kobotoolbox.org/media/original?media_file=burn%2Fattachments%2Fc1c948857db74e9b99c35b6ab2eabe04%2Fcd72f2ee-7964-4ac0-8927-a72d62a7decb%2F1717487000785.jpg" xr:uid="{42400788-B6B9-4723-89D5-77B5700B1A29}"/>
    <hyperlink ref="QF40" r:id="rId313" display="https://kc-eu.kobotoolbox.org/media/original?media_file=burn%2Fattachments%2Fc1c948857db74e9b99c35b6ab2eabe04%2Fd805f6c5-bd2e-45ad-90b0-f4955cab1c92%2F1715673159725.jpg" xr:uid="{3A61E43D-79D5-485B-91D5-224D4776ECC5}"/>
    <hyperlink ref="QF41" r:id="rId314" display="https://kc-eu.kobotoolbox.org/media/original?media_file=burn%2Fattachments%2Fc1c948857db74e9b99c35b6ab2eabe04%2Ffdd56713-1085-42a6-81e4-09a9f69bc798%2F1715673032024.jpg" xr:uid="{CE762B1E-F102-4409-BB3F-08ED2F1518AB}"/>
    <hyperlink ref="QF42" r:id="rId315" display="https://kc-eu.kobotoolbox.org/media/original?media_file=burn%2Fattachments%2Fc1c948857db74e9b99c35b6ab2eabe04%2F526f9c99-d2c6-43b2-8962-c7ea24e4ab29%2F1715672643114.jpg" xr:uid="{6450EC6A-5D24-4997-83DF-F497C18E29DF}"/>
    <hyperlink ref="QF43" r:id="rId316" display="https://kc-eu.kobotoolbox.org/media/original?media_file=burn%2Fattachments%2Fc1c948857db74e9b99c35b6ab2eabe04%2Ff7535372-167d-4a62-8c40-8742a7d58cb6%2F1715161816855.jpg" xr:uid="{35F08745-4499-4370-A195-E208F5B65B58}"/>
    <hyperlink ref="QF44" r:id="rId317" display="https://kc-eu.kobotoolbox.org/media/original?media_file=burn%2Fattachments%2Fc1c948857db74e9b99c35b6ab2eabe04%2Ffb1e63ae-554f-43f7-9392-efa4921dba97%2F1717486207447.jpg" xr:uid="{6EFE8F02-63C3-4617-A4AD-781EF1277186}"/>
    <hyperlink ref="QF45" r:id="rId318" display="https://kc-eu.kobotoolbox.org/media/original?media_file=burn%2Fattachments%2Fc1c948857db74e9b99c35b6ab2eabe04%2Ff96b3db5-a0da-43a2-b99c-0eb4379d4c0a%2F1715674591734.jpg" xr:uid="{0B53D381-0E3B-4A4A-8BC8-0BF407F1B88C}"/>
    <hyperlink ref="QF46" r:id="rId319" display="https://kc-eu.kobotoolbox.org/media/original?media_file=burn%2Fattachments%2Fc1c948857db74e9b99c35b6ab2eabe04%2Fae5f852a-3fcc-4a54-9d7f-82faf8fe93fc%2F1715158459844.jpg" xr:uid="{D27379E3-C9B5-4D21-8B5A-7BB81DF5BBBC}"/>
    <hyperlink ref="QF47" r:id="rId320" display="https://kc-eu.kobotoolbox.org/media/original?media_file=burn%2Fattachments%2Fc1c948857db74e9b99c35b6ab2eabe04%2Fd0145e11-0604-48ca-b44f-70fca0e18051%2F2.625-13_58_7.jpg" xr:uid="{6837C10E-F722-44F4-B143-8B496D37BF0E}"/>
    <hyperlink ref="QF48" r:id="rId321" display="https://kc-eu.kobotoolbox.org/media/original?media_file=burn%2Fattachments%2Fc1c948857db74e9b99c35b6ab2eabe04%2Fdb854827-9dd4-478c-8324-4a85791234e8%2F1717484608935.jpg" xr:uid="{A6CF2892-11F7-4CC2-B0EF-15BEDE97EECA}"/>
    <hyperlink ref="QF49" r:id="rId322" display="https://kc-eu.kobotoolbox.org/media/original?media_file=burn%2Fattachments%2Fc1c948857db74e9b99c35b6ab2eabe04%2Feeae714b-36f2-44a5-8779-3f4353bcb647%2F1715755344567.jpg" xr:uid="{01352E06-91DD-46AB-80E9-5214B8A8CEDA}"/>
    <hyperlink ref="QF50" r:id="rId323" display="https://kc-eu.kobotoolbox.org/media/original?media_file=burn%2Fattachments%2Fc1c948857db74e9b99c35b6ab2eabe04%2Fe36428dd-6dac-43ea-bdc2-f9cb815b8104%2F1715672889262.jpg" xr:uid="{88DAB8CB-359F-4903-AE6C-4D12DEE8A520}"/>
    <hyperlink ref="QF51" r:id="rId324" display="https://kc-eu.kobotoolbox.org/media/original?media_file=burn%2Fattachments%2Fc1c948857db74e9b99c35b6ab2eabe04%2F9d46a451-78e0-4922-9e4f-1f3aa9682889%2F1715674067307.jpg" xr:uid="{849214B2-F76E-4B43-863F-CBB548A21CF3}"/>
    <hyperlink ref="QF52" r:id="rId325" display="https://kc-eu.kobotoolbox.org/media/original?media_file=burn%2Fattachments%2Fc1c948857db74e9b99c35b6ab2eabe04%2Fac0be36d-4586-4228-9581-13ee6e53e8e3%2F1715165168851.jpg" xr:uid="{478CF743-13DC-46E7-82D1-CBF3A52AB1BF}"/>
    <hyperlink ref="QF53" r:id="rId326" display="https://kc-eu.kobotoolbox.org/media/original?media_file=burn%2Fattachments%2Fc1c948857db74e9b99c35b6ab2eabe04%2F53e98de2-a02a-4c2d-bf40-c522b6ffea23%2F1717487516657.jpg" xr:uid="{1E3ECF66-9A2F-44CB-B6E2-FAE6CFE33FFD}"/>
    <hyperlink ref="QF54" r:id="rId327" display="https://kc-eu.kobotoolbox.org/media/original?media_file=burn%2Fattachments%2Fc1c948857db74e9b99c35b6ab2eabe04%2F342e8de0-e26b-46df-912c-0f8d891a901a%2F1717488263643.jpg" xr:uid="{9D101EC9-BD49-4D67-9A11-3A25FABBACEB}"/>
    <hyperlink ref="QF55" r:id="rId328" display="https://kc-eu.kobotoolbox.org/media/original?media_file=burn%2Fattachments%2Fc1c948857db74e9b99c35b6ab2eabe04%2F2101a24f-085f-45eb-9730-5c596a5c1c86%2F1715164537941.jpg" xr:uid="{4DF40ABD-A927-4FBC-96A6-037BB456743E}"/>
    <hyperlink ref="QF56" r:id="rId329" display="https://kc-eu.kobotoolbox.org/media/original?media_file=burn%2Fattachments%2Fc1c948857db74e9b99c35b6ab2eabe04%2Fa7ce17f0-efaf-4509-a9a9-5761f3acc97e%2F1715672198131.jpg" xr:uid="{703229D1-DDB1-4172-AFA4-A031EAD94474}"/>
    <hyperlink ref="QF57" r:id="rId330" display="https://kc-eu.kobotoolbox.org/media/original?media_file=burn%2Fattachments%2Fc1c948857db74e9b99c35b6ab2eabe04%2Fca7ed83a-5d8e-4a3e-981f-c602a1a347fe%2F1717490080852.jpg" xr:uid="{AA44E666-5614-4561-AECA-4AF7CD1EAE56}"/>
    <hyperlink ref="QF58" r:id="rId331" display="https://kc-eu.kobotoolbox.org/media/original?media_file=burn%2Fattachments%2Fc1c948857db74e9b99c35b6ab2eabe04%2F6c48e3e1-5a67-4abb-80e6-fb8202133ece%2F1715674460381.jpg" xr:uid="{F4178290-2BBB-47F4-88D2-EBCFC93F5935}"/>
    <hyperlink ref="QF59" r:id="rId332" display="https://kc-eu.kobotoolbox.org/media/original?media_file=burn%2Fattachments%2Fc1c948857db74e9b99c35b6ab2eabe04%2Faec1cc45-45ce-4d76-9a5c-ec3fc9dbb02d%2F1717487991859.jpg" xr:uid="{5D0AADF9-0586-4E51-A52C-B8D0978C73F9}"/>
    <hyperlink ref="QF60" r:id="rId333" display="https://kc-eu.kobotoolbox.org/media/original?media_file=burn%2Fattachments%2Fc1c948857db74e9b99c35b6ab2eabe04%2F7ede5336-0c8d-492b-9cbf-40e673b76481%2F1715671551193.jpg" xr:uid="{AF915DFE-2CED-40D8-A5E8-26377B630A5A}"/>
    <hyperlink ref="QF61" r:id="rId334" display="https://kc-eu.kobotoolbox.org/media/original?media_file=burn%2Fattachments%2Fc1c948857db74e9b99c35b6ab2eabe04%2F1aeb6e12-34f9-47dd-b66a-7b6b88dee618%2F1715675039170.jpg" xr:uid="{942C17F3-73C7-4B39-937C-E7C36C9A3C10}"/>
    <hyperlink ref="QF62" r:id="rId335" display="https://kc-eu.kobotoolbox.org/media/original?media_file=burn%2Fattachments%2Fc1c948857db74e9b99c35b6ab2eabe04%2F7309c601-efc8-4b42-954e-3ce6e520f48b%2F2.465-14_19_54.jpg" xr:uid="{E017D46C-E978-4F4A-A449-1CF16652B2EB}"/>
    <hyperlink ref="QF63" r:id="rId336" display="https://kc-eu.kobotoolbox.org/media/original?media_file=burn%2Fattachments%2Fc1c948857db74e9b99c35b6ab2eabe04%2Fb5c8d439-ddc7-439f-b4f1-ee05655be949%2F11.62-13_46_38.jpg" xr:uid="{18BC493D-30C4-4F89-A649-EDFC702524D1}"/>
    <hyperlink ref="QF64" r:id="rId337" display="https://kc-eu.kobotoolbox.org/media/original?media_file=burn%2Fattachments%2Fc1c948857db74e9b99c35b6ab2eabe04%2F899c936e-f530-47d9-8f23-63cd49825f9c%2F1715163128978.jpg" xr:uid="{B9B693C5-1258-45FE-820E-6C9579378891}"/>
    <hyperlink ref="QF65" r:id="rId338" display="https://kc-eu.kobotoolbox.org/media/original?media_file=burn%2Fattachments%2Fc1c948857db74e9b99c35b6ab2eabe04%2Fe7908306-d314-467d-9eb1-00ad65ad26b6%2F1717488797018.jpg" xr:uid="{01AE50B0-5073-4088-9796-C99F2196DFC4}"/>
    <hyperlink ref="QF66" r:id="rId339" display="https://kc-eu.kobotoolbox.org/media/original?media_file=burn%2Fattachments%2Fc1c948857db74e9b99c35b6ab2eabe04%2Fc6e9bbfc-6425-4992-b129-a17713058f72%2F1717488126757.jpg" xr:uid="{FC3B4AC5-8510-4CD0-9773-CD3D7566D8B0}"/>
    <hyperlink ref="QF67" r:id="rId340" display="https://kc-eu.kobotoolbox.org/media/original?media_file=burn%2Fattachments%2Fc1c948857db74e9b99c35b6ab2eabe04%2F8e60f32d-e1f9-4b8e-83bf-d9dc648b0c69%2F1715755901535.jpg" xr:uid="{18786B9F-D2CF-4C84-9B87-80D5ACB83215}"/>
    <hyperlink ref="QF68" r:id="rId341" display="https://kc-eu.kobotoolbox.org/media/original?media_file=burn%2Fattachments%2Fc1c948857db74e9b99c35b6ab2eabe04%2F1f23bf65-283b-4fbf-96ff-12438c9a445a%2F6.410-13_50_52.jpg" xr:uid="{6F28F15F-FAD2-48C7-811A-4C4AB329B4D6}"/>
    <hyperlink ref="QF69" r:id="rId342" display="https://kc-eu.kobotoolbox.org/media/original?media_file=burn%2Fattachments%2Fc1c948857db74e9b99c35b6ab2eabe04%2F4cb55cdb-cea2-4f5b-b96e-a1605746fb9e%2F1717486756710.jpg" xr:uid="{89A5D49C-0CBC-46E1-860C-5381E1326212}"/>
    <hyperlink ref="QF70" r:id="rId343" display="https://kc-eu.kobotoolbox.org/media/original?media_file=burn%2Fattachments%2Fc1c948857db74e9b99c35b6ab2eabe04%2F61be3d45-059b-4b4e-a05c-ace8cac53b57%2F1715153676116.jpg" xr:uid="{FAD6B866-A35B-40BE-A113-505936986824}"/>
    <hyperlink ref="QF71" r:id="rId344" display="https://kc-eu.kobotoolbox.org/media/original?media_file=burn%2Fattachments%2Fc1c948857db74e9b99c35b6ab2eabe04%2F1210b840-f88a-445f-8d2e-a2a5611b168f%2F1715673301555.jpg" xr:uid="{ED4C65E4-7FF0-4A2E-9C8E-1FEFDE640837}"/>
    <hyperlink ref="QF72" r:id="rId345" display="https://kc-eu.kobotoolbox.org/media/original?media_file=burn%2Fattachments%2Fc1c948857db74e9b99c35b6ab2eabe04%2F6b502a47-86d2-4043-9629-fd24e238550d%2F1717487167363.jpg" xr:uid="{99254382-A6B9-4ED3-B72D-525550A616C3}"/>
    <hyperlink ref="QF73" r:id="rId346" display="https://kc-eu.kobotoolbox.org/media/original?media_file=burn%2Fattachments%2Fc1c948857db74e9b99c35b6ab2eabe04%2F0b621e65-cb72-4382-96b4-e226188affe9%2F1715755462156.jpg" xr:uid="{37D519E3-1CA7-45B2-BB63-2BA6D5334A5C}"/>
    <hyperlink ref="QF74" r:id="rId347" display="https://kc-eu.kobotoolbox.org/media/original?media_file=burn%2Fattachments%2Fc1c948857db74e9b99c35b6ab2eabe04%2F00536f24-620b-41a0-87ee-c53c7088aa0a%2F7.955-12_15_33.jpg" xr:uid="{8020E853-C569-4606-A18D-A530E86EE3BB}"/>
    <hyperlink ref="QF75" r:id="rId348" display="https://kc-eu.kobotoolbox.org/media/original?media_file=burn%2Fattachments%2Fc1c948857db74e9b99c35b6ab2eabe04%2Fbb57873b-ecd5-4546-9122-6c6c27549bb2%2F1717489398170.jpg" xr:uid="{DB3FF030-AFC4-492F-B2E0-5DA5E61EBC19}"/>
    <hyperlink ref="QF76" r:id="rId349" display="https://kc-eu.kobotoolbox.org/media/original?media_file=burn%2Fattachments%2Fc1c948857db74e9b99c35b6ab2eabe04%2F0c26fba9-2cf0-43ee-81af-acf685938d89%2F1717502401807.jpg" xr:uid="{01E34426-19D3-420F-B968-57F3607E11B3}"/>
    <hyperlink ref="QF77" r:id="rId350" display="https://kc-eu.kobotoolbox.org/media/original?media_file=burn%2Fattachments%2Fc1c948857db74e9b99c35b6ab2eabe04%2F738a9b7e-9649-45ee-92fa-d7b8fdcf1458%2F1717489693830.jpg" xr:uid="{41156D65-D166-489A-9A2C-D5620F8F03C6}"/>
    <hyperlink ref="QF78" r:id="rId351" display="https://kc-eu.kobotoolbox.org/media/original?media_file=burn%2Fattachments%2Fc1c948857db74e9b99c35b6ab2eabe04%2F7026046f-0edd-4346-a5f1-ff81f8a8218c%2F1715674657033.jpg" xr:uid="{0CFAE580-E164-4ABC-86D6-BA4C12B43252}"/>
    <hyperlink ref="QF79" r:id="rId352" display="https://kc-eu.kobotoolbox.org/media/original?media_file=burn%2Fattachments%2Fc1c948857db74e9b99c35b6ab2eabe04%2F873a897a-4d3b-4a59-bd4d-cbb889533f37%2F1715170456853.jpg" xr:uid="{38F4C8C6-0227-4A6E-ADC8-25C0DD052D66}"/>
    <hyperlink ref="QF80" r:id="rId353" display="https://kc-eu.kobotoolbox.org/media/original?media_file=burn%2Fattachments%2Fc1c948857db74e9b99c35b6ab2eabe04%2F5999e176-7dbb-4ab6-b0e2-ffb06591f561%2F1715159271994.jpg" xr:uid="{911E928A-4A2F-4116-BD1A-2DCB3EF5B917}"/>
    <hyperlink ref="QF81" r:id="rId354" display="https://kc-eu.kobotoolbox.org/media/original?media_file=burn%2Fattachments%2Fc1c948857db74e9b99c35b6ab2eabe04%2Fcc01d17b-bb82-4e63-969e-72601fe3c13a%2F1715673467025.jpg" xr:uid="{1D70B306-9C4A-44B7-B7F5-ACFF8A761D8D}"/>
    <hyperlink ref="QF82" r:id="rId355" display="https://kc-eu.kobotoolbox.org/media/original?media_file=burn%2Fattachments%2Fc1c948857db74e9b99c35b6ab2eabe04%2Ff390fe64-07ea-4c12-a136-ed9c860edadf%2F1715157883149.jpg" xr:uid="{2E663C39-D141-4D09-AB59-5AFCAFC12007}"/>
    <hyperlink ref="QF83" r:id="rId356" display="https://kc-eu.kobotoolbox.org/media/original?media_file=burn%2Fattachments%2Fc1c948857db74e9b99c35b6ab2eabe04%2Fa37d0b64-4ca8-4f1d-8ea5-23e338072dee%2F1715677519803.jpg" xr:uid="{DFCE5A65-D8B9-4B4F-A7A4-D5450A407F46}"/>
    <hyperlink ref="QF84" r:id="rId357" display="https://kc-eu.kobotoolbox.org/media/original?media_file=burn%2Fattachments%2Fc1c948857db74e9b99c35b6ab2eabe04%2Fa65930da-7c6f-44b5-8ddf-8fb302f98e59%2F1715672440798.jpg" xr:uid="{9189BB58-9A8D-4066-BE22-B99CCED0EEC7}"/>
    <hyperlink ref="QF85" r:id="rId358" display="https://kc-eu.kobotoolbox.org/media/original?media_file=burn%2Fattachments%2Fc1c948857db74e9b99c35b6ab2eabe04%2F1b6d7a62-91f3-4076-8f7f-24ca7a91b649%2F1717487789946.jpg" xr:uid="{E2731931-D7E1-44B0-B904-BC6FA7CD1074}"/>
    <hyperlink ref="QF86" r:id="rId359" display="https://kc-eu.kobotoolbox.org/media/original?media_file=burn%2Fattachments%2Fc1c948857db74e9b99c35b6ab2eabe04%2Fb9c6ffac-3e00-4481-8241-6ac4012433e5%2F3.185-13_58_39.jpg" xr:uid="{EE7905D8-37A4-4444-8160-E35A1362625B}"/>
    <hyperlink ref="QF87" r:id="rId360" display="https://kc-eu.kobotoolbox.org/media/original?media_file=burn%2Fattachments%2Fc1c948857db74e9b99c35b6ab2eabe04%2F9497ceeb-012c-473d-b095-8ecd2707a8d3%2F1717502224767.jpg" xr:uid="{8B4D0EC4-CB89-44CB-B287-224A3110A1D8}"/>
    <hyperlink ref="QF88" r:id="rId361" display="https://kc-eu.kobotoolbox.org/media/original?media_file=burn%2Fattachments%2Fc1c948857db74e9b99c35b6ab2eabe04%2F5263d6a8-8cc4-4be1-bbca-a9327cc335a2%2F1715755623074.jpg" xr:uid="{DD84F892-2736-4B42-9835-453454438AF2}"/>
    <hyperlink ref="QF89" r:id="rId362" display="https://kc-eu.kobotoolbox.org/media/original?media_file=burn%2Fattachments%2Fc1c948857db74e9b99c35b6ab2eabe04%2F66927d31-ca32-4416-a3e5-eba59281075c%2F1717485953261.jpg" xr:uid="{43AB8A42-9AB5-4FCE-9109-0A690A73AC95}"/>
    <hyperlink ref="QF90" r:id="rId363" display="https://kc-eu.kobotoolbox.org/media/original?media_file=burn%2Fattachments%2Fc1c948857db74e9b99c35b6ab2eabe04%2F6383e79c-d2c4-43e1-b003-939909589085%2F1715755797985.jpg" xr:uid="{5D012123-658D-46E7-A7D8-47AD1658A83F}"/>
    <hyperlink ref="QF91" r:id="rId364" display="https://kc-eu.kobotoolbox.org/media/original?media_file=burn%2Fattachments%2Fc1c948857db74e9b99c35b6ab2eabe04%2F2d0bb489-e65b-49c9-b455-4e23e4fec0f7%2F1714460645489.jpg" xr:uid="{F2E53DF1-45BF-4685-B530-784170B4C111}"/>
    <hyperlink ref="QF92" r:id="rId365" display="https://kc-eu.kobotoolbox.org/media/original?media_file=burn%2Fattachments%2Fc1c948857db74e9b99c35b6ab2eabe04%2F88f0fa40-c8cd-4074-bfc6-b338c2d88eb7%2F1714463035120.jpg" xr:uid="{7D1C9EF4-8A69-4B51-91F1-C7B9F114A601}"/>
    <hyperlink ref="QF93" r:id="rId366" display="https://kc-eu.kobotoolbox.org/media/original?media_file=burn%2Fattachments%2Fc1c948857db74e9b99c35b6ab2eabe04%2F7fb6da8a-71b1-4b9e-bc62-82626f9c928b%2F1714462919411.jpg" xr:uid="{D3D2E45B-68EC-46AB-837F-8A3A0D6CE317}"/>
    <hyperlink ref="QF94" r:id="rId367" display="https://kc-eu.kobotoolbox.org/media/original?media_file=burn%2Fattachments%2Fc1c948857db74e9b99c35b6ab2eabe04%2F9da2e9cc-e144-459d-baf6-e78bb46a931a%2F1714489989085.jpg" xr:uid="{46315D39-D2F7-4132-99BC-0753C11446DF}"/>
    <hyperlink ref="QF95" r:id="rId368" display="https://kc-eu.kobotoolbox.org/media/original?media_file=burn%2Fattachments%2Fc1c948857db74e9b99c35b6ab2eabe04%2Fb2961461-b1eb-4d0f-80a0-1ee48c70f330%2F1714466586804.jpg" xr:uid="{EA0AB442-BD80-482F-B6BE-00998442565D}"/>
    <hyperlink ref="QF96" r:id="rId369" display="https://kc-eu.kobotoolbox.org/media/original?media_file=burn%2Fattachments%2Fc1c948857db74e9b99c35b6ab2eabe04%2Fb70eec4d-9136-46ea-a61c-5a72e6c9c6db%2F1714465431124.jpg" xr:uid="{F62DF05F-C7DC-4FD4-8B03-0B6EB8ADB625}"/>
    <hyperlink ref="QF97" r:id="rId370" display="https://kc-eu.kobotoolbox.org/media/original?media_file=burn%2Fattachments%2Fc1c948857db74e9b99c35b6ab2eabe04%2Fedc672ed-46c3-4ee8-9291-54eb7cc905b6%2F1714486445586.jpg" xr:uid="{DD5BBA8C-416F-4A1A-940F-2325D6A2E575}"/>
    <hyperlink ref="QF98" r:id="rId371" display="https://kc-eu.kobotoolbox.org/media/original?media_file=burn%2Fattachments%2Fc1c948857db74e9b99c35b6ab2eabe04%2F0143c41c-4b94-429e-891b-c3402d3197d1%2F1714462310892.jpg" xr:uid="{68B57E69-900A-4A42-853E-7A9D6095BAFD}"/>
    <hyperlink ref="QF99" r:id="rId372" display="https://kc-eu.kobotoolbox.org/media/original?media_file=burn%2Fattachments%2Fc1c948857db74e9b99c35b6ab2eabe04%2F5c455eca-3258-45a7-84c5-52d3950f2bd3%2F1714463820797.jpg" xr:uid="{371644D8-237D-4ACF-BAEE-08E9D6ECC7D3}"/>
    <hyperlink ref="QF100" r:id="rId373" display="https://kc-eu.kobotoolbox.org/media/original?media_file=burn%2Fattachments%2Fc1c948857db74e9b99c35b6ab2eabe04%2Fcfcd3adb-dbb7-4dbe-af97-98c91c08db4f%2F1714479451217.jpg" xr:uid="{F1DA52AB-D52B-4901-A07F-15E966B0B633}"/>
    <hyperlink ref="QF101" r:id="rId374" display="https://kc-eu.kobotoolbox.org/media/original?media_file=burn%2Fattachments%2Fc1c948857db74e9b99c35b6ab2eabe04%2Fbb88152f-41b1-4903-b3f3-1c6738fbe2af%2F1714481732218.jpg" xr:uid="{2061A204-5023-48CD-962C-209B14B42149}"/>
    <hyperlink ref="QF102" r:id="rId375" display="https://kc-eu.kobotoolbox.org/media/original?media_file=burn%2Fattachments%2Fc1c948857db74e9b99c35b6ab2eabe04%2F7d6470e9-7253-49e3-a696-f8c59fac13ec%2F1714458886933.jpg" xr:uid="{DE5D1A18-91A4-41FB-AB47-BECA5AD1EAE9}"/>
    <hyperlink ref="QF103" r:id="rId376" display="https://kc-eu.kobotoolbox.org/media/original?media_file=burn%2Fattachments%2Fc1c948857db74e9b99c35b6ab2eabe04%2F6a97c370-e1bb-4405-90f0-b8e0d4e12154%2F1714490671885.jpg" xr:uid="{0005A964-559C-4620-8DD8-9EF1C1F64FF3}"/>
    <hyperlink ref="QF104" r:id="rId377" display="https://kc-eu.kobotoolbox.org/media/original?media_file=burn%2Fattachments%2Fc1c948857db74e9b99c35b6ab2eabe04%2F33a17f23-e95c-4da8-9ac6-b1fa9ac1c3a2%2F1714465018625.jpg" xr:uid="{77B67853-2AFA-45DE-8F78-DF35FB00D388}"/>
    <hyperlink ref="QF105" r:id="rId378" display="https://kc-eu.kobotoolbox.org/media/original?media_file=burn%2Fattachments%2Fc1c948857db74e9b99c35b6ab2eabe04%2F4c74c4c4-ca34-46f2-9371-cc0a365c4a4b%2F1714483957629.jpg" xr:uid="{552901B1-FB78-4990-B298-8C8C3A2CFA88}"/>
    <hyperlink ref="QF106" r:id="rId379" display="https://kc-eu.kobotoolbox.org/media/original?media_file=burn%2Fattachments%2Fc1c948857db74e9b99c35b6ab2eabe04%2Fed151671-5767-4a5b-8ba7-24f441144d14%2F1714467823283.jpg" xr:uid="{86C767E2-EE45-4D35-B489-79FA5D935E4E}"/>
    <hyperlink ref="QF107" r:id="rId380" display="https://kc-eu.kobotoolbox.org/media/original?media_file=burn%2Fattachments%2Fc1c948857db74e9b99c35b6ab2eabe04%2F07acb036-9a58-4962-b891-e6e62ce78d50%2F8.44-13_42_50.jpg" xr:uid="{0E4C6EC4-55AF-4206-85A1-A69D8C1A0996}"/>
    <hyperlink ref="QF108" r:id="rId381" display="https://kc-eu.kobotoolbox.org/media/original?media_file=burn%2Fattachments%2Fc1c948857db74e9b99c35b6ab2eabe04%2F096fe69a-6d15-4b19-a4ed-5d1d3403090b%2F1714458838527.jpg" xr:uid="{6C68FAEB-41FA-4157-9345-D6637E289FD1}"/>
    <hyperlink ref="QF109" r:id="rId382" display="https://kc-eu.kobotoolbox.org/media/original?media_file=burn%2Fattachments%2Fc1c948857db74e9b99c35b6ab2eabe04%2F2eac4a9e-8e94-48f3-b1fc-44b8f7aa19f5%2F1714482750200.jpg" xr:uid="{E6A16984-7170-409A-9F70-000C2C9FC1F2}"/>
    <hyperlink ref="QF110" r:id="rId383" display="https://kc-eu.kobotoolbox.org/media/original?media_file=burn%2Fattachments%2Fc1c948857db74e9b99c35b6ab2eabe04%2F1275942e-c1a1-4555-9c1f-41b575d58e8c%2F1714459496283.jpg" xr:uid="{3FFFD58D-EEB8-4110-AA43-37B8E820B9B8}"/>
    <hyperlink ref="QF111" r:id="rId384" display="https://kc-eu.kobotoolbox.org/media/original?media_file=burn%2Fattachments%2Fc1c948857db74e9b99c35b6ab2eabe04%2F97c4f237-b929-4b4f-8f34-ef63d218591d%2F1715756477130.jpg" xr:uid="{C23E0C07-28FC-4497-A724-7DE50FD0ABC0}"/>
    <hyperlink ref="QF112" r:id="rId385" display="https://kc-eu.kobotoolbox.org/media/original?media_file=burn%2Fattachments%2Fc1c948857db74e9b99c35b6ab2eabe04%2F51f892c8-a3d9-418d-afd2-7d94fbc5f1a0%2F1715756365862.jpg" xr:uid="{6FDA7E7F-E77D-449F-8A6E-D6F0EDE470C3}"/>
    <hyperlink ref="QF114" r:id="rId386" display="https://kc-eu.kobotoolbox.org/media/original?media_file=burn%2Fattachments%2Fc1c948857db74e9b99c35b6ab2eabe04%2F4253114d-2047-4e77-8c22-e0f1599ae2e5%2F1717484558512-10_13_24.jpg" xr:uid="{2484EC7F-9DF9-4629-A6C6-653661494C84}"/>
    <hyperlink ref="QF113" r:id="rId387" display="https://kc-eu.kobotoolbox.org/media/original?media_file=burn%2Fattachments%2Fc1c948857db74e9b99c35b6ab2eabe04%2F3aa83ffd-9654-48a7-82fa-96f3a7fb54e3%2F4.205-10_23_16.jpg" xr:uid="{40047B62-F781-4910-8884-25DAFCE823FB}"/>
    <hyperlink ref="QF115" r:id="rId388" display="https://kc-eu.kobotoolbox.org/media/original?media_file=burn%2Fattachments%2Fc1c948857db74e9b99c35b6ab2eabe04%2Ffe56002e-9f16-49b7-9f48-135847bd602b%2F1717487771498.jpg" xr:uid="{A14E27B0-F5DF-4181-B68E-6FC269C630A4}"/>
    <hyperlink ref="QF116" r:id="rId389" display="https://kc-eu.kobotoolbox.org/media/original?media_file=burn%2Fattachments%2Fc1c948857db74e9b99c35b6ab2eabe04%2F1280661b-48e1-4df2-9991-e6faaada39d0%2F1717506939790.jpg" xr:uid="{1409916E-2A4F-434E-BE0D-B0E62171FA1F}"/>
    <hyperlink ref="QF117" r:id="rId390" display="https://kc-eu.kobotoolbox.org/media/original?media_file=burn%2Fattachments%2Fc1c948857db74e9b99c35b6ab2eabe04%2Fcdce2a86-e285-432b-931f-8a4626c58aaf%2F1717501146473.jpg" xr:uid="{73D8736F-9EC0-4C6C-85A9-FB856E168ECF}"/>
    <hyperlink ref="QF118" r:id="rId391" display="https://kc-eu.kobotoolbox.org/media/original?media_file=burn%2Fattachments%2Fc1c948857db74e9b99c35b6ab2eabe04%2F0ebe6199-e6d7-4341-b390-4f45f42b03dd%2F1717527972154.jpg" xr:uid="{E939D3C6-AB55-4249-AB91-A5D19AD3DFFD}"/>
    <hyperlink ref="QF119" r:id="rId392" display="https://kc-eu.kobotoolbox.org/media/original?media_file=burn%2Fattachments%2Fc1c948857db74e9b99c35b6ab2eabe04%2F598523dc-c6a0-45c6-8b6f-eb28bfc737f7%2F1717524951450.jpg" xr:uid="{C9AEE3C6-3A1D-438D-A179-A4236BFA6083}"/>
    <hyperlink ref="QF120" r:id="rId393" display="https://kc-eu.kobotoolbox.org/media/original?media_file=burn%2Fattachments%2Fc1c948857db74e9b99c35b6ab2eabe04%2F45957a1b-fb13-4ba1-9be4-2110477bd9af%2F1717508175454.jpg" xr:uid="{21324A8D-F082-4D3E-A00A-2CC1D8E05C52}"/>
    <hyperlink ref="QF121" r:id="rId394" display="https://kc-eu.kobotoolbox.org/media/original?media_file=burn%2Fattachments%2Fc1c948857db74e9b99c35b6ab2eabe04%2Fd3e15c65-99ed-41d8-b604-ec1e631b246a%2F1717490141213.jpg" xr:uid="{028B675D-157D-431B-8987-9037228BC99B}"/>
    <hyperlink ref="QF122" r:id="rId395" display="https://kc-eu.kobotoolbox.org/media/original?media_file=burn%2Fattachments%2Fc1c948857db74e9b99c35b6ab2eabe04%2F72ae0694-90d6-4656-a0e0-cea1b6192c2d%2F5.780-10_55_47.jpg" xr:uid="{37B8CCA5-8A1E-4BD7-839D-13B1AA29A409}"/>
    <hyperlink ref="QF123" r:id="rId396" display="https://kc-eu.kobotoolbox.org/media/original?media_file=burn%2Fattachments%2Fc1c948857db74e9b99c35b6ab2eabe04%2F87bb0926-c5bc-4c66-8b1f-f7a7711c77b7%2F1717505079240.jpg" xr:uid="{B92E67BF-4A40-4D41-B9A8-64453FACD962}"/>
    <hyperlink ref="QF124" r:id="rId397" display="https://kc-eu.kobotoolbox.org/media/original?media_file=burn%2Fattachments%2Fc1c948857db74e9b99c35b6ab2eabe04%2Fb00d0a44-32a2-483e-8beb-60c072e6c664%2F1717496552329.jpg" xr:uid="{ADDA4923-08E7-4284-811E-22257DC63DC0}"/>
    <hyperlink ref="QF125" r:id="rId398" display="https://kc-eu.kobotoolbox.org/media/original?media_file=burn%2Fattachments%2Fc1c948857db74e9b99c35b6ab2eabe04%2F0487f373-7711-432d-8ede-d83903b802e1%2F1717504007610.jpg" xr:uid="{3A604CAF-BC1B-4678-ABEF-84CA2D612CE5}"/>
    <hyperlink ref="QF126" r:id="rId399" display="https://kc-eu.kobotoolbox.org/media/original?media_file=burn%2Fattachments%2Fc1c948857db74e9b99c35b6ab2eabe04%2F8dc898cb-dd98-4a34-b531-947812f25cb5%2F1717489204147.jpg" xr:uid="{AC291B6C-241C-4103-8CA9-4120D77DEC68}"/>
    <hyperlink ref="QF127" r:id="rId400" display="https://kc-eu.kobotoolbox.org/media/original?media_file=burn%2Fattachments%2Fc1c948857db74e9b99c35b6ab2eabe04%2F4d9e9060-0be1-4683-8bf3-c4e75791be2f%2F1717526961999.jpg" xr:uid="{01264C86-3F2B-468A-AB13-7E4FAFF80EFF}"/>
    <hyperlink ref="QF128" r:id="rId401" display="https://kc-eu.kobotoolbox.org/media/original?media_file=burn%2Fattachments%2Fc1c948857db74e9b99c35b6ab2eabe04%2F9054971d-533d-4b51-91be-be67909e85c5%2F1717500265566.jpg" xr:uid="{63D7B1CC-E35D-43C9-A6F0-0777E5B7D62F}"/>
    <hyperlink ref="QF129" r:id="rId402" display="https://kc-eu.kobotoolbox.org/media/original?media_file=burn%2Fattachments%2Fc1c948857db74e9b99c35b6ab2eabe04%2F387b4bc0-fd53-4d9d-8af2-a750ca8bd480%2F1717486752404.jpg" xr:uid="{1AE5EC9E-05A8-46B0-855C-4B7ED8E5B4EC}"/>
    <hyperlink ref="QF130" r:id="rId403" display="https://kc-eu.kobotoolbox.org/media/original?media_file=burn%2Fattachments%2Fc1c948857db74e9b99c35b6ab2eabe04%2F899dc1ea-0b7e-4a3c-b9ec-ad2b0ff8b02c%2F2.765-14_31_18.jpg" xr:uid="{E366788B-38B5-46A2-BEB3-F676E05F1DCA}"/>
    <hyperlink ref="BH130" r:id="rId404" display="https://kc-eu.kobotoolbox.org/media/original?media_file=burn%2Fattachments%2Fc1c948857db74e9b99c35b6ab2eabe04%2F3ee2601e-cabd-4f5a-8d97-bb9ed7087c70%2F15.00-14_29_10.jpg" xr:uid="{FF992538-7297-4181-812B-50F076524013}"/>
    <hyperlink ref="BH129" r:id="rId405" display="https://kc-eu.kobotoolbox.org/media/original?media_file=burn%2Fattachments%2Fc1c948857db74e9b99c35b6ab2eabe04%2F7a231d12-0f7d-4382-a9e3-5ca8ecee773c%2F1717226007085.jpg" xr:uid="{555A33BA-73B1-4730-B4A0-7C7C71E29D22}"/>
    <hyperlink ref="BH128" r:id="rId406" display="https://kc-eu.kobotoolbox.org/media/original?media_file=burn%2Fattachments%2Fc1c948857db74e9b99c35b6ab2eabe04%2F6ead9628-1893-463b-b37b-7379cd09fe77%2F1717241043831.jpg" xr:uid="{517140AD-07FF-4923-980A-D4FB6A88C3BA}"/>
    <hyperlink ref="BH127" r:id="rId407" display="https://kc-eu.kobotoolbox.org/media/original?media_file=burn%2Fattachments%2Fc1c948857db74e9b99c35b6ab2eabe04%2F2fd861a0-deaa-4d8b-9129-ad72551032f5%2F1717269046555.jpg" xr:uid="{2A7598DB-B8F2-4C6F-AF26-AD9CCA30FE75}"/>
    <hyperlink ref="BH126" r:id="rId408" display="https://kc-eu.kobotoolbox.org/media/original?media_file=burn%2Fattachments%2Fc1c948857db74e9b99c35b6ab2eabe04%2Fb6c152c4-01f1-4612-8662-99b9b9463435%2F1717231435787.jpg" xr:uid="{6F6EDAD9-1158-45E3-A5D0-A636EA5C17A6}"/>
    <hyperlink ref="BH125" r:id="rId409" display="https://kc-eu.kobotoolbox.org/media/original?media_file=burn%2Fattachments%2Fc1c948857db74e9b99c35b6ab2eabe04%2F648100ef-9bbe-48c7-9a46-ccb6acffb35e%2F10.39-20_48_9.jpg" xr:uid="{4A31C611-D47C-4AC7-9674-045EFE6D6EBE}"/>
    <hyperlink ref="BH124" r:id="rId410" display="https://kc-eu.kobotoolbox.org/media/original?media_file=burn%2Fattachments%2Fc1c948857db74e9b99c35b6ab2eabe04%2Ffa1ef88c-dd06-4e57-b753-db7b4249c508%2F1717243199012.jpg" xr:uid="{359A88EF-2AC8-4333-B029-6C524E1D411D}"/>
    <hyperlink ref="BH123" r:id="rId411" display="https://kc-eu.kobotoolbox.org/media/original?media_file=burn%2Fattachments%2Fc1c948857db74e9b99c35b6ab2eabe04%2F002a4809-0a5a-4e76-8f0f-0dc57c32e765%2F1717244835073.jpg" xr:uid="{139B5301-A93B-41C7-AED6-C52F9F1B33DE}"/>
    <hyperlink ref="BH122" r:id="rId412" display="https://kc-eu.kobotoolbox.org/media/original?media_file=burn%2Fattachments%2Fc1c948857db74e9b99c35b6ab2eabe04%2Ffb8caaa6-8ad3-4017-8024-70a318cd070c%2F20.05-10_51_31.jpg" xr:uid="{3D1551D1-0306-4035-945C-868B86DDF105}"/>
    <hyperlink ref="BH121" r:id="rId413" display="https://kc-eu.kobotoolbox.org/media/original?media_file=burn%2Fattachments%2Fc1c948857db74e9b99c35b6ab2eabe04%2F211bee91-89dd-47df-8819-4745a837de2d%2F1717228991323.jpg" xr:uid="{20F958AE-90EE-442C-AF6D-C451C57E9743}"/>
    <hyperlink ref="BH120" r:id="rId414" display="https://kc-eu.kobotoolbox.org/media/original?media_file=burn%2Fattachments%2Fc1c948857db74e9b99c35b6ab2eabe04%2Fca2be96a-b8c6-4b9f-8233-37b783ae3725%2F1717249742097.jpg" xr:uid="{12DE8F0D-26A8-484D-BDB7-1F07EA7E06FF}"/>
    <hyperlink ref="BH119" r:id="rId415" display="https://kc-eu.kobotoolbox.org/media/original?media_file=burn%2Fattachments%2Fc1c948857db74e9b99c35b6ab2eabe04%2F06e5616c-41f0-4601-9573-94b22b495b37%2F1717266578352.jpg" xr:uid="{2EC4582E-1293-4CCB-AE27-3E1AC5B2DCCE}"/>
    <hyperlink ref="BH118" r:id="rId416" display="https://kc-eu.kobotoolbox.org/media/original?media_file=burn%2Fattachments%2Fc1c948857db74e9b99c35b6ab2eabe04%2F048b440b-d063-4b9b-acc7-eab2c99ccd64%2F1717271910120.jpg" xr:uid="{BF75F98C-27C4-47AC-A3C7-7B08E2537E59}"/>
    <hyperlink ref="BH117" r:id="rId417" display="https://kc-eu.kobotoolbox.org/media/original?media_file=burn%2Fattachments%2Fc1c948857db74e9b99c35b6ab2eabe04%2F07e5d3df-160f-45f3-bac4-ece85f99bff2%2F1717242693410.jpg" xr:uid="{B6474ECD-2D2A-48CC-805E-2FDE49ECD370}"/>
    <hyperlink ref="BH116" r:id="rId418" display="https://kc-eu.kobotoolbox.org/media/original?media_file=burn%2Fattachments%2Fc1c948857db74e9b99c35b6ab2eabe04%2F87e05d0c-d32a-447f-a649-0f9f65ec07f3%2F1717249348559.jpg" xr:uid="{C11E9F75-6978-4F44-914F-299256A20377}"/>
    <hyperlink ref="BH115" r:id="rId419" display="https://kc-eu.kobotoolbox.org/media/original?media_file=burn%2Fattachments%2Fc1c948857db74e9b99c35b6ab2eabe04%2Fab1defb8-aa05-4d1a-a7e0-8bd304298fe4%2F10.07-13_56_21.jpg" xr:uid="{9D7DE058-F880-4609-8AA1-F232A89FD6D2}"/>
    <hyperlink ref="BH114" r:id="rId420" display="https://kc-eu.kobotoolbox.org/media/original?media_file=burn%2Fattachments%2Fc1c948857db74e9b99c35b6ab2eabe04%2Fb1240c1a-d0fe-495c-b7b3-613b9ff1b4cb%2F16.69-9_58_30.jpg" xr:uid="{66273A5F-118E-4BB0-8029-E4A0B0394AB9}"/>
    <hyperlink ref="BH113" r:id="rId421" display="https://kc-eu.kobotoolbox.org/media/original?media_file=burn%2Fattachments%2Fc1c948857db74e9b99c35b6ab2eabe04%2Fc8b4efaa-75f3-43d0-96fd-f924e53b57c2%2F14.39-10_21_29.jpg" xr:uid="{7A85C60A-290A-481D-AA3D-2792C37B54DD}"/>
    <hyperlink ref="BH112" r:id="rId422" display="https://kc-eu.kobotoolbox.org/media/original?media_file=burn%2Fattachments%2Fc1c948857db74e9b99c35b6ab2eabe04%2F5f012166-9a5b-40a5-b676-6b0ecc6554c2%2F1715502462196.jpg" xr:uid="{393F2C00-5982-4A80-BCE2-B41F9FC9AD92}"/>
    <hyperlink ref="BH111" r:id="rId423" display="https://kc-eu.kobotoolbox.org/media/original?media_file=burn%2Fattachments%2Fc1c948857db74e9b99c35b6ab2eabe04%2Fd5b48400-af86-4da6-a4ee-c1a76db6a608%2F1715504389594.jpg" xr:uid="{5AECCA7B-98B5-48E2-A41C-097F8445E999}"/>
    <hyperlink ref="BH110" r:id="rId424" display="https://kc-eu.kobotoolbox.org/media/original?media_file=burn%2Fattachments%2Fc1c948857db74e9b99c35b6ab2eabe04%2F1180c61c-f106-4e7a-91bc-88263cd5401f%2F1714198300679.jpg" xr:uid="{A98615D2-24AB-4023-8975-0BEBC14515A9}"/>
    <hyperlink ref="BH109" r:id="rId425" display="https://kc-eu.kobotoolbox.org/media/original?media_file=burn%2Fattachments%2Fc1c948857db74e9b99c35b6ab2eabe04%2F03d7934e-2683-4ea7-99e1-c548cefd0840%2F1714225302663.jpg" xr:uid="{91E07035-C417-4D2A-8053-2A42EC95601E}"/>
    <hyperlink ref="BH108" r:id="rId426" display="https://kc-eu.kobotoolbox.org/media/original?media_file=burn%2Fattachments%2Fc1c948857db74e9b99c35b6ab2eabe04%2Fccd50f56-0aac-4835-9b93-a234d21d2791%2F1714199536444.jpg" xr:uid="{99BDABF2-8855-4735-9CD6-359F76DE7732}"/>
    <hyperlink ref="BH107" r:id="rId427" display="https://kc-eu.kobotoolbox.org/media/original?media_file=burn%2Fattachments%2Fc1c948857db74e9b99c35b6ab2eabe04%2F75ae29ee-e7ed-4bf4-9991-d7ebf2289923%2F26.36-13_36_39.jpg" xr:uid="{3E10115D-17EC-4FF1-B9C6-921C6E082E41}"/>
    <hyperlink ref="BH106" r:id="rId428" display="https://kc-eu.kobotoolbox.org/media/original?media_file=burn%2Fattachments%2Fc1c948857db74e9b99c35b6ab2eabe04%2F58be8aeb-9ed5-4172-a28b-d1fb4d42ed47%2F1714207981423.jpg" xr:uid="{E626BEC9-0653-404D-B83C-CDBF790FB5E2}"/>
    <hyperlink ref="BH105" r:id="rId429" display="https://kc-eu.kobotoolbox.org/media/original?media_file=burn%2Fattachments%2Fc1c948857db74e9b99c35b6ab2eabe04%2Fe3a15693-f1c7-4a18-bcbc-7dbadaf68d18%2F1714224975231.jpg" xr:uid="{F15D3E7E-C66F-4C92-A947-F17F5A8F3258}"/>
    <hyperlink ref="BH104" r:id="rId430" display="https://kc-eu.kobotoolbox.org/media/original?media_file=burn%2Fattachments%2Fc1c948857db74e9b99c35b6ab2eabe04%2Fd70e1922-9957-443c-8f5b-04a164dda0fb%2F1714205236357.jpg" xr:uid="{8360BBF3-9EEF-428B-8E23-76B21F7D59D9}"/>
    <hyperlink ref="BH103" r:id="rId431" display="https://kc-eu.kobotoolbox.org/media/original?media_file=burn%2Fattachments%2Fc1c948857db74e9b99c35b6ab2eabe04%2F8d506fa2-249f-4309-8748-5001c9447f32%2F1714230792151.jpg" xr:uid="{9A6DB2F6-3287-4566-9377-692DF41BC4FE}"/>
    <hyperlink ref="BH102" r:id="rId432" display="https://kc-eu.kobotoolbox.org/media/original?media_file=burn%2Fattachments%2Fc1c948857db74e9b99c35b6ab2eabe04%2F155333d4-c735-4ed9-b572-a36e331bb767%2F1714199750302.jpg" xr:uid="{6E92A686-A823-4BAD-8E46-7A02574C08BB}"/>
    <hyperlink ref="BH101" r:id="rId433" display="https://kc-eu.kobotoolbox.org/media/original?media_file=burn%2Fattachments%2Fc1c948857db74e9b99c35b6ab2eabe04%2F3a50d0f7-f932-4831-944b-795e5125d42b%2F1714220697086.jpg" xr:uid="{56E5E945-3095-4C1C-A05A-19A83C933E9A}"/>
    <hyperlink ref="BH100" r:id="rId434" display="https://kc-eu.kobotoolbox.org/media/original?media_file=burn%2Fattachments%2Fc1c948857db74e9b99c35b6ab2eabe04%2F46112d6b-b714-4da4-8266-cab7222f3d5c%2F1714217287983.jpg" xr:uid="{2ACC3DBF-D507-494F-B5AC-6E20B7FA271C}"/>
    <hyperlink ref="BH99" r:id="rId435" display="https://kc-eu.kobotoolbox.org/media/original?media_file=burn%2Fattachments%2Fc1c948857db74e9b99c35b6ab2eabe04%2Fa68d8d30-abe8-404f-ad97-b5c72f76aa69%2F15.87-10_56_18.jpg" xr:uid="{16072D6D-CFB3-46AA-93D0-06A45BCD41FB}"/>
    <hyperlink ref="BH98" r:id="rId436" display="https://kc-eu.kobotoolbox.org/media/original?media_file=burn%2Fattachments%2Fc1c948857db74e9b99c35b6ab2eabe04%2Fe42bad85-669d-4f09-948a-cca540387465%2F1714203089797.jpg" xr:uid="{5045D40B-E4B2-4655-ABC9-3E1454C32191}"/>
    <hyperlink ref="BH97" r:id="rId437" display="https://kc-eu.kobotoolbox.org/media/original?media_file=burn%2Fattachments%2Fc1c948857db74e9b99c35b6ab2eabe04%2Fd402d370-c68b-4dfa-a02e-60fbda1e5033%2F1714225136478.jpg" xr:uid="{74E30E79-2D57-41E0-AE72-81FE9EBD147E}"/>
    <hyperlink ref="BH96" r:id="rId438" display="https://kc-eu.kobotoolbox.org/media/original?media_file=burn%2Fattachments%2Fc1c948857db74e9b99c35b6ab2eabe04%2F2e830564-c291-4e6f-af7d-cdddd2a4fbb4%2F1714206665480.jpg" xr:uid="{96089062-999C-4AAE-97CF-C7D277371544}"/>
    <hyperlink ref="BH95" r:id="rId439" display="https://kc-eu.kobotoolbox.org/media/original?media_file=burn%2Fattachments%2Fc1c948857db74e9b99c35b6ab2eabe04%2Ffcc2de09-4fd0-4e76-a483-3dffed98bf22%2F1714207363408.jpg" xr:uid="{9284CEDC-7B4E-4743-9B4C-35467D7B1AAE}"/>
    <hyperlink ref="BH94" r:id="rId440" display="https://kc-eu.kobotoolbox.org/media/original?media_file=burn%2Fattachments%2Fc1c948857db74e9b99c35b6ab2eabe04%2Ff8ce5492-06c2-4dbf-9063-b23c22a7eed2%2F1714230030095.jpg" xr:uid="{8B1CF6EC-F1E0-4DCF-BEB2-03D71ACBF4F8}"/>
    <hyperlink ref="BH93" r:id="rId441" display="https://kc-eu.kobotoolbox.org/media/original?media_file=burn%2Fattachments%2Fc1c948857db74e9b99c35b6ab2eabe04%2F58ec6e6b-6c84-4457-972a-646ba5961526%2F1714204511951.jpg" xr:uid="{B3210033-4649-444F-BC7E-C4C72EAE8CFC}"/>
    <hyperlink ref="BH92" r:id="rId442" display="https://kc-eu.kobotoolbox.org/media/original?media_file=burn%2Fattachments%2Fc1c948857db74e9b99c35b6ab2eabe04%2Fd403708e-a541-43ec-9af5-3f00bef8e9ca%2F1714204253936.jpg" xr:uid="{CB7A5194-E6DD-405B-B2E2-16807327D329}"/>
    <hyperlink ref="BH91" r:id="rId443" display="https://kc-eu.kobotoolbox.org/media/original?media_file=burn%2Fattachments%2Fc1c948857db74e9b99c35b6ab2eabe04%2F03d956f3-f25e-4902-af44-e75151a2313b%2F1714202518858.jpg" xr:uid="{0752EACA-B003-4924-84E3-775120D7E59D}"/>
    <hyperlink ref="BH90" r:id="rId444" display="https://kc-eu.kobotoolbox.org/media/original?media_file=burn%2Fattachments%2Fc1c948857db74e9b99c35b6ab2eabe04%2F41924246-94b4-443a-92a0-a3da46957636%2F1715498186264.jpg" xr:uid="{039CEEB6-C4F9-4DB1-8FFE-FEB3B97D9FBE}"/>
    <hyperlink ref="BH89" r:id="rId445" display="https://kc-eu.kobotoolbox.org/media/original?media_file=burn%2Fattachments%2Fc1c948857db74e9b99c35b6ab2eabe04%2Fa5a1dd0c-8e85-4b71-bedb-344d8ae84746%2F1717248954253.jpg" xr:uid="{CE4BA26D-5640-47BD-823F-9D72C478D9B6}"/>
    <hyperlink ref="BH88" r:id="rId446" display="https://kc-eu.kobotoolbox.org/media/original?media_file=burn%2Fattachments%2Fc1c948857db74e9b99c35b6ab2eabe04%2F3adb8b10-1119-4712-87fb-aa33b96dfdce%2F1715497206551.jpg" xr:uid="{49170DD3-85C9-4AD2-BC0B-1A6E966CCA71}"/>
    <hyperlink ref="BH87" r:id="rId447" display="https://kc-eu.kobotoolbox.org/media/original?media_file=burn%2Fattachments%2Fc1c948857db74e9b99c35b6ab2eabe04%2F4b4ed2c3-284e-427d-803b-8545e115841a%2F1717253244245.jpg" xr:uid="{EDAC3CD5-D760-4FE6-BB68-96FD28EEA198}"/>
    <hyperlink ref="BH86" r:id="rId448" display="https://kc-eu.kobotoolbox.org/media/original?media_file=burn%2Fattachments%2Fc1c948857db74e9b99c35b6ab2eabe04%2Fd55a4f71-1e67-4869-97e0-2310876a144c%2F21.46-13_56_21.jpg" xr:uid="{99B64466-A1F4-4B3F-8F5A-E454BC24214A}"/>
    <hyperlink ref="BH85" r:id="rId449" display="https://kc-eu.kobotoolbox.org/media/original?media_file=burn%2Fattachments%2Fc1c948857db74e9b99c35b6ab2eabe04%2F2654ce8b-cee0-4e4f-95bf-17dba74e2d4a%2F1717253127978.jpg" xr:uid="{4058F008-9561-4554-AEAE-B24C0F29FBC1}"/>
    <hyperlink ref="BH84" r:id="rId450" display="https://kc-eu.kobotoolbox.org/media/original?media_file=burn%2Fattachments%2Fc1c948857db74e9b99c35b6ab2eabe04%2F915505fa-d417-4d2a-9567-7074e740c42a%2F1715412425331.jpg" xr:uid="{F6F570A5-DDB0-4FD0-B0C5-60C25E622C42}"/>
    <hyperlink ref="BH83" r:id="rId451" display="https://kc-eu.kobotoolbox.org/media/original?media_file=burn%2Fattachments%2Fc1c948857db74e9b99c35b6ab2eabe04%2Ff692d2f4-f9be-4ec2-8d2e-4a24bb5de76f%2F1715418682621.jpg" xr:uid="{05E28F2D-0C19-4F9F-8105-4ABD1682171B}"/>
    <hyperlink ref="BH82" r:id="rId452" display="https://kc-eu.kobotoolbox.org/media/original?media_file=burn%2Fattachments%2Fc1c948857db74e9b99c35b6ab2eabe04%2Fe6e78755-34ed-4d23-b3b2-f011fbd047ac%2F1714901456989.jpg" xr:uid="{594C35A6-D3B5-4250-83BB-0640CC1014D5}"/>
    <hyperlink ref="BH81" r:id="rId453" display="https://kc-eu.kobotoolbox.org/media/original?media_file=burn%2Fattachments%2Fc1c948857db74e9b99c35b6ab2eabe04%2F487f4c91-8bc3-4bec-ae96-95e8b2f017a9%2F1715419884998.jpg" xr:uid="{9063A16D-3CBB-41A0-B345-0313A5FB8401}"/>
    <hyperlink ref="BH80" r:id="rId454" display="https://kc-eu.kobotoolbox.org/media/original?media_file=burn%2Fattachments%2Fc1c948857db74e9b99c35b6ab2eabe04%2Fac07f1c0-31d8-4b1e-92e4-44008826716c%2F1714901892827.jpg" xr:uid="{35F39452-F488-4E41-9BD4-B7F7F641F9F7}"/>
    <hyperlink ref="BH79" r:id="rId455" display="https://kc-eu.kobotoolbox.org/media/original?media_file=burn%2Fattachments%2Fc1c948857db74e9b99c35b6ab2eabe04%2F6e2d775b-3faf-4ca3-9977-0c4d1a2171b1%2F1714903857711.jpg" xr:uid="{BCFC1E11-4831-4FC2-80F4-ABAA2CFD885D}"/>
    <hyperlink ref="BH78" r:id="rId456" display="https://kc-eu.kobotoolbox.org/media/original?media_file=burn%2Fattachments%2Fc1c948857db74e9b99c35b6ab2eabe04%2F7d6c77e0-9f77-4fc2-ba69-7e52e35a6dad%2F1715417118219.jpg" xr:uid="{1B9ECF03-8DA7-43E2-821D-D79EEC98F190}"/>
    <hyperlink ref="BH77" r:id="rId457" display="https://kc-eu.kobotoolbox.org/media/original?media_file=burn%2Fattachments%2Fc1c948857db74e9b99c35b6ab2eabe04%2F1d6b0d50-44fd-4995-8c8e-396e427bf388%2F1717254720772.jpg" xr:uid="{C1B6F65C-9E4A-44A5-A18E-ED1BC93BB265}"/>
    <hyperlink ref="BH76" r:id="rId458" display="https://kc-eu.kobotoolbox.org/media/original?media_file=burn%2Fattachments%2Fc1c948857db74e9b99c35b6ab2eabe04%2Fcec9a39c-0d8c-43de-b69b-edb23f82d466%2F1717253389383.jpg" xr:uid="{F32AF28D-86F0-4F0C-B057-67E732489C8B}"/>
    <hyperlink ref="BH75" r:id="rId459" display="https://kc-eu.kobotoolbox.org/media/original?media_file=burn%2Fattachments%2Fc1c948857db74e9b99c35b6ab2eabe04%2F1167b290-09ef-41bd-b699-5a4e5f6e9239%2F1717255131483.jpg" xr:uid="{AA62129C-2F97-4EA2-AC45-82ACC41221AD}"/>
    <hyperlink ref="BH74" r:id="rId460" display="https://kc-eu.kobotoolbox.org/media/original?media_file=burn%2Fattachments%2Fc1c948857db74e9b99c35b6ab2eabe04%2F883efeb3-76ec-4482-9888-3d49985bc3a0%2F19.97-12_12_3.jpg" xr:uid="{B777F6B9-5411-4C86-9750-6CA413ADE681}"/>
    <hyperlink ref="BH73" r:id="rId461" display="https://kc-eu.kobotoolbox.org/media/original?media_file=burn%2Fattachments%2Fc1c948857db74e9b99c35b6ab2eabe04%2Ff73b3259-13a2-4a00-896d-bb3deeac34df%2F1715496485762.jpg" xr:uid="{429E8B24-1592-49DF-8A1D-CD89EFD9641A}"/>
    <hyperlink ref="BH72" r:id="rId462" display="https://kc-eu.kobotoolbox.org/media/original?media_file=burn%2Fattachments%2Fc1c948857db74e9b99c35b6ab2eabe04%2F39034338-d476-4372-9749-7649e960900c%2F1717250689507.jpg" xr:uid="{8292D722-6441-436A-A229-00019BC55174}"/>
    <hyperlink ref="BH71" r:id="rId463" display="https://kc-eu.kobotoolbox.org/media/original?media_file=burn%2Fattachments%2Fc1c948857db74e9b99c35b6ab2eabe04%2Ff87cbf58-4ef3-42c5-894e-a9165827fc19%2F1715418954237.jpg" xr:uid="{1508334B-3DEC-43A6-99DD-F68BE127048B}"/>
    <hyperlink ref="BH70" r:id="rId464" display="https://kc-eu.kobotoolbox.org/media/original?media_file=burn%2Fattachments%2Fc1c948857db74e9b99c35b6ab2eabe04%2F1a98d4d5-c7b7-45f5-9981-8363cbb35a80%2F1714910918788.jpg" xr:uid="{C03C5A29-E5F1-455E-B28F-EC6FDB660E01}"/>
    <hyperlink ref="BH69" r:id="rId465" display="https://kc-eu.kobotoolbox.org/media/original?media_file=burn%2Fattachments%2Fc1c948857db74e9b99c35b6ab2eabe04%2Fe0e58400-a436-4ec6-8931-92690219dffa%2F1717249986282.jpg" xr:uid="{62F27183-8DA3-4A90-A50F-CE9C0B445E3F}"/>
    <hyperlink ref="BH68" r:id="rId466" display="https://kc-eu.kobotoolbox.org/media/original?media_file=burn%2Fattachments%2Fc1c948857db74e9b99c35b6ab2eabe04%2F032ba155-8496-47f7-9fa1-4df26e6bfb14%2F24.21-13_49_17.jpg" xr:uid="{3F5B712C-9171-417C-A36E-BBA5731DE072}"/>
    <hyperlink ref="BH67" r:id="rId467" display="https://kc-eu.kobotoolbox.org/media/original?media_file=burn%2Fattachments%2Fc1c948857db74e9b99c35b6ab2eabe04%2F95c9c130-ee28-41ae-ab58-28b8075d63ed%2F1715498815643.jpg" xr:uid="{DEAF4829-E432-4C74-B060-9A3AB932B35B}"/>
    <hyperlink ref="BH66" r:id="rId468" display="https://kc-eu.kobotoolbox.org/media/original?media_file=burn%2Fattachments%2Fc1c948857db74e9b99c35b6ab2eabe04%2Fc5e148bd-f447-47ad-bfa7-e4ed4aae4508%2F1717253750626.jpg" xr:uid="{F46F3BF4-6EC2-42B9-B975-DC885D2E3581}"/>
    <hyperlink ref="BH65" r:id="rId469" display="https://kc-eu.kobotoolbox.org/media/original?media_file=burn%2Fattachments%2Fc1c948857db74e9b99c35b6ab2eabe04%2F578d4263-be41-40e9-944c-85e733f72491%2F1717254400262.jpg" xr:uid="{C6A129D8-9B6E-4684-9A83-56C4F629AEF6}"/>
    <hyperlink ref="BH64" r:id="rId470" display="https://kc-eu.kobotoolbox.org/media/original?media_file=burn%2Fattachments%2Fc1c948857db74e9b99c35b6ab2eabe04%2F516cdbce-1e81-41aa-b897-8d9820ff8f9f%2F1714905297361.jpg" xr:uid="{687C2E0C-50C8-439D-80EC-812A6934EFFF}"/>
    <hyperlink ref="BH63" r:id="rId471" display="https://kc-eu.kobotoolbox.org/media/original?media_file=burn%2Fattachments%2Fc1c948857db74e9b99c35b6ab2eabe04%2F1350e9c1-96be-4cfe-8db7-b0bc997e740e%2F29.34-13_44_53.jpg" xr:uid="{0D98F1E4-A3D3-4823-9316-E1D1D41BB887}"/>
    <hyperlink ref="BH62" r:id="rId472" display="https://kc-eu.kobotoolbox.org/media/original?media_file=burn%2Fattachments%2Fc1c948857db74e9b99c35b6ab2eabe04%2F26919885-c0ba-46ef-883c-9e3740d9d07e%2F13.31-14_5_10.jpg" xr:uid="{7D7FC1D4-462C-4F54-912F-F1DEE96EA3BC}"/>
    <hyperlink ref="BH61" r:id="rId473" display="https://kc-eu.kobotoolbox.org/media/original?media_file=burn%2Fattachments%2Fc1c948857db74e9b99c35b6ab2eabe04%2F661f15bd-0dee-429e-b83d-a03205988add%2F1715417436918.jpg" xr:uid="{F248267A-F2DA-4059-B63D-F25E9E98563F}"/>
    <hyperlink ref="BH60" r:id="rId474" display="https://kc-eu.kobotoolbox.org/media/original?media_file=burn%2Fattachments%2Fc1c948857db74e9b99c35b6ab2eabe04%2F6e9627cf-e985-4f29-b66e-cf8807dbc887%2F1715412659238.jpg" xr:uid="{66E01F32-78C9-43A1-91C5-76F493F5D7EA}"/>
    <hyperlink ref="BH59" r:id="rId475" display="https://kc-eu.kobotoolbox.org/media/original?media_file=burn%2Fattachments%2Fc1c948857db74e9b99c35b6ab2eabe04%2Fa7abd32d-e723-4dc9-9049-2b073731a7a4%2F1717253478036.jpg" xr:uid="{6D82A3C4-3D89-4174-A56D-91C5C8512C09}"/>
    <hyperlink ref="BH58" r:id="rId476" display="https://kc-eu.kobotoolbox.org/media/original?media_file=burn%2Fattachments%2Fc1c948857db74e9b99c35b6ab2eabe04%2Fae3fa391-8d8e-4467-acf9-824465f1dcbe%2F1715416742018.jpg" xr:uid="{BA333D1E-BDE5-4CDC-BD5D-1322F8EA27F8}"/>
    <hyperlink ref="BH57" r:id="rId477" display="https://kc-eu.kobotoolbox.org/media/original?media_file=burn%2Fattachments%2Fc1c948857db74e9b99c35b6ab2eabe04%2F07e19fd1-8c26-4da4-b73c-1c032115ba2f%2F1717254979348.jpg" xr:uid="{76983229-41B6-4F91-9089-70CF75D38963}"/>
    <hyperlink ref="BH56" r:id="rId478" display="https://kc-eu.kobotoolbox.org/media/original?media_file=burn%2Fattachments%2Fc1c948857db74e9b99c35b6ab2eabe04%2F5d87081e-e8f9-4d7d-8e4a-14a4aecd2d81%2F1715413558837.jpg" xr:uid="{1F37B9CC-5ABF-4BE6-A84A-53B482E602C3}"/>
    <hyperlink ref="BH55" r:id="rId479" display="https://kc-eu.kobotoolbox.org/media/original?media_file=burn%2Fattachments%2Fc1c948857db74e9b99c35b6ab2eabe04%2F49afb204-52c0-4e02-918b-4c8161970528%2F1714906473671.jpg" xr:uid="{AE3BC678-1478-4541-A01D-CBDB7F753970}"/>
    <hyperlink ref="BH54" r:id="rId480" display="https://kc-eu.kobotoolbox.org/media/original?media_file=burn%2Fattachments%2Fc1c948857db74e9b99c35b6ab2eabe04%2F67d9d02b-261d-4a91-86ab-21515ddcb58a%2F1717254131629.jpg" xr:uid="{B2270092-33D3-473A-8F1C-D18ECC6FF19C}"/>
    <hyperlink ref="BH53" r:id="rId481" display="https://kc-eu.kobotoolbox.org/media/original?media_file=burn%2Fattachments%2Fc1c948857db74e9b99c35b6ab2eabe04%2Ff0f22c6b-8aae-472d-9ab6-320640848763%2F1717251234359.jpg" xr:uid="{93371EFD-FF75-4248-96FE-8503EC07F0B0}"/>
    <hyperlink ref="BH51" r:id="rId482" display="https://kc-eu.kobotoolbox.org/media/original?media_file=burn%2Fattachments%2Fc1c948857db74e9b99c35b6ab2eabe04%2Fc571f34f-cc46-400c-a8c8-a690bb898be3%2F1715415958030.jpg" xr:uid="{6F9D38CD-0F39-406D-92A5-72BC695626F5}"/>
    <hyperlink ref="BH50" r:id="rId483" display="https://kc-eu.kobotoolbox.org/media/original?media_file=burn%2Fattachments%2Fc1c948857db74e9b99c35b6ab2eabe04%2F33335398-efa7-4f48-b3f1-f0fe30c71963%2F1715416052384.jpg" xr:uid="{467A7285-9DE1-4D6F-8BCF-85282C3CB237}"/>
    <hyperlink ref="BH49" r:id="rId484" display="https://kc-eu.kobotoolbox.org/media/original?media_file=burn%2Fattachments%2Fc1c948857db74e9b99c35b6ab2eabe04%2F17a5abab-e8a5-4dfc-aee2-f2f8d1fb9db3%2F1715495285410.jpg" xr:uid="{3FF369B9-A390-4830-B331-212A2EA9CF61}"/>
    <hyperlink ref="BH48" r:id="rId485" display="https://kc-eu.kobotoolbox.org/media/original?media_file=burn%2Fattachments%2Fc1c948857db74e9b99c35b6ab2eabe04%2F845edcac-881f-4b57-9e34-19abf5c7fd61%2F1717252117342.jpg" xr:uid="{9A61386B-F024-4CEF-A691-37F4EE1E5298}"/>
    <hyperlink ref="BH47" r:id="rId486" display="https://kc-eu.kobotoolbox.org/media/original?media_file=burn%2Fattachments%2Fc1c948857db74e9b99c35b6ab2eabe04%2F72bce38a-de07-4d58-b5a4-85346676cb73%2F14.18-13_55_33.jpg" xr:uid="{45E07B25-4FAC-4D0C-A8F3-9F7D18E4A1DE}"/>
    <hyperlink ref="BH46" r:id="rId487" display="https://kc-eu.kobotoolbox.org/media/original?media_file=burn%2Fattachments%2Fc1c948857db74e9b99c35b6ab2eabe04%2F53ab7635-d34e-4393-b37c-030c4c035b6d%2F1714903454641.jpg" xr:uid="{EB8F105B-908C-4036-8485-EED6F1348996}"/>
    <hyperlink ref="BH45" r:id="rId488" display="https://kc-eu.kobotoolbox.org/media/original?media_file=burn%2Fattachments%2Fc1c948857db74e9b99c35b6ab2eabe04%2Fd42f3b31-7192-4dea-b937-6f77ee65a6ee%2F1715422274039.jpg" xr:uid="{797820BB-6B01-4F8A-B3D0-D5542DC2B7AD}"/>
    <hyperlink ref="BH44" r:id="rId489" display="https://kc-eu.kobotoolbox.org/media/original?media_file=burn%2Fattachments%2Fc1c948857db74e9b99c35b6ab2eabe04%2Fcf4753df-f477-4824-b09c-7b1fa7a754da%2F1717249490413.jpg" xr:uid="{379391C1-5F04-4529-9B87-C80693F9DDAD}"/>
    <hyperlink ref="BH43" r:id="rId490" display="https://kc-eu.kobotoolbox.org/media/original?media_file=burn%2Fattachments%2Fc1c948857db74e9b99c35b6ab2eabe04%2F3a25dfa8-a460-4686-a820-070d7b60a96a%2F1714901951510.jpg" xr:uid="{1738C329-82A8-4017-BACF-594B1B9AB7F1}"/>
    <hyperlink ref="BH42" r:id="rId491" display="https://kc-eu.kobotoolbox.org/media/original?media_file=burn%2Fattachments%2Fc1c948857db74e9b99c35b6ab2eabe04%2Fcf3ede71-708d-4046-8658-30258f3cd762%2F1715411891905.jpg" xr:uid="{81AC68B2-BB01-42F3-A376-9D64D35094C8}"/>
    <hyperlink ref="BH41" r:id="rId492" display="https://kc-eu.kobotoolbox.org/media/original?media_file=burn%2Fattachments%2Fc1c948857db74e9b99c35b6ab2eabe04%2F171c7e0f-e180-4ef1-ba35-6272959c9b73%2F1715417296020.jpg" xr:uid="{CDFB61A5-88F9-4DBB-BF03-F14F8615C471}"/>
    <hyperlink ref="BH40" r:id="rId493" display="https://kc-eu.kobotoolbox.org/media/original?media_file=burn%2Fattachments%2Fc1c948857db74e9b99c35b6ab2eabe04%2Fffc40f9e-63d1-4817-baac-5df6faf5aca1%2F1715418212860.jpg" xr:uid="{F5D9C0C9-DFD4-4DE4-B981-5BAE6D9D39DC}"/>
    <hyperlink ref="BH39" r:id="rId494" display="https://kc-eu.kobotoolbox.org/media/original?media_file=burn%2Fattachments%2Fc1c948857db74e9b99c35b6ab2eabe04%2F5ec3e290-0cd8-483f-bedb-e931c057c5bb%2F1717250316008.jpg" xr:uid="{912EFAF4-CF09-490E-A3E1-4321041E2339}"/>
    <hyperlink ref="BH38" r:id="rId495" display="https://kc-eu.kobotoolbox.org/media/original?media_file=burn%2Fattachments%2Fc1c948857db74e9b99c35b6ab2eabe04%2F3fa8d344-0377-4b07-aabf-6a67a6a13285%2F1717254590239.jpg" xr:uid="{4C0ECDA4-0C74-4FC8-8CB4-9D17A161BCDE}"/>
    <hyperlink ref="BH37" r:id="rId496" display="https://kc-eu.kobotoolbox.org/media/original?media_file=burn%2Fattachments%2Fc1c948857db74e9b99c35b6ab2eabe04%2F571269ec-ddcd-49b7-b8b2-7b9a9a75e4ab%2F1715408538911.jpg" xr:uid="{FCFEF69C-6471-46EE-84BA-E9CBDA6B2B0B}"/>
    <hyperlink ref="BH36" r:id="rId497" display="https://kc-eu.kobotoolbox.org/media/original?media_file=burn%2Fattachments%2Fc1c948857db74e9b99c35b6ab2eabe04%2F78ffe054-8448-4437-892d-6a4283a556d4%2F22.40-12_29_41.jpg" xr:uid="{27799CC2-39D4-4301-B486-EE86A670696D}"/>
    <hyperlink ref="BH35" r:id="rId498" display="https://kc-eu.kobotoolbox.org/media/original?media_file=burn%2Fattachments%2Fc1c948857db74e9b99c35b6ab2eabe04%2Fbb401c10-92e7-4b53-bc0c-676253992cd2%2F20.03-11_0_3.jpg" xr:uid="{28F4F252-616F-47AA-866E-63F3B77E8182}"/>
    <hyperlink ref="BH34" r:id="rId499" display="https://kc-eu.kobotoolbox.org/media/original?media_file=burn%2Fattachments%2Fc1c948857db74e9b99c35b6ab2eabe04%2F3c90c622-ec3b-4809-90a2-95af6d8f450e%2F1715416377484.jpg" xr:uid="{41678F30-279D-4FFA-9B16-7477F6C59FFE}"/>
    <hyperlink ref="BH33" r:id="rId500" display="https://kc-eu.kobotoolbox.org/media/original?media_file=burn%2Fattachments%2Fc1c948857db74e9b99c35b6ab2eabe04%2F83cd320b-3ce1-482d-a67f-93184ab1478c%2F1717249744273.jpg" xr:uid="{93C255FE-3E18-4B2D-84EB-3ADBD504BC1F}"/>
    <hyperlink ref="BH32" r:id="rId501" display="https://kc-eu.kobotoolbox.org/media/original?media_file=burn%2Fattachments%2Fc1c948857db74e9b99c35b6ab2eabe04%2F0ba9e45e-5360-4d11-9513-86edf3af855d%2F14.83-11_36_29.jpg" xr:uid="{99CFB31A-8DEF-4C7D-BB14-4F3A6AF41717}"/>
    <hyperlink ref="BH31" r:id="rId502" display="https://kc-eu.kobotoolbox.org/media/original?media_file=burn%2Fattachments%2Fc1c948857db74e9b99c35b6ab2eabe04%2F9f9ba0e9-0841-4aed-83a2-04fc21b5e6a5%2F1714902871088.jpg" xr:uid="{2B3C4281-BA01-487A-94F2-75DC0D5A8738}"/>
    <hyperlink ref="BH30" r:id="rId503" display="https://kc-eu.kobotoolbox.org/media/original?media_file=burn%2Fattachments%2Fc1c948857db74e9b99c35b6ab2eabe04%2Fb4245504-36b3-4098-9729-7e721de053dc%2F1715421723580.jpg" xr:uid="{665C8B1B-4BE1-4DCC-B63F-F0B9753682AF}"/>
    <hyperlink ref="BH29" r:id="rId504" display="https://kc-eu.kobotoolbox.org/media/original?media_file=burn%2Fattachments%2Fc1c948857db74e9b99c35b6ab2eabe04%2F4779f1fc-8410-450b-bcbf-4efe9fd8e2bd%2F1714907257123.jpg" xr:uid="{4EA298F8-0883-4DC9-BB21-1A6A7C6B0C63}"/>
    <hyperlink ref="BH28" r:id="rId505" display="https://kc-eu.kobotoolbox.org/media/original?media_file=burn%2Fattachments%2Fc1c948857db74e9b99c35b6ab2eabe04%2Fc2d537d1-b0bf-4d8a-8715-7a8d644d0c02%2F1717254986786.jpg" xr:uid="{BBAA9462-4E21-496A-AED2-FD075A9B6D38}"/>
    <hyperlink ref="BH27" r:id="rId506" display="https://kc-eu.kobotoolbox.org/media/original?media_file=burn%2Fattachments%2Fc1c948857db74e9b99c35b6ab2eabe04%2F56b417fe-0c5c-4420-a073-2f2bece89aca%2F1714898959391.jpg" xr:uid="{6A85ECFD-3F2E-4184-87B7-D6452D5815F8}"/>
    <hyperlink ref="BH26" r:id="rId507" display="https://kc-eu.kobotoolbox.org/media/original?media_file=burn%2Fattachments%2Fc1c948857db74e9b99c35b6ab2eabe04%2F2001ee7d-edcd-41aa-8e08-12d7b5a1477a%2F1715415510386.jpg" xr:uid="{C8EFC5C5-4081-40C9-A6D4-0374F5EAC972}"/>
    <hyperlink ref="BH25" r:id="rId508" display="https://kc-eu.kobotoolbox.org/media/original?media_file=burn%2Fattachments%2Fc1c948857db74e9b99c35b6ab2eabe04%2F07e47699-31ac-4e43-aeda-9c9443c00529%2F1715414997990.jpg" xr:uid="{9EDEF63A-AA10-4D87-BEC7-F9E3399BF1D6}"/>
    <hyperlink ref="BH24" r:id="rId509" display="https://kc-eu.kobotoolbox.org/media/original?media_file=burn%2Fattachments%2Fc1c948857db74e9b99c35b6ab2eabe04%2Fd5d052af-c7c8-4b13-8aa3-1a502b3efd0c%2F18.40-12_4_15.jpg" xr:uid="{456A803A-DA71-42EC-ACAA-D004E8333DF7}"/>
    <hyperlink ref="BH23" r:id="rId510" display="https://kc-eu.kobotoolbox.org/media/original?media_file=burn%2Fattachments%2Fc1c948857db74e9b99c35b6ab2eabe04%2Fe724693a-edc1-4cdf-8b5a-42dae63470fe%2F1717252631157.jpg" xr:uid="{7204F753-A6D9-445A-8163-CF3F821DC3FB}"/>
    <hyperlink ref="BH22" r:id="rId511" display="https://kc-eu.kobotoolbox.org/media/original?media_file=burn%2Fattachments%2Fc1c948857db74e9b99c35b6ab2eabe04%2F36ef8322-9ced-4b50-93ad-26f1d0271090%2F1717254827498.jpg" xr:uid="{A05FDE5E-BAFB-44EE-978B-57941207C378}"/>
    <hyperlink ref="BH21" r:id="rId512" display="https://kc-eu.kobotoolbox.org/media/original?media_file=burn%2Fattachments%2Fc1c948857db74e9b99c35b6ab2eabe04%2F1d29e696-c750-457c-aaaf-bb38b4c33327%2F1715499683019.jpg" xr:uid="{56F02F96-CF97-4865-B87F-991F3F7AF610}"/>
    <hyperlink ref="BH20" r:id="rId513" display="https://kc-eu.kobotoolbox.org/media/original?media_file=burn%2Fattachments%2Fc1c948857db74e9b99c35b6ab2eabe04%2Fb4465b77-c2f0-4088-8152-4a47139f7364%2F1717249152888.jpg" xr:uid="{21B414D0-74B4-4F9C-8616-A411F763973D}"/>
    <hyperlink ref="BH19" r:id="rId514" display="https://kc-eu.kobotoolbox.org/media/original?media_file=burn%2Fattachments%2Fc1c948857db74e9b99c35b6ab2eabe04%2F8bb1ddbe-2bc9-40a8-a44b-58defdab4807%2F1715500719852.jpg" xr:uid="{FD58D0DE-86EC-4B86-BB9B-7E761BB186E1}"/>
    <hyperlink ref="BH18" r:id="rId515" display="https://kc-eu.kobotoolbox.org/media/original?media_file=burn%2Fattachments%2Fc1c948857db74e9b99c35b6ab2eabe04%2Fc5611208-f818-4803-9298-cce4517c9b7e%2F1717252786254.jpg" xr:uid="{DCBE1B09-41BF-4E9F-B010-F10B7E5367BB}"/>
    <hyperlink ref="BH17" r:id="rId516" display="https://kc-eu.kobotoolbox.org/media/original?media_file=burn%2Fattachments%2Fc1c948857db74e9b99c35b6ab2eabe04%2F082646d9-6a9d-4aee-8999-8833c522a4f6%2F1717253729421.jpg" xr:uid="{4786CC95-E7FF-42B7-AF9A-9FD919830586}"/>
    <hyperlink ref="BH16" r:id="rId517" display="https://kc-eu.kobotoolbox.org/media/original?media_file=burn%2Fattachments%2Fc1c948857db74e9b99c35b6ab2eabe04%2F45781da2-81dd-425b-8c3c-1d801904634c%2F1715414953168.jpg" xr:uid="{6943BA7D-89B8-4404-B198-021F89854637}"/>
    <hyperlink ref="BH15" r:id="rId518" display="https://kc-eu.kobotoolbox.org/media/original?media_file=burn%2Fattachments%2Fc1c948857db74e9b99c35b6ab2eabe04%2F1da4f617-264c-4592-9e0e-7cb6e5396061%2F1717254437609.jpg" xr:uid="{3D6E7D3A-A55A-4CA4-B013-DC228B2BFBBC}"/>
    <hyperlink ref="BH14" r:id="rId519" display="https://kc-eu.kobotoolbox.org/media/original?media_file=burn%2Fattachments%2Fc1c948857db74e9b99c35b6ab2eabe04%2F770c52d2-eab1-4d14-b657-3a25a30d3964%2F1717250988803.jpg" xr:uid="{DA82A2BA-6BC7-4814-869D-A14120F6F05A}"/>
    <hyperlink ref="BH13" r:id="rId520" display="https://kc-eu.kobotoolbox.org/media/original?media_file=burn%2Fattachments%2Fc1c948857db74e9b99c35b6ab2eabe04%2Fce6b4dba-84aa-420e-bb56-a691d4412ec6%2F1715421059248.jpg" xr:uid="{62359D96-5F33-4240-8D0F-312F4861AE91}"/>
    <hyperlink ref="BH12" r:id="rId521" display="https://kc-eu.kobotoolbox.org/media/original?media_file=burn%2Fattachments%2Fc1c948857db74e9b99c35b6ab2eabe04%2F1dadadec-0b07-4c15-8fb5-b2bc1842f276%2F1715418984778.jpg" xr:uid="{721371BD-CBB4-41F8-85D1-F032E5F2EEE3}"/>
    <hyperlink ref="BH11" r:id="rId522" display="https://kc-eu.kobotoolbox.org/media/original?media_file=burn%2Fattachments%2Fc1c948857db74e9b99c35b6ab2eabe04%2Fe500497f-5d50-4e9c-a31d-b02cd9dad202%2F1714902812649.jpg" xr:uid="{18FFFD5A-E5C0-423D-913A-AC1133709F57}"/>
    <hyperlink ref="BH10" r:id="rId523" display="https://kc-eu.kobotoolbox.org/media/original?media_file=burn%2Fattachments%2Fc1c948857db74e9b99c35b6ab2eabe04%2Fc2e79120-1ea6-4a9d-a944-ad25be4a1192%2F1715412590519.jpg" xr:uid="{3E514DDE-E546-4715-B6FE-3799B3B6D23A}"/>
    <hyperlink ref="BH9" r:id="rId524" display="https://kc-eu.kobotoolbox.org/media/original?media_file=burn%2Fattachments%2Fc1c948857db74e9b99c35b6ab2eabe04%2F60398ee0-8071-4ba1-bc7c-c5a87b33f91b%2F20.57-11_40_48.jpg" xr:uid="{E4043F81-BA76-4E96-BBED-F925CC0F3448}"/>
    <hyperlink ref="BH8" r:id="rId525" display="https://kc-eu.kobotoolbox.org/media/original?media_file=burn%2Fattachments%2Fc1c948857db74e9b99c35b6ab2eabe04%2F064becea-6687-487e-8d5e-6b21679cad54%2F1714903416982.jpg" xr:uid="{BBBAC3A9-393E-469A-90A6-BC0BC5F1FA6F}"/>
    <hyperlink ref="BH7" r:id="rId526" display="https://kc-eu.kobotoolbox.org/media/original?media_file=burn%2Fattachments%2Fc1c948857db74e9b99c35b6ab2eabe04%2Fdf235e16-e3b6-4402-aff0-cccbdc8ede78%2F1715420510999.jpg" xr:uid="{0F4A65BD-D94F-4777-8E14-9F1E30BD0DEC}"/>
    <hyperlink ref="BH6" r:id="rId527" display="https://kc-eu.kobotoolbox.org/media/original?media_file=burn%2Fattachments%2Fc1c948857db74e9b99c35b6ab2eabe04%2F7f59a2f1-ff4d-4ca1-98d4-225969df0b55%2F1717252314643.jpg" xr:uid="{F1EAB705-96E0-4694-929F-9F53D552C4D1}"/>
    <hyperlink ref="BH5" r:id="rId528" display="https://kc-eu.kobotoolbox.org/media/original?media_file=burn%2Fattachments%2Fc1c948857db74e9b99c35b6ab2eabe04%2F425feb02-f14b-451e-86ed-a0c33a1db636%2F1715417836803.jpg" xr:uid="{87975963-D8AD-4CEF-9801-57DA8F3F7A29}"/>
    <hyperlink ref="BH4" r:id="rId529" display="https://kc-eu.kobotoolbox.org/media/original?media_file=burn%2Fattachments%2Fc1c948857db74e9b99c35b6ab2eabe04%2Fa7af761f-76fd-4394-93dd-6bce53b371af%2F17.16-11_50_45.jpg" xr:uid="{6A16DED7-6DA1-4674-A2AA-BDE67D7599FC}"/>
    <hyperlink ref="BH3" r:id="rId530" display="https://kc-eu.kobotoolbox.org/media/original?media_file=burn%2Fattachments%2Fc1c948857db74e9b99c35b6ab2eabe04%2Fb01bc64e-b5fd-4838-a0e4-efca2566e9b4%2F1714905620729.jpg" xr:uid="{E941BA56-A022-4D00-8D23-8F8F96A53A65}"/>
    <hyperlink ref="BH52" r:id="rId531" display="https://kc-eu.kobotoolbox.org/media/original?media_file=burn%2Fattachments%2Fc1c948857db74e9b99c35b6ab2eabe04%2F0dbc2760-3231-43c1-b804-b169ff37783c%2F1714906094262.jpg" xr:uid="{D9904DC7-FF64-4A37-874D-8CE7FF35F152}"/>
    <hyperlink ref="BK118" r:id="rId532" display="https://kc-eu.kobotoolbox.org/media/original?media_file=burn%2Fattachments%2F30c99f1c95014a8b9f3e3202f588b877%2Fdedc9560-28e7-459f-9719-9fc0d221fc83%2F1716809286169.jpg" xr:uid="{3CFADE23-9C83-4439-8851-CDDDB96E48C2}"/>
    <hyperlink ref="AG43" r:id="rId533" display="https://kc-eu.kobotoolbox.org/media/original?media_file=burn%2Fattachments%2F30c99f1c95014a8b9f3e3202f588b877%2F8363ed65-80c3-45a9-9a3b-66ba4bdaea94%2F1714984608958.jpg" xr:uid="{B671C3FC-0DCD-4876-82B1-DD77399DEAB4}"/>
    <hyperlink ref="BE55" r:id="rId534" display="https://kc-eu.kobotoolbox.org/media/original?media_file=burn%2Fattachments%2F30c99f1c95014a8b9f3e3202f588b877%2F2ec93d1e-78c6-45a1-b2aa-f5594f127f94%2F1715099264492.jpg" xr:uid="{1CFB09B9-7F68-46BA-B1A4-3AC8537FA9D9}"/>
    <hyperlink ref="BB55" r:id="rId535" display="https://kc-eu.kobotoolbox.org/media/original?media_file=burn%2Fattachments%2F30c99f1c95014a8b9f3e3202f588b877%2F2ec93d1e-78c6-45a1-b2aa-f5594f127f94%2F1715099141280.jpg" xr:uid="{7818BFE7-0352-4312-895B-C69244F3F8A0}"/>
    <hyperlink ref="AY55" r:id="rId536" display="https://kc-eu.kobotoolbox.org/media/original?media_file=burn%2Fattachments%2F30c99f1c95014a8b9f3e3202f588b877%2F2ec93d1e-78c6-45a1-b2aa-f5594f127f94%2F1715099021322.jpg" xr:uid="{A3BE906E-0D19-4DE3-9E27-D8ECDF5BA3FB}"/>
    <hyperlink ref="AM59" r:id="rId537" display="https://kc-eu.kobotoolbox.org/media/original?media_file=burn%2Fattachments%2F30c99f1c95014a8b9f3e3202f588b877%2F6680b13f-7523-4b2c-a325-a17ed9d3d792%2F1715104551487.jpg" xr:uid="{3F68EC74-3CA0-4682-B4AD-8D9A08107FEE}"/>
    <hyperlink ref="AY53" r:id="rId538" display="https://kc-eu.kobotoolbox.org/media/original?media_file=burn%2Fattachments%2F30c99f1c95014a8b9f3e3202f588b877%2F2ec93d1e-78c6-45a1-b2aa-f5594f127f94%2F1715099021322.jpg" xr:uid="{C765C207-CD1A-4D18-89AF-0BDC8689DA93}"/>
    <hyperlink ref="AM58" r:id="rId539" display="https://kc-eu.kobotoolbox.org/media/original?media_file=burn%2Fattachments%2F30c99f1c95014a8b9f3e3202f588b877%2F3fecb75e-2b13-4f1e-94f1-7259ee8094ba%2F1715104600611.jpg" xr:uid="{179310E8-8E48-4CAF-9B3C-5D4CD62F594C}"/>
    <hyperlink ref="AJ58" r:id="rId540" display="https://kc-eu.kobotoolbox.org/media/original?media_file=burn%2Fattachments%2F30c99f1c95014a8b9f3e3202f588b877%2F3fecb75e-2b13-4f1e-94f1-7259ee8094ba%2F1715104435906.jpg" xr:uid="{80CA9A8B-B8C3-4E2E-B80B-EFA9881A26D4}"/>
    <hyperlink ref="AG58" r:id="rId541" display="https://kc-eu.kobotoolbox.org/media/original?media_file=burn%2Fattachments%2F30c99f1c95014a8b9f3e3202f588b877%2F3fecb75e-2b13-4f1e-94f1-7259ee8094ba%2F1715104397873.jpg" xr:uid="{05CE1CEC-9CC5-4F74-8356-30FACB9F26D3}"/>
    <hyperlink ref="AM57" r:id="rId542" display="https://kc-eu.kobotoolbox.org/media/original?media_file=burn%2Fattachments%2F30c99f1c95014a8b9f3e3202f588b877%2F6680b13f-7523-4b2c-a325-a17ed9d3d792%2F1715104551487.jpg" xr:uid="{D0F1DB48-3CBB-4E01-9875-389D039BD035}"/>
    <hyperlink ref="AJ57" r:id="rId543" display="https://kc-eu.kobotoolbox.org/media/original?media_file=burn%2Fattachments%2F30c99f1c95014a8b9f3e3202f588b877%2F6680b13f-7523-4b2c-a325-a17ed9d3d792%2F1715104494329.jpg" xr:uid="{3E5DC6A2-E6BD-4033-80D4-86101F431802}"/>
    <hyperlink ref="AG57" r:id="rId544" display="https://kc-eu.kobotoolbox.org/media/original?media_file=burn%2Fattachments%2F30c99f1c95014a8b9f3e3202f588b877%2F6680b13f-7523-4b2c-a325-a17ed9d3d792%2F1715104289109.jpg" xr:uid="{5E10D758-186B-4EC5-99EA-65FB1973FCEB}"/>
    <hyperlink ref="AM23" r:id="rId545" display="https://kc-eu.kobotoolbox.org/media/original?media_file=burn%2Fattachments%2F30c99f1c95014a8b9f3e3202f588b877%2Fb62aa25d-f6d9-4490-8823-0068ad4ecd66%2F1714992352322.jpg" xr:uid="{59EA764B-B80F-47E9-8819-366132DA97FD}"/>
    <hyperlink ref="AJ23" r:id="rId546" display="https://kc-eu.kobotoolbox.org/media/original?media_file=burn%2Fattachments%2F30c99f1c95014a8b9f3e3202f588b877%2Fb62aa25d-f6d9-4490-8823-0068ad4ecd66%2F1714992416770.jpg" xr:uid="{F8B09D23-C837-417D-B0C1-93489462C0BF}"/>
    <hyperlink ref="AG23" r:id="rId547" display="https://kc-eu.kobotoolbox.org/media/original?media_file=burn%2Fattachments%2F30c99f1c95014a8b9f3e3202f588b877%2Fb62aa25d-f6d9-4490-8823-0068ad4ecd66%2F1714992228715.jpg" xr:uid="{845A1F89-9E31-40C2-A23A-ED31B3D75CDB}"/>
    <hyperlink ref="AM53" r:id="rId548" display="https://kc-eu.kobotoolbox.org/media/original?media_file=burn%2Fattachments%2F30c99f1c95014a8b9f3e3202f588b877%2F2ec93d1e-78c6-45a1-b2aa-f5594f127f94%2F1715098392111.jpg" xr:uid="{BAB43B50-FA47-4A4E-99FD-A0D558A8490A}"/>
    <hyperlink ref="AJ53" r:id="rId549" display="https://kc-eu.kobotoolbox.org/media/original?media_file=burn%2Fattachments%2F30c99f1c95014a8b9f3e3202f588b877%2F2ec93d1e-78c6-45a1-b2aa-f5594f127f94%2F1715098290981.jpg" xr:uid="{B49B8C84-925C-49C0-BFE5-4694EF8DCAFF}"/>
    <hyperlink ref="AG53" r:id="rId550" display="https://kc-eu.kobotoolbox.org/media/original?media_file=burn%2Fattachments%2F30c99f1c95014a8b9f3e3202f588b877%2F2ec93d1e-78c6-45a1-b2aa-f5594f127f94%2F1715098216504.jpg" xr:uid="{EACD158C-13FC-4171-8D5A-2B481F83E34B}"/>
    <hyperlink ref="AG41" r:id="rId551" display="https://kc-eu.kobotoolbox.org/media/original?media_file=burn%2Fattachments%2F30c99f1c95014a8b9f3e3202f588b877%2F8363ed65-80c3-45a9-9a3b-66ba4bdaea94%2F1714984608958.jpg" xr:uid="{8AB37AC5-401E-496F-AB7C-92349668142F}"/>
    <hyperlink ref="AP41" r:id="rId552" display="https://kc-eu.kobotoolbox.org/media/original?media_file=burn%2Fattachments%2F30c99f1c95014a8b9f3e3202f588b877%2F8363ed65-80c3-45a9-9a3b-66ba4bdaea94%2F1714984761760.jpg" xr:uid="{BA97FE1D-43A5-4FD8-9CDF-035C7A9B76A8}"/>
    <hyperlink ref="AM41" r:id="rId553" display="https://kc-eu.kobotoolbox.org/media/original?media_file=burn%2Fattachments%2F30c99f1c95014a8b9f3e3202f588b877%2F8363ed65-80c3-45a9-9a3b-66ba4bdaea94%2F1714984715195.jpg" xr:uid="{E71182DB-250A-4BCA-A5FC-7E5C656D202F}"/>
    <hyperlink ref="AJ41" r:id="rId554" display="https://kc-eu.kobotoolbox.org/media/original?media_file=burn%2Fattachments%2F30c99f1c95014a8b9f3e3202f588b877%2F8363ed65-80c3-45a9-9a3b-66ba4bdaea94%2F1714984662186.jpg" xr:uid="{88402BC6-C653-4DFC-8FA9-CE1EEDB02589}"/>
    <hyperlink ref="AJ18" r:id="rId555" display="https://kc-eu.kobotoolbox.org/media/original?media_file=burn%2Fattachments%2F30c99f1c95014a8b9f3e3202f588b877%2F6f1402d5-fee3-4673-a9ac-8b9ffe0c749e%2F1714994698343.jpg" xr:uid="{AE3CCE76-1B11-4462-8C9F-DAEF36901813}"/>
    <hyperlink ref="AC57" r:id="rId556" display="https://kc-eu.kobotoolbox.org/media/original?media_file=burn%2Fattachments%2F30c99f1c95014a8b9f3e3202f588b877%2F6680b13f-7523-4b2c-a325-a17ed9d3d792%2F1715104146905.jpg" xr:uid="{E46B727B-AF0E-470C-BA3C-CD5B92E47848}"/>
    <hyperlink ref="AS8" r:id="rId557" display="https://kc-eu.kobotoolbox.org/media/original?media_file=burn%2Fattachments%2F49665373d7014e83b3ac055799a21718%2F390b2645-1ce8-479f-bf22-ea51eabf4aa6%2F1713781672358.jpg" xr:uid="{FAC8ECFB-3064-4F7A-8715-8918C2F6662D}"/>
    <hyperlink ref="AS10" r:id="rId558" display="https://kc-eu.kobotoolbox.org/media/original?media_file=burn%2Fattachments%2F49665373d7014e83b3ac055799a21718%2F72c192d3-284c-472a-81fc-c3e155405f8e%2F1713778668917.jpg" xr:uid="{666E45D4-7D46-4936-861E-E262B36DDDF0}"/>
    <hyperlink ref="AP3" r:id="rId559" display="https://kc-eu.kobotoolbox.org/media/original?media_file=burn%2Fattachments%2F49665373d7014e83b3ac055799a21718%2Fe7d7147e-71c5-4583-be0f-df278b00bc77%2F1713775552903.jpg" xr:uid="{81C21217-261D-447F-8314-B43665D8E6D9}"/>
    <hyperlink ref="AP4" r:id="rId560" display="https://kc-eu.kobotoolbox.org/media/original?media_file=burn%2Fattachments%2F49665373d7014e83b3ac055799a21718%2Fcc765926-7024-4bd5-be32-cee1aaa1aa7d%2F1713779198537.jpg" xr:uid="{ED9434C2-83F1-42DC-A5D6-DE9B64FA7A95}"/>
    <hyperlink ref="AP5" r:id="rId561" display="https://kc-eu.kobotoolbox.org/media/original?media_file=burn%2Fattachments%2F49665373d7014e83b3ac055799a21718%2Fcc898d1f-559c-4c2b-92fc-1974ff9c3fb6%2F1713780052769.jpg" xr:uid="{88B552D5-1F04-47E5-9BEF-A5D65790B1A9}"/>
    <hyperlink ref="AP6" r:id="rId562" display="https://kc-eu.kobotoolbox.org/media/original?media_file=burn%2Fattachments%2F49665373d7014e83b3ac055799a21718%2Fccef1dc4-f6d2-4868-a1a8-c0ab96beef7f%2F1713780007535.jpg" xr:uid="{EBC05922-74BB-4205-810D-A49DC98AB967}"/>
    <hyperlink ref="AP8" r:id="rId563" display="https://kc-eu.kobotoolbox.org/media/original?media_file=burn%2Fattachments%2F49665373d7014e83b3ac055799a21718%2F390b2645-1ce8-479f-bf22-ea51eabf4aa6%2F1713783412922.jpg" xr:uid="{4667F213-3E1C-4DFA-A7DE-0BDC23F4B7F3}"/>
    <hyperlink ref="AP9" r:id="rId564" display="https://kc-eu.kobotoolbox.org/media/original?media_file=burn%2Fattachments%2F49665373d7014e83b3ac055799a21718%2F586edd7b-a97f-4333-816f-fc77f9e232d7%2F1713783676770.jpg" xr:uid="{4B0968A9-703C-448E-B3AE-A06C99F7EB92}"/>
    <hyperlink ref="AP10" r:id="rId565" display="https://kc-eu.kobotoolbox.org/media/original?media_file=burn%2Fattachments%2F49665373d7014e83b3ac055799a21718%2F72c192d3-284c-472a-81fc-c3e155405f8e%2F1713783817233.jpg" xr:uid="{3C9E9586-949B-4E0D-8B13-A123682A8E50}"/>
    <hyperlink ref="AP11" r:id="rId566" display="https://kc-eu.kobotoolbox.org/media/original?media_file=burn%2Fattachments%2F49665373d7014e83b3ac055799a21718%2Fd8e8176f-f09a-4560-906b-00bbdeb43b12%2F1713788246547.jpg" xr:uid="{B7A108B0-1DE1-4042-98D6-20CE6E6C6027}"/>
    <hyperlink ref="AP12" r:id="rId567" display="https://kc-eu.kobotoolbox.org/media/original?media_file=burn%2Fattachments%2F49665373d7014e83b3ac055799a21718%2F8a953b84-b3e9-47e4-a623-271a6cd24663%2F1713787679352.jpg" xr:uid="{424505AD-7BD0-468B-95C7-9235CF03ECF2}"/>
    <hyperlink ref="AC7" r:id="rId568" display="https://kc-eu.kobotoolbox.org/media/original?media_file=burn%2Fattachments%2F49665373d7014e83b3ac055799a21718%2F3676dc5a-c85d-4c79-aa1f-bddb03c60c70%2F1713777989904.jpg" xr:uid="{100854CF-048E-478C-94F1-BBE0E1526D01}"/>
    <hyperlink ref="AC9" r:id="rId569" display="https://kc-eu.kobotoolbox.org/media/original?media_file=burn%2Fattachments%2F49665373d7014e83b3ac055799a21718%2F586edd7b-a97f-4333-816f-fc77f9e232d7%2F1713781418339.jpg" xr:uid="{1A64A37E-D54B-41E1-BC71-4A9AC61EA327}"/>
    <hyperlink ref="AC11" r:id="rId570" display="https://kc-eu.kobotoolbox.org/media/original?media_file=burn%2Fattachments%2F49665373d7014e83b3ac055799a21718%2Fd8e8176f-f09a-4560-906b-00bbdeb43b12%2F1713787228440.jpg" xr:uid="{FE93204B-B891-4B00-8D6E-19CB5EBC37FE}"/>
    <hyperlink ref="AC12" r:id="rId571" display="https://kc-eu.kobotoolbox.org/media/original?media_file=burn%2Fattachments%2F49665373d7014e83b3ac055799a21718%2F8a953b84-b3e9-47e4-a623-271a6cd24663%2F1713785835876.jpg" xr:uid="{54BE60A1-E1EE-4F9A-9F8D-3F36CD0C0033}"/>
    <hyperlink ref="AC5" r:id="rId572" display="https://kc-eu.kobotoolbox.org/media/original?media_file=burn%2Fattachments%2F49665373d7014e83b3ac055799a21718%2Fcc898d1f-559c-4c2b-92fc-1974ff9c3fb6%2F1713779045079.jpg" xr:uid="{A04EE490-774C-4DC1-93CA-E2E381DC5281}"/>
    <hyperlink ref="BQ3" r:id="rId573" xr:uid="{E73D5189-800D-49E3-923A-4D589D7F8385}"/>
    <hyperlink ref="BQ4" r:id="rId574" xr:uid="{F67700E9-DF31-4A10-ADAF-CEED01E94E48}"/>
    <hyperlink ref="BQ5" r:id="rId575" xr:uid="{34199B9E-A248-4018-8BB9-F1E626DBC10C}"/>
    <hyperlink ref="BQ6" r:id="rId576" xr:uid="{BD296C34-A108-45F3-AEB4-2398FED90E1F}"/>
    <hyperlink ref="BQ7" r:id="rId577" xr:uid="{A516A026-97F6-4D32-98B2-8AB2B2D62375}"/>
    <hyperlink ref="BQ9" r:id="rId578" xr:uid="{E568B947-4505-473C-9C9A-0EE19C884BAD}"/>
    <hyperlink ref="BQ10" r:id="rId579" xr:uid="{0C3466AB-9D6D-4DC1-AD85-76DD3A4120E4}"/>
    <hyperlink ref="BQ11" r:id="rId580" xr:uid="{41603316-D167-4A19-82F9-E7D359090C87}"/>
    <hyperlink ref="BQ13" r:id="rId581" xr:uid="{74D7C7B4-B3AE-4B59-BE85-F75BF314D4D0}"/>
    <hyperlink ref="BQ14" r:id="rId582" xr:uid="{6B3855AB-87B4-4763-81C4-6B6371DE19A9}"/>
    <hyperlink ref="BQ8" r:id="rId583" xr:uid="{2C6B13BA-D6C5-40DE-A30E-823433D6FD97}"/>
    <hyperlink ref="BQ12" r:id="rId584" xr:uid="{9BE250E5-7B6D-4023-B1E8-9A0A8244DE6B}"/>
    <hyperlink ref="BQ15" r:id="rId585" xr:uid="{735AE304-FDDC-4F64-B267-E1A8761A61ED}"/>
    <hyperlink ref="BQ16" r:id="rId586" xr:uid="{BF9CCA3D-AD76-46AA-9833-1BE981407AF1}"/>
    <hyperlink ref="BQ17" r:id="rId587" xr:uid="{958496CE-0CF8-493F-B5EF-40FF96291844}"/>
    <hyperlink ref="BQ19" r:id="rId588" xr:uid="{80BE2404-0230-4671-BA74-7F4A092CC15D}"/>
    <hyperlink ref="BQ18" r:id="rId589" xr:uid="{DA9C2721-FF02-4525-A5E8-4C7BA47EAF7F}"/>
    <hyperlink ref="BQ20" r:id="rId590" xr:uid="{1DA8972C-C422-4123-A0B7-89DE43FA1CF1}"/>
    <hyperlink ref="BQ21" r:id="rId591" xr:uid="{2792158A-C651-4085-8D7E-F478CB19C21F}"/>
    <hyperlink ref="BQ22" r:id="rId592" xr:uid="{17232446-C7B9-4D63-A3F2-6E21745EF585}"/>
    <hyperlink ref="BQ23" r:id="rId593" xr:uid="{1E2483C3-21D0-4DEF-8628-7FF14E1E9FA4}"/>
    <hyperlink ref="BQ24" r:id="rId594" xr:uid="{76661E7F-2FA9-4C6B-AD64-9A1F9E9A58C0}"/>
    <hyperlink ref="BQ25" r:id="rId595" xr:uid="{E87EE8A7-7D2F-4499-9EBE-B9B4CA673E26}"/>
    <hyperlink ref="BQ26" r:id="rId596" xr:uid="{54BC644A-6D90-4AFF-940A-CB3155A4D170}"/>
    <hyperlink ref="BQ27" r:id="rId597" xr:uid="{7BF2ED5E-D40E-4F2F-8F42-B393DFA9444B}"/>
    <hyperlink ref="BQ28" r:id="rId598" xr:uid="{265577DD-0D63-40EC-B0AB-E8F5972A12EA}"/>
    <hyperlink ref="BQ29" r:id="rId599" xr:uid="{2908FFB0-82D8-4CAC-A262-24412A2C184D}"/>
    <hyperlink ref="BQ30" r:id="rId600" xr:uid="{EB31FDA1-9936-4CA2-A8E5-EB27208D7583}"/>
    <hyperlink ref="BQ31" r:id="rId601" xr:uid="{1B78E1AD-8331-4919-84F6-E2DFB3AB8597}"/>
    <hyperlink ref="BQ32" r:id="rId602" xr:uid="{99A72226-EA36-4B93-B0D7-8A475CFB8A61}"/>
    <hyperlink ref="BQ33" r:id="rId603" xr:uid="{9CEAF229-BB58-43B9-A2A9-863A3777E343}"/>
    <hyperlink ref="BQ34" r:id="rId604" xr:uid="{726BD6A8-19DB-4F87-B0FB-ADF2224D36DA}"/>
    <hyperlink ref="BQ35" r:id="rId605" xr:uid="{F8EA1B65-1EE2-41F4-BB24-A6F408F7CB2B}"/>
    <hyperlink ref="BQ36" r:id="rId606" xr:uid="{B4370974-487F-4E3D-907B-1F1B03171616}"/>
    <hyperlink ref="BQ37" r:id="rId607" xr:uid="{561EC87A-D7C3-4D98-A88A-EEC688049261}"/>
    <hyperlink ref="BQ38" r:id="rId608" xr:uid="{2DCA997E-D1DC-477E-8AEC-E612EB0C0B5C}"/>
    <hyperlink ref="BQ39" r:id="rId609" xr:uid="{BA4FB290-FAF5-4AB1-B38C-7D710A4B5CCC}"/>
    <hyperlink ref="BQ40" r:id="rId610" xr:uid="{DEEFA819-D38D-4A95-84D5-559753D07CCB}"/>
    <hyperlink ref="BQ41" r:id="rId611" xr:uid="{97FC8E74-40C9-424C-9AB5-C7A7E289D4CE}"/>
    <hyperlink ref="BQ42" r:id="rId612" xr:uid="{338F77F3-0046-445F-9CBB-7722C486CBA7}"/>
    <hyperlink ref="BQ43" r:id="rId613" xr:uid="{BA77A6A0-8EC7-4626-AD2B-42618FFA099B}"/>
    <hyperlink ref="BQ44" r:id="rId614" xr:uid="{5ED1E6CB-703F-4EC5-BBD7-DC31B306C35A}"/>
    <hyperlink ref="BQ45" r:id="rId615" xr:uid="{85F7AB3E-570E-4336-B605-D726412503A6}"/>
    <hyperlink ref="BQ46" r:id="rId616" xr:uid="{22D0AD7D-F89F-49FD-9894-2326B84B455F}"/>
    <hyperlink ref="BQ47" r:id="rId617" xr:uid="{8F7B25F8-6A54-4549-AFAA-BDE209462971}"/>
    <hyperlink ref="BQ48" r:id="rId618" xr:uid="{B141C756-3F86-4288-82F4-491D7B8B2A4F}"/>
    <hyperlink ref="BQ49" r:id="rId619" xr:uid="{32CC3354-49C2-4F2D-9149-C76F4C3A336A}"/>
    <hyperlink ref="BQ50" r:id="rId620" xr:uid="{003161CF-C77A-43C0-8038-42BD5B03DE0F}"/>
    <hyperlink ref="BQ51" r:id="rId621" xr:uid="{0E349418-94A2-4D60-AA3B-4B7B797C450C}"/>
    <hyperlink ref="BQ52" r:id="rId622" xr:uid="{8BE357CF-8F2F-4705-A363-71507BC2A975}"/>
    <hyperlink ref="BQ53" r:id="rId623" xr:uid="{9A7811B1-9D04-496B-A9E9-D277A5FE90B5}"/>
    <hyperlink ref="BQ54" r:id="rId624" xr:uid="{B9327BC1-B06F-462D-86B2-CD22292BD97A}"/>
    <hyperlink ref="BQ55" r:id="rId625" xr:uid="{71A5ABD0-82E4-44DD-BD6E-76CF0D35E8BE}"/>
    <hyperlink ref="BQ56" r:id="rId626" xr:uid="{4E37C683-01EF-412D-9F2C-264E660ADD92}"/>
    <hyperlink ref="BQ57" r:id="rId627" xr:uid="{103DA1B1-B6CB-413A-9CBB-203E8264D041}"/>
    <hyperlink ref="BQ58" r:id="rId628" xr:uid="{C2B4914B-0282-438C-B760-BBC397FECF31}"/>
    <hyperlink ref="BQ59" r:id="rId629" xr:uid="{3A61C4C7-B48D-4741-9D96-F984A29CE1DB}"/>
    <hyperlink ref="BQ60" r:id="rId630" xr:uid="{320CB77E-5449-405F-89ED-5FF4EB633ED9}"/>
    <hyperlink ref="BQ61" r:id="rId631" xr:uid="{D8A6F22B-DD04-43DF-A1A8-C448EA8489F7}"/>
    <hyperlink ref="BQ62" r:id="rId632" xr:uid="{20E05384-10F7-47F7-9E68-08C9C45CA696}"/>
    <hyperlink ref="BQ63" r:id="rId633" xr:uid="{99366014-3C6C-4355-AD6F-D0F2F7DA1843}"/>
    <hyperlink ref="BQ64" r:id="rId634" xr:uid="{D4B40781-6375-4F30-B06D-8652731DEA58}"/>
    <hyperlink ref="BQ65" r:id="rId635" xr:uid="{D78716C9-A1C6-40C7-A936-66953F9F5CA9}"/>
    <hyperlink ref="BQ66" r:id="rId636" xr:uid="{3F0182D5-A7BF-4ECF-8BD3-0BDBBBB1F302}"/>
    <hyperlink ref="BQ67" r:id="rId637" xr:uid="{1F08C4CE-9E1B-4EC0-909D-E72F7B0F38A9}"/>
    <hyperlink ref="BQ68" r:id="rId638" xr:uid="{5AACF329-BAC9-4E42-BE5D-3B7F9C5C58FE}"/>
    <hyperlink ref="BQ69" r:id="rId639" xr:uid="{AF964CF1-5454-4F89-AEBC-239A76322232}"/>
    <hyperlink ref="BQ70" r:id="rId640" xr:uid="{F039D057-7747-44A4-B072-1C50C0225A02}"/>
    <hyperlink ref="BQ71" r:id="rId641" xr:uid="{18FA9E0E-3FBE-428A-99BB-194657380584}"/>
    <hyperlink ref="BQ72" r:id="rId642" xr:uid="{08AE89E1-9DD7-4927-909E-CA883A7C1B64}"/>
    <hyperlink ref="BQ73" r:id="rId643" xr:uid="{B8125792-BFF4-4BE4-90CD-CF81245D273F}"/>
    <hyperlink ref="BQ74" r:id="rId644" xr:uid="{3CD000D7-65F1-41FD-9F02-121046CD622D}"/>
    <hyperlink ref="BQ75" r:id="rId645" xr:uid="{D3874AE5-5745-446E-B239-C4CFE569DE63}"/>
    <hyperlink ref="BQ76" r:id="rId646" xr:uid="{1AE55B70-9F47-4043-985C-B7895698508A}"/>
    <hyperlink ref="BQ77" r:id="rId647" xr:uid="{452E7451-2317-40B4-BB7C-067D2E4953DB}"/>
    <hyperlink ref="BQ78" r:id="rId648" xr:uid="{3BA0E9A5-8E7D-4CC9-920C-F402B9F3BB64}"/>
    <hyperlink ref="BQ79" r:id="rId649" xr:uid="{C239A82E-1AE3-4887-ADE7-7C7A4E319C30}"/>
    <hyperlink ref="BQ80" r:id="rId650" xr:uid="{BBA88DFA-AFBA-4436-BDDB-DEC8EF3AF63F}"/>
    <hyperlink ref="BQ81" r:id="rId651" xr:uid="{C301B8CD-5E3C-41E1-BFF3-9164E9C05ADB}"/>
    <hyperlink ref="BQ82" r:id="rId652" xr:uid="{F214CA91-E480-40B9-8122-C4F6C536F1A3}"/>
    <hyperlink ref="BQ83" r:id="rId653" xr:uid="{8231CF5A-9170-4612-882C-C2C6ADBA781C}"/>
    <hyperlink ref="BQ84" r:id="rId654" xr:uid="{ACE6AFC8-D30C-411B-9509-47EE4E26A35C}"/>
    <hyperlink ref="BQ85" r:id="rId655" xr:uid="{C671E33D-AB29-48C8-B7BA-F5441440C476}"/>
    <hyperlink ref="BQ86" r:id="rId656" xr:uid="{173C1831-C84F-40DC-AB28-E70B05461294}"/>
    <hyperlink ref="BQ87" r:id="rId657" xr:uid="{48369181-38F5-4895-89A1-011CA0D87DA3}"/>
    <hyperlink ref="BQ88" r:id="rId658" xr:uid="{C2C40F19-E34C-46B7-8031-3F77FFCAB314}"/>
    <hyperlink ref="BQ89" r:id="rId659" xr:uid="{EA017186-1321-436B-B9CE-18A5F1CE0F8C}"/>
    <hyperlink ref="BQ90" r:id="rId660" xr:uid="{C622D62E-F473-4360-AD5C-AE710B21F533}"/>
    <hyperlink ref="BQ91" r:id="rId661" xr:uid="{6DAC26F2-44B3-49DC-8560-A3F8205CA964}"/>
    <hyperlink ref="BQ92" r:id="rId662" xr:uid="{DC7EABA3-73CC-45EF-9605-4023831396A4}"/>
    <hyperlink ref="BQ93" r:id="rId663" xr:uid="{E6B2667F-3B4A-4466-8CC3-15687CA37823}"/>
    <hyperlink ref="BQ94" r:id="rId664" xr:uid="{FE5DBE43-5640-457B-A627-847DF4C635E6}"/>
    <hyperlink ref="BQ95" r:id="rId665" xr:uid="{3432C443-7E10-4C50-B105-CF3E85C92245}"/>
    <hyperlink ref="BQ96" r:id="rId666" xr:uid="{6AF243BD-41EC-4642-9977-D8642F93E1B3}"/>
    <hyperlink ref="BQ97" r:id="rId667" xr:uid="{DB12661C-3EFA-4F6F-900B-07478C02E1DD}"/>
    <hyperlink ref="BQ98" r:id="rId668" xr:uid="{71F67CC2-8E66-4EDF-8F12-8E980EB6F6CA}"/>
    <hyperlink ref="BQ99" r:id="rId669" xr:uid="{F1A2BC77-A084-4771-82D4-B767D300B59C}"/>
    <hyperlink ref="BQ100" r:id="rId670" xr:uid="{50A0B69B-A734-4C4B-8BDD-325B87714DFD}"/>
    <hyperlink ref="BQ101" r:id="rId671" xr:uid="{ABA1F43F-EB06-49A2-BCE1-668C928339ED}"/>
    <hyperlink ref="BQ102" r:id="rId672" xr:uid="{9654D4BD-F04F-4D7B-8592-78C8BE01C4BF}"/>
    <hyperlink ref="BQ103" r:id="rId673" xr:uid="{7A64149B-C39E-453A-867D-C815B4B5BFC8}"/>
    <hyperlink ref="BQ104" r:id="rId674" xr:uid="{069D5D69-8478-4075-8575-D0F80688A435}"/>
    <hyperlink ref="BQ105" r:id="rId675" xr:uid="{9AE4F862-8D49-4E69-BB06-42D66370AE74}"/>
    <hyperlink ref="BQ106" r:id="rId676" xr:uid="{E2952C67-D795-46C1-8949-2861816DF3DF}"/>
    <hyperlink ref="BQ107" r:id="rId677" xr:uid="{5B5AF098-7EF4-471D-9A52-847795806826}"/>
    <hyperlink ref="BQ108" r:id="rId678" xr:uid="{CAABC4C0-AD7A-4F4C-B917-5BBBCD030141}"/>
    <hyperlink ref="BQ109" r:id="rId679" xr:uid="{CB7A5FCA-A990-443D-B901-6510307B03DB}"/>
    <hyperlink ref="BQ110" r:id="rId680" xr:uid="{C92EAFE1-1649-4B83-B1B5-FD6A9298B133}"/>
    <hyperlink ref="BQ111" r:id="rId681" xr:uid="{A1A96863-52E1-450A-BBFF-416B898CBB3D}"/>
    <hyperlink ref="BQ112" r:id="rId682" xr:uid="{2DB454D2-8210-448A-8E6F-077E3BBC13FC}"/>
    <hyperlink ref="BQ113" r:id="rId683" xr:uid="{54A97ACC-DEC9-483F-83E0-AA152ECC3A54}"/>
    <hyperlink ref="BQ114" r:id="rId684" xr:uid="{A3374868-9A60-4EA9-86D1-224AF60E0D41}"/>
    <hyperlink ref="BQ115" r:id="rId685" xr:uid="{6698D971-2C2E-4470-A8CB-8394EE95CC18}"/>
    <hyperlink ref="BQ116" r:id="rId686" xr:uid="{DFFC34DE-7140-48AB-97C3-239B0FB34850}"/>
    <hyperlink ref="BQ117" r:id="rId687" xr:uid="{0ADCECB6-847C-49A0-BE83-F1B43566D875}"/>
    <hyperlink ref="BQ118" r:id="rId688" xr:uid="{56518400-DC23-4A4C-992F-DE459B055A5A}"/>
    <hyperlink ref="BQ119" r:id="rId689" xr:uid="{19B58631-94FD-410D-BBD2-491717427723}"/>
    <hyperlink ref="BQ120" r:id="rId690" xr:uid="{30ECEFC8-0EC1-4B36-A01D-89F2CC1ABC71}"/>
    <hyperlink ref="BQ121" r:id="rId691" xr:uid="{4FB8EC1A-2F74-4B48-A9C7-52443D911E85}"/>
    <hyperlink ref="BQ122" r:id="rId692" xr:uid="{D18CA839-7300-4037-8B0F-4441809CB4F8}"/>
    <hyperlink ref="BQ123" r:id="rId693" xr:uid="{B24EF178-B542-4B3E-89CC-A0DE4E72D6A5}"/>
    <hyperlink ref="BQ124" r:id="rId694" xr:uid="{997C683E-E4C2-4BCA-8C03-45F2FD77D5E8}"/>
    <hyperlink ref="BQ125" r:id="rId695" xr:uid="{EE0CAF7F-8050-43C6-8A13-F3481953A2F4}"/>
    <hyperlink ref="BQ126" r:id="rId696" xr:uid="{68A7343F-9CCF-48F7-AB53-FB2FCA76B118}"/>
    <hyperlink ref="BQ127" r:id="rId697" xr:uid="{86772FBB-FAAB-4C8B-A863-970718AA09C4}"/>
    <hyperlink ref="BQ128" r:id="rId698" xr:uid="{35436C5C-C163-40A7-B6AF-657D5C4923B8}"/>
    <hyperlink ref="BQ129" r:id="rId699" xr:uid="{1B9410DF-4272-4E33-9013-01CD20005EC2}"/>
    <hyperlink ref="BQ130" r:id="rId700" xr:uid="{F716E43D-5CBB-4A53-A2E9-C10EBCA1B134}"/>
    <hyperlink ref="BT128" r:id="rId701" xr:uid="{5852BCFB-0D78-47F4-8F08-0CDFF7FA1501}"/>
    <hyperlink ref="BT125" r:id="rId702" xr:uid="{90C45C80-D7E8-4263-8896-C5755FEFF28A}"/>
    <hyperlink ref="BT111" r:id="rId703" xr:uid="{13F6EEB0-5121-48C4-BD30-C175F65DE1C3}"/>
    <hyperlink ref="BT108" r:id="rId704" xr:uid="{2396EB47-3E16-492A-A47B-1E8FF1732EA0}"/>
    <hyperlink ref="BT106" r:id="rId705" xr:uid="{99DB4AE8-CF35-4D8C-A460-6784B04B3F1C}"/>
    <hyperlink ref="BT101" r:id="rId706" xr:uid="{7F34CA20-59A1-421A-AB86-E8DC5EF9F615}"/>
    <hyperlink ref="BT96" r:id="rId707" xr:uid="{42750C80-3BD8-4650-A6F1-60ADAC525217}"/>
    <hyperlink ref="BT97" r:id="rId708" xr:uid="{F24A15DA-C48F-40DB-A6B9-EBE79969718A}"/>
    <hyperlink ref="BT90" r:id="rId709" xr:uid="{62FFADB1-1EF9-4B33-AC07-D16574A825D3}"/>
    <hyperlink ref="BT91" r:id="rId710" xr:uid="{04F64269-BEE4-4E24-86F3-6091EB617D9B}"/>
    <hyperlink ref="BT94" r:id="rId711" xr:uid="{4E7EEDE1-4572-42B9-BA79-3D26379E3043}"/>
    <hyperlink ref="BT60" r:id="rId712" xr:uid="{940CC710-E85B-4104-B246-8BC493D9C65E}"/>
    <hyperlink ref="BT46" r:id="rId713" xr:uid="{F0DDA5E1-CFDA-490E-9F46-A2958FBBC95E}"/>
    <hyperlink ref="BT18" r:id="rId714" xr:uid="{32D3402D-426C-4235-B78B-069A79E2CB82}"/>
    <hyperlink ref="BT20" r:id="rId715" xr:uid="{900F1E24-88B5-41E9-9CA5-5460E19CAEEC}"/>
    <hyperlink ref="HO3" r:id="rId716" xr:uid="{61890DDF-D33A-435F-9763-0C8546F424B0}"/>
    <hyperlink ref="HO4" r:id="rId717" xr:uid="{B97A3105-968C-4342-8258-F26D98E454BA}"/>
    <hyperlink ref="HO5" r:id="rId718" xr:uid="{F41414F5-C50A-4984-8709-47E9E387CBD1}"/>
    <hyperlink ref="HO6" r:id="rId719" xr:uid="{3265BC40-A2DE-4CD1-A6E4-DC45165856C3}"/>
    <hyperlink ref="HO7" r:id="rId720" xr:uid="{1A1E13D3-3ABD-43AF-BA0F-F0B16E3D9189}"/>
    <hyperlink ref="HO8" r:id="rId721" xr:uid="{987EF427-8BAA-48F8-B397-69F037E76257}"/>
    <hyperlink ref="HO9" r:id="rId722" xr:uid="{1660C1B9-9835-4A30-968C-F2FDCFD5489B}"/>
    <hyperlink ref="HO10" r:id="rId723" xr:uid="{5C0DA516-9C96-4F42-B609-CEBF23D35416}"/>
    <hyperlink ref="HO11" r:id="rId724" xr:uid="{2ED93481-F45F-4810-947A-B86F1F4E2647}"/>
    <hyperlink ref="HO12" r:id="rId725" xr:uid="{77F738EE-F825-41AA-9CA3-8C044CE7FB98}"/>
    <hyperlink ref="HO13" r:id="rId726" xr:uid="{EC3220C9-C16A-4DB5-8EFC-E487C29C2CEF}"/>
    <hyperlink ref="HO14" r:id="rId727" xr:uid="{BFDBE267-96FB-4D3A-A751-6246E5D96127}"/>
    <hyperlink ref="HO15" r:id="rId728" xr:uid="{947EE958-AF03-416D-B7CD-40A435334F48}"/>
    <hyperlink ref="HO16" r:id="rId729" xr:uid="{483E7F26-4E83-4B41-9661-5B82C4B87234}"/>
    <hyperlink ref="HO17" r:id="rId730" xr:uid="{C2DFCA8A-D591-45F8-983C-0F9C05C9297B}"/>
    <hyperlink ref="HO19" r:id="rId731" xr:uid="{4E507B7B-DA1B-4B76-9457-147C4452C23F}"/>
    <hyperlink ref="HO20" r:id="rId732" xr:uid="{9FE47587-7F84-402B-929A-BAD12F8D24D0}"/>
    <hyperlink ref="HO18" r:id="rId733" xr:uid="{D23C52FC-CBAC-44F4-9FED-017B0447EE96}"/>
    <hyperlink ref="HO21" r:id="rId734" xr:uid="{AB805F4C-C1C7-497C-A7C6-918BBDD4EA99}"/>
    <hyperlink ref="HO23" r:id="rId735" xr:uid="{FA4BEB72-6284-42AC-86D8-15757C7AD1C6}"/>
    <hyperlink ref="HO24" r:id="rId736" xr:uid="{5CED5280-D9CA-4996-AABC-0919EABCAB57}"/>
    <hyperlink ref="HO22" r:id="rId737" xr:uid="{C0F8990F-5633-4C8E-B4A4-CBD05B9BFCB1}"/>
    <hyperlink ref="HO25" r:id="rId738" xr:uid="{B116DF85-435A-4E41-97A3-4B507D72738F}"/>
    <hyperlink ref="HO26" r:id="rId739" xr:uid="{58954408-F4E4-41A3-B342-67C89930B0EB}"/>
    <hyperlink ref="HO27" r:id="rId740" xr:uid="{D90A99F3-49A7-4850-B9F4-8698B92F4067}"/>
    <hyperlink ref="HO28" r:id="rId741" xr:uid="{4BA0D4DF-6C9C-438D-92C9-3AD20F440830}"/>
    <hyperlink ref="HO29" r:id="rId742" xr:uid="{3D746F49-5CAE-43FF-B359-DE39AE258008}"/>
    <hyperlink ref="HO30" r:id="rId743" xr:uid="{D90353DD-973D-4BED-91C5-EFE2A5C25493}"/>
    <hyperlink ref="HO31" r:id="rId744" xr:uid="{4EAE9DB0-7BAE-44FC-AE12-C1E18D00C1AA}"/>
    <hyperlink ref="HO32" r:id="rId745" xr:uid="{20C5B8C3-CA57-4691-BAE5-0864CF63E678}"/>
    <hyperlink ref="HO33" r:id="rId746" xr:uid="{05D1F0B0-61E4-4093-BDA8-1D2A4BE6BFDF}"/>
    <hyperlink ref="HO34" r:id="rId747" xr:uid="{B45214A9-4AD4-4614-BCA5-AFCE750EE285}"/>
    <hyperlink ref="HO35" r:id="rId748" xr:uid="{250F90A5-4923-4DA0-B8BC-47E76044F443}"/>
    <hyperlink ref="HO37" r:id="rId749" xr:uid="{855EB9F7-499C-4FB3-93BB-3A80C3F3D2A9}"/>
    <hyperlink ref="HO36" r:id="rId750" xr:uid="{1D2C871D-23EC-45E9-B083-0343F46A2F51}"/>
    <hyperlink ref="HO38" r:id="rId751" xr:uid="{DF16022B-A035-4553-B31B-079C5841E76E}"/>
    <hyperlink ref="HO40" r:id="rId752" xr:uid="{3B2C6BA4-AF41-49C2-8AFD-D669000D6420}"/>
    <hyperlink ref="HO39" r:id="rId753" xr:uid="{78B18493-EE03-4443-98E1-B772DDFB7563}"/>
    <hyperlink ref="HO41" r:id="rId754" xr:uid="{52E7AD8C-87F5-4A2D-9210-7C2FF16B1E67}"/>
    <hyperlink ref="HO42" r:id="rId755" xr:uid="{3274D2F1-76D9-4138-B388-3F0B7615BAE7}"/>
    <hyperlink ref="HO43" r:id="rId756" xr:uid="{EE83DDD3-935B-43D6-BC34-DC387D5018E7}"/>
    <hyperlink ref="HO44" r:id="rId757" xr:uid="{A822088C-028C-4D7F-8ED2-EDFB7B3E1ED7}"/>
    <hyperlink ref="HO45" r:id="rId758" xr:uid="{7F8D45A4-5C68-4B6A-89C5-60EAB0282D1A}"/>
    <hyperlink ref="HO46" r:id="rId759" xr:uid="{073EFCBA-4859-422D-9403-81319DDD7D50}"/>
    <hyperlink ref="HO47" r:id="rId760" xr:uid="{CCDC6DFC-BEF5-4B77-885E-8A563C5E2DD7}"/>
    <hyperlink ref="HO48" r:id="rId761" xr:uid="{2BE8CC3C-2985-4DB8-A6DB-91EF3E82C25E}"/>
    <hyperlink ref="HO49" r:id="rId762" xr:uid="{4381C161-CD5C-4F33-9CFE-74F19E0CDD5A}"/>
    <hyperlink ref="HO50" r:id="rId763" xr:uid="{1508DB2E-F2F1-4498-B0F4-7E2E56DE0D7B}"/>
    <hyperlink ref="HO51" r:id="rId764" xr:uid="{48586BBE-14DA-4DCE-85E9-E5A4DB4FA1B1}"/>
    <hyperlink ref="HO52" r:id="rId765" xr:uid="{84FBC431-25F7-4C94-BC04-2933700E49FE}"/>
    <hyperlink ref="HO53" r:id="rId766" xr:uid="{E2EE1C86-6EE0-488A-BC97-651EDC8D9E6D}"/>
    <hyperlink ref="HO54" r:id="rId767" xr:uid="{D9FBEF2E-00AB-4283-AFDF-FDE0BF180499}"/>
    <hyperlink ref="HO55" r:id="rId768" xr:uid="{D807021F-6953-4A2C-B2C0-16F7121F7E72}"/>
    <hyperlink ref="HO56" r:id="rId769" xr:uid="{2732BF95-DA41-462D-8E1A-C34340576C53}"/>
    <hyperlink ref="HO57" r:id="rId770" xr:uid="{B9373061-B328-43B6-B30B-852536C23C86}"/>
    <hyperlink ref="HO58" r:id="rId771" xr:uid="{C49AFABE-8C1C-4555-85CF-3030C07CC771}"/>
    <hyperlink ref="HO59" r:id="rId772" xr:uid="{1F64FA04-1577-43FF-B618-BA814672ED1C}"/>
    <hyperlink ref="HO60" r:id="rId773" xr:uid="{A37DA8A6-7881-4B1A-AB55-440FA0263D99}"/>
    <hyperlink ref="HO61" r:id="rId774" xr:uid="{8FDC76CF-4E31-425A-A5FD-1F7AC5300703}"/>
    <hyperlink ref="HO62" r:id="rId775" xr:uid="{A351732D-75E5-43CB-81BE-0ECCC3B786DA}"/>
    <hyperlink ref="HO63" r:id="rId776" xr:uid="{AAB6073F-A5E9-4D06-A6E7-0B6E2B08ED4F}"/>
    <hyperlink ref="HO64" r:id="rId777" xr:uid="{478DB83F-D4F4-476B-80B9-42D827F59F19}"/>
    <hyperlink ref="HO65" r:id="rId778" xr:uid="{C09F9674-9D6F-4D51-BD77-A32D1D98E911}"/>
    <hyperlink ref="HO66" r:id="rId779" xr:uid="{31F945B6-0287-48C9-A484-5E9A70568D8F}"/>
    <hyperlink ref="HO67" r:id="rId780" xr:uid="{E20CD112-7F8E-49F3-A124-EC7A366372DB}"/>
    <hyperlink ref="HO68" r:id="rId781" xr:uid="{5FF4063C-D7CC-40F5-821A-995A98EF5E4B}"/>
    <hyperlink ref="HO69" r:id="rId782" xr:uid="{3F58E07F-78F3-481A-9433-1EAF766C497C}"/>
    <hyperlink ref="HO70" r:id="rId783" xr:uid="{5582CE93-3040-4293-9091-FC4A0AF3B940}"/>
    <hyperlink ref="HO71" r:id="rId784" xr:uid="{B4A8DEE9-FA90-462D-8446-10D35775D6E3}"/>
    <hyperlink ref="HO72" r:id="rId785" xr:uid="{EA828620-1248-4B29-A3F6-BD7DF130F084}"/>
    <hyperlink ref="HO73" r:id="rId786" xr:uid="{0B092C52-9156-43B6-B21E-51811A433BA8}"/>
    <hyperlink ref="HO74" r:id="rId787" xr:uid="{529DF33C-1DE1-46AC-8CA1-49A9A56BA0A5}"/>
    <hyperlink ref="HO75" r:id="rId788" xr:uid="{EEA3AD01-FA40-43EF-8E8C-CA02A3FF4272}"/>
    <hyperlink ref="HO76" r:id="rId789" xr:uid="{40653C8A-3113-40E3-B2D0-E3BD1CE280F9}"/>
    <hyperlink ref="HO77" r:id="rId790" xr:uid="{A745C9B8-3A32-4C65-903A-06B4C7B7C187}"/>
    <hyperlink ref="HO78" r:id="rId791" xr:uid="{781A7D68-AAAA-485B-A12A-C987218332C4}"/>
    <hyperlink ref="HO79" r:id="rId792" xr:uid="{E7137238-2A70-48A6-B950-E25E18386701}"/>
    <hyperlink ref="HO80" r:id="rId793" xr:uid="{38F1987B-48DB-45BF-897A-2CCCC60D1370}"/>
    <hyperlink ref="HO81" r:id="rId794" xr:uid="{C11E9632-2860-4B0D-88BE-AFEAF7FD5FE2}"/>
    <hyperlink ref="HO82" r:id="rId795" xr:uid="{992F9BDE-9200-44A6-ACA5-8E5D8B3319BA}"/>
    <hyperlink ref="HO83" r:id="rId796" xr:uid="{019BD35B-4103-4FCF-A983-0DC864DD690F}"/>
    <hyperlink ref="HO84" r:id="rId797" xr:uid="{15DE5901-4945-4144-A994-ADC88860A272}"/>
    <hyperlink ref="HO85" r:id="rId798" xr:uid="{49EBCB86-F8DA-4B3B-855A-5F9F096D3986}"/>
    <hyperlink ref="HO86" r:id="rId799" xr:uid="{2BEC931F-F520-47C3-9953-0956B3F9C69C}"/>
    <hyperlink ref="HO87" r:id="rId800" xr:uid="{3D2BC20D-0D29-4298-ABB4-392B3CD1BD91}"/>
    <hyperlink ref="HO88" r:id="rId801" xr:uid="{98B9271E-E3F4-4E1B-B2E2-A9F553CCB0BE}"/>
    <hyperlink ref="HO89" r:id="rId802" xr:uid="{AE29CCC7-BE1F-4BEA-823F-FEE9ECFC80A9}"/>
    <hyperlink ref="HO90" r:id="rId803" xr:uid="{D48C8844-1D17-4953-AB77-571E07BE10F9}"/>
    <hyperlink ref="HO91" r:id="rId804" xr:uid="{DEFF52C5-1CC4-45DE-B7FA-EE192411D096}"/>
    <hyperlink ref="HO92" r:id="rId805" xr:uid="{006ED0DF-D63C-4D34-B703-0D4438BBE730}"/>
    <hyperlink ref="HO93" r:id="rId806" xr:uid="{B949A835-6679-4B90-921D-BACD96CE08DE}"/>
    <hyperlink ref="HO94" r:id="rId807" xr:uid="{299B51A8-DA48-442E-8738-83FDFF046AE7}"/>
    <hyperlink ref="HO95" r:id="rId808" xr:uid="{D425B08A-C9A9-41D3-B122-21056AE53369}"/>
    <hyperlink ref="HO96" r:id="rId809" xr:uid="{7548AB33-4BA5-4B6C-8846-286A4B0338AB}"/>
    <hyperlink ref="HO97" r:id="rId810" xr:uid="{802A0CD9-DCBF-40C5-B919-97A745010F92}"/>
    <hyperlink ref="HO98" r:id="rId811" xr:uid="{EA8F7488-3931-4FF1-93BC-D7B33C07B6FA}"/>
    <hyperlink ref="HO99" r:id="rId812" xr:uid="{060BEA54-D943-4779-86F1-DB77DDFF68F7}"/>
    <hyperlink ref="HO100" r:id="rId813" xr:uid="{C4D8D64B-3EA9-422D-943E-1BBC16D05003}"/>
    <hyperlink ref="HO101" r:id="rId814" xr:uid="{EE8A6BCD-9177-4815-8813-129CC268E542}"/>
    <hyperlink ref="HO102" r:id="rId815" xr:uid="{3A4355B1-BCD4-4E78-B680-D7391A4F50D2}"/>
    <hyperlink ref="HO103" r:id="rId816" xr:uid="{C5863D02-E775-436C-B7C7-145E10A6FF22}"/>
    <hyperlink ref="HO104" r:id="rId817" xr:uid="{8874988C-40B3-44D9-BCD2-9E2BEE260FB4}"/>
    <hyperlink ref="HO105" r:id="rId818" xr:uid="{C058218B-DFE1-405F-84B7-A351053833A7}"/>
    <hyperlink ref="HO106" r:id="rId819" xr:uid="{4C5E7B8C-C111-49C9-AE38-9CFED3F1D28B}"/>
    <hyperlink ref="HO107" r:id="rId820" xr:uid="{05DD4E6E-2CA1-4725-AD72-7BAC77013D40}"/>
    <hyperlink ref="HO108" r:id="rId821" xr:uid="{B34CD78F-E9C3-4506-A219-CD09D0798157}"/>
    <hyperlink ref="HO109" r:id="rId822" xr:uid="{A82761AC-CC37-4EC9-81D9-93310EB3A532}"/>
    <hyperlink ref="HO110" r:id="rId823" xr:uid="{7ECDAA8D-E05D-4E54-B0F0-97BC12D582BB}"/>
    <hyperlink ref="HO111" r:id="rId824" xr:uid="{23C27A35-EF48-4CD5-A067-231A1E77C824}"/>
    <hyperlink ref="HO112" r:id="rId825" xr:uid="{37EFA308-C117-46A5-9E1A-3660F2F16610}"/>
    <hyperlink ref="HO113" r:id="rId826" xr:uid="{0EBAC889-D1FA-4BC0-8DA2-34C2DAE1CC85}"/>
    <hyperlink ref="HO114" r:id="rId827" xr:uid="{A1AAB670-B950-4006-A3D1-3E7090022268}"/>
    <hyperlink ref="HO115" r:id="rId828" xr:uid="{9F901BB3-2F1F-43A0-869C-B483D2514FFB}"/>
    <hyperlink ref="HO116" r:id="rId829" xr:uid="{6513A844-4E99-4744-97A2-D474B1CCDB4A}"/>
    <hyperlink ref="HO117" r:id="rId830" xr:uid="{0580DDB5-3F51-4865-B934-66C256643B71}"/>
    <hyperlink ref="HO118" r:id="rId831" xr:uid="{54B2A6CE-918A-4AC0-A409-2645A88EE804}"/>
    <hyperlink ref="HO119" r:id="rId832" xr:uid="{8A224995-F887-4C77-9D53-075120B47FB7}"/>
    <hyperlink ref="HO120" r:id="rId833" xr:uid="{6F025408-A996-454E-99BD-3B6BABA573BA}"/>
    <hyperlink ref="HO121" r:id="rId834" xr:uid="{02FB7649-4FB6-438C-87FA-2AFE31918B2A}"/>
    <hyperlink ref="HO122" r:id="rId835" xr:uid="{7322B206-ADD7-46E2-BF0F-CADC5B5ADB18}"/>
    <hyperlink ref="HO123" r:id="rId836" xr:uid="{4303912F-451C-43B9-A8C2-45BEE64C3467}"/>
    <hyperlink ref="HO124" r:id="rId837" xr:uid="{CA9332C4-FB94-475C-B0CB-4A198665B602}"/>
    <hyperlink ref="HO125" r:id="rId838" xr:uid="{F5F4038D-308E-4B08-A88F-354501EF498A}"/>
    <hyperlink ref="HO126" r:id="rId839" xr:uid="{BD6062DA-657F-42D4-9913-40E5371EA837}"/>
    <hyperlink ref="HO127" r:id="rId840" xr:uid="{74221EAD-A0D0-4F5F-AF05-CDBBD6097D1B}"/>
    <hyperlink ref="HO128" r:id="rId841" xr:uid="{BE761F8A-9177-4E34-9762-B73C34BA0507}"/>
    <hyperlink ref="HO129" r:id="rId842" xr:uid="{89333FBC-F097-4D48-A404-9BB15197BF84}"/>
    <hyperlink ref="HO130" r:id="rId843" xr:uid="{FCE5DB96-50D1-446C-BD89-17A8841E9A60}"/>
    <hyperlink ref="HU18" r:id="rId844" xr:uid="{89D6D87F-D64A-4B70-8A50-8B97F7E5F7C7}"/>
    <hyperlink ref="HU20" r:id="rId845" xr:uid="{8E4623E9-9802-4DA0-9DE4-166FC67417DB}"/>
    <hyperlink ref="HU46" r:id="rId846" xr:uid="{0DA2E98D-620B-4E04-9849-ECB79A34C23B}"/>
    <hyperlink ref="HU60" r:id="rId847" xr:uid="{139EA65E-7095-4A3B-AA21-EBBE94EC8337}"/>
    <hyperlink ref="HU90" r:id="rId848" xr:uid="{A9A24AE7-8CA3-4100-8BB4-D545C93D228F}"/>
    <hyperlink ref="HU91" r:id="rId849" xr:uid="{01987EE8-9E8B-400D-8AEC-6377488379D5}"/>
    <hyperlink ref="HU94" r:id="rId850" xr:uid="{2CAFF09A-ECEA-4260-BEE5-A01849725484}"/>
    <hyperlink ref="HU96" r:id="rId851" xr:uid="{68DFB5CF-1263-4E33-BCDD-4424E198D1A8}"/>
    <hyperlink ref="HU97" r:id="rId852" xr:uid="{758DFFB9-4933-4674-B7C1-E71373F2F58C}"/>
    <hyperlink ref="HU101" r:id="rId853" xr:uid="{58075159-4058-483E-8BB9-46E8D46107FA}"/>
    <hyperlink ref="HU106" r:id="rId854" xr:uid="{722D2828-167D-493F-B187-97E57E9762EF}"/>
    <hyperlink ref="HU108" r:id="rId855" xr:uid="{FCDBBBEE-636A-4FBA-BF8F-7C3F07F540BE}"/>
    <hyperlink ref="HU111" r:id="rId856" xr:uid="{ECB692A5-F249-49E1-9610-8A35C8BF719B}"/>
    <hyperlink ref="HU125" r:id="rId857" xr:uid="{0E157EFB-7B4C-4BC3-99D7-29A6C6902C64}"/>
    <hyperlink ref="HU128" r:id="rId858" xr:uid="{C553347B-4434-47BE-8131-DDB6816BAEC5}"/>
    <hyperlink ref="MB3" r:id="rId859" xr:uid="{33FD5C0E-ADC2-4208-900D-EDAB7ED6B6FE}"/>
    <hyperlink ref="MB4" r:id="rId860" xr:uid="{30D43274-C525-43CB-8F0D-84FEF2FEF480}"/>
    <hyperlink ref="MB5" r:id="rId861" xr:uid="{6DE9B588-4E1D-4FEC-9268-F74A6144790E}"/>
    <hyperlink ref="MB6" r:id="rId862" xr:uid="{82A02D6F-F9E0-40B4-A73B-A051F70BE1C9}"/>
    <hyperlink ref="MB7" r:id="rId863" xr:uid="{AAE124AF-5F53-475C-AAEF-3C1736E3D964}"/>
    <hyperlink ref="MB8" r:id="rId864" xr:uid="{A576F5EE-B781-4731-A0A1-27FBFDD29564}"/>
    <hyperlink ref="MB9" r:id="rId865" xr:uid="{69810FC7-3B78-48F4-AAB0-B865A17AAB8F}"/>
    <hyperlink ref="MB10" r:id="rId866" xr:uid="{7338971D-214F-4C15-8595-D51E9B805B54}"/>
    <hyperlink ref="MB11" r:id="rId867" xr:uid="{23202C14-64AD-44BB-B95F-C2194BB8F855}"/>
    <hyperlink ref="MB12" r:id="rId868" xr:uid="{E6F86120-6EE7-418F-A258-4E5C4DDB60DB}"/>
    <hyperlink ref="MB13" r:id="rId869" xr:uid="{3AD847E8-F910-4FF2-B36D-BA82D3D55A36}"/>
    <hyperlink ref="MB14" r:id="rId870" xr:uid="{5CC9AE04-6C86-4AEB-AD3D-20171D7F98CA}"/>
    <hyperlink ref="MB15" r:id="rId871" xr:uid="{EDB45838-AA9D-41D7-8726-414B52520265}"/>
    <hyperlink ref="MB16" r:id="rId872" xr:uid="{7746FF35-6FBD-4B8F-8C2D-688C222CD55E}"/>
    <hyperlink ref="MB17" r:id="rId873" xr:uid="{EB6C3A64-8B85-461E-AF70-3DD88993BE05}"/>
    <hyperlink ref="MB18" r:id="rId874" xr:uid="{7AAA0BB0-BFAF-4BC2-BC6A-B8F368EB6D9F}"/>
    <hyperlink ref="MB19" r:id="rId875" xr:uid="{603A88C1-AC3E-4C04-BA0B-D2FCD81F5FB8}"/>
    <hyperlink ref="MB20" r:id="rId876" xr:uid="{4F10B4DD-50BA-450E-BDAE-CF9BF73E92F7}"/>
    <hyperlink ref="MB21" r:id="rId877" xr:uid="{397579D5-E0EF-4FFF-BAB2-57089371BD7A}"/>
    <hyperlink ref="MB22" r:id="rId878" xr:uid="{0C532963-9664-460C-B141-420E8AFA8797}"/>
    <hyperlink ref="MB23" r:id="rId879" xr:uid="{E7AF096E-F213-4B7C-83D0-2AB1F24F3A28}"/>
    <hyperlink ref="MB25" r:id="rId880" xr:uid="{A3391CA0-0509-4B40-BFFB-E81630E41BF2}"/>
    <hyperlink ref="MB26" r:id="rId881" xr:uid="{3D0699EE-1220-47A0-9B6B-855E653C087E}"/>
    <hyperlink ref="MB27" r:id="rId882" xr:uid="{224CA34D-71F0-44ED-9F7F-55F5D2447D0F}"/>
    <hyperlink ref="MB28" r:id="rId883" xr:uid="{73105A08-7D4E-468E-AABC-AA397EDAAC0B}"/>
    <hyperlink ref="MB29" r:id="rId884" xr:uid="{FA4BA919-D42F-491C-BD08-FE4A3B86CFFA}"/>
    <hyperlink ref="MB30" r:id="rId885" xr:uid="{6E45D121-D991-46CC-8929-3B5100303EEA}"/>
    <hyperlink ref="MB31" r:id="rId886" xr:uid="{312B501B-00F5-4D97-A3CA-4B2D15334ADB}"/>
    <hyperlink ref="MB32" r:id="rId887" xr:uid="{290288B9-FA21-4F2E-A735-5A51E6482944}"/>
    <hyperlink ref="MB33" r:id="rId888" xr:uid="{3071B485-072D-4479-80CF-53D9CA2031D8}"/>
    <hyperlink ref="MB34" r:id="rId889" xr:uid="{C1149B01-7F3C-4783-A245-5906DB4E1697}"/>
    <hyperlink ref="MB35" r:id="rId890" xr:uid="{DB310749-9273-4657-B27B-2FC30556338C}"/>
    <hyperlink ref="MB36" r:id="rId891" xr:uid="{53A9EF49-EE88-4840-AE61-8987E45CAFEF}"/>
    <hyperlink ref="MB37" r:id="rId892" xr:uid="{66CBD499-EB63-452C-9843-0A7D77C52EFE}"/>
    <hyperlink ref="MB38" r:id="rId893" xr:uid="{B09094B5-5F37-454D-AABF-6D1FBF5575FB}"/>
    <hyperlink ref="MB40" r:id="rId894" xr:uid="{75FC874C-95B5-4061-96D1-9E5A1BDB76D2}"/>
    <hyperlink ref="MB41" r:id="rId895" xr:uid="{4D378329-93F5-453B-AFA2-6A3E23778AF3}"/>
    <hyperlink ref="MB42" r:id="rId896" xr:uid="{81646D0D-FB5C-436D-9228-F1ABCD3D1F75}"/>
    <hyperlink ref="MB43" r:id="rId897" xr:uid="{014CF033-95D7-4E92-9005-8A4F5272E127}"/>
    <hyperlink ref="MB44" r:id="rId898" xr:uid="{44CB2B5B-4516-479F-AB34-AFC22E6EC800}"/>
    <hyperlink ref="MB45" r:id="rId899" xr:uid="{99304835-56A9-4C8A-8548-1FAC3987DE2D}"/>
    <hyperlink ref="MB46" r:id="rId900" xr:uid="{82F8BDF1-FCEA-419D-91DC-4D445BB14940}"/>
    <hyperlink ref="MB47" r:id="rId901" xr:uid="{BEE71038-8555-498C-BEAA-D6093B2502D4}"/>
    <hyperlink ref="MB48" r:id="rId902" xr:uid="{32C65829-4337-4AB0-912B-47DBE0D737BD}"/>
    <hyperlink ref="MB49" r:id="rId903" xr:uid="{A98FD205-E0C1-4C90-A4E6-4C3DA15E9AC2}"/>
    <hyperlink ref="MB50" r:id="rId904" xr:uid="{07472A43-BFDE-45DB-9D87-F06DBAA6686C}"/>
    <hyperlink ref="MB51" r:id="rId905" xr:uid="{E6B17024-9B58-4638-815A-CE20EFBDA88D}"/>
    <hyperlink ref="MB52" r:id="rId906" xr:uid="{1EE16B95-3832-4C87-A16D-0B3ED61EEEC7}"/>
    <hyperlink ref="MB53" r:id="rId907" xr:uid="{8A588F51-826A-451B-AF79-551C13998EFA}"/>
    <hyperlink ref="MB54" r:id="rId908" xr:uid="{91DD4DDA-C604-495A-9DE9-F47696229052}"/>
    <hyperlink ref="MB55" r:id="rId909" xr:uid="{7ED7B37A-6963-4412-B852-8CE1F84625B0}"/>
    <hyperlink ref="MB56" r:id="rId910" xr:uid="{7B569163-1AF4-4A64-BD04-69073F4EBAFC}"/>
    <hyperlink ref="MB57" r:id="rId911" xr:uid="{1FE99EEF-8C52-4C28-8484-C29C3A5FDC10}"/>
    <hyperlink ref="MB58" r:id="rId912" xr:uid="{14C55ED7-348D-4295-8F49-AB4869F3F8D2}"/>
    <hyperlink ref="MB59" r:id="rId913" xr:uid="{31D20E50-6DBB-42A2-8288-07A54857E7C7}"/>
    <hyperlink ref="MB60" r:id="rId914" xr:uid="{D54D708E-C6C5-4B44-BE4E-2E03E5407341}"/>
    <hyperlink ref="MB61" r:id="rId915" xr:uid="{5E333FF9-F3D7-446D-952D-1528E338ADAB}"/>
    <hyperlink ref="MB62" r:id="rId916" xr:uid="{A5563504-07A0-4ED6-9F96-28FA773AD55A}"/>
    <hyperlink ref="MB63" r:id="rId917" xr:uid="{D7A3CDAD-99C8-4370-9199-133986ACAB5B}"/>
    <hyperlink ref="MB64" r:id="rId918" xr:uid="{A6348329-F70B-453C-9C45-F167F9D00D46}"/>
    <hyperlink ref="MB65" r:id="rId919" xr:uid="{9BFA76E5-07EC-4D3F-885D-AD104EF05CC6}"/>
    <hyperlink ref="MB66" r:id="rId920" xr:uid="{D3C17E31-9B47-4BAF-9FBA-916A8F6D3B1B}"/>
    <hyperlink ref="MB67" r:id="rId921" xr:uid="{7FACB528-37EA-4B5B-B540-B250B7B6A502}"/>
    <hyperlink ref="MB68" r:id="rId922" xr:uid="{DA9C963D-8702-4B5F-964D-A11105B47ADB}"/>
    <hyperlink ref="MB69" r:id="rId923" xr:uid="{B5BE8248-5487-4180-A803-62564F593ECB}"/>
    <hyperlink ref="MB70" r:id="rId924" xr:uid="{0A1408A8-0D14-4D20-A64F-950F20EC0C45}"/>
    <hyperlink ref="MB71" r:id="rId925" xr:uid="{D22DF361-B2A1-4CCD-BB65-36DD838C0867}"/>
    <hyperlink ref="MB72" r:id="rId926" xr:uid="{20905BB5-41F6-4E81-AF15-C2ED7EE5E293}"/>
    <hyperlink ref="MB73" r:id="rId927" xr:uid="{EDE23BA9-FBFC-4BED-B227-48AE83F58C50}"/>
    <hyperlink ref="MB74" r:id="rId928" xr:uid="{943620D9-ECF0-4D59-AFE2-EB21ECD756B2}"/>
    <hyperlink ref="MB75" r:id="rId929" xr:uid="{24AFDC49-AFD3-4E52-85F0-EE1B5D400C2B}"/>
    <hyperlink ref="MB76" r:id="rId930" xr:uid="{EF805BDF-FCAB-4665-BD17-F14F83C82496}"/>
    <hyperlink ref="MB77" r:id="rId931" xr:uid="{8F1E5A03-31F8-44BC-9609-D8A9C07DB142}"/>
    <hyperlink ref="MB78" r:id="rId932" xr:uid="{D334E19A-58D3-4401-B168-8D01282A4701}"/>
    <hyperlink ref="MB79" r:id="rId933" xr:uid="{E33D540A-FD6B-4ABC-AA30-77B928803C09}"/>
    <hyperlink ref="MB80" r:id="rId934" xr:uid="{F5DE176D-7747-498B-8BFA-8A2B29A0FA81}"/>
    <hyperlink ref="MB81" r:id="rId935" xr:uid="{C551B442-C236-40AB-9A2F-E3B41EC8CB2B}"/>
    <hyperlink ref="MB82" r:id="rId936" xr:uid="{11AC545C-B819-4221-A476-82C4A4280903}"/>
    <hyperlink ref="MB83" r:id="rId937" xr:uid="{562E7F48-6247-42A8-B46D-29ABF4566FD3}"/>
    <hyperlink ref="MB84" r:id="rId938" xr:uid="{802D7ACF-1AC1-49EF-9CA3-104E88CC1BD0}"/>
    <hyperlink ref="MB85" r:id="rId939" xr:uid="{212EE79A-5951-40C6-B7BD-5C0F054DC294}"/>
    <hyperlink ref="MB86" r:id="rId940" xr:uid="{61E73B7D-9243-4B98-AF15-172ADF9F2A07}"/>
    <hyperlink ref="MB87" r:id="rId941" xr:uid="{952FE72A-4577-43D2-89ED-D7EA6C0017DB}"/>
    <hyperlink ref="MB88" r:id="rId942" xr:uid="{C0354D0C-E54F-41EF-AA57-EAD42BB41FDF}"/>
    <hyperlink ref="MB89" r:id="rId943" xr:uid="{39DF2E31-235D-4F7C-85D4-C70B84BAD41C}"/>
    <hyperlink ref="MB90" r:id="rId944" xr:uid="{58487DD5-D507-44E4-BBB6-C32CE8FC9678}"/>
    <hyperlink ref="MB91" r:id="rId945" xr:uid="{E4C84E61-B3E3-4E72-A230-2B7A0CB393DC}"/>
    <hyperlink ref="MB92" r:id="rId946" xr:uid="{5BEA73C1-0621-4B2B-8DE7-EBB6EE3CB3D1}"/>
    <hyperlink ref="MB93" r:id="rId947" xr:uid="{52A8D716-C6CB-4A20-B8E6-DBEA9B22EA9F}"/>
    <hyperlink ref="MB94" r:id="rId948" xr:uid="{9066C00D-2AF9-421A-9BEF-C9FA87C95487}"/>
    <hyperlink ref="MB95" r:id="rId949" xr:uid="{716DCE78-4D39-410F-93CD-EEA2DE227D5B}"/>
    <hyperlink ref="MB96" r:id="rId950" xr:uid="{F94246CA-F576-4AEB-933D-97D77A4B6D4F}"/>
    <hyperlink ref="MB97" r:id="rId951" xr:uid="{296C055B-D9C0-472C-8755-971B7B6955C2}"/>
    <hyperlink ref="MB98" r:id="rId952" xr:uid="{A265DA58-4203-4DAE-8413-BCD8674B75B0}"/>
    <hyperlink ref="MB99" r:id="rId953" xr:uid="{1BF2F11C-D282-4940-A29A-08AC87E1F29A}"/>
    <hyperlink ref="MB100" r:id="rId954" xr:uid="{1877E86E-0C7D-4788-A7AA-3787B0B4F25B}"/>
    <hyperlink ref="MB101" r:id="rId955" xr:uid="{C049558B-FFAC-4AEB-92D2-462BF72578AC}"/>
    <hyperlink ref="MB102" r:id="rId956" xr:uid="{2B038F46-DF0F-4D9B-91B9-D1137D12CAEC}"/>
    <hyperlink ref="MB103" r:id="rId957" xr:uid="{81D91395-A925-40EF-9E27-562FFFE24F13}"/>
    <hyperlink ref="MB104" r:id="rId958" xr:uid="{BEB47A10-C151-46FF-9591-A2D2A586A2B7}"/>
    <hyperlink ref="MB105" r:id="rId959" xr:uid="{F418BF58-2021-4142-A7E8-A5391C953135}"/>
    <hyperlink ref="MB106" r:id="rId960" xr:uid="{791F0AA9-5B42-4BEB-BE46-00A25004AB98}"/>
    <hyperlink ref="MB107" r:id="rId961" xr:uid="{A21823DE-EBC3-4D86-ADB4-1A8E3B7AD7D9}"/>
    <hyperlink ref="MB108" r:id="rId962" xr:uid="{CE1E739E-1E31-49D8-8DD7-768B665BE681}"/>
    <hyperlink ref="MB109" r:id="rId963" xr:uid="{A51818AD-5CB2-495B-A979-8691CFF29626}"/>
    <hyperlink ref="MB110" r:id="rId964" xr:uid="{39032841-536D-4630-8DB6-7A5F728A3C09}"/>
    <hyperlink ref="MB112" r:id="rId965" xr:uid="{5612FC0F-A439-4E9F-97DE-BAAC41F15CE9}"/>
    <hyperlink ref="MB113" r:id="rId966" xr:uid="{EDB0AEC4-2870-4ACB-AF3C-A20396C12356}"/>
    <hyperlink ref="MB111" r:id="rId967" xr:uid="{BBC837B2-0481-4BC3-A3E0-11F1CDD8919C}"/>
    <hyperlink ref="MB114" r:id="rId968" xr:uid="{73BC4DB8-0232-4B22-833E-C635546BFC76}"/>
    <hyperlink ref="MB115" r:id="rId969" xr:uid="{5C90990F-AAD9-4DA8-8989-2183BF010024}"/>
    <hyperlink ref="MB117" r:id="rId970" xr:uid="{62CD58B7-E1B1-485A-ACBD-86EDE03979DE}"/>
    <hyperlink ref="MB119" r:id="rId971" xr:uid="{BC4D98A3-ACFE-466F-848A-0A8E83F1E1EC}"/>
    <hyperlink ref="MB121" r:id="rId972" xr:uid="{ACF17DE7-DA52-4025-A9A8-F5971535AEEC}"/>
    <hyperlink ref="MB122" r:id="rId973" xr:uid="{6114FF97-A532-45F3-9F3D-E12847290719}"/>
    <hyperlink ref="MB116" r:id="rId974" xr:uid="{B255AD8C-099F-4C39-BDBD-9E9D68B81211}"/>
    <hyperlink ref="MB118" r:id="rId975" xr:uid="{03B9CDDE-EAD8-4612-98A1-52556CD081ED}"/>
    <hyperlink ref="MB123" r:id="rId976" xr:uid="{B87A371D-821D-4497-9E79-C74061A6D140}"/>
    <hyperlink ref="MB125" r:id="rId977" xr:uid="{22527176-9337-4917-B200-1BB5764E1B93}"/>
    <hyperlink ref="MB127" r:id="rId978" xr:uid="{0DF4E1DB-120B-428A-B299-8570793370F4}"/>
    <hyperlink ref="MB128" r:id="rId979" xr:uid="{704CE2C5-6923-4AB5-A193-D50851B9A336}"/>
    <hyperlink ref="MB130" r:id="rId980" xr:uid="{6057216E-37ED-4DDD-8CBD-2F2E1B4AE333}"/>
    <hyperlink ref="MB120" r:id="rId981" xr:uid="{A3D90735-71E0-4CD8-848D-C7AD23E19C9A}"/>
    <hyperlink ref="MB124" r:id="rId982" xr:uid="{3979E6BF-033B-423E-B6DF-58220D95542C}"/>
    <hyperlink ref="MB126" r:id="rId983" xr:uid="{D6520AB3-39FB-4F8F-A273-02379249ACEE}"/>
    <hyperlink ref="MB129" r:id="rId984" xr:uid="{48E77321-4D25-4FE0-ACE8-ADB1F4AAF883}"/>
    <hyperlink ref="MH18" r:id="rId985" xr:uid="{E21EACF9-B207-4039-9B25-3C9B06FFE360}"/>
    <hyperlink ref="MH20" r:id="rId986" xr:uid="{CC54008A-3165-4470-B687-A3BF708BCE32}"/>
    <hyperlink ref="MH46" r:id="rId987" xr:uid="{DD75FBCC-065C-4521-AB6E-A15700B41E24}"/>
    <hyperlink ref="MH60" r:id="rId988" xr:uid="{1CE6F766-82C8-4CD6-A77C-2B5B83BE05C0}"/>
    <hyperlink ref="MH90" r:id="rId989" xr:uid="{9766EDA4-11D7-41D9-86A4-945F3F7AC3CA}"/>
    <hyperlink ref="MH94" r:id="rId990" xr:uid="{57ACFDD3-7F54-4E62-8D0B-CAE482A91B3C}"/>
    <hyperlink ref="MH96" r:id="rId991" xr:uid="{FE90F8AC-70EA-45BC-B208-5A213BBCA1B0}"/>
    <hyperlink ref="MH97" r:id="rId992" xr:uid="{9960338B-4B99-4B62-B182-E10EF058738F}"/>
    <hyperlink ref="MH101" r:id="rId993" xr:uid="{91A8176F-0E34-4FDF-94F7-7FA48FC85C2C}"/>
    <hyperlink ref="MH106" r:id="rId994" xr:uid="{A60F879C-E381-465B-801E-9BC4289B451A}"/>
    <hyperlink ref="MH108" r:id="rId995" xr:uid="{3C776771-D821-420B-BD44-5162689A0E99}"/>
    <hyperlink ref="MH111" r:id="rId996" xr:uid="{FE496019-E299-4519-975F-0650BB233C62}"/>
    <hyperlink ref="MH125" r:id="rId997" xr:uid="{07EC97CB-0D5C-444D-9F19-1AAF0DE996EF}"/>
    <hyperlink ref="MH128" r:id="rId998" xr:uid="{BE0AF2D1-9387-4F21-847B-1EEC5707D271}"/>
    <hyperlink ref="MH91" r:id="rId999" xr:uid="{E45E3C9E-7381-4C04-9A42-9D64E6BEFFDD}"/>
    <hyperlink ref="QO3" r:id="rId1000" xr:uid="{F4DE2F85-32E4-46BE-B58E-5738EEFB6D58}"/>
    <hyperlink ref="QO4" r:id="rId1001" xr:uid="{FBCFDE8B-CC8E-4FCA-AF8B-36AA69008818}"/>
    <hyperlink ref="QO5" r:id="rId1002" xr:uid="{C9C3D111-296D-4F6F-B1E9-5C5E4AC5B108}"/>
    <hyperlink ref="QO6" r:id="rId1003" xr:uid="{AC8DB974-DB91-4418-B03E-1B4D287F074E}"/>
    <hyperlink ref="QO7" r:id="rId1004" xr:uid="{504D6791-484B-46AF-A5B1-3A49343BC76A}"/>
    <hyperlink ref="QO8" r:id="rId1005" xr:uid="{5BB004FD-50B7-449D-8EB8-3FE234C4A237}"/>
    <hyperlink ref="QO9" r:id="rId1006" xr:uid="{95AEB68F-ED8A-41A5-92AB-33F1EC178383}"/>
    <hyperlink ref="QO10" r:id="rId1007" xr:uid="{1DD89A67-F768-4F4D-93D4-2D069B341894}"/>
    <hyperlink ref="QO11" r:id="rId1008" xr:uid="{770B6F68-C27B-47FB-BC2A-3C3DC33724FC}"/>
    <hyperlink ref="QO12" r:id="rId1009" xr:uid="{6B7555B9-EA34-4D93-BA18-569FC22768ED}"/>
    <hyperlink ref="QO13" r:id="rId1010" xr:uid="{2A04CB13-ED65-49EF-9D0C-CAA41832C88B}"/>
    <hyperlink ref="QO14" r:id="rId1011" xr:uid="{0A046A4D-DF71-41BC-B915-E383DCA37D55}"/>
    <hyperlink ref="QO15" r:id="rId1012" xr:uid="{90F41901-0509-4B6D-84B9-63105062B0E3}"/>
    <hyperlink ref="QO16" r:id="rId1013" xr:uid="{6CCED76F-90F8-47C3-9CE2-71E150AC37DF}"/>
    <hyperlink ref="QO17" r:id="rId1014" xr:uid="{07EBAB9C-280C-452F-8DD2-6EE1DF9912E3}"/>
    <hyperlink ref="QO18" r:id="rId1015" xr:uid="{F9C6BB1B-61A8-41C3-AEAC-ADE318B1C7CC}"/>
    <hyperlink ref="QO19" r:id="rId1016" xr:uid="{5B8BCEDB-CBFC-4D16-B8BE-245A6837DB25}"/>
    <hyperlink ref="QO20" r:id="rId1017" xr:uid="{8EDA44D7-87D1-4469-A0E2-4A88247DB54E}"/>
    <hyperlink ref="QO21" r:id="rId1018" xr:uid="{213CF36E-9C0F-44FA-99F1-61BF17ADDF47}"/>
    <hyperlink ref="QO22" r:id="rId1019" xr:uid="{7B222CF8-F33C-4B1A-BCC4-BA0BE4360CF8}"/>
    <hyperlink ref="QO24" r:id="rId1020" xr:uid="{05E50AE9-7482-4512-9323-848E23FD5903}"/>
    <hyperlink ref="QO23" r:id="rId1021" xr:uid="{74822B01-C448-41E8-9E98-537D8DF917F7}"/>
    <hyperlink ref="QO25" r:id="rId1022" xr:uid="{6838A18F-3A8A-46A9-A92A-F0CE3FB2571E}"/>
    <hyperlink ref="QO26" r:id="rId1023" xr:uid="{4C11C34A-7943-433F-8F89-63D14E44610C}"/>
    <hyperlink ref="QO27" r:id="rId1024" xr:uid="{AC38EECF-CB7E-4C40-BE15-6524A68975E8}"/>
    <hyperlink ref="QO28" r:id="rId1025" xr:uid="{15BE1AED-CF99-4E87-B43D-E790526516DB}"/>
    <hyperlink ref="QO29" r:id="rId1026" xr:uid="{3472CE0F-E101-4692-BD79-EF019597AF2D}"/>
    <hyperlink ref="QO30" r:id="rId1027" xr:uid="{C519C680-D81D-4BC5-A303-C855FAD879B9}"/>
    <hyperlink ref="QO31" r:id="rId1028" xr:uid="{5061D254-70C5-4C70-8EF6-5FD5C8B86D24}"/>
    <hyperlink ref="QO32" r:id="rId1029" xr:uid="{B586C12F-5387-497F-8C00-790DA1ABB7E6}"/>
    <hyperlink ref="QO33" r:id="rId1030" xr:uid="{C3ABD0FC-7930-40BC-9788-2DE00D3E86FB}"/>
    <hyperlink ref="QO34" r:id="rId1031" xr:uid="{38FE92D0-41F6-4459-90C3-F91759C79368}"/>
    <hyperlink ref="QO36" r:id="rId1032" xr:uid="{B7FFE4A7-5EEF-41F8-841E-817FC6564EE5}"/>
    <hyperlink ref="QO37" r:id="rId1033" xr:uid="{68E61EEC-C7EC-4C86-9685-46B49A9B67E1}"/>
    <hyperlink ref="QO35" r:id="rId1034" xr:uid="{FB8A5524-CD4B-48AF-912B-62EF6041AED8}"/>
    <hyperlink ref="QO38" r:id="rId1035" xr:uid="{F97C3C9E-CB04-419B-AA50-C4C48614C3E7}"/>
    <hyperlink ref="QO39" r:id="rId1036" xr:uid="{684FCDCE-6A59-4F7E-9A14-264ED1651D5C}"/>
    <hyperlink ref="QO40" r:id="rId1037" xr:uid="{FAB68098-5C79-47C4-A2B7-6CE3BAE583C6}"/>
    <hyperlink ref="QO41" r:id="rId1038" xr:uid="{164F6A2E-7673-473F-8998-34FE45E054C3}"/>
    <hyperlink ref="QO42" r:id="rId1039" xr:uid="{FD4CE323-64E8-4B7F-B2A4-4AD471FC727D}"/>
    <hyperlink ref="QO43" r:id="rId1040" xr:uid="{B9209589-7492-4ACA-B8D4-1C57CE944A01}"/>
    <hyperlink ref="QO44" r:id="rId1041" xr:uid="{9BCDC2D3-6CBA-4301-B21D-A701D51B819B}"/>
    <hyperlink ref="QO45" r:id="rId1042" xr:uid="{D7165B27-8E89-46E0-8C24-870802905606}"/>
    <hyperlink ref="QO46" r:id="rId1043" xr:uid="{8479FEA0-2CFB-4C16-A301-156C17425669}"/>
    <hyperlink ref="QO47" r:id="rId1044" xr:uid="{035269E6-0031-4626-B19C-D05E22B2263F}"/>
    <hyperlink ref="QO48" r:id="rId1045" xr:uid="{7B2EC661-6730-4FD1-BAF8-0F87B20D7DEB}"/>
    <hyperlink ref="QO49" r:id="rId1046" xr:uid="{2892E39E-6CDA-4051-A283-D9E2B04521AD}"/>
    <hyperlink ref="QO50" r:id="rId1047" xr:uid="{1A7C2C3E-DE3D-4DB6-B781-0638AFDBB9EA}"/>
    <hyperlink ref="QO51" r:id="rId1048" xr:uid="{86E59B7C-F4A8-4BC7-8B8C-6EC511263953}"/>
    <hyperlink ref="QO52" r:id="rId1049" xr:uid="{C2880E67-2F1F-4274-841F-229FE400AD7A}"/>
    <hyperlink ref="QO53" r:id="rId1050" xr:uid="{A155B8D4-2857-4007-9C73-D8A6FDE0A397}"/>
    <hyperlink ref="QO54" r:id="rId1051" xr:uid="{E5749435-BB6F-426B-812B-6CE1E689ED68}"/>
    <hyperlink ref="QO55" r:id="rId1052" xr:uid="{05DD18F4-E390-46B1-8E6E-AEE44E57D05A}"/>
    <hyperlink ref="QO56" r:id="rId1053" xr:uid="{10DB2E95-F6B8-4445-A9C1-68782236A637}"/>
    <hyperlink ref="QO57" r:id="rId1054" xr:uid="{1DF9D95C-7B6C-4CEC-BF05-B5ABA8DDA65C}"/>
    <hyperlink ref="QO58" r:id="rId1055" xr:uid="{F35B9858-8ABA-4F01-84C6-8AEE1D98AE06}"/>
    <hyperlink ref="QO59" r:id="rId1056" xr:uid="{10AC06F5-68EA-413A-8433-8DF40BB8765D}"/>
    <hyperlink ref="QO60" r:id="rId1057" xr:uid="{B8B0419D-E0F8-4C02-8944-7D03CF144485}"/>
    <hyperlink ref="QO62" r:id="rId1058" xr:uid="{B00C57A6-C056-4168-8725-ADABE38FFC59}"/>
    <hyperlink ref="QO61" r:id="rId1059" xr:uid="{62FB6509-F37F-4725-BF72-F20EA6F08C87}"/>
    <hyperlink ref="QO63" r:id="rId1060" xr:uid="{C6F73CFC-E238-4E6A-A28D-AE11DBF54ABD}"/>
    <hyperlink ref="QO64" r:id="rId1061" xr:uid="{FCB78CD8-595D-46F7-9F95-8BF54E3427D0}"/>
    <hyperlink ref="QO65" r:id="rId1062" xr:uid="{0E6AD584-5597-4E21-8931-7D450F4C8267}"/>
    <hyperlink ref="QO66" r:id="rId1063" xr:uid="{52F9F0C6-5917-4473-BE86-FDFC2F2389C9}"/>
    <hyperlink ref="QO67" r:id="rId1064" xr:uid="{36195A51-DA73-4EA4-9EE4-97837F8A2166}"/>
    <hyperlink ref="QO68" r:id="rId1065" xr:uid="{34909E6E-CB80-489B-9335-8984575DBBE4}"/>
    <hyperlink ref="QO69" r:id="rId1066" xr:uid="{CD0F819D-74B3-4394-9B90-FE413CF546CD}"/>
    <hyperlink ref="QO70" r:id="rId1067" xr:uid="{AF169B49-618A-4E46-8859-F3E9D391C32E}"/>
    <hyperlink ref="QO71" r:id="rId1068" xr:uid="{EBD9B978-A202-495C-A26E-9DF3A9ACB1C3}"/>
    <hyperlink ref="QO72" r:id="rId1069" xr:uid="{9CDF129D-D14B-4F20-8BF0-537395E864B5}"/>
    <hyperlink ref="QO73" r:id="rId1070" xr:uid="{697F9970-EC8C-4D01-9598-41FA46D301AB}"/>
    <hyperlink ref="QO74" r:id="rId1071" xr:uid="{D8D12CB2-C250-4F7A-9F6E-922DC0F0FA60}"/>
    <hyperlink ref="QO75" r:id="rId1072" xr:uid="{209AB688-0809-491C-BDCF-CE4CFBD6A6D9}"/>
    <hyperlink ref="QO76" r:id="rId1073" xr:uid="{E3011EB9-8C0F-4D9A-BC1D-E8154BAECCC1}"/>
    <hyperlink ref="QO77" r:id="rId1074" xr:uid="{61509E49-B9FC-4ABE-8C72-5AE5BB79550C}"/>
    <hyperlink ref="QO78" r:id="rId1075" xr:uid="{5A31F392-C8F0-424F-9C61-F49768245B76}"/>
    <hyperlink ref="QO79" r:id="rId1076" xr:uid="{3524395C-0CB2-4AF0-BDF6-07DA97E05BCF}"/>
    <hyperlink ref="QO80" r:id="rId1077" xr:uid="{CA259B79-493C-4400-B132-07F9B4372F3F}"/>
    <hyperlink ref="QO81" r:id="rId1078" xr:uid="{8599F398-EFA1-4B3D-B1D6-9D60C921F775}"/>
    <hyperlink ref="QO82" r:id="rId1079" xr:uid="{84D46429-7007-469B-AA50-6917F995198F}"/>
    <hyperlink ref="QO83" r:id="rId1080" xr:uid="{F1634DEC-8691-4E94-85A8-5C5A9333DCAE}"/>
    <hyperlink ref="QO84" r:id="rId1081" xr:uid="{6D9C45E2-0BDB-4221-8FAE-B71D4978151A}"/>
    <hyperlink ref="QO85" r:id="rId1082" xr:uid="{25D5FCF0-55C1-4258-9885-C8A33ECB4325}"/>
    <hyperlink ref="QO87" r:id="rId1083" xr:uid="{7BB08621-ECF7-4A23-BE94-960B95F11C71}"/>
    <hyperlink ref="QO86" r:id="rId1084" xr:uid="{498178A0-700D-4004-BE9F-018EA43CE379}"/>
    <hyperlink ref="QO88" r:id="rId1085" xr:uid="{2EFA66FD-AE47-4E0A-8DFC-B4B31F6A79EA}"/>
    <hyperlink ref="QO89" r:id="rId1086" xr:uid="{A0B162A5-70F2-4305-9CB7-4AE5931B5C4F}"/>
    <hyperlink ref="QO90" r:id="rId1087" xr:uid="{AD871DFF-419B-4DD7-9577-523B55C46466}"/>
    <hyperlink ref="QO91" r:id="rId1088" xr:uid="{7FCFD421-CB65-4881-8158-52AC31DAC37E}"/>
    <hyperlink ref="QO92" r:id="rId1089" xr:uid="{8F559040-6DB0-4B6C-B8B4-32A5F99480AE}"/>
    <hyperlink ref="QO93" r:id="rId1090" xr:uid="{B34C7389-1B77-46D4-9077-477C8A056FD6}"/>
    <hyperlink ref="QO94" r:id="rId1091" xr:uid="{B78C1542-229D-4352-A442-67BE26F98FE1}"/>
    <hyperlink ref="QO95" r:id="rId1092" xr:uid="{5041B1AA-FC6F-4105-B8BB-9FA688993F9B}"/>
    <hyperlink ref="QO96" r:id="rId1093" xr:uid="{E262481C-8543-4C3B-967C-734164F84B07}"/>
    <hyperlink ref="QO97" r:id="rId1094" xr:uid="{B8426FBD-ADFD-4D10-BA2F-0626E8938750}"/>
    <hyperlink ref="QO98" r:id="rId1095" xr:uid="{1138F6E6-2A55-4429-93DD-D2E4EC8C3BCE}"/>
    <hyperlink ref="QO99" r:id="rId1096" xr:uid="{1D45E1AC-AFCA-45B3-B0FA-A45374037052}"/>
    <hyperlink ref="QO100" r:id="rId1097" xr:uid="{93F36EF4-DCCF-41E8-998E-32F49746D44D}"/>
    <hyperlink ref="QO101" r:id="rId1098" xr:uid="{2A4E74D9-18BF-4187-AB9B-5082D90CA02D}"/>
    <hyperlink ref="QO102" r:id="rId1099" xr:uid="{D94FA68F-B9D6-4424-8631-CBE7A1EA1483}"/>
    <hyperlink ref="QO103" r:id="rId1100" xr:uid="{D56F1CD5-274C-4ABB-86FD-ADD71868E2BD}"/>
    <hyperlink ref="QO104" r:id="rId1101" xr:uid="{9F04809B-8CF3-45D5-9EAA-574F75F34E89}"/>
    <hyperlink ref="QO105" r:id="rId1102" xr:uid="{CC8F1817-F0F7-47AE-994C-57D63DE922A6}"/>
    <hyperlink ref="QO106" r:id="rId1103" xr:uid="{E9467D6E-1D3C-49C7-A0D5-4D02DD1A221D}"/>
    <hyperlink ref="QO107" r:id="rId1104" xr:uid="{E40D33E2-0230-4F9C-8D7D-EE503AADB15E}"/>
    <hyperlink ref="QO108" r:id="rId1105" xr:uid="{2A06503D-F48F-4641-820F-C248BED2AC64}"/>
    <hyperlink ref="QO109" r:id="rId1106" xr:uid="{8037A694-85E1-455B-93D4-ABFBF71AE189}"/>
    <hyperlink ref="QO110" r:id="rId1107" xr:uid="{810106D2-7E51-4E91-9364-EBEB1996C5BA}"/>
    <hyperlink ref="QO111" r:id="rId1108" xr:uid="{86DBD069-EDC7-45A1-9B9C-21E5EE09891B}"/>
    <hyperlink ref="QO112" r:id="rId1109" xr:uid="{7E262D42-B47E-48F9-AE2D-B5C491D4E8B1}"/>
    <hyperlink ref="QO113" r:id="rId1110" xr:uid="{37E66755-0BC0-41F0-AF31-F00969F42DC8}"/>
    <hyperlink ref="QO114" r:id="rId1111" xr:uid="{FD24EC54-DF59-45B5-8AFD-E8F1D5BE147F}"/>
    <hyperlink ref="QO115" r:id="rId1112" xr:uid="{51C7ED9A-5A59-469F-B881-7CAA93F910F4}"/>
    <hyperlink ref="QO116" r:id="rId1113" xr:uid="{DD70ABBD-C23B-4AF1-8E0C-360243AF9086}"/>
    <hyperlink ref="QO117" r:id="rId1114" xr:uid="{798B2A54-C98E-4C24-BD4E-F506BD635385}"/>
    <hyperlink ref="QO118" r:id="rId1115" xr:uid="{A943A26A-35DC-4D86-B06A-EDAA06343732}"/>
    <hyperlink ref="QO119" r:id="rId1116" xr:uid="{7E7188B8-2F0D-4F0E-AB94-12E7E214A16F}"/>
    <hyperlink ref="QO120" r:id="rId1117" xr:uid="{65D8946E-4686-4C48-81F5-C502577B56EE}"/>
    <hyperlink ref="QO121" r:id="rId1118" xr:uid="{CAFD563A-3D2F-41D9-B544-85E2B955F65B}"/>
    <hyperlink ref="QO122" r:id="rId1119" xr:uid="{D403C6F4-D66D-4C33-90B7-E5F71EE6238F}"/>
    <hyperlink ref="QO123" r:id="rId1120" xr:uid="{E325603F-B943-43F6-9BF7-124041BCDB25}"/>
    <hyperlink ref="QO124" r:id="rId1121" xr:uid="{543FE2F0-AB13-46DD-985A-F98A1E6D0B13}"/>
    <hyperlink ref="QO125" r:id="rId1122" xr:uid="{82B4DAA7-F808-448C-A920-CF8FA74AF41A}"/>
    <hyperlink ref="QO126" r:id="rId1123" xr:uid="{942E0B04-BCE9-41D3-8F2D-83BC190D679D}"/>
    <hyperlink ref="QO127" r:id="rId1124" xr:uid="{65292DD6-6F89-45EA-AD0E-8E2896C4A11D}"/>
    <hyperlink ref="QO128" r:id="rId1125" xr:uid="{955A4677-C076-493E-8B32-032CC6956769}"/>
    <hyperlink ref="QO129" r:id="rId1126" xr:uid="{6E1F9843-5382-4BD9-BD49-2A0C47BAB20E}"/>
    <hyperlink ref="QO130" r:id="rId1127" xr:uid="{35CA4AF9-C0D2-42E3-BA7D-2D28EF8A1741}"/>
    <hyperlink ref="QU18" r:id="rId1128" xr:uid="{1D061674-D8A1-4FAE-8C36-ABF60E285CDD}"/>
    <hyperlink ref="QU20" r:id="rId1129" xr:uid="{38D768AF-729B-4B82-82EF-FA8AD4F5F2F4}"/>
    <hyperlink ref="QU46" r:id="rId1130" xr:uid="{3FECB06D-99C1-4BE7-853F-6C180F33020B}"/>
    <hyperlink ref="QU60" r:id="rId1131" xr:uid="{D10B555B-4609-428F-B2F0-EC8CF8DCB24D}"/>
    <hyperlink ref="QU90" r:id="rId1132" xr:uid="{9FDED962-0C3E-4D9D-A430-D7F70455469A}"/>
    <hyperlink ref="QU91" r:id="rId1133" xr:uid="{761CCA08-1798-4D21-9986-5180447DCA7C}"/>
    <hyperlink ref="QU94" r:id="rId1134" xr:uid="{7395E194-5217-4155-9F3B-A6DD223B7835}"/>
    <hyperlink ref="QU96" r:id="rId1135" xr:uid="{76F2173C-D9D4-4957-9A26-E28914F257F2}"/>
    <hyperlink ref="QU97" r:id="rId1136" xr:uid="{2708DA7B-8BF7-4BEB-A10E-42676F231161}"/>
    <hyperlink ref="QU106" r:id="rId1137" xr:uid="{30B75F51-EB1B-46A4-B6F3-78746CEE264E}"/>
    <hyperlink ref="QU101" r:id="rId1138" xr:uid="{1EB300F4-0B46-4B5B-961A-EF632EA56903}"/>
    <hyperlink ref="QU108" r:id="rId1139" xr:uid="{6DF3D031-3F27-4207-84D5-D4E38C1811BE}"/>
    <hyperlink ref="QU111" r:id="rId1140" xr:uid="{F779E52C-527D-4CC5-BFC9-16B16953BBB7}"/>
    <hyperlink ref="QU125" r:id="rId1141" xr:uid="{5D9BC877-E74E-4F0C-9EDA-9587F214829A}"/>
    <hyperlink ref="QU128" r:id="rId1142" xr:uid="{253FD3C4-8F6B-40E2-BE8B-53B9420A890C}"/>
    <hyperlink ref="QX18" r:id="rId1143" xr:uid="{A10A55AA-A426-403C-AE8C-681E725D233D}"/>
  </hyperlinks>
  <pageMargins left="0.7" right="0.7" top="0.75" bottom="0.75" header="0.3" footer="0.3"/>
  <pageSetup orientation="portrait" r:id="rId114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D1D99A-63E8-4F44-BC3E-42FC50929330}">
  <sheetPr codeName="Sheet5"/>
  <dimension ref="A1:BT375"/>
  <sheetViews>
    <sheetView zoomScale="85" zoomScaleNormal="85" workbookViewId="0">
      <selection activeCell="L35" sqref="L35"/>
    </sheetView>
  </sheetViews>
  <sheetFormatPr defaultColWidth="11.42578125" defaultRowHeight="15"/>
  <cols>
    <col min="1" max="1" width="10.7109375" style="20" customWidth="1"/>
    <col min="2" max="2" width="19.7109375" style="87" customWidth="1"/>
    <col min="3" max="3" width="37.5703125" style="20" customWidth="1"/>
    <col min="4" max="4" width="25.7109375" style="20" bestFit="1" customWidth="1"/>
    <col min="5" max="5" width="9.42578125" style="20" bestFit="1" customWidth="1"/>
    <col min="6" max="6" width="16.7109375" style="20" customWidth="1"/>
    <col min="7" max="8" width="10.28515625" style="20" bestFit="1" customWidth="1"/>
    <col min="9" max="9" width="8.28515625" style="12" customWidth="1"/>
    <col min="10" max="10" width="14" style="20" customWidth="1"/>
    <col min="11" max="11" width="23.28515625" style="20" customWidth="1"/>
    <col min="12" max="15" width="14.7109375" style="20" customWidth="1"/>
    <col min="16" max="16" width="4.7109375" style="12" customWidth="1"/>
    <col min="17" max="17" width="17.7109375" style="20" bestFit="1" customWidth="1"/>
    <col min="18" max="18" width="18.7109375" style="20" customWidth="1"/>
    <col min="19" max="19" width="15" style="20" customWidth="1"/>
    <col min="20" max="20" width="12" style="20" customWidth="1"/>
    <col min="21" max="16384" width="11.42578125" style="20"/>
  </cols>
  <sheetData>
    <row r="1" spans="1:72" s="12" customFormat="1" ht="16.149999999999999" customHeight="1">
      <c r="A1" s="10"/>
      <c r="B1" s="468" t="s">
        <v>2409</v>
      </c>
      <c r="C1" s="468"/>
      <c r="D1" s="468"/>
      <c r="E1" s="468"/>
      <c r="F1" s="468"/>
      <c r="G1" s="468"/>
      <c r="H1" s="468"/>
      <c r="I1" s="468"/>
      <c r="J1" s="468"/>
      <c r="K1" s="468"/>
      <c r="L1" s="468"/>
      <c r="M1" s="11"/>
      <c r="N1" s="11"/>
      <c r="O1" s="11"/>
    </row>
    <row r="2" spans="1:72" ht="15.75">
      <c r="A2" s="13" t="s">
        <v>2410</v>
      </c>
      <c r="B2" s="14" t="s">
        <v>2411</v>
      </c>
      <c r="C2" s="13"/>
      <c r="D2" s="15"/>
      <c r="E2" s="16"/>
      <c r="F2" s="17"/>
      <c r="G2" s="17"/>
      <c r="H2" s="17"/>
      <c r="J2" s="13" t="s">
        <v>2412</v>
      </c>
      <c r="K2" s="13" t="s">
        <v>2413</v>
      </c>
      <c r="L2" s="13"/>
      <c r="M2" s="18"/>
      <c r="N2" s="18"/>
      <c r="O2" s="18"/>
      <c r="Q2" s="19" t="s">
        <v>2414</v>
      </c>
      <c r="R2" s="469" t="s">
        <v>2415</v>
      </c>
      <c r="S2" s="469"/>
      <c r="T2" s="469"/>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2"/>
      <c r="BC2" s="12"/>
      <c r="BD2" s="12"/>
      <c r="BE2" s="12"/>
      <c r="BF2" s="12"/>
      <c r="BG2" s="12"/>
      <c r="BH2" s="12"/>
      <c r="BI2" s="12"/>
      <c r="BJ2" s="12"/>
      <c r="BK2" s="12"/>
      <c r="BL2" s="12"/>
      <c r="BM2" s="12"/>
      <c r="BN2" s="12"/>
      <c r="BO2" s="12"/>
    </row>
    <row r="3" spans="1:72" ht="16.149999999999999" customHeight="1">
      <c r="A3" s="12"/>
      <c r="B3" s="21"/>
      <c r="C3" s="12"/>
      <c r="D3" s="12"/>
      <c r="E3" s="470" t="s">
        <v>2416</v>
      </c>
      <c r="F3" s="470"/>
      <c r="G3" s="470"/>
      <c r="H3" s="470"/>
      <c r="I3" s="22"/>
      <c r="J3" s="471" t="s">
        <v>2417</v>
      </c>
      <c r="K3" s="471"/>
      <c r="L3" s="471"/>
      <c r="M3" s="471"/>
      <c r="N3" s="471"/>
      <c r="O3" s="471"/>
      <c r="P3" s="23"/>
      <c r="Q3" s="23"/>
      <c r="R3" s="23"/>
      <c r="S3" s="23"/>
      <c r="T3" s="23"/>
      <c r="U3" s="23"/>
      <c r="V3" s="23"/>
      <c r="W3" s="23"/>
      <c r="X3" s="23"/>
      <c r="Y3" s="23"/>
      <c r="Z3" s="12"/>
      <c r="AA3" s="23"/>
      <c r="AB3" s="23"/>
      <c r="AC3" s="23"/>
      <c r="AD3" s="23"/>
      <c r="AE3" s="12"/>
      <c r="AF3" s="23"/>
      <c r="AG3" s="23"/>
      <c r="AH3" s="23"/>
      <c r="AI3" s="23"/>
      <c r="AJ3" s="23"/>
      <c r="AK3" s="23"/>
      <c r="AL3" s="23"/>
      <c r="AM3" s="12"/>
      <c r="AN3" s="23"/>
      <c r="AO3" s="23"/>
      <c r="AP3" s="23"/>
      <c r="AQ3" s="23"/>
      <c r="AR3" s="23"/>
      <c r="AS3" s="23"/>
      <c r="AT3" s="23"/>
      <c r="AU3" s="23"/>
      <c r="AV3" s="23"/>
      <c r="AW3" s="23"/>
      <c r="AX3" s="23"/>
      <c r="AY3" s="23"/>
      <c r="AZ3" s="23"/>
      <c r="BA3" s="23"/>
      <c r="BB3" s="23"/>
      <c r="BC3" s="23"/>
      <c r="BD3" s="23"/>
      <c r="BE3" s="23"/>
      <c r="BF3" s="12"/>
      <c r="BG3" s="12"/>
      <c r="BH3" s="12"/>
      <c r="BI3" s="12"/>
      <c r="BJ3" s="12"/>
      <c r="BK3" s="12"/>
      <c r="BL3" s="12"/>
      <c r="BM3" s="12"/>
      <c r="BN3" s="12"/>
      <c r="BO3" s="12"/>
    </row>
    <row r="4" spans="1:72" ht="16.149999999999999" customHeight="1">
      <c r="A4" s="24" t="s">
        <v>2418</v>
      </c>
      <c r="B4" s="464" t="s">
        <v>2419</v>
      </c>
      <c r="C4" s="464"/>
      <c r="D4" s="25"/>
      <c r="E4" s="25" t="str">
        <f>C18</f>
        <v>Charcoal</v>
      </c>
      <c r="F4" s="26" t="str">
        <f>D18</f>
        <v>Firewood</v>
      </c>
      <c r="G4" s="26" t="str">
        <f>E18</f>
        <v>LPG</v>
      </c>
      <c r="H4" s="26" t="str">
        <f>F18</f>
        <v>Kerosene</v>
      </c>
      <c r="I4" s="23"/>
      <c r="J4" s="27"/>
      <c r="K4" s="27"/>
      <c r="L4" s="28" t="str">
        <f>E4</f>
        <v>Charcoal</v>
      </c>
      <c r="M4" s="28" t="str">
        <f>F4</f>
        <v>Firewood</v>
      </c>
      <c r="N4" s="28" t="str">
        <f>G4</f>
        <v>LPG</v>
      </c>
      <c r="O4" s="28" t="str">
        <f>H4</f>
        <v>Kerosene</v>
      </c>
      <c r="P4" s="23"/>
      <c r="Q4" s="472" t="s">
        <v>2420</v>
      </c>
      <c r="R4" s="474" t="s">
        <v>2421</v>
      </c>
      <c r="S4" s="474"/>
      <c r="T4" s="474"/>
      <c r="U4" s="23"/>
      <c r="V4" s="23"/>
      <c r="W4" s="23"/>
      <c r="X4" s="23"/>
      <c r="Y4" s="23"/>
      <c r="Z4" s="12"/>
      <c r="AA4" s="23"/>
      <c r="AB4" s="23"/>
      <c r="AC4" s="23"/>
      <c r="AD4" s="23"/>
      <c r="AE4" s="12"/>
      <c r="AF4" s="23"/>
      <c r="AG4" s="23"/>
      <c r="AH4" s="23"/>
      <c r="AI4" s="23"/>
      <c r="AJ4" s="23"/>
      <c r="AK4" s="23"/>
      <c r="AL4" s="23"/>
      <c r="AM4" s="23" t="s">
        <v>2422</v>
      </c>
      <c r="AN4" s="23"/>
      <c r="AO4" s="23"/>
      <c r="AP4" s="23"/>
      <c r="AQ4" s="23"/>
      <c r="AR4" s="23"/>
      <c r="AS4" s="23"/>
      <c r="AT4" s="23"/>
      <c r="AU4" s="23"/>
      <c r="AV4" s="23"/>
      <c r="AW4" s="23"/>
      <c r="AX4" s="23"/>
      <c r="AY4" s="23"/>
      <c r="AZ4" s="23"/>
      <c r="BA4" s="23"/>
      <c r="BB4" s="23"/>
      <c r="BC4" s="23"/>
      <c r="BD4" s="23"/>
      <c r="BE4" s="23"/>
      <c r="BF4" s="12"/>
      <c r="BG4" s="12"/>
      <c r="BH4" s="12"/>
      <c r="BI4" s="12"/>
      <c r="BJ4" s="12"/>
      <c r="BK4" s="12"/>
      <c r="BL4" s="12"/>
      <c r="BM4" s="12"/>
      <c r="BN4" s="12"/>
      <c r="BO4" s="12"/>
    </row>
    <row r="5" spans="1:72" ht="16.149999999999999" customHeight="1">
      <c r="A5" s="29"/>
      <c r="B5" s="465"/>
      <c r="C5" s="465"/>
      <c r="D5" s="30" t="s">
        <v>361</v>
      </c>
      <c r="E5" s="31">
        <f>IFERROR(AVERAGE('Multi Fuel Independent Sampling'!C$20:C$888),"")</f>
        <v>2.7929921874999999</v>
      </c>
      <c r="F5" s="31">
        <f>IFERROR(AVERAGE('Multi Fuel Independent Sampling'!D$20:D$888),"")</f>
        <v>0</v>
      </c>
      <c r="G5" s="31">
        <f>IFERROR(AVERAGE('Multi Fuel Independent Sampling'!E$20:E$888),"")</f>
        <v>7.9166666666666649E-2</v>
      </c>
      <c r="H5" s="31">
        <f>IFERROR(AVERAGE('Multi Fuel Independent Sampling'!F$20:F$888),"")</f>
        <v>0</v>
      </c>
      <c r="I5" s="23"/>
      <c r="J5" s="32" t="s">
        <v>2423</v>
      </c>
      <c r="K5" s="33"/>
      <c r="L5" s="28">
        <f>IFERROR(AVERAGEIF('Multi Fuel Independent Sampling'!G$20:G$888,"&lt;&gt;"),0)</f>
        <v>2.8047669376693776</v>
      </c>
      <c r="M5" s="28">
        <f>IFERROR(AVERAGEIF('Multi Fuel Independent Sampling'!H$20:H$888,"&lt;&gt;"),0)</f>
        <v>0</v>
      </c>
      <c r="N5" s="28">
        <f>IFERROR(AVERAGEIF('Multi Fuel Independent Sampling'!I$20:I$888,"&lt;&gt;"),0)</f>
        <v>0</v>
      </c>
      <c r="O5" s="28">
        <f>IFERROR(AVERAGEIF('Multi Fuel Independent Sampling'!J$20:J$888,"&lt;&gt;"),0)</f>
        <v>0</v>
      </c>
      <c r="P5" s="23"/>
      <c r="Q5" s="473"/>
      <c r="R5" s="475"/>
      <c r="S5" s="475"/>
      <c r="T5" s="475"/>
      <c r="U5" s="23"/>
      <c r="V5" s="23"/>
      <c r="W5" s="23"/>
      <c r="X5" s="23"/>
      <c r="Y5" s="23"/>
      <c r="Z5" s="12"/>
      <c r="AA5" s="23"/>
      <c r="AB5" s="23"/>
      <c r="AC5" s="23"/>
      <c r="AD5" s="23"/>
      <c r="AE5" s="12"/>
      <c r="AF5" s="23"/>
      <c r="AG5" s="23"/>
      <c r="AH5" s="23"/>
      <c r="AI5" s="23"/>
      <c r="AJ5" s="23"/>
      <c r="AK5" s="23"/>
      <c r="AL5" s="23"/>
      <c r="AM5" s="23" t="s">
        <v>2424</v>
      </c>
      <c r="AN5" s="23"/>
      <c r="AO5" s="23"/>
      <c r="AP5" s="23"/>
      <c r="AQ5" s="23"/>
      <c r="AR5" s="23"/>
      <c r="AS5" s="23"/>
      <c r="AT5" s="23"/>
      <c r="AU5" s="23"/>
      <c r="AV5" s="23"/>
      <c r="AW5" s="23"/>
      <c r="AX5" s="23"/>
      <c r="AY5" s="23"/>
      <c r="AZ5" s="23"/>
      <c r="BA5" s="23"/>
      <c r="BB5" s="23"/>
      <c r="BC5" s="23"/>
      <c r="BD5" s="23"/>
      <c r="BE5" s="23"/>
      <c r="BF5" s="12"/>
      <c r="BG5" s="12"/>
      <c r="BH5" s="12"/>
      <c r="BI5" s="12"/>
      <c r="BJ5" s="12"/>
      <c r="BK5" s="12"/>
      <c r="BL5" s="12"/>
      <c r="BM5" s="12"/>
      <c r="BN5" s="12"/>
      <c r="BO5" s="12"/>
    </row>
    <row r="6" spans="1:72" ht="16.149999999999999" customHeight="1">
      <c r="A6" s="34" t="s">
        <v>2425</v>
      </c>
      <c r="B6" s="479" t="s">
        <v>2426</v>
      </c>
      <c r="C6" s="479"/>
      <c r="D6" s="30" t="s">
        <v>365</v>
      </c>
      <c r="E6" s="31">
        <f>IFERROR(STDEV('Multi Fuel Independent Sampling'!C$20:C$888),"")</f>
        <v>0.12487756709125632</v>
      </c>
      <c r="F6" s="31">
        <f>IFERROR(STDEV('Multi Fuel Independent Sampling'!D$20:D$888),"")</f>
        <v>0</v>
      </c>
      <c r="G6" s="31">
        <f>IFERROR(STDEV('Multi Fuel Independent Sampling'!E$20:E$888),"")</f>
        <v>0.25563637506322934</v>
      </c>
      <c r="H6" s="31">
        <f>IFERROR(STDEV('Multi Fuel Independent Sampling'!F$20:F$888),"")</f>
        <v>0</v>
      </c>
      <c r="I6" s="23"/>
      <c r="J6" s="32" t="s">
        <v>2427</v>
      </c>
      <c r="K6" s="33"/>
      <c r="L6" s="35">
        <f>IFERROR((COUNTIF('Multi Fuel Independent Sampling'!G$20:G$888,"&lt;&gt;"))-((COUNTIF('Multi Fuel Independent Sampling'!G$20:G$888,"*"))),0)</f>
        <v>123</v>
      </c>
      <c r="M6" s="35">
        <f>IFERROR((COUNTIF('Multi Fuel Independent Sampling'!H$20:H$888,"&lt;&gt;"))-((COUNTIF('Multi Fuel Independent Sampling'!H$20:H$888,"*"))),0)</f>
        <v>128</v>
      </c>
      <c r="N6" s="35">
        <f>IFERROR((COUNTIF('Multi Fuel Independent Sampling'!I$20:I$888,"&lt;&gt;"))-((COUNTIF('Multi Fuel Independent Sampling'!I$20:I$888,"*"))),0)</f>
        <v>113</v>
      </c>
      <c r="O6" s="35">
        <f>IFERROR((COUNTIF('Multi Fuel Independent Sampling'!J$20:J$888,"&lt;&gt;"))-((COUNTIF('Multi Fuel Independent Sampling'!J$20:J$888,"*"))),0)</f>
        <v>128</v>
      </c>
      <c r="P6" s="23"/>
      <c r="Q6" s="472" t="s">
        <v>2428</v>
      </c>
      <c r="R6" s="481" t="s">
        <v>2429</v>
      </c>
      <c r="S6" s="481"/>
      <c r="T6" s="481"/>
      <c r="U6" s="23"/>
      <c r="V6" s="23"/>
      <c r="W6" s="23"/>
      <c r="X6" s="23"/>
      <c r="Y6" s="23"/>
      <c r="Z6" s="23"/>
      <c r="AA6" s="23"/>
      <c r="AB6" s="23"/>
      <c r="AC6" s="23"/>
      <c r="AD6" s="23"/>
      <c r="AE6" s="23"/>
      <c r="AF6" s="23"/>
      <c r="AG6" s="23"/>
      <c r="AH6" s="23"/>
      <c r="AI6" s="23"/>
      <c r="AJ6" s="23"/>
      <c r="AK6" s="23"/>
      <c r="AL6" s="23"/>
      <c r="AM6" s="23"/>
      <c r="AN6" s="23"/>
      <c r="AO6" s="23"/>
      <c r="AP6" s="23"/>
      <c r="AQ6" s="23"/>
      <c r="AR6" s="23"/>
      <c r="AS6" s="23"/>
      <c r="AT6" s="23"/>
      <c r="AU6" s="23"/>
      <c r="AV6" s="23"/>
      <c r="AW6" s="23"/>
      <c r="AX6" s="23"/>
      <c r="AY6" s="23"/>
      <c r="AZ6" s="23"/>
      <c r="BA6" s="23"/>
      <c r="BB6" s="23"/>
      <c r="BC6" s="23"/>
      <c r="BD6" s="23"/>
      <c r="BE6" s="23"/>
      <c r="BF6" s="12"/>
      <c r="BG6" s="12"/>
      <c r="BH6" s="12"/>
      <c r="BI6" s="12"/>
      <c r="BJ6" s="12"/>
      <c r="BK6" s="12"/>
      <c r="BL6" s="12"/>
      <c r="BM6" s="12"/>
      <c r="BN6" s="12"/>
      <c r="BO6" s="12"/>
    </row>
    <row r="7" spans="1:72">
      <c r="A7" s="462" t="s">
        <v>2430</v>
      </c>
      <c r="B7" s="464" t="s">
        <v>2431</v>
      </c>
      <c r="C7" s="464"/>
      <c r="D7" s="30" t="s">
        <v>369</v>
      </c>
      <c r="E7" s="31">
        <f>IFERROR((E6/E5),"")</f>
        <v>4.471103343938599E-2</v>
      </c>
      <c r="F7" s="31" t="str">
        <f t="shared" ref="F7:H7" si="0">IFERROR((F6/F5),"")</f>
        <v/>
      </c>
      <c r="G7" s="31">
        <f t="shared" si="0"/>
        <v>3.2290910534302659</v>
      </c>
      <c r="H7" s="31" t="str">
        <f t="shared" si="0"/>
        <v/>
      </c>
      <c r="I7" s="23"/>
      <c r="J7" s="32" t="s">
        <v>365</v>
      </c>
      <c r="K7" s="33"/>
      <c r="L7" s="28">
        <f>IFERROR(STDEV('Multi Fuel Independent Sampling'!G$20:G$888),0)</f>
        <v>9.2477909880982367E-2</v>
      </c>
      <c r="M7" s="28">
        <f>IFERROR(STDEV('Multi Fuel Independent Sampling'!H$20:H$888),0)</f>
        <v>0</v>
      </c>
      <c r="N7" s="28">
        <f>IFERROR(STDEV('Multi Fuel Independent Sampling'!I$20:I$888),0)</f>
        <v>0</v>
      </c>
      <c r="O7" s="28">
        <f>IFERROR(STDEV('Multi Fuel Independent Sampling'!J$20:J$888),0)</f>
        <v>0</v>
      </c>
      <c r="P7" s="23"/>
      <c r="Q7" s="480"/>
      <c r="R7" s="482"/>
      <c r="S7" s="482"/>
      <c r="T7" s="482"/>
      <c r="U7" s="23"/>
      <c r="V7" s="23"/>
      <c r="W7" s="23"/>
      <c r="X7" s="23"/>
      <c r="Y7" s="23"/>
      <c r="Z7" s="23"/>
      <c r="AA7" s="23"/>
      <c r="AB7" s="23"/>
      <c r="AC7" s="23"/>
      <c r="AD7" s="23"/>
      <c r="AE7" s="23"/>
      <c r="AF7" s="23"/>
      <c r="AG7" s="23"/>
      <c r="AH7" s="23"/>
      <c r="AI7" s="23"/>
      <c r="AJ7" s="23"/>
      <c r="AK7" s="23"/>
      <c r="AL7" s="23"/>
      <c r="AM7" s="23"/>
      <c r="AN7" s="23"/>
      <c r="AO7" s="23"/>
      <c r="AP7" s="23"/>
      <c r="AQ7" s="23"/>
      <c r="AR7" s="23"/>
      <c r="AS7" s="23"/>
      <c r="AT7" s="23"/>
      <c r="AU7" s="23"/>
      <c r="AV7" s="23"/>
      <c r="AW7" s="23"/>
      <c r="AX7" s="23"/>
      <c r="AY7" s="23"/>
      <c r="AZ7" s="23"/>
      <c r="BA7" s="23"/>
      <c r="BB7" s="23"/>
      <c r="BC7" s="23"/>
      <c r="BD7" s="23"/>
      <c r="BE7" s="23"/>
      <c r="BF7" s="12"/>
      <c r="BG7" s="12"/>
      <c r="BH7" s="12"/>
      <c r="BI7" s="12"/>
      <c r="BJ7" s="12"/>
      <c r="BK7" s="12"/>
      <c r="BL7" s="12"/>
      <c r="BM7" s="12"/>
      <c r="BN7" s="12"/>
      <c r="BO7" s="12"/>
    </row>
    <row r="8" spans="1:72">
      <c r="A8" s="463"/>
      <c r="B8" s="465"/>
      <c r="C8" s="465"/>
      <c r="D8" s="30" t="s">
        <v>374</v>
      </c>
      <c r="E8" s="31">
        <f>IFERROR(QUARTILE('Multi Fuel Independent Sampling'!C$20:C$888,3),"")</f>
        <v>2.8720833333333329</v>
      </c>
      <c r="F8" s="31">
        <f>IFERROR(QUARTILE('Multi Fuel Independent Sampling'!D$20:D$888,3),"")</f>
        <v>0</v>
      </c>
      <c r="G8" s="31">
        <f>IFERROR(QUARTILE('Multi Fuel Independent Sampling'!E$20:E$888,3),"")</f>
        <v>0</v>
      </c>
      <c r="H8" s="31">
        <f>IFERROR(QUARTILE('Multi Fuel Independent Sampling'!F$20:F$888,3),"")</f>
        <v>0</v>
      </c>
      <c r="I8" s="23"/>
      <c r="J8" s="32" t="s">
        <v>2432</v>
      </c>
      <c r="K8" s="33"/>
      <c r="L8" s="28">
        <f>IFERROR(L7/(SQRT(L6)),"")</f>
        <v>8.3384523217193088E-3</v>
      </c>
      <c r="M8" s="28">
        <f t="shared" ref="M8:O8" si="1">IFERROR(M7/(SQRT(M6)),"")</f>
        <v>0</v>
      </c>
      <c r="N8" s="28">
        <f t="shared" si="1"/>
        <v>0</v>
      </c>
      <c r="O8" s="28">
        <f t="shared" si="1"/>
        <v>0</v>
      </c>
      <c r="P8" s="23"/>
      <c r="Q8" s="473"/>
      <c r="R8" s="483"/>
      <c r="S8" s="482"/>
      <c r="T8" s="482"/>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c r="BF8" s="12"/>
      <c r="BG8" s="12"/>
      <c r="BH8" s="12"/>
      <c r="BI8" s="12"/>
      <c r="BJ8" s="12"/>
      <c r="BK8" s="12"/>
      <c r="BL8" s="12"/>
      <c r="BM8" s="12"/>
      <c r="BN8" s="12"/>
      <c r="BO8" s="12"/>
    </row>
    <row r="9" spans="1:72">
      <c r="A9" s="12"/>
      <c r="B9" s="21"/>
      <c r="C9" s="12"/>
      <c r="D9" s="30" t="s">
        <v>378</v>
      </c>
      <c r="E9" s="31">
        <f>IFERROR(QUARTILE('Multi Fuel Independent Sampling'!C$20:C$888,1),"")</f>
        <v>2.7429166666666669</v>
      </c>
      <c r="F9" s="31">
        <f>IFERROR(QUARTILE('Multi Fuel Independent Sampling'!D$20:D$888,1),"")</f>
        <v>0</v>
      </c>
      <c r="G9" s="31">
        <f>IFERROR(QUARTILE('Multi Fuel Independent Sampling'!E$20:E$888,1),"")</f>
        <v>0</v>
      </c>
      <c r="H9" s="31">
        <f>IFERROR(QUARTILE('Multi Fuel Independent Sampling'!F$20:F$888,1),"")</f>
        <v>0</v>
      </c>
      <c r="I9" s="23"/>
      <c r="J9" s="32" t="s">
        <v>2433</v>
      </c>
      <c r="K9" s="33"/>
      <c r="L9" s="246">
        <f>IFERROR(1.645*(L8/L5),0)</f>
        <v>4.8905147465215792E-3</v>
      </c>
      <c r="M9" s="36">
        <f>IFERROR(1.645*(M8/M5),0)</f>
        <v>0</v>
      </c>
      <c r="N9" s="36">
        <f t="shared" ref="N9:O9" si="2">IFERROR(1.645*(N8/N5),0)</f>
        <v>0</v>
      </c>
      <c r="O9" s="36">
        <f t="shared" si="2"/>
        <v>0</v>
      </c>
      <c r="P9" s="23"/>
      <c r="Q9" s="37"/>
      <c r="R9" s="37"/>
      <c r="S9" s="12"/>
      <c r="T9" s="12"/>
      <c r="U9" s="23"/>
      <c r="V9" s="23"/>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3"/>
      <c r="AY9" s="23"/>
      <c r="AZ9" s="23"/>
      <c r="BA9" s="23"/>
      <c r="BB9" s="23"/>
      <c r="BC9" s="23"/>
      <c r="BD9" s="23"/>
      <c r="BE9" s="23"/>
      <c r="BF9" s="12"/>
      <c r="BG9" s="12"/>
      <c r="BH9" s="12"/>
      <c r="BI9" s="12"/>
      <c r="BJ9" s="12"/>
      <c r="BK9" s="12"/>
      <c r="BL9" s="12"/>
      <c r="BM9" s="12"/>
      <c r="BN9" s="12"/>
      <c r="BO9" s="12"/>
    </row>
    <row r="10" spans="1:72" ht="15" customHeight="1" thickBot="1">
      <c r="A10" s="12"/>
      <c r="B10" s="21"/>
      <c r="C10" s="38"/>
      <c r="D10" s="30" t="s">
        <v>382</v>
      </c>
      <c r="E10" s="31">
        <f>IFERROR((E8-E9),"")</f>
        <v>0.12916666666666599</v>
      </c>
      <c r="F10" s="31">
        <f t="shared" ref="F10:H10" si="3">IFERROR((F8-F9),"")</f>
        <v>0</v>
      </c>
      <c r="G10" s="31">
        <f t="shared" si="3"/>
        <v>0</v>
      </c>
      <c r="H10" s="31">
        <f t="shared" si="3"/>
        <v>0</v>
      </c>
      <c r="I10" s="23"/>
      <c r="J10" s="32" t="s">
        <v>2434</v>
      </c>
      <c r="K10" s="33"/>
      <c r="L10" s="39" t="str">
        <f>IF(L9&lt;=0.3,"YES","NO")</f>
        <v>YES</v>
      </c>
      <c r="M10" s="39" t="str">
        <f>IF(M9&lt;=0.3,"YES","NO")</f>
        <v>YES</v>
      </c>
      <c r="N10" s="39" t="str">
        <f>IF(N9&lt;=0.3,"YES","NO")</f>
        <v>YES</v>
      </c>
      <c r="O10" s="39" t="str">
        <f>IF(O9&lt;=0.3,"YES","NO")</f>
        <v>YES</v>
      </c>
      <c r="P10" s="23"/>
      <c r="Q10" s="40" t="s">
        <v>2435</v>
      </c>
      <c r="R10" s="40"/>
      <c r="S10" s="23"/>
      <c r="T10" s="23"/>
      <c r="U10" s="23"/>
      <c r="V10" s="23"/>
      <c r="W10" s="23"/>
      <c r="X10" s="23"/>
      <c r="Y10" s="23"/>
      <c r="Z10" s="23"/>
      <c r="AA10" s="23"/>
      <c r="AB10" s="23"/>
      <c r="AC10" s="23"/>
      <c r="AD10" s="23"/>
      <c r="AE10" s="23"/>
      <c r="AF10" s="23"/>
      <c r="AG10" s="23"/>
      <c r="AH10" s="23"/>
      <c r="AI10" s="23"/>
      <c r="AJ10" s="23"/>
      <c r="AK10" s="23"/>
      <c r="AL10" s="23"/>
      <c r="AM10" s="23"/>
      <c r="AN10" s="23"/>
      <c r="AO10" s="23"/>
      <c r="AP10" s="23"/>
      <c r="AQ10" s="23"/>
      <c r="AR10" s="23"/>
      <c r="AS10" s="23"/>
      <c r="AT10" s="23"/>
      <c r="AU10" s="23"/>
      <c r="AV10" s="23"/>
      <c r="AW10" s="23"/>
      <c r="AX10" s="23"/>
      <c r="AY10" s="23"/>
      <c r="AZ10" s="23"/>
      <c r="BA10" s="23"/>
      <c r="BB10" s="23"/>
      <c r="BC10" s="23"/>
      <c r="BD10" s="23"/>
      <c r="BE10" s="23"/>
      <c r="BF10" s="12"/>
      <c r="BG10" s="12"/>
      <c r="BH10" s="12"/>
      <c r="BI10" s="12"/>
      <c r="BJ10" s="12"/>
      <c r="BK10" s="12"/>
      <c r="BL10" s="12"/>
      <c r="BM10" s="12"/>
      <c r="BN10" s="12"/>
      <c r="BO10" s="12"/>
    </row>
    <row r="11" spans="1:72" ht="28.5">
      <c r="A11" s="41" t="s">
        <v>2436</v>
      </c>
      <c r="B11" s="42"/>
      <c r="C11" s="43"/>
      <c r="D11" s="30" t="s">
        <v>386</v>
      </c>
      <c r="E11" s="31">
        <f>IFERROR(E8+(1.5*E10),"")</f>
        <v>3.0658333333333321</v>
      </c>
      <c r="F11" s="31">
        <f t="shared" ref="F11:H11" si="4">IFERROR(F8+(1.5*F10),"")</f>
        <v>0</v>
      </c>
      <c r="G11" s="31">
        <f>IFERROR(G8+(1.5*G10),"")</f>
        <v>0</v>
      </c>
      <c r="H11" s="31">
        <f t="shared" si="4"/>
        <v>0</v>
      </c>
      <c r="I11" s="23"/>
      <c r="J11" s="466" t="s">
        <v>2437</v>
      </c>
      <c r="K11" s="467"/>
      <c r="L11" s="44" t="str">
        <f>IF(L9&lt;=0.3,"Use mean value","Use lower bound ")</f>
        <v>Use mean value</v>
      </c>
      <c r="M11" s="44" t="str">
        <f t="shared" ref="M11:O11" si="5">IF(M9&lt;=0.3,"Use mean value","Use lower bound ")</f>
        <v>Use mean value</v>
      </c>
      <c r="N11" s="44" t="str">
        <f t="shared" si="5"/>
        <v>Use mean value</v>
      </c>
      <c r="O11" s="44" t="str">
        <f t="shared" si="5"/>
        <v>Use mean value</v>
      </c>
      <c r="P11" s="23"/>
      <c r="Q11" s="12"/>
      <c r="R11" s="45" t="s">
        <v>2438</v>
      </c>
      <c r="S11" s="46" t="s">
        <v>2439</v>
      </c>
      <c r="T11" s="47" t="s">
        <v>2440</v>
      </c>
      <c r="U11" s="48" t="s">
        <v>4</v>
      </c>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c r="AX11" s="23"/>
      <c r="AY11" s="23"/>
      <c r="AZ11" s="23"/>
      <c r="BA11" s="23"/>
      <c r="BB11" s="23"/>
      <c r="BC11" s="23"/>
      <c r="BD11" s="23"/>
      <c r="BE11" s="23"/>
      <c r="BF11" s="12"/>
      <c r="BG11" s="12"/>
      <c r="BH11" s="12"/>
      <c r="BI11" s="12"/>
      <c r="BJ11" s="12"/>
      <c r="BK11" s="12"/>
      <c r="BL11" s="12"/>
      <c r="BM11" s="12"/>
      <c r="BN11" s="12"/>
      <c r="BO11" s="12"/>
    </row>
    <row r="12" spans="1:72">
      <c r="A12" s="49"/>
      <c r="B12" s="50"/>
      <c r="C12" s="51"/>
      <c r="D12" s="30" t="s">
        <v>389</v>
      </c>
      <c r="E12" s="31">
        <f>IFERROR(E9-(1.5*E10),"")</f>
        <v>2.5491666666666681</v>
      </c>
      <c r="F12" s="31">
        <f t="shared" ref="F12:H12" si="6">IFERROR(F9-(1.5*F10),"")</f>
        <v>0</v>
      </c>
      <c r="G12" s="31">
        <f t="shared" si="6"/>
        <v>0</v>
      </c>
      <c r="H12" s="31">
        <f t="shared" si="6"/>
        <v>0</v>
      </c>
      <c r="I12" s="23"/>
      <c r="J12" s="158" t="s">
        <v>2422</v>
      </c>
      <c r="K12" s="159" t="s">
        <v>2441</v>
      </c>
      <c r="L12" s="278">
        <f>L5</f>
        <v>2.8047669376693776</v>
      </c>
      <c r="M12" s="58">
        <f>M5</f>
        <v>0</v>
      </c>
      <c r="N12" s="58">
        <f>N5</f>
        <v>0</v>
      </c>
      <c r="O12" s="58">
        <f>O5</f>
        <v>0</v>
      </c>
      <c r="P12" s="23"/>
      <c r="Q12" s="476">
        <f>AVERAGEIFS('Baseline Survey_KPT'!$ST$3:$ST$500,'Baseline Survey_KPT'!$K$3:$K$500,"*Urban*")</f>
        <v>5.4890624999999966</v>
      </c>
      <c r="R12" s="52" t="str">
        <f>L4</f>
        <v>Charcoal</v>
      </c>
      <c r="S12" s="53" t="s">
        <v>2422</v>
      </c>
      <c r="T12" s="54">
        <f>IFERROR(IF(S12="Mean value",L12*365/1000,IF(S12="Lower bound",L13*365/1000,"")),"")</f>
        <v>1.0237399322493228</v>
      </c>
      <c r="U12" s="55" t="s">
        <v>2442</v>
      </c>
      <c r="V12" s="23"/>
      <c r="W12" s="23"/>
      <c r="X12" s="23"/>
      <c r="Y12" s="23"/>
      <c r="Z12" s="23"/>
      <c r="AA12" s="23"/>
      <c r="AB12" s="23"/>
      <c r="AC12" s="23"/>
      <c r="AD12" s="23"/>
      <c r="AE12" s="23"/>
      <c r="AF12" s="23"/>
      <c r="AG12" s="23"/>
      <c r="AH12" s="23"/>
      <c r="AI12" s="23"/>
      <c r="AJ12" s="23"/>
      <c r="AK12" s="23"/>
      <c r="AL12" s="23"/>
      <c r="AM12" s="23"/>
      <c r="AN12" s="23"/>
      <c r="AO12" s="23"/>
      <c r="AP12" s="23"/>
      <c r="AQ12" s="23"/>
      <c r="AR12" s="23"/>
      <c r="AS12" s="23"/>
      <c r="AT12" s="23"/>
      <c r="AU12" s="23"/>
      <c r="AV12" s="23"/>
      <c r="AW12" s="23"/>
      <c r="AX12" s="23"/>
      <c r="AY12" s="23"/>
      <c r="AZ12" s="23"/>
      <c r="BA12" s="23"/>
      <c r="BB12" s="23"/>
      <c r="BC12" s="23"/>
      <c r="BD12" s="23"/>
      <c r="BE12" s="23"/>
      <c r="BF12" s="12"/>
      <c r="BG12" s="12"/>
      <c r="BH12" s="12"/>
      <c r="BI12" s="12"/>
      <c r="BJ12" s="12"/>
      <c r="BK12" s="12"/>
      <c r="BL12" s="12"/>
      <c r="BM12" s="12"/>
      <c r="BN12" s="12"/>
      <c r="BO12" s="12"/>
    </row>
    <row r="13" spans="1:72">
      <c r="A13" s="49"/>
      <c r="B13" s="50"/>
      <c r="C13" s="51"/>
      <c r="D13" s="56"/>
      <c r="E13" s="57"/>
      <c r="F13" s="57"/>
      <c r="G13" s="57"/>
      <c r="H13" s="57"/>
      <c r="I13" s="23"/>
      <c r="J13" s="160" t="s">
        <v>2424</v>
      </c>
      <c r="K13" s="159" t="s">
        <v>2441</v>
      </c>
      <c r="L13" s="184" t="str">
        <f>IFERROR(IF(L10="Yes","",L5-1.645*STDEV('Multi Fuel Independent Sampling'!G$20:G$888)/SQRT(L6)),0)</f>
        <v/>
      </c>
      <c r="M13" s="58" t="str">
        <f>IFERROR(IF(M10="Yes","",M5-1.645*STDEV('Multi Fuel Independent Sampling'!H$20:H$888)/SQRT(M6)),0)</f>
        <v/>
      </c>
      <c r="N13" s="58" t="str">
        <f>IFERROR(IF(N10="Yes","",N5-1.645*STDEV('Multi Fuel Independent Sampling'!I$20:I$888)/SQRT(N6)),0)</f>
        <v/>
      </c>
      <c r="O13" s="58" t="str">
        <f>IFERROR(IF(O10="Yes","",O5-1.645*STDEV('Multi Fuel Independent Sampling'!J$20:J$888)/SQRT(O6)),0)</f>
        <v/>
      </c>
      <c r="P13" s="57"/>
      <c r="Q13" s="477"/>
      <c r="R13" s="52" t="str">
        <f>M4</f>
        <v>Firewood</v>
      </c>
      <c r="S13" s="53" t="s">
        <v>2422</v>
      </c>
      <c r="T13" s="54">
        <f>IFERROR(IF(S13="Mean value",M12*365/1000,IF(S13="Lower bound",M13*365/1000,"")),"")</f>
        <v>0</v>
      </c>
      <c r="U13" s="55" t="s">
        <v>2442</v>
      </c>
      <c r="V13" s="23"/>
      <c r="W13" s="12"/>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12"/>
      <c r="BL13" s="12"/>
      <c r="BM13" s="12"/>
      <c r="BN13" s="12"/>
      <c r="BO13" s="12"/>
      <c r="BP13" s="12"/>
      <c r="BQ13" s="12"/>
      <c r="BR13" s="12"/>
      <c r="BS13" s="12"/>
      <c r="BT13" s="12"/>
    </row>
    <row r="14" spans="1:72">
      <c r="A14" s="49"/>
      <c r="B14" s="50"/>
      <c r="C14" s="51"/>
      <c r="D14" s="56"/>
      <c r="E14" s="56"/>
      <c r="F14" s="56"/>
      <c r="H14" s="59"/>
      <c r="I14" s="59"/>
      <c r="P14" s="32"/>
      <c r="Q14" s="477"/>
      <c r="R14" s="52" t="str">
        <f>N4</f>
        <v>LPG</v>
      </c>
      <c r="S14" s="53" t="s">
        <v>2422</v>
      </c>
      <c r="T14" s="54">
        <f>IFERROR(IF(S14="Mean value",N12*365/1000,IF(S14="Lower bound",N13*365/1000,"")),"")</f>
        <v>0</v>
      </c>
      <c r="U14" s="55" t="s">
        <v>2442</v>
      </c>
      <c r="V14" s="23"/>
      <c r="W14" s="23"/>
      <c r="X14" s="23"/>
      <c r="Y14" s="23"/>
      <c r="Z14" s="23"/>
      <c r="AA14" s="23"/>
      <c r="AB14" s="23"/>
      <c r="AC14" s="23"/>
      <c r="AD14" s="23"/>
      <c r="AE14" s="23"/>
      <c r="AF14" s="23"/>
      <c r="AG14" s="23"/>
      <c r="AH14" s="23"/>
      <c r="AI14" s="23"/>
      <c r="AJ14" s="23"/>
      <c r="AK14" s="23"/>
      <c r="AL14" s="23"/>
      <c r="AM14" s="23"/>
      <c r="AN14" s="23"/>
      <c r="AO14" s="23"/>
      <c r="AP14" s="23"/>
      <c r="AQ14" s="23"/>
      <c r="AR14" s="23"/>
      <c r="AS14" s="23"/>
      <c r="AT14" s="23"/>
      <c r="AU14" s="23"/>
      <c r="AV14" s="23"/>
      <c r="AW14" s="23"/>
      <c r="AX14" s="23"/>
      <c r="AY14" s="23"/>
      <c r="AZ14" s="23"/>
      <c r="BA14" s="23"/>
      <c r="BB14" s="23"/>
      <c r="BC14" s="23"/>
      <c r="BD14" s="23"/>
      <c r="BE14" s="23"/>
      <c r="BF14" s="23"/>
      <c r="BG14" s="12"/>
      <c r="BH14" s="12"/>
      <c r="BI14" s="12"/>
      <c r="BJ14" s="12"/>
      <c r="BK14" s="12"/>
      <c r="BL14" s="12"/>
      <c r="BM14" s="12"/>
      <c r="BN14" s="12"/>
      <c r="BO14" s="12"/>
      <c r="BP14" s="12"/>
    </row>
    <row r="15" spans="1:72" ht="15" customHeight="1">
      <c r="A15" s="56"/>
      <c r="B15" s="56"/>
      <c r="C15" s="56"/>
      <c r="D15" s="56"/>
      <c r="E15" s="56"/>
      <c r="F15" s="56"/>
      <c r="G15" s="59"/>
      <c r="H15" s="59"/>
      <c r="I15" s="59"/>
      <c r="P15" s="23"/>
      <c r="Q15" s="477"/>
      <c r="R15" s="52" t="str">
        <f>O4</f>
        <v>Kerosene</v>
      </c>
      <c r="S15" s="53" t="s">
        <v>2422</v>
      </c>
      <c r="T15" s="54">
        <f>IFERROR(IF(S15="Mean value",O12*365/1000,IF(S15="Lower bound",O13*365/1000,"")),"")</f>
        <v>0</v>
      </c>
      <c r="U15" s="55" t="s">
        <v>2442</v>
      </c>
      <c r="V15" s="23"/>
      <c r="W15" s="23"/>
      <c r="X15" s="23"/>
      <c r="Y15" s="23"/>
      <c r="Z15" s="23"/>
      <c r="AA15" s="23"/>
      <c r="AB15" s="23"/>
      <c r="AC15" s="23"/>
      <c r="AD15" s="23"/>
      <c r="AE15" s="23"/>
      <c r="AF15" s="23"/>
      <c r="AG15" s="23"/>
      <c r="AH15" s="23"/>
      <c r="AI15" s="23"/>
      <c r="AJ15" s="23"/>
      <c r="AK15" s="23"/>
      <c r="AL15" s="23"/>
      <c r="AM15" s="23"/>
      <c r="AN15" s="23"/>
      <c r="AO15" s="23"/>
      <c r="AP15" s="23"/>
      <c r="AQ15" s="23"/>
      <c r="AR15" s="23"/>
      <c r="AS15" s="23"/>
      <c r="AT15" s="23"/>
      <c r="AU15" s="23"/>
      <c r="AV15" s="23"/>
      <c r="AW15" s="23"/>
      <c r="AX15" s="23"/>
      <c r="AY15" s="23"/>
      <c r="AZ15" s="23"/>
      <c r="BA15" s="23"/>
      <c r="BB15" s="23"/>
      <c r="BC15" s="23"/>
      <c r="BD15" s="23"/>
      <c r="BE15" s="23"/>
      <c r="BF15" s="12"/>
      <c r="BG15" s="12"/>
      <c r="BH15" s="12"/>
      <c r="BI15" s="12"/>
      <c r="BJ15" s="12"/>
      <c r="BK15" s="12"/>
      <c r="BL15" s="12"/>
      <c r="BM15" s="12"/>
      <c r="BN15" s="12"/>
      <c r="BO15" s="12"/>
    </row>
    <row r="16" spans="1:72">
      <c r="A16" s="56"/>
      <c r="B16" s="56"/>
      <c r="C16" s="56"/>
      <c r="D16" s="56"/>
      <c r="E16" s="56"/>
      <c r="F16" s="56"/>
      <c r="G16" s="478" t="s">
        <v>2416</v>
      </c>
      <c r="H16" s="478"/>
      <c r="I16" s="478"/>
      <c r="J16" s="478"/>
      <c r="K16" s="60"/>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23"/>
      <c r="AN16" s="23"/>
      <c r="AO16" s="23"/>
      <c r="AP16" s="23"/>
      <c r="AQ16" s="23"/>
      <c r="AR16" s="23"/>
      <c r="AS16" s="23"/>
      <c r="AT16" s="23"/>
      <c r="AU16" s="23"/>
      <c r="AV16" s="23"/>
      <c r="AW16" s="23"/>
      <c r="AX16" s="23"/>
      <c r="AY16" s="23"/>
      <c r="AZ16" s="23"/>
      <c r="BA16" s="23"/>
      <c r="BB16" s="23"/>
      <c r="BC16" s="23"/>
      <c r="BD16" s="23"/>
      <c r="BE16" s="23"/>
      <c r="BF16" s="12"/>
      <c r="BG16" s="12"/>
      <c r="BH16" s="12"/>
      <c r="BI16" s="12"/>
      <c r="BJ16" s="12"/>
      <c r="BK16" s="12"/>
      <c r="BL16" s="12"/>
      <c r="BM16" s="12"/>
      <c r="BN16" s="12"/>
      <c r="BO16" s="12"/>
    </row>
    <row r="17" spans="1:70" ht="15" hidden="1" customHeight="1">
      <c r="A17" s="61"/>
      <c r="B17" s="62"/>
      <c r="C17" s="63"/>
      <c r="D17" s="12"/>
      <c r="E17" s="12"/>
      <c r="F17" s="12"/>
      <c r="G17" s="64"/>
      <c r="H17" s="64"/>
      <c r="I17" s="64"/>
      <c r="J17" s="64"/>
      <c r="K17" s="23"/>
      <c r="L17" s="23"/>
      <c r="M17" s="23"/>
      <c r="N17" s="23"/>
      <c r="O17" s="23"/>
      <c r="P17" s="65" t="s">
        <v>2424</v>
      </c>
      <c r="Q17" s="23"/>
      <c r="R17" s="23"/>
      <c r="S17" s="23"/>
      <c r="T17" s="23"/>
      <c r="U17" s="23"/>
      <c r="V17" s="23"/>
      <c r="W17" s="23"/>
      <c r="X17" s="23"/>
      <c r="Y17" s="23"/>
      <c r="Z17" s="23"/>
      <c r="AA17" s="23"/>
      <c r="AB17" s="23"/>
      <c r="AC17" s="23"/>
      <c r="AD17" s="23"/>
      <c r="AE17" s="23"/>
      <c r="AF17" s="23"/>
      <c r="AG17" s="23"/>
      <c r="AH17" s="23"/>
      <c r="AI17" s="23"/>
      <c r="AJ17" s="23"/>
      <c r="AK17" s="23"/>
      <c r="AL17" s="23"/>
      <c r="AM17" s="23"/>
      <c r="AN17" s="23"/>
      <c r="AO17" s="23"/>
      <c r="AP17" s="23"/>
      <c r="AQ17" s="23"/>
      <c r="AR17" s="23"/>
      <c r="AS17" s="23"/>
      <c r="AT17" s="23"/>
      <c r="AU17" s="23"/>
      <c r="AV17" s="23"/>
      <c r="AW17" s="23"/>
      <c r="AX17" s="23"/>
      <c r="AY17" s="23"/>
      <c r="AZ17" s="23"/>
      <c r="BA17" s="23"/>
      <c r="BB17" s="23"/>
      <c r="BC17" s="23"/>
      <c r="BD17" s="23"/>
      <c r="BE17" s="23"/>
      <c r="BF17" s="23"/>
      <c r="BG17" s="23"/>
      <c r="BH17" s="23"/>
      <c r="BI17" s="12"/>
      <c r="BJ17" s="12"/>
      <c r="BK17" s="12"/>
      <c r="BL17" s="12"/>
      <c r="BM17" s="12"/>
      <c r="BN17" s="12"/>
      <c r="BO17" s="12"/>
      <c r="BP17" s="12"/>
      <c r="BQ17" s="12"/>
      <c r="BR17" s="12"/>
    </row>
    <row r="18" spans="1:70">
      <c r="A18" s="61"/>
      <c r="B18" s="62"/>
      <c r="C18" s="66" t="s">
        <v>331</v>
      </c>
      <c r="D18" s="66" t="s">
        <v>719</v>
      </c>
      <c r="E18" s="66" t="s">
        <v>524</v>
      </c>
      <c r="F18" s="66" t="s">
        <v>720</v>
      </c>
      <c r="G18" s="67" t="str">
        <f>C18</f>
        <v>Charcoal</v>
      </c>
      <c r="H18" s="68" t="str">
        <f t="shared" ref="H18:J18" si="7">D18</f>
        <v>Firewood</v>
      </c>
      <c r="I18" s="68" t="str">
        <f t="shared" si="7"/>
        <v>LPG</v>
      </c>
      <c r="J18" s="69" t="str">
        <f t="shared" si="7"/>
        <v>Kerosene</v>
      </c>
      <c r="K18" s="56"/>
      <c r="L18" s="23"/>
      <c r="M18" s="70"/>
      <c r="N18" s="23"/>
      <c r="O18" s="23"/>
      <c r="P18" s="23"/>
      <c r="Q18" s="23"/>
      <c r="R18" s="23"/>
      <c r="S18" s="23"/>
      <c r="T18" s="23"/>
      <c r="U18" s="23"/>
      <c r="V18" s="23"/>
      <c r="W18" s="23"/>
      <c r="X18" s="23"/>
      <c r="Y18" s="23"/>
      <c r="Z18" s="23"/>
      <c r="AA18" s="23"/>
      <c r="AB18" s="23"/>
      <c r="AC18" s="23"/>
      <c r="AD18" s="23"/>
      <c r="AE18" s="23"/>
      <c r="AF18" s="23"/>
      <c r="AG18" s="23"/>
      <c r="AH18" s="23"/>
      <c r="AI18" s="23"/>
      <c r="AJ18" s="23"/>
      <c r="AK18" s="23"/>
      <c r="AL18" s="23"/>
      <c r="AM18" s="23"/>
      <c r="AN18" s="23"/>
      <c r="AO18" s="23"/>
      <c r="AP18" s="23"/>
      <c r="AQ18" s="23"/>
      <c r="AR18" s="23"/>
      <c r="AS18" s="23"/>
      <c r="AT18" s="23"/>
      <c r="AU18" s="23"/>
      <c r="AV18" s="23"/>
      <c r="AW18" s="23"/>
      <c r="AX18" s="23"/>
      <c r="AY18" s="23"/>
      <c r="AZ18" s="23"/>
      <c r="BA18" s="23"/>
      <c r="BB18" s="23"/>
      <c r="BC18" s="23"/>
      <c r="BD18" s="23"/>
      <c r="BE18" s="23"/>
      <c r="BF18" s="23"/>
      <c r="BG18" s="23"/>
      <c r="BH18" s="23"/>
      <c r="BI18" s="12"/>
      <c r="BJ18" s="12"/>
      <c r="BK18" s="12"/>
      <c r="BL18" s="12"/>
      <c r="BM18" s="12"/>
      <c r="BN18" s="12"/>
      <c r="BO18" s="12"/>
      <c r="BP18" s="12"/>
      <c r="BQ18" s="12"/>
      <c r="BR18" s="12"/>
    </row>
    <row r="19" spans="1:70">
      <c r="A19" s="71" t="s">
        <v>2443</v>
      </c>
      <c r="B19" s="72" t="s">
        <v>2444</v>
      </c>
      <c r="C19" s="73" t="s">
        <v>2445</v>
      </c>
      <c r="D19" s="74"/>
      <c r="E19" s="74"/>
      <c r="F19" s="74"/>
      <c r="G19" s="75" t="s">
        <v>2446</v>
      </c>
      <c r="H19" s="60" t="s">
        <v>2447</v>
      </c>
      <c r="I19" s="23"/>
      <c r="J19" s="76"/>
      <c r="K19" s="56" t="e">
        <f>MATCH(B21,'Baseline Surveys'!T:T,0)</f>
        <v>#N/A</v>
      </c>
      <c r="L19" s="23"/>
      <c r="M19" s="23"/>
      <c r="N19" s="23"/>
      <c r="O19" s="23"/>
      <c r="P19" s="23"/>
      <c r="Q19" s="23"/>
      <c r="R19" s="23"/>
      <c r="S19" s="23"/>
      <c r="T19" s="23"/>
      <c r="U19" s="23"/>
      <c r="V19" s="23"/>
      <c r="W19" s="23"/>
      <c r="X19" s="23"/>
      <c r="Y19" s="23"/>
      <c r="Z19" s="23"/>
      <c r="AA19" s="23"/>
      <c r="AB19" s="23"/>
      <c r="AC19" s="23"/>
      <c r="AD19" s="23"/>
      <c r="AE19" s="23"/>
      <c r="AF19" s="23"/>
      <c r="AG19" s="23"/>
      <c r="AH19" s="23"/>
      <c r="AI19" s="23"/>
      <c r="AJ19" s="23"/>
      <c r="AK19" s="23"/>
      <c r="AL19" s="23"/>
      <c r="AM19" s="23"/>
      <c r="AN19" s="23"/>
      <c r="AO19" s="23"/>
      <c r="AP19" s="23"/>
      <c r="AQ19" s="23"/>
      <c r="AR19" s="23"/>
      <c r="AS19" s="23"/>
      <c r="AT19" s="23"/>
      <c r="AU19" s="23"/>
      <c r="AV19" s="23"/>
      <c r="AW19" s="23"/>
      <c r="AX19" s="23"/>
      <c r="AY19" s="23"/>
      <c r="AZ19" s="23"/>
      <c r="BA19" s="23"/>
      <c r="BB19" s="23"/>
      <c r="BC19" s="23"/>
      <c r="BD19" s="23"/>
      <c r="BE19" s="23"/>
      <c r="BF19" s="23"/>
      <c r="BG19" s="23"/>
      <c r="BH19" s="23"/>
      <c r="BI19" s="12"/>
      <c r="BJ19" s="12"/>
      <c r="BK19" s="12"/>
      <c r="BL19" s="12"/>
      <c r="BM19" s="12"/>
      <c r="BN19" s="12"/>
      <c r="BO19" s="12"/>
      <c r="BP19" s="12"/>
      <c r="BQ19" s="12"/>
      <c r="BR19" s="12"/>
    </row>
    <row r="20" spans="1:70">
      <c r="A20" s="77">
        <v>1</v>
      </c>
      <c r="B20" s="78" t="str" cm="1">
        <f t="array" ref="B20:B148">_xlfn.UNIQUE('Baseline Survey_KPT'!M3:M182)</f>
        <v>HH1</v>
      </c>
      <c r="C20" s="88">
        <f>'Baseline Survey_KPT'!SD3</f>
        <v>2.8850000000000002</v>
      </c>
      <c r="D20" s="88">
        <f>'Baseline Survey_KPT'!SE3</f>
        <v>0</v>
      </c>
      <c r="E20" s="88">
        <f>'Baseline Survey_KPT'!SF3</f>
        <v>0</v>
      </c>
      <c r="F20" s="88">
        <f>'Baseline Survey_KPT'!SG3</f>
        <v>0</v>
      </c>
      <c r="G20" s="80">
        <f>IF(LEN($B20)&gt;0, IF(C20&lt;&gt;0,IF((OR(C20&gt;=E$11, C20&lt;=E$12)), "Outlier",C20), "0"),"")</f>
        <v>2.8850000000000002</v>
      </c>
      <c r="H20" s="81">
        <f t="shared" ref="H20:H51" si="8">IF(LEN($B20)&gt;0, IF(D20&lt;&gt;0,IF((OR(D20&gt;=F$11, D20&lt;=F$12)), "Outlier",D20), 0),"")</f>
        <v>0</v>
      </c>
      <c r="I20" s="81">
        <f t="shared" ref="I20:I51" si="9">IF(LEN($B20)&gt;0, IF(E20&lt;&gt;0,IF((OR(E20&gt;=G$11, E20&lt;=G$12)), "Outlier",E20), 0),"")</f>
        <v>0</v>
      </c>
      <c r="J20" s="82">
        <f t="shared" ref="J20:J51" si="10">IF(LEN($B20)&gt;0, IF(F20&lt;&gt;0,IF((OR(F20&gt;=H$11, F20&lt;=H$12)), "Outlier",F20), 0),"")</f>
        <v>0</v>
      </c>
      <c r="K20" s="56"/>
      <c r="L20" s="23"/>
      <c r="M20" s="70"/>
      <c r="N20" s="23"/>
      <c r="O20" s="23"/>
      <c r="P20" s="23"/>
      <c r="Q20" s="23"/>
      <c r="R20" s="23"/>
      <c r="S20" s="23"/>
      <c r="T20" s="23"/>
      <c r="U20" s="23"/>
      <c r="V20" s="23"/>
      <c r="W20" s="23"/>
      <c r="X20" s="23"/>
      <c r="Y20" s="23"/>
      <c r="Z20" s="23"/>
      <c r="AA20" s="23"/>
      <c r="AB20" s="23"/>
      <c r="AC20" s="23"/>
      <c r="AD20" s="23"/>
      <c r="AE20" s="23"/>
      <c r="AF20" s="23"/>
      <c r="AG20" s="23"/>
      <c r="AH20" s="23"/>
      <c r="AI20" s="23"/>
      <c r="AJ20" s="23"/>
      <c r="AK20" s="23"/>
      <c r="AL20" s="23"/>
      <c r="AM20" s="23"/>
      <c r="AN20" s="23"/>
      <c r="AO20" s="23"/>
      <c r="AP20" s="23"/>
      <c r="AQ20" s="23"/>
      <c r="AR20" s="23"/>
      <c r="AS20" s="23"/>
      <c r="AT20" s="23"/>
      <c r="AU20" s="23"/>
      <c r="AV20" s="23"/>
      <c r="AW20" s="23"/>
      <c r="AX20" s="23"/>
      <c r="AY20" s="23"/>
      <c r="AZ20" s="23"/>
      <c r="BA20" s="23"/>
      <c r="BB20" s="23"/>
      <c r="BC20" s="23"/>
      <c r="BD20" s="23"/>
      <c r="BE20" s="23"/>
      <c r="BF20" s="23"/>
      <c r="BG20" s="23"/>
      <c r="BH20" s="23"/>
      <c r="BI20" s="12"/>
      <c r="BJ20" s="12"/>
      <c r="BK20" s="12"/>
      <c r="BL20" s="12"/>
      <c r="BM20" s="12"/>
      <c r="BN20" s="12"/>
      <c r="BO20" s="12"/>
      <c r="BP20" s="12"/>
      <c r="BQ20" s="12"/>
      <c r="BR20" s="12"/>
    </row>
    <row r="21" spans="1:70">
      <c r="A21" s="77">
        <v>2</v>
      </c>
      <c r="B21" s="78" t="str">
        <v>HH2</v>
      </c>
      <c r="C21" s="88">
        <f>'Baseline Survey_KPT'!SD4</f>
        <v>2.8716666666666661</v>
      </c>
      <c r="D21" s="88">
        <f>'Baseline Survey_KPT'!SE4</f>
        <v>0</v>
      </c>
      <c r="E21" s="88">
        <f>'Baseline Survey_KPT'!SF4</f>
        <v>0</v>
      </c>
      <c r="F21" s="88">
        <f>'Baseline Survey_KPT'!SG4</f>
        <v>0</v>
      </c>
      <c r="G21" s="80">
        <f t="shared" ref="G21:G51" si="11">IF(LEN($B21)&gt;0, IF(C21&lt;&gt;0,IF((OR(C21&gt;=E$11, C21&lt;=E$12)), "Outlier",C21), "0"),"")</f>
        <v>2.8716666666666661</v>
      </c>
      <c r="H21" s="81">
        <f t="shared" si="8"/>
        <v>0</v>
      </c>
      <c r="I21" s="81">
        <f t="shared" si="9"/>
        <v>0</v>
      </c>
      <c r="J21" s="82">
        <f t="shared" si="10"/>
        <v>0</v>
      </c>
      <c r="K21" s="56"/>
      <c r="L21" s="23"/>
      <c r="M21" s="23"/>
      <c r="N21" s="23"/>
      <c r="O21" s="23"/>
      <c r="P21" s="23"/>
      <c r="Q21" s="83"/>
      <c r="R21" s="23"/>
      <c r="S21" s="23"/>
      <c r="T21" s="23"/>
      <c r="U21" s="23"/>
      <c r="V21" s="23"/>
      <c r="W21" s="23"/>
      <c r="X21" s="23"/>
      <c r="Y21" s="23"/>
      <c r="Z21" s="23"/>
      <c r="AA21" s="23"/>
      <c r="AB21" s="23"/>
      <c r="AC21" s="23"/>
      <c r="AD21" s="23"/>
      <c r="AE21" s="23"/>
      <c r="AF21" s="23"/>
      <c r="AG21" s="23"/>
      <c r="AH21" s="23"/>
      <c r="AI21" s="23"/>
      <c r="AJ21" s="23"/>
      <c r="AK21" s="23"/>
      <c r="AL21" s="23"/>
      <c r="AM21" s="23"/>
      <c r="AN21" s="23"/>
      <c r="AO21" s="23"/>
      <c r="AP21" s="23"/>
      <c r="AQ21" s="23"/>
      <c r="AR21" s="23"/>
      <c r="AS21" s="23"/>
      <c r="AT21" s="23"/>
      <c r="AU21" s="23"/>
      <c r="AV21" s="23"/>
      <c r="AW21" s="23"/>
      <c r="AX21" s="23"/>
      <c r="AY21" s="23"/>
      <c r="AZ21" s="23"/>
      <c r="BA21" s="23"/>
      <c r="BB21" s="23"/>
      <c r="BC21" s="23"/>
      <c r="BD21" s="23"/>
      <c r="BE21" s="23"/>
      <c r="BF21" s="23"/>
      <c r="BG21" s="23"/>
      <c r="BH21" s="23"/>
      <c r="BI21" s="12"/>
      <c r="BJ21" s="12"/>
      <c r="BK21" s="12"/>
      <c r="BL21" s="12"/>
      <c r="BM21" s="12"/>
      <c r="BN21" s="12"/>
      <c r="BO21" s="12"/>
      <c r="BP21" s="12"/>
      <c r="BQ21" s="12"/>
      <c r="BR21" s="12"/>
    </row>
    <row r="22" spans="1:70">
      <c r="A22" s="77">
        <v>3</v>
      </c>
      <c r="B22" s="78" t="str">
        <v>HH3</v>
      </c>
      <c r="C22" s="88">
        <f>'Baseline Survey_KPT'!SD5</f>
        <v>2.793333333333333</v>
      </c>
      <c r="D22" s="88">
        <f>'Baseline Survey_KPT'!SE5</f>
        <v>0</v>
      </c>
      <c r="E22" s="88">
        <f>'Baseline Survey_KPT'!SF5</f>
        <v>0</v>
      </c>
      <c r="F22" s="88">
        <f>'Baseline Survey_KPT'!SG5</f>
        <v>0</v>
      </c>
      <c r="G22" s="80">
        <f t="shared" si="11"/>
        <v>2.793333333333333</v>
      </c>
      <c r="H22" s="81">
        <f t="shared" si="8"/>
        <v>0</v>
      </c>
      <c r="I22" s="81">
        <f t="shared" si="9"/>
        <v>0</v>
      </c>
      <c r="J22" s="82">
        <f t="shared" si="10"/>
        <v>0</v>
      </c>
      <c r="K22" s="56"/>
      <c r="L22" s="23"/>
      <c r="M22" s="23"/>
      <c r="N22" s="23"/>
      <c r="O22" s="23"/>
      <c r="P22" s="23"/>
      <c r="Q22" s="23"/>
      <c r="R22" s="23"/>
      <c r="S22" s="23"/>
      <c r="T22" s="23"/>
      <c r="U22" s="23"/>
      <c r="V22" s="23"/>
      <c r="W22" s="23"/>
      <c r="X22" s="23"/>
      <c r="Y22" s="23"/>
      <c r="Z22" s="23"/>
      <c r="AA22" s="23"/>
      <c r="AB22" s="23"/>
      <c r="AC22" s="23"/>
      <c r="AD22" s="23"/>
      <c r="AE22" s="23"/>
      <c r="AF22" s="23"/>
      <c r="AG22" s="23"/>
      <c r="AH22" s="23"/>
      <c r="AI22" s="23"/>
      <c r="AJ22" s="23"/>
      <c r="AK22" s="23"/>
      <c r="AL22" s="23"/>
      <c r="AM22" s="23"/>
      <c r="AN22" s="23"/>
      <c r="AO22" s="23"/>
      <c r="AP22" s="23"/>
      <c r="AQ22" s="23"/>
      <c r="AR22" s="23"/>
      <c r="AS22" s="23"/>
      <c r="AT22" s="23"/>
      <c r="AU22" s="23"/>
      <c r="AV22" s="23"/>
      <c r="AW22" s="23"/>
      <c r="AX22" s="23"/>
      <c r="AY22" s="23"/>
      <c r="AZ22" s="23"/>
      <c r="BA22" s="23"/>
      <c r="BB22" s="23"/>
      <c r="BC22" s="23"/>
      <c r="BD22" s="23"/>
      <c r="BE22" s="23"/>
      <c r="BF22" s="23"/>
      <c r="BG22" s="23"/>
      <c r="BH22" s="23"/>
      <c r="BI22" s="12"/>
      <c r="BJ22" s="12"/>
      <c r="BK22" s="12"/>
      <c r="BL22" s="12"/>
      <c r="BM22" s="12"/>
      <c r="BN22" s="12"/>
      <c r="BO22" s="12"/>
      <c r="BP22" s="12"/>
      <c r="BQ22" s="12"/>
      <c r="BR22" s="12"/>
    </row>
    <row r="23" spans="1:70">
      <c r="A23" s="77">
        <v>4</v>
      </c>
      <c r="B23" s="78" t="str">
        <v>HH4</v>
      </c>
      <c r="C23" s="88">
        <f>'Baseline Survey_KPT'!SD6</f>
        <v>2.8349999999999995</v>
      </c>
      <c r="D23" s="88">
        <f>'Baseline Survey_KPT'!SE6</f>
        <v>0</v>
      </c>
      <c r="E23" s="88">
        <f>'Baseline Survey_KPT'!SF6</f>
        <v>0</v>
      </c>
      <c r="F23" s="88">
        <f>'Baseline Survey_KPT'!SG6</f>
        <v>0</v>
      </c>
      <c r="G23" s="80">
        <f t="shared" si="11"/>
        <v>2.8349999999999995</v>
      </c>
      <c r="H23" s="81">
        <f t="shared" si="8"/>
        <v>0</v>
      </c>
      <c r="I23" s="81">
        <f t="shared" si="9"/>
        <v>0</v>
      </c>
      <c r="J23" s="82">
        <f t="shared" si="10"/>
        <v>0</v>
      </c>
      <c r="K23" s="56"/>
      <c r="L23" s="23"/>
      <c r="M23" s="23"/>
      <c r="N23" s="23"/>
      <c r="O23" s="23"/>
      <c r="P23" s="23"/>
      <c r="Q23" s="23"/>
      <c r="R23" s="23"/>
      <c r="S23" s="23"/>
      <c r="T23" s="23"/>
      <c r="U23" s="23"/>
      <c r="V23" s="23"/>
      <c r="W23" s="23"/>
      <c r="X23" s="23"/>
      <c r="Y23" s="23"/>
      <c r="Z23" s="23"/>
      <c r="AA23" s="23"/>
      <c r="AB23" s="23"/>
      <c r="AC23" s="23"/>
      <c r="AD23" s="23"/>
      <c r="AE23" s="23"/>
      <c r="AF23" s="23"/>
      <c r="AG23" s="23"/>
      <c r="AH23" s="23"/>
      <c r="AI23" s="23"/>
      <c r="AJ23" s="23"/>
      <c r="AK23" s="23"/>
      <c r="AL23" s="23"/>
      <c r="AM23" s="23"/>
      <c r="AN23" s="23"/>
      <c r="AO23" s="23"/>
      <c r="AP23" s="23"/>
      <c r="AQ23" s="23"/>
      <c r="AR23" s="23"/>
      <c r="AS23" s="23"/>
      <c r="AT23" s="23"/>
      <c r="AU23" s="23"/>
      <c r="AV23" s="23"/>
      <c r="AW23" s="23"/>
      <c r="AX23" s="23"/>
      <c r="AY23" s="23"/>
      <c r="AZ23" s="23"/>
      <c r="BA23" s="23"/>
      <c r="BB23" s="23"/>
      <c r="BC23" s="23"/>
      <c r="BD23" s="23"/>
      <c r="BE23" s="23"/>
      <c r="BF23" s="23"/>
      <c r="BG23" s="23"/>
      <c r="BH23" s="23"/>
      <c r="BI23" s="12"/>
      <c r="BJ23" s="12"/>
      <c r="BK23" s="12"/>
      <c r="BL23" s="12"/>
      <c r="BM23" s="12"/>
      <c r="BN23" s="12"/>
      <c r="BO23" s="12"/>
      <c r="BP23" s="12"/>
      <c r="BQ23" s="12"/>
      <c r="BR23" s="12"/>
    </row>
    <row r="24" spans="1:70">
      <c r="A24" s="66">
        <v>5</v>
      </c>
      <c r="B24" s="78" t="str">
        <v>HH5</v>
      </c>
      <c r="C24" s="88">
        <f>'Baseline Survey_KPT'!SD7</f>
        <v>2.7616666666666667</v>
      </c>
      <c r="D24" s="88">
        <f>'Baseline Survey_KPT'!SE7</f>
        <v>0</v>
      </c>
      <c r="E24" s="88">
        <f>'Baseline Survey_KPT'!SF7</f>
        <v>0</v>
      </c>
      <c r="F24" s="88">
        <f>'Baseline Survey_KPT'!SG7</f>
        <v>0</v>
      </c>
      <c r="G24" s="80">
        <f t="shared" si="11"/>
        <v>2.7616666666666667</v>
      </c>
      <c r="H24" s="81">
        <f t="shared" si="8"/>
        <v>0</v>
      </c>
      <c r="I24" s="81">
        <f t="shared" si="9"/>
        <v>0</v>
      </c>
      <c r="J24" s="82">
        <f t="shared" si="10"/>
        <v>0</v>
      </c>
      <c r="K24" s="56"/>
      <c r="L24" s="23"/>
      <c r="M24" s="23"/>
      <c r="N24" s="23"/>
      <c r="O24" s="23"/>
      <c r="P24" s="23"/>
      <c r="Q24" s="23"/>
      <c r="R24" s="23"/>
      <c r="S24" s="23"/>
      <c r="T24" s="23"/>
      <c r="U24" s="23"/>
      <c r="V24" s="23"/>
      <c r="W24" s="23"/>
      <c r="X24" s="23"/>
      <c r="Y24" s="23"/>
      <c r="Z24" s="23"/>
      <c r="AA24" s="23"/>
      <c r="AB24" s="23"/>
      <c r="AC24" s="23"/>
      <c r="AD24" s="23"/>
      <c r="AE24" s="23"/>
      <c r="AF24" s="23"/>
      <c r="AG24" s="23"/>
      <c r="AH24" s="23"/>
      <c r="AI24" s="23"/>
      <c r="AJ24" s="23"/>
      <c r="AK24" s="23"/>
      <c r="AL24" s="23"/>
      <c r="AM24" s="23"/>
      <c r="AN24" s="23"/>
      <c r="AO24" s="23"/>
      <c r="AP24" s="23"/>
      <c r="AQ24" s="23"/>
      <c r="AR24" s="23"/>
      <c r="AS24" s="23"/>
      <c r="AT24" s="23"/>
      <c r="AU24" s="23"/>
      <c r="AV24" s="23"/>
      <c r="AW24" s="23"/>
      <c r="AX24" s="23"/>
      <c r="AY24" s="23"/>
      <c r="AZ24" s="23"/>
      <c r="BA24" s="23"/>
      <c r="BB24" s="23"/>
      <c r="BC24" s="23"/>
      <c r="BD24" s="23"/>
      <c r="BE24" s="23"/>
      <c r="BF24" s="23"/>
      <c r="BG24" s="23"/>
      <c r="BH24" s="23"/>
      <c r="BI24" s="12"/>
      <c r="BJ24" s="12"/>
      <c r="BK24" s="12"/>
      <c r="BL24" s="12"/>
      <c r="BM24" s="12"/>
      <c r="BN24" s="12"/>
      <c r="BO24" s="12"/>
      <c r="BP24" s="12"/>
      <c r="BQ24" s="12"/>
      <c r="BR24" s="12"/>
    </row>
    <row r="25" spans="1:70">
      <c r="A25" s="84">
        <v>6</v>
      </c>
      <c r="B25" s="78" t="str">
        <v>HH6</v>
      </c>
      <c r="C25" s="88">
        <f>'Baseline Survey_KPT'!SD8</f>
        <v>2.8216666666666668</v>
      </c>
      <c r="D25" s="88">
        <f>'Baseline Survey_KPT'!SE8</f>
        <v>0</v>
      </c>
      <c r="E25" s="88">
        <f>'Baseline Survey_KPT'!SF8</f>
        <v>0</v>
      </c>
      <c r="F25" s="88">
        <f>'Baseline Survey_KPT'!SG8</f>
        <v>0</v>
      </c>
      <c r="G25" s="80">
        <f t="shared" si="11"/>
        <v>2.8216666666666668</v>
      </c>
      <c r="H25" s="81">
        <f t="shared" si="8"/>
        <v>0</v>
      </c>
      <c r="I25" s="81">
        <f t="shared" si="9"/>
        <v>0</v>
      </c>
      <c r="J25" s="82">
        <f t="shared" si="10"/>
        <v>0</v>
      </c>
      <c r="K25" s="56"/>
      <c r="L25" s="23"/>
      <c r="M25" s="23"/>
      <c r="N25" s="23"/>
      <c r="O25" s="23"/>
      <c r="P25" s="23"/>
      <c r="Q25" s="23"/>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c r="AP25" s="23"/>
      <c r="AQ25" s="23"/>
      <c r="AR25" s="23"/>
      <c r="AS25" s="23"/>
      <c r="AT25" s="23"/>
      <c r="AU25" s="23"/>
      <c r="AV25" s="23"/>
      <c r="AW25" s="23"/>
      <c r="AX25" s="23"/>
      <c r="AY25" s="23"/>
      <c r="AZ25" s="23"/>
      <c r="BA25" s="23"/>
      <c r="BB25" s="23"/>
      <c r="BC25" s="23"/>
      <c r="BD25" s="23"/>
      <c r="BE25" s="23"/>
      <c r="BF25" s="23"/>
      <c r="BG25" s="23"/>
      <c r="BH25" s="23"/>
      <c r="BI25" s="12"/>
      <c r="BJ25" s="12"/>
      <c r="BK25" s="12"/>
      <c r="BL25" s="12"/>
      <c r="BM25" s="12"/>
      <c r="BN25" s="12"/>
      <c r="BO25" s="12"/>
      <c r="BP25" s="12"/>
      <c r="BQ25" s="12"/>
      <c r="BR25" s="12"/>
    </row>
    <row r="26" spans="1:70">
      <c r="A26" s="84">
        <v>7</v>
      </c>
      <c r="B26" s="78" t="str">
        <v>HH7</v>
      </c>
      <c r="C26" s="88">
        <f>'Baseline Survey_KPT'!SD9</f>
        <v>2.7966666666666669</v>
      </c>
      <c r="D26" s="88">
        <f>'Baseline Survey_KPT'!SE9</f>
        <v>0</v>
      </c>
      <c r="E26" s="88">
        <f>'Baseline Survey_KPT'!SF9</f>
        <v>0</v>
      </c>
      <c r="F26" s="88">
        <f>'Baseline Survey_KPT'!SG9</f>
        <v>0</v>
      </c>
      <c r="G26" s="80">
        <f t="shared" si="11"/>
        <v>2.7966666666666669</v>
      </c>
      <c r="H26" s="81">
        <f t="shared" si="8"/>
        <v>0</v>
      </c>
      <c r="I26" s="81">
        <f t="shared" si="9"/>
        <v>0</v>
      </c>
      <c r="J26" s="82">
        <f t="shared" si="10"/>
        <v>0</v>
      </c>
      <c r="K26" s="56"/>
      <c r="L26" s="23"/>
      <c r="M26" s="23"/>
      <c r="N26" s="23"/>
      <c r="O26" s="23"/>
      <c r="P26" s="23"/>
      <c r="Q26" s="23"/>
      <c r="R26" s="23"/>
      <c r="S26" s="23"/>
      <c r="T26" s="23"/>
      <c r="U26" s="23"/>
      <c r="V26" s="23"/>
      <c r="W26" s="23"/>
      <c r="X26" s="23"/>
      <c r="Y26" s="23"/>
      <c r="Z26" s="23"/>
      <c r="AA26" s="23"/>
      <c r="AB26" s="23"/>
      <c r="AC26" s="23"/>
      <c r="AD26" s="23"/>
      <c r="AE26" s="23"/>
      <c r="AF26" s="23"/>
      <c r="AG26" s="23"/>
      <c r="AH26" s="23"/>
      <c r="AI26" s="23"/>
      <c r="AJ26" s="23"/>
      <c r="AK26" s="23"/>
      <c r="AL26" s="23"/>
      <c r="AM26" s="23"/>
      <c r="AN26" s="23"/>
      <c r="AO26" s="23"/>
      <c r="AP26" s="23"/>
      <c r="AQ26" s="23"/>
      <c r="AR26" s="23"/>
      <c r="AS26" s="23"/>
      <c r="AT26" s="23"/>
      <c r="AU26" s="23"/>
      <c r="AV26" s="23"/>
      <c r="AW26" s="23"/>
      <c r="AX26" s="23"/>
      <c r="AY26" s="23"/>
      <c r="AZ26" s="23"/>
      <c r="BA26" s="23"/>
      <c r="BB26" s="23"/>
      <c r="BC26" s="23"/>
      <c r="BD26" s="23"/>
      <c r="BE26" s="23"/>
      <c r="BF26" s="23"/>
      <c r="BG26" s="23"/>
      <c r="BH26" s="23"/>
      <c r="BI26" s="12"/>
      <c r="BJ26" s="12"/>
      <c r="BK26" s="12"/>
      <c r="BL26" s="12"/>
      <c r="BM26" s="12"/>
      <c r="BN26" s="12"/>
      <c r="BO26" s="12"/>
      <c r="BP26" s="12"/>
      <c r="BQ26" s="12"/>
      <c r="BR26" s="12"/>
    </row>
    <row r="27" spans="1:70">
      <c r="A27" s="84">
        <v>8</v>
      </c>
      <c r="B27" s="78" t="str">
        <v>HH8</v>
      </c>
      <c r="C27" s="88">
        <f>'Baseline Survey_KPT'!SD10</f>
        <v>2.8249999999999997</v>
      </c>
      <c r="D27" s="88">
        <f>'Baseline Survey_KPT'!SE10</f>
        <v>0</v>
      </c>
      <c r="E27" s="88">
        <f>'Baseline Survey_KPT'!SF10</f>
        <v>0</v>
      </c>
      <c r="F27" s="88">
        <f>'Baseline Survey_KPT'!SG10</f>
        <v>0</v>
      </c>
      <c r="G27" s="80">
        <f t="shared" si="11"/>
        <v>2.8249999999999997</v>
      </c>
      <c r="H27" s="81">
        <f t="shared" si="8"/>
        <v>0</v>
      </c>
      <c r="I27" s="81">
        <f t="shared" si="9"/>
        <v>0</v>
      </c>
      <c r="J27" s="82">
        <f t="shared" si="10"/>
        <v>0</v>
      </c>
      <c r="K27" s="56"/>
      <c r="L27" s="23"/>
      <c r="M27" s="23"/>
      <c r="N27" s="23"/>
      <c r="O27" s="23"/>
      <c r="P27" s="23"/>
      <c r="Q27" s="23"/>
      <c r="R27" s="23"/>
      <c r="S27" s="23"/>
      <c r="T27" s="23"/>
      <c r="U27" s="23"/>
      <c r="V27" s="23"/>
      <c r="W27" s="23"/>
      <c r="X27" s="23"/>
      <c r="Y27" s="23"/>
      <c r="Z27" s="23"/>
      <c r="AA27" s="23"/>
      <c r="AB27" s="23"/>
      <c r="AC27" s="23"/>
      <c r="AD27" s="23"/>
      <c r="AE27" s="23"/>
      <c r="AF27" s="23"/>
      <c r="AG27" s="23"/>
      <c r="AH27" s="23"/>
      <c r="AI27" s="23"/>
      <c r="AJ27" s="23"/>
      <c r="AK27" s="23"/>
      <c r="AL27" s="23"/>
      <c r="AM27" s="23"/>
      <c r="AN27" s="23"/>
      <c r="AO27" s="23"/>
      <c r="AP27" s="23"/>
      <c r="AQ27" s="23"/>
      <c r="AR27" s="23"/>
      <c r="AS27" s="23"/>
      <c r="AT27" s="23"/>
      <c r="AU27" s="23"/>
      <c r="AV27" s="23"/>
      <c r="AW27" s="23"/>
      <c r="AX27" s="23"/>
      <c r="AY27" s="23"/>
      <c r="AZ27" s="23"/>
      <c r="BA27" s="23"/>
      <c r="BB27" s="23"/>
      <c r="BC27" s="23"/>
      <c r="BD27" s="23"/>
      <c r="BE27" s="23"/>
      <c r="BF27" s="23"/>
      <c r="BG27" s="23"/>
      <c r="BH27" s="23"/>
      <c r="BI27" s="12"/>
      <c r="BJ27" s="12"/>
      <c r="BK27" s="12"/>
      <c r="BL27" s="12"/>
      <c r="BM27" s="12"/>
      <c r="BN27" s="12"/>
      <c r="BO27" s="12"/>
      <c r="BP27" s="12"/>
      <c r="BQ27" s="12"/>
      <c r="BR27" s="12"/>
    </row>
    <row r="28" spans="1:70">
      <c r="A28" s="84">
        <v>9</v>
      </c>
      <c r="B28" s="78" t="str">
        <v>HH9</v>
      </c>
      <c r="C28" s="88">
        <f>'Baseline Survey_KPT'!SD11</f>
        <v>2.8233333333333328</v>
      </c>
      <c r="D28" s="88">
        <f>'Baseline Survey_KPT'!SE11</f>
        <v>0</v>
      </c>
      <c r="E28" s="88">
        <f>'Baseline Survey_KPT'!SF11</f>
        <v>0</v>
      </c>
      <c r="F28" s="88">
        <f>'Baseline Survey_KPT'!SG11</f>
        <v>0</v>
      </c>
      <c r="G28" s="80">
        <f t="shared" si="11"/>
        <v>2.8233333333333328</v>
      </c>
      <c r="H28" s="81">
        <f t="shared" si="8"/>
        <v>0</v>
      </c>
      <c r="I28" s="81">
        <f t="shared" si="9"/>
        <v>0</v>
      </c>
      <c r="J28" s="82">
        <f t="shared" si="10"/>
        <v>0</v>
      </c>
      <c r="K28" s="56"/>
      <c r="L28" s="23"/>
      <c r="M28" s="23"/>
      <c r="N28" s="23"/>
      <c r="O28" s="23"/>
      <c r="P28" s="23"/>
      <c r="Q28" s="23"/>
      <c r="R28" s="23"/>
      <c r="S28" s="23"/>
      <c r="T28" s="23"/>
      <c r="U28" s="23"/>
      <c r="V28" s="23"/>
      <c r="W28" s="23"/>
      <c r="X28" s="23"/>
      <c r="Y28" s="23"/>
      <c r="Z28" s="23"/>
      <c r="AA28" s="23"/>
      <c r="AB28" s="23"/>
      <c r="AC28" s="23"/>
      <c r="AD28" s="23"/>
      <c r="AE28" s="23"/>
      <c r="AF28" s="23"/>
      <c r="AG28" s="23"/>
      <c r="AH28" s="23"/>
      <c r="AI28" s="23"/>
      <c r="AJ28" s="23"/>
      <c r="AK28" s="23"/>
      <c r="AL28" s="23"/>
      <c r="AM28" s="23"/>
      <c r="AN28" s="23"/>
      <c r="AO28" s="23"/>
      <c r="AP28" s="23"/>
      <c r="AQ28" s="23"/>
      <c r="AR28" s="23"/>
      <c r="AS28" s="23"/>
      <c r="AT28" s="23"/>
      <c r="AU28" s="23"/>
      <c r="AV28" s="23"/>
      <c r="AW28" s="23"/>
      <c r="AX28" s="23"/>
      <c r="AY28" s="23"/>
      <c r="AZ28" s="23"/>
      <c r="BA28" s="23"/>
      <c r="BB28" s="23"/>
      <c r="BC28" s="23"/>
      <c r="BD28" s="23"/>
      <c r="BE28" s="23"/>
      <c r="BF28" s="23"/>
      <c r="BG28" s="23"/>
      <c r="BH28" s="23"/>
      <c r="BI28" s="12"/>
      <c r="BJ28" s="12"/>
      <c r="BK28" s="12"/>
      <c r="BL28" s="12"/>
      <c r="BM28" s="12"/>
      <c r="BN28" s="12"/>
      <c r="BO28" s="12"/>
      <c r="BP28" s="12"/>
      <c r="BQ28" s="12"/>
      <c r="BR28" s="12"/>
    </row>
    <row r="29" spans="1:70">
      <c r="A29" s="84">
        <v>10</v>
      </c>
      <c r="B29" s="78" t="str">
        <v>HH10</v>
      </c>
      <c r="C29" s="88">
        <f>'Baseline Survey_KPT'!SD12</f>
        <v>2.8283333333333331</v>
      </c>
      <c r="D29" s="88">
        <f>'Baseline Survey_KPT'!SE12</f>
        <v>0</v>
      </c>
      <c r="E29" s="88">
        <f>'Baseline Survey_KPT'!SF12</f>
        <v>0</v>
      </c>
      <c r="F29" s="88">
        <f>'Baseline Survey_KPT'!SG12</f>
        <v>0</v>
      </c>
      <c r="G29" s="80">
        <f t="shared" si="11"/>
        <v>2.8283333333333331</v>
      </c>
      <c r="H29" s="81">
        <f t="shared" si="8"/>
        <v>0</v>
      </c>
      <c r="I29" s="81">
        <f t="shared" si="9"/>
        <v>0</v>
      </c>
      <c r="J29" s="82">
        <f t="shared" si="10"/>
        <v>0</v>
      </c>
      <c r="K29" s="56"/>
      <c r="L29" s="23"/>
      <c r="M29" s="23"/>
      <c r="N29" s="23"/>
      <c r="O29" s="23"/>
      <c r="P29" s="23"/>
      <c r="Q29" s="23"/>
      <c r="R29" s="23"/>
      <c r="S29" s="23"/>
      <c r="T29" s="23"/>
      <c r="U29" s="23"/>
      <c r="V29" s="23"/>
      <c r="W29" s="23"/>
      <c r="X29" s="23"/>
      <c r="Y29" s="23"/>
      <c r="Z29" s="23"/>
      <c r="AA29" s="23"/>
      <c r="AB29" s="23"/>
      <c r="AC29" s="23"/>
      <c r="AD29" s="23"/>
      <c r="AE29" s="23"/>
      <c r="AF29" s="23"/>
      <c r="AG29" s="23"/>
      <c r="AH29" s="23"/>
      <c r="AI29" s="23"/>
      <c r="AJ29" s="23"/>
      <c r="AK29" s="23"/>
      <c r="AL29" s="23"/>
      <c r="AM29" s="23"/>
      <c r="AN29" s="23"/>
      <c r="AO29" s="23"/>
      <c r="AP29" s="23"/>
      <c r="AQ29" s="23"/>
      <c r="AR29" s="23"/>
      <c r="AS29" s="23"/>
      <c r="AT29" s="23"/>
      <c r="AU29" s="23"/>
      <c r="AV29" s="23"/>
      <c r="AW29" s="23"/>
      <c r="AX29" s="23"/>
      <c r="AY29" s="23"/>
      <c r="AZ29" s="23"/>
      <c r="BA29" s="23"/>
      <c r="BB29" s="23"/>
      <c r="BC29" s="23"/>
      <c r="BD29" s="23"/>
      <c r="BE29" s="23"/>
      <c r="BF29" s="23"/>
      <c r="BG29" s="23"/>
      <c r="BH29" s="23"/>
      <c r="BI29" s="12"/>
      <c r="BJ29" s="12"/>
      <c r="BK29" s="12"/>
      <c r="BL29" s="12"/>
      <c r="BM29" s="12"/>
      <c r="BN29" s="12"/>
      <c r="BO29" s="12"/>
      <c r="BP29" s="12"/>
      <c r="BQ29" s="12"/>
      <c r="BR29" s="12"/>
    </row>
    <row r="30" spans="1:70">
      <c r="A30" s="84">
        <v>11</v>
      </c>
      <c r="B30" s="78" t="str">
        <v>HH11</v>
      </c>
      <c r="C30" s="88">
        <f>'Baseline Survey_KPT'!SD13</f>
        <v>2.9466666666666668</v>
      </c>
      <c r="D30" s="88">
        <f>'Baseline Survey_KPT'!SE13</f>
        <v>0</v>
      </c>
      <c r="E30" s="88">
        <f>'Baseline Survey_KPT'!SF13</f>
        <v>0</v>
      </c>
      <c r="F30" s="88">
        <f>'Baseline Survey_KPT'!SG13</f>
        <v>0</v>
      </c>
      <c r="G30" s="80">
        <f t="shared" si="11"/>
        <v>2.9466666666666668</v>
      </c>
      <c r="H30" s="81">
        <f t="shared" si="8"/>
        <v>0</v>
      </c>
      <c r="I30" s="81">
        <f t="shared" si="9"/>
        <v>0</v>
      </c>
      <c r="J30" s="82">
        <f t="shared" si="10"/>
        <v>0</v>
      </c>
      <c r="K30" s="56"/>
      <c r="L30" s="23"/>
      <c r="M30" s="23"/>
      <c r="N30" s="23"/>
      <c r="O30" s="23"/>
      <c r="P30" s="23"/>
      <c r="Q30" s="23"/>
      <c r="R30" s="23"/>
      <c r="S30" s="23"/>
      <c r="T30" s="23"/>
      <c r="U30" s="23"/>
      <c r="V30" s="23"/>
      <c r="W30" s="23"/>
      <c r="X30" s="23"/>
      <c r="Y30" s="23"/>
      <c r="Z30" s="23"/>
      <c r="AA30" s="23"/>
      <c r="AB30" s="23"/>
      <c r="AC30" s="23"/>
      <c r="AD30" s="23"/>
      <c r="AE30" s="23"/>
      <c r="AF30" s="23"/>
      <c r="AG30" s="23"/>
      <c r="AH30" s="23"/>
      <c r="AI30" s="23"/>
      <c r="AJ30" s="23"/>
      <c r="AK30" s="23"/>
      <c r="AL30" s="23"/>
      <c r="AM30" s="23"/>
      <c r="AN30" s="23"/>
      <c r="AO30" s="23"/>
      <c r="AP30" s="23"/>
      <c r="AQ30" s="23"/>
      <c r="AR30" s="23"/>
      <c r="AS30" s="23"/>
      <c r="AT30" s="23"/>
      <c r="AU30" s="23"/>
      <c r="AV30" s="23"/>
      <c r="AW30" s="23"/>
      <c r="AX30" s="23"/>
      <c r="AY30" s="23"/>
      <c r="AZ30" s="23"/>
      <c r="BA30" s="23"/>
      <c r="BB30" s="23"/>
      <c r="BC30" s="23"/>
      <c r="BD30" s="23"/>
      <c r="BE30" s="23"/>
      <c r="BF30" s="23"/>
      <c r="BG30" s="23"/>
      <c r="BH30" s="23"/>
      <c r="BI30" s="12"/>
      <c r="BJ30" s="12"/>
      <c r="BK30" s="12"/>
      <c r="BL30" s="12"/>
      <c r="BM30" s="12"/>
      <c r="BN30" s="12"/>
      <c r="BO30" s="12"/>
      <c r="BP30" s="12"/>
      <c r="BQ30" s="12"/>
      <c r="BR30" s="12"/>
    </row>
    <row r="31" spans="1:70">
      <c r="A31" s="84">
        <v>12</v>
      </c>
      <c r="B31" s="78" t="str">
        <v>HH12</v>
      </c>
      <c r="C31" s="88">
        <f>'Baseline Survey_KPT'!SD14</f>
        <v>2.9083333333333332</v>
      </c>
      <c r="D31" s="88">
        <f>'Baseline Survey_KPT'!SE14</f>
        <v>0</v>
      </c>
      <c r="E31" s="88">
        <f>'Baseline Survey_KPT'!SF14</f>
        <v>0</v>
      </c>
      <c r="F31" s="88">
        <f>'Baseline Survey_KPT'!SG14</f>
        <v>0</v>
      </c>
      <c r="G31" s="80">
        <f t="shared" si="11"/>
        <v>2.9083333333333332</v>
      </c>
      <c r="H31" s="81">
        <f t="shared" si="8"/>
        <v>0</v>
      </c>
      <c r="I31" s="81">
        <f t="shared" si="9"/>
        <v>0</v>
      </c>
      <c r="J31" s="82">
        <f t="shared" si="10"/>
        <v>0</v>
      </c>
      <c r="K31" s="56"/>
      <c r="L31" s="23"/>
      <c r="M31" s="23"/>
      <c r="N31" s="23"/>
      <c r="O31" s="23"/>
      <c r="P31" s="23"/>
      <c r="Q31" s="23"/>
      <c r="R31" s="23"/>
      <c r="S31" s="23"/>
      <c r="T31" s="23"/>
      <c r="U31" s="23"/>
      <c r="V31" s="23"/>
      <c r="W31" s="23"/>
      <c r="X31" s="23"/>
      <c r="Y31" s="23"/>
      <c r="Z31" s="23"/>
      <c r="AA31" s="23"/>
      <c r="AB31" s="23"/>
      <c r="AC31" s="23"/>
      <c r="AD31" s="23"/>
      <c r="AE31" s="23"/>
      <c r="AF31" s="23"/>
      <c r="AG31" s="23"/>
      <c r="AH31" s="23"/>
      <c r="AI31" s="23"/>
      <c r="AJ31" s="23"/>
      <c r="AK31" s="23"/>
      <c r="AL31" s="23"/>
      <c r="AM31" s="23"/>
      <c r="AN31" s="23"/>
      <c r="AO31" s="23"/>
      <c r="AP31" s="23"/>
      <c r="AQ31" s="23"/>
      <c r="AR31" s="23"/>
      <c r="AS31" s="23"/>
      <c r="AT31" s="23"/>
      <c r="AU31" s="23"/>
      <c r="AV31" s="23"/>
      <c r="AW31" s="23"/>
      <c r="AX31" s="23"/>
      <c r="AY31" s="23"/>
      <c r="AZ31" s="23"/>
      <c r="BA31" s="23"/>
      <c r="BB31" s="23"/>
      <c r="BC31" s="23"/>
      <c r="BD31" s="23"/>
      <c r="BE31" s="23"/>
      <c r="BF31" s="23"/>
      <c r="BG31" s="23"/>
      <c r="BH31" s="23"/>
      <c r="BI31" s="12"/>
      <c r="BJ31" s="12"/>
      <c r="BK31" s="12"/>
      <c r="BL31" s="12"/>
      <c r="BM31" s="12"/>
      <c r="BN31" s="12"/>
      <c r="BO31" s="12"/>
      <c r="BP31" s="12"/>
      <c r="BQ31" s="12"/>
      <c r="BR31" s="12"/>
    </row>
    <row r="32" spans="1:70">
      <c r="A32" s="84">
        <v>13</v>
      </c>
      <c r="B32" s="78" t="str">
        <v>HH13</v>
      </c>
      <c r="C32" s="88">
        <f>'Baseline Survey_KPT'!SD15</f>
        <v>2.8916666666666671</v>
      </c>
      <c r="D32" s="88">
        <f>'Baseline Survey_KPT'!SE15</f>
        <v>0</v>
      </c>
      <c r="E32" s="88">
        <f>'Baseline Survey_KPT'!SF15</f>
        <v>0</v>
      </c>
      <c r="F32" s="88">
        <f>'Baseline Survey_KPT'!SG15</f>
        <v>0</v>
      </c>
      <c r="G32" s="80">
        <f t="shared" si="11"/>
        <v>2.8916666666666671</v>
      </c>
      <c r="H32" s="81">
        <f t="shared" si="8"/>
        <v>0</v>
      </c>
      <c r="I32" s="81">
        <f t="shared" si="9"/>
        <v>0</v>
      </c>
      <c r="J32" s="82">
        <f t="shared" si="10"/>
        <v>0</v>
      </c>
      <c r="K32" s="56"/>
      <c r="L32" s="23"/>
      <c r="M32" s="23"/>
      <c r="N32" s="23"/>
      <c r="O32" s="23"/>
      <c r="P32" s="23"/>
      <c r="Q32" s="23"/>
      <c r="R32" s="23"/>
      <c r="S32" s="23"/>
      <c r="T32" s="23"/>
      <c r="U32" s="23"/>
      <c r="V32" s="23"/>
      <c r="W32" s="23"/>
      <c r="X32" s="23"/>
      <c r="Y32" s="23"/>
      <c r="Z32" s="23"/>
      <c r="AA32" s="23"/>
      <c r="AB32" s="23"/>
      <c r="AC32" s="23"/>
      <c r="AD32" s="23"/>
      <c r="AE32" s="23"/>
      <c r="AF32" s="23"/>
      <c r="AG32" s="23"/>
      <c r="AH32" s="23"/>
      <c r="AI32" s="23"/>
      <c r="AJ32" s="23"/>
      <c r="AK32" s="23"/>
      <c r="AL32" s="23"/>
      <c r="AM32" s="23"/>
      <c r="AN32" s="23"/>
      <c r="AO32" s="23"/>
      <c r="AP32" s="23"/>
      <c r="AQ32" s="23"/>
      <c r="AR32" s="23"/>
      <c r="AS32" s="23"/>
      <c r="AT32" s="23"/>
      <c r="AU32" s="23"/>
      <c r="AV32" s="23"/>
      <c r="AW32" s="23"/>
      <c r="AX32" s="23"/>
      <c r="AY32" s="23"/>
      <c r="AZ32" s="23"/>
      <c r="BA32" s="23"/>
      <c r="BB32" s="23"/>
      <c r="BC32" s="23"/>
      <c r="BD32" s="23"/>
      <c r="BE32" s="23"/>
      <c r="BF32" s="23"/>
      <c r="BG32" s="23"/>
      <c r="BH32" s="23"/>
      <c r="BI32" s="12"/>
      <c r="BJ32" s="12"/>
      <c r="BK32" s="12"/>
      <c r="BL32" s="12"/>
      <c r="BM32" s="12"/>
      <c r="BN32" s="12"/>
      <c r="BO32" s="12"/>
      <c r="BP32" s="12"/>
      <c r="BQ32" s="12"/>
      <c r="BR32" s="12"/>
    </row>
    <row r="33" spans="1:70">
      <c r="A33" s="84">
        <v>14</v>
      </c>
      <c r="B33" s="78" t="str">
        <v>HH14</v>
      </c>
      <c r="C33" s="88">
        <f>'Baseline Survey_KPT'!SD16</f>
        <v>2.9033333333333329</v>
      </c>
      <c r="D33" s="88">
        <f>'Baseline Survey_KPT'!SE16</f>
        <v>0</v>
      </c>
      <c r="E33" s="88">
        <f>'Baseline Survey_KPT'!SF16</f>
        <v>0</v>
      </c>
      <c r="F33" s="88">
        <f>'Baseline Survey_KPT'!SG16</f>
        <v>0</v>
      </c>
      <c r="G33" s="80">
        <f t="shared" si="11"/>
        <v>2.9033333333333329</v>
      </c>
      <c r="H33" s="81">
        <f t="shared" si="8"/>
        <v>0</v>
      </c>
      <c r="I33" s="81">
        <f t="shared" si="9"/>
        <v>0</v>
      </c>
      <c r="J33" s="82">
        <f t="shared" si="10"/>
        <v>0</v>
      </c>
      <c r="K33" s="56"/>
      <c r="L33" s="23"/>
      <c r="M33" s="23"/>
      <c r="N33" s="23"/>
      <c r="O33" s="23"/>
      <c r="P33" s="23"/>
      <c r="Q33" s="23"/>
      <c r="R33" s="23"/>
      <c r="S33" s="23"/>
      <c r="T33" s="23"/>
      <c r="U33" s="23"/>
      <c r="V33" s="23"/>
      <c r="W33" s="23"/>
      <c r="X33" s="23"/>
      <c r="Y33" s="23"/>
      <c r="Z33" s="23"/>
      <c r="AA33" s="23"/>
      <c r="AB33" s="23"/>
      <c r="AC33" s="23"/>
      <c r="AD33" s="23"/>
      <c r="AE33" s="23"/>
      <c r="AF33" s="23"/>
      <c r="AG33" s="23"/>
      <c r="AH33" s="23"/>
      <c r="AI33" s="23"/>
      <c r="AJ33" s="23"/>
      <c r="AK33" s="23"/>
      <c r="AL33" s="23"/>
      <c r="AM33" s="23"/>
      <c r="AN33" s="23"/>
      <c r="AO33" s="23"/>
      <c r="AP33" s="23"/>
      <c r="AQ33" s="23"/>
      <c r="AR33" s="23"/>
      <c r="AS33" s="23"/>
      <c r="AT33" s="23"/>
      <c r="AU33" s="23"/>
      <c r="AV33" s="23"/>
      <c r="AW33" s="23"/>
      <c r="AX33" s="23"/>
      <c r="AY33" s="23"/>
      <c r="AZ33" s="23"/>
      <c r="BA33" s="23"/>
      <c r="BB33" s="23"/>
      <c r="BC33" s="23"/>
      <c r="BD33" s="23"/>
      <c r="BE33" s="23"/>
      <c r="BF33" s="23"/>
      <c r="BG33" s="23"/>
      <c r="BH33" s="23"/>
      <c r="BI33" s="12"/>
      <c r="BJ33" s="12"/>
      <c r="BK33" s="12"/>
      <c r="BL33" s="12"/>
      <c r="BM33" s="12"/>
      <c r="BN33" s="12"/>
      <c r="BO33" s="12"/>
      <c r="BP33" s="12"/>
      <c r="BQ33" s="12"/>
      <c r="BR33" s="12"/>
    </row>
    <row r="34" spans="1:70">
      <c r="A34" s="84">
        <v>15</v>
      </c>
      <c r="B34" s="78" t="str">
        <v>HH15</v>
      </c>
      <c r="C34" s="88">
        <f>'Baseline Survey_KPT'!SD17</f>
        <v>3.1</v>
      </c>
      <c r="D34" s="88">
        <f>'Baseline Survey_KPT'!SE17</f>
        <v>0</v>
      </c>
      <c r="E34" s="88">
        <f>'Baseline Survey_KPT'!SF17</f>
        <v>0</v>
      </c>
      <c r="F34" s="88">
        <f>'Baseline Survey_KPT'!SG17</f>
        <v>0</v>
      </c>
      <c r="G34" s="80" t="str">
        <f t="shared" si="11"/>
        <v>Outlier</v>
      </c>
      <c r="H34" s="81">
        <f t="shared" si="8"/>
        <v>0</v>
      </c>
      <c r="I34" s="81">
        <f t="shared" si="9"/>
        <v>0</v>
      </c>
      <c r="J34" s="82">
        <f t="shared" si="10"/>
        <v>0</v>
      </c>
      <c r="K34" s="56"/>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23"/>
      <c r="AM34" s="23"/>
      <c r="AN34" s="23"/>
      <c r="AO34" s="23"/>
      <c r="AP34" s="23"/>
      <c r="AQ34" s="23"/>
      <c r="AR34" s="23"/>
      <c r="AS34" s="23"/>
      <c r="AT34" s="23"/>
      <c r="AU34" s="23"/>
      <c r="AV34" s="23"/>
      <c r="AW34" s="23"/>
      <c r="AX34" s="23"/>
      <c r="AY34" s="23"/>
      <c r="AZ34" s="23"/>
      <c r="BA34" s="23"/>
      <c r="BB34" s="23"/>
      <c r="BC34" s="23"/>
      <c r="BD34" s="23"/>
      <c r="BE34" s="23"/>
      <c r="BF34" s="23"/>
      <c r="BG34" s="23"/>
      <c r="BH34" s="23"/>
      <c r="BI34" s="12"/>
      <c r="BJ34" s="12"/>
      <c r="BK34" s="12"/>
      <c r="BL34" s="12"/>
      <c r="BM34" s="12"/>
      <c r="BN34" s="12"/>
      <c r="BO34" s="12"/>
      <c r="BP34" s="12"/>
      <c r="BQ34" s="12"/>
      <c r="BR34" s="12"/>
    </row>
    <row r="35" spans="1:70">
      <c r="A35" s="84">
        <v>16</v>
      </c>
      <c r="B35" s="78" t="str">
        <v>HH16</v>
      </c>
      <c r="C35" s="88">
        <f>'Baseline Survey_KPT'!SD18</f>
        <v>3.02</v>
      </c>
      <c r="D35" s="88">
        <f>'Baseline Survey_KPT'!SE18</f>
        <v>0</v>
      </c>
      <c r="E35" s="88">
        <f>'Baseline Survey_KPT'!SF18</f>
        <v>0.41666666666666669</v>
      </c>
      <c r="F35" s="88">
        <f>'Baseline Survey_KPT'!SG18</f>
        <v>0</v>
      </c>
      <c r="G35" s="80">
        <f t="shared" si="11"/>
        <v>3.02</v>
      </c>
      <c r="H35" s="81">
        <f t="shared" si="8"/>
        <v>0</v>
      </c>
      <c r="I35" s="81" t="str">
        <f t="shared" si="9"/>
        <v>Outlier</v>
      </c>
      <c r="J35" s="82">
        <f t="shared" si="10"/>
        <v>0</v>
      </c>
      <c r="K35" s="56"/>
      <c r="L35" s="23"/>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23"/>
      <c r="AS35" s="23"/>
      <c r="AT35" s="23"/>
      <c r="AU35" s="23"/>
      <c r="AV35" s="23"/>
      <c r="AW35" s="23"/>
      <c r="AX35" s="23"/>
      <c r="AY35" s="23"/>
      <c r="AZ35" s="23"/>
      <c r="BA35" s="23"/>
      <c r="BB35" s="23"/>
      <c r="BC35" s="23"/>
      <c r="BD35" s="23"/>
      <c r="BE35" s="23"/>
      <c r="BF35" s="23"/>
      <c r="BG35" s="23"/>
      <c r="BH35" s="23"/>
      <c r="BI35" s="12"/>
      <c r="BJ35" s="12"/>
      <c r="BK35" s="12"/>
      <c r="BL35" s="12"/>
      <c r="BM35" s="12"/>
      <c r="BN35" s="12"/>
      <c r="BO35" s="12"/>
      <c r="BP35" s="12"/>
      <c r="BQ35" s="12"/>
      <c r="BR35" s="12"/>
    </row>
    <row r="36" spans="1:70">
      <c r="A36" s="84">
        <v>17</v>
      </c>
      <c r="B36" s="78" t="str">
        <v>HH17</v>
      </c>
      <c r="C36" s="88">
        <f>'Baseline Survey_KPT'!SD19</f>
        <v>2.831666666666667</v>
      </c>
      <c r="D36" s="88">
        <f>'Baseline Survey_KPT'!SE19</f>
        <v>0</v>
      </c>
      <c r="E36" s="88">
        <f>'Baseline Survey_KPT'!SF19</f>
        <v>0</v>
      </c>
      <c r="F36" s="88">
        <f>'Baseline Survey_KPT'!SG19</f>
        <v>0</v>
      </c>
      <c r="G36" s="80">
        <f t="shared" si="11"/>
        <v>2.831666666666667</v>
      </c>
      <c r="H36" s="81">
        <f t="shared" si="8"/>
        <v>0</v>
      </c>
      <c r="I36" s="81">
        <f t="shared" si="9"/>
        <v>0</v>
      </c>
      <c r="J36" s="82">
        <f t="shared" si="10"/>
        <v>0</v>
      </c>
      <c r="K36" s="56"/>
      <c r="L36" s="23"/>
      <c r="M36" s="23"/>
      <c r="N36" s="23"/>
      <c r="O36" s="23"/>
      <c r="P36" s="23"/>
      <c r="Q36" s="23"/>
      <c r="R36" s="23"/>
      <c r="S36" s="23"/>
      <c r="T36" s="23"/>
      <c r="U36" s="23"/>
      <c r="V36" s="23"/>
      <c r="W36" s="23"/>
      <c r="X36" s="23"/>
      <c r="Y36" s="23"/>
      <c r="Z36" s="23"/>
      <c r="AA36" s="23"/>
      <c r="AB36" s="23"/>
      <c r="AC36" s="23"/>
      <c r="AD36" s="23"/>
      <c r="AE36" s="23"/>
      <c r="AF36" s="23"/>
      <c r="AG36" s="23"/>
      <c r="AH36" s="23"/>
      <c r="AI36" s="23"/>
      <c r="AJ36" s="23"/>
      <c r="AK36" s="23"/>
      <c r="AL36" s="23"/>
      <c r="AM36" s="23"/>
      <c r="AN36" s="23"/>
      <c r="AO36" s="23"/>
      <c r="AP36" s="23"/>
      <c r="AQ36" s="23"/>
      <c r="AR36" s="23"/>
      <c r="AS36" s="23"/>
      <c r="AT36" s="23"/>
      <c r="AU36" s="23"/>
      <c r="AV36" s="23"/>
      <c r="AW36" s="23"/>
      <c r="AX36" s="23"/>
      <c r="AY36" s="23"/>
      <c r="AZ36" s="23"/>
      <c r="BA36" s="23"/>
      <c r="BB36" s="23"/>
      <c r="BC36" s="23"/>
      <c r="BD36" s="23"/>
      <c r="BE36" s="23"/>
      <c r="BF36" s="23"/>
      <c r="BG36" s="23"/>
      <c r="BH36" s="23"/>
      <c r="BI36" s="12"/>
      <c r="BJ36" s="12"/>
      <c r="BK36" s="12"/>
      <c r="BL36" s="12"/>
      <c r="BM36" s="12"/>
      <c r="BN36" s="12"/>
      <c r="BO36" s="12"/>
      <c r="BP36" s="12"/>
      <c r="BQ36" s="12"/>
      <c r="BR36" s="12"/>
    </row>
    <row r="37" spans="1:70">
      <c r="A37" s="84">
        <v>18</v>
      </c>
      <c r="B37" s="78" t="str">
        <v>HH18</v>
      </c>
      <c r="C37" s="88">
        <f>'Baseline Survey_KPT'!SD20</f>
        <v>2.8866666666666667</v>
      </c>
      <c r="D37" s="88">
        <f>'Baseline Survey_KPT'!SE20</f>
        <v>0</v>
      </c>
      <c r="E37" s="88">
        <f>'Baseline Survey_KPT'!SF20</f>
        <v>0.30000000000000071</v>
      </c>
      <c r="F37" s="88">
        <f>'Baseline Survey_KPT'!SG20</f>
        <v>0</v>
      </c>
      <c r="G37" s="80">
        <f t="shared" si="11"/>
        <v>2.8866666666666667</v>
      </c>
      <c r="H37" s="81">
        <f t="shared" si="8"/>
        <v>0</v>
      </c>
      <c r="I37" s="81" t="str">
        <f t="shared" si="9"/>
        <v>Outlier</v>
      </c>
      <c r="J37" s="82">
        <f t="shared" si="10"/>
        <v>0</v>
      </c>
      <c r="K37" s="56"/>
      <c r="L37" s="23"/>
      <c r="M37" s="23"/>
      <c r="N37" s="23"/>
      <c r="O37" s="23"/>
      <c r="P37" s="23"/>
      <c r="Q37" s="23"/>
      <c r="R37" s="23"/>
      <c r="S37" s="23"/>
      <c r="T37" s="23"/>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23"/>
      <c r="AS37" s="23"/>
      <c r="AT37" s="23"/>
      <c r="AU37" s="23"/>
      <c r="AV37" s="23"/>
      <c r="AW37" s="23"/>
      <c r="AX37" s="23"/>
      <c r="AY37" s="23"/>
      <c r="AZ37" s="23"/>
      <c r="BA37" s="23"/>
      <c r="BB37" s="23"/>
      <c r="BC37" s="23"/>
      <c r="BD37" s="23"/>
      <c r="BE37" s="23"/>
      <c r="BF37" s="23"/>
      <c r="BG37" s="23"/>
      <c r="BH37" s="23"/>
      <c r="BI37" s="12"/>
      <c r="BJ37" s="12"/>
      <c r="BK37" s="12"/>
      <c r="BL37" s="12"/>
      <c r="BM37" s="12"/>
      <c r="BN37" s="12"/>
      <c r="BO37" s="12"/>
      <c r="BP37" s="12"/>
      <c r="BQ37" s="12"/>
      <c r="BR37" s="12"/>
    </row>
    <row r="38" spans="1:70">
      <c r="A38" s="84">
        <v>19</v>
      </c>
      <c r="B38" s="78" t="str">
        <v>HH19</v>
      </c>
      <c r="C38" s="88">
        <f>'Baseline Survey_KPT'!SD21</f>
        <v>2.8983333333333334</v>
      </c>
      <c r="D38" s="88">
        <f>'Baseline Survey_KPT'!SE21</f>
        <v>0</v>
      </c>
      <c r="E38" s="88">
        <f>'Baseline Survey_KPT'!SF21</f>
        <v>0</v>
      </c>
      <c r="F38" s="88">
        <f>'Baseline Survey_KPT'!SG21</f>
        <v>0</v>
      </c>
      <c r="G38" s="80">
        <f t="shared" si="11"/>
        <v>2.8983333333333334</v>
      </c>
      <c r="H38" s="81">
        <f t="shared" si="8"/>
        <v>0</v>
      </c>
      <c r="I38" s="81">
        <f t="shared" si="9"/>
        <v>0</v>
      </c>
      <c r="J38" s="82">
        <f t="shared" si="10"/>
        <v>0</v>
      </c>
      <c r="K38" s="56"/>
      <c r="L38" s="23"/>
      <c r="M38" s="23"/>
      <c r="N38" s="23"/>
      <c r="O38" s="23"/>
      <c r="P38" s="23"/>
      <c r="Q38" s="23"/>
      <c r="R38" s="23"/>
      <c r="S38" s="23"/>
      <c r="T38" s="23"/>
      <c r="U38" s="23"/>
      <c r="V38" s="23"/>
      <c r="W38" s="23"/>
      <c r="X38" s="23"/>
      <c r="Y38" s="23"/>
      <c r="Z38" s="23"/>
      <c r="AA38" s="23"/>
      <c r="AB38" s="23"/>
      <c r="AC38" s="23"/>
      <c r="AD38" s="23"/>
      <c r="AE38" s="23"/>
      <c r="AF38" s="23"/>
      <c r="AG38" s="23"/>
      <c r="AH38" s="23"/>
      <c r="AI38" s="23"/>
      <c r="AJ38" s="23"/>
      <c r="AK38" s="23"/>
      <c r="AL38" s="23"/>
      <c r="AM38" s="23"/>
      <c r="AN38" s="23"/>
      <c r="AO38" s="23"/>
      <c r="AP38" s="23"/>
      <c r="AQ38" s="23"/>
      <c r="AR38" s="23"/>
      <c r="AS38" s="23"/>
      <c r="AT38" s="23"/>
      <c r="AU38" s="23"/>
      <c r="AV38" s="23"/>
      <c r="AW38" s="23"/>
      <c r="AX38" s="23"/>
      <c r="AY38" s="23"/>
      <c r="AZ38" s="23"/>
      <c r="BA38" s="23"/>
      <c r="BB38" s="23"/>
      <c r="BC38" s="23"/>
      <c r="BD38" s="23"/>
      <c r="BE38" s="23"/>
      <c r="BF38" s="23"/>
      <c r="BG38" s="23"/>
      <c r="BH38" s="23"/>
      <c r="BI38" s="12"/>
      <c r="BJ38" s="12"/>
      <c r="BK38" s="12"/>
      <c r="BL38" s="12"/>
      <c r="BM38" s="12"/>
      <c r="BN38" s="12"/>
      <c r="BO38" s="12"/>
      <c r="BP38" s="12"/>
      <c r="BQ38" s="12"/>
      <c r="BR38" s="12"/>
    </row>
    <row r="39" spans="1:70">
      <c r="A39" s="84">
        <v>20</v>
      </c>
      <c r="B39" s="78" t="str">
        <v>HH20</v>
      </c>
      <c r="C39" s="88">
        <f>'Baseline Survey_KPT'!SD22</f>
        <v>2.7949999999999999</v>
      </c>
      <c r="D39" s="88">
        <f>'Baseline Survey_KPT'!SE22</f>
        <v>0</v>
      </c>
      <c r="E39" s="88">
        <f>'Baseline Survey_KPT'!SF22</f>
        <v>0</v>
      </c>
      <c r="F39" s="88">
        <f>'Baseline Survey_KPT'!SG22</f>
        <v>0</v>
      </c>
      <c r="G39" s="80">
        <f t="shared" si="11"/>
        <v>2.7949999999999999</v>
      </c>
      <c r="H39" s="81">
        <f t="shared" si="8"/>
        <v>0</v>
      </c>
      <c r="I39" s="81">
        <f t="shared" si="9"/>
        <v>0</v>
      </c>
      <c r="J39" s="82">
        <f t="shared" si="10"/>
        <v>0</v>
      </c>
      <c r="K39" s="56"/>
      <c r="L39" s="23"/>
      <c r="M39" s="23"/>
      <c r="N39" s="23"/>
      <c r="O39" s="23"/>
      <c r="P39" s="23"/>
      <c r="Q39" s="23"/>
      <c r="R39" s="23"/>
      <c r="S39" s="23"/>
      <c r="T39" s="23"/>
      <c r="U39" s="23"/>
      <c r="V39" s="23"/>
      <c r="W39" s="23"/>
      <c r="X39" s="23"/>
      <c r="Y39" s="23"/>
      <c r="Z39" s="23"/>
      <c r="AA39" s="23"/>
      <c r="AB39" s="23"/>
      <c r="AC39" s="23"/>
      <c r="AD39" s="23"/>
      <c r="AE39" s="23"/>
      <c r="AF39" s="23"/>
      <c r="AG39" s="23"/>
      <c r="AH39" s="23"/>
      <c r="AI39" s="23"/>
      <c r="AJ39" s="23"/>
      <c r="AK39" s="23"/>
      <c r="AL39" s="23"/>
      <c r="AM39" s="23"/>
      <c r="AN39" s="23"/>
      <c r="AO39" s="23"/>
      <c r="AP39" s="23"/>
      <c r="AQ39" s="23"/>
      <c r="AR39" s="23"/>
      <c r="AS39" s="23"/>
      <c r="AT39" s="23"/>
      <c r="AU39" s="23"/>
      <c r="AV39" s="23"/>
      <c r="AW39" s="23"/>
      <c r="AX39" s="23"/>
      <c r="AY39" s="23"/>
      <c r="AZ39" s="23"/>
      <c r="BA39" s="23"/>
      <c r="BB39" s="23"/>
      <c r="BC39" s="23"/>
      <c r="BD39" s="23"/>
      <c r="BE39" s="23"/>
      <c r="BF39" s="23"/>
      <c r="BG39" s="23"/>
      <c r="BH39" s="23"/>
      <c r="BI39" s="12"/>
      <c r="BJ39" s="12"/>
      <c r="BK39" s="12"/>
      <c r="BL39" s="12"/>
      <c r="BM39" s="12"/>
      <c r="BN39" s="12"/>
      <c r="BO39" s="12"/>
      <c r="BP39" s="12"/>
      <c r="BQ39" s="12"/>
      <c r="BR39" s="12"/>
    </row>
    <row r="40" spans="1:70">
      <c r="A40" s="84">
        <v>21</v>
      </c>
      <c r="B40" s="78" t="str">
        <v>HH21</v>
      </c>
      <c r="C40" s="88">
        <f>'Baseline Survey_KPT'!SD23</f>
        <v>2.7566666666666664</v>
      </c>
      <c r="D40" s="88">
        <f>'Baseline Survey_KPT'!SE23</f>
        <v>0</v>
      </c>
      <c r="E40" s="88">
        <f>'Baseline Survey_KPT'!SF23</f>
        <v>0</v>
      </c>
      <c r="F40" s="88">
        <f>'Baseline Survey_KPT'!SG23</f>
        <v>0</v>
      </c>
      <c r="G40" s="80">
        <f t="shared" si="11"/>
        <v>2.7566666666666664</v>
      </c>
      <c r="H40" s="81">
        <f t="shared" si="8"/>
        <v>0</v>
      </c>
      <c r="I40" s="81">
        <f t="shared" si="9"/>
        <v>0</v>
      </c>
      <c r="J40" s="82">
        <f t="shared" si="10"/>
        <v>0</v>
      </c>
      <c r="K40" s="56"/>
      <c r="L40" s="23"/>
      <c r="M40" s="23"/>
      <c r="N40" s="23"/>
      <c r="O40" s="23"/>
      <c r="P40" s="23"/>
      <c r="Q40" s="23"/>
      <c r="R40" s="23"/>
      <c r="S40" s="23"/>
      <c r="T40" s="23"/>
      <c r="U40" s="23"/>
      <c r="V40" s="23"/>
      <c r="W40" s="23"/>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12"/>
      <c r="BJ40" s="12"/>
      <c r="BK40" s="12"/>
      <c r="BL40" s="12"/>
      <c r="BM40" s="12"/>
      <c r="BN40" s="12"/>
      <c r="BO40" s="12"/>
      <c r="BP40" s="12"/>
      <c r="BQ40" s="12"/>
      <c r="BR40" s="12"/>
    </row>
    <row r="41" spans="1:70">
      <c r="A41" s="84">
        <v>22</v>
      </c>
      <c r="B41" s="78" t="str">
        <v>HH22</v>
      </c>
      <c r="C41" s="88">
        <f>'Baseline Survey_KPT'!SD24</f>
        <v>2.9333333333333336</v>
      </c>
      <c r="D41" s="88">
        <f>'Baseline Survey_KPT'!SE24</f>
        <v>0</v>
      </c>
      <c r="E41" s="88">
        <f>'Baseline Survey_KPT'!SF24</f>
        <v>0</v>
      </c>
      <c r="F41" s="88">
        <f>'Baseline Survey_KPT'!SG24</f>
        <v>0</v>
      </c>
      <c r="G41" s="80">
        <f t="shared" si="11"/>
        <v>2.9333333333333336</v>
      </c>
      <c r="H41" s="81">
        <f t="shared" si="8"/>
        <v>0</v>
      </c>
      <c r="I41" s="81">
        <f t="shared" si="9"/>
        <v>0</v>
      </c>
      <c r="J41" s="82">
        <f t="shared" si="10"/>
        <v>0</v>
      </c>
      <c r="K41" s="56"/>
      <c r="L41" s="23"/>
      <c r="M41" s="23"/>
      <c r="N41" s="23"/>
      <c r="O41" s="23"/>
      <c r="P41" s="23"/>
      <c r="Q41" s="23"/>
      <c r="R41" s="23"/>
      <c r="S41" s="23"/>
      <c r="T41" s="23"/>
      <c r="U41" s="23"/>
      <c r="V41" s="23"/>
      <c r="W41" s="23"/>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12"/>
      <c r="BJ41" s="12"/>
      <c r="BK41" s="12"/>
      <c r="BL41" s="12"/>
      <c r="BM41" s="12"/>
      <c r="BN41" s="12"/>
      <c r="BO41" s="12"/>
      <c r="BP41" s="12"/>
      <c r="BQ41" s="12"/>
      <c r="BR41" s="12"/>
    </row>
    <row r="42" spans="1:70">
      <c r="A42" s="84">
        <v>23</v>
      </c>
      <c r="B42" s="78" t="str">
        <v>HH23</v>
      </c>
      <c r="C42" s="88">
        <f>'Baseline Survey_KPT'!SD25</f>
        <v>2.8333333333333335</v>
      </c>
      <c r="D42" s="88">
        <f>'Baseline Survey_KPT'!SE25</f>
        <v>0</v>
      </c>
      <c r="E42" s="88">
        <f>'Baseline Survey_KPT'!SF25</f>
        <v>0</v>
      </c>
      <c r="F42" s="88">
        <f>'Baseline Survey_KPT'!SG25</f>
        <v>0</v>
      </c>
      <c r="G42" s="80">
        <f t="shared" si="11"/>
        <v>2.8333333333333335</v>
      </c>
      <c r="H42" s="81">
        <f t="shared" si="8"/>
        <v>0</v>
      </c>
      <c r="I42" s="81">
        <f t="shared" si="9"/>
        <v>0</v>
      </c>
      <c r="J42" s="82">
        <f t="shared" si="10"/>
        <v>0</v>
      </c>
      <c r="K42" s="56"/>
      <c r="L42" s="23"/>
      <c r="M42" s="23"/>
      <c r="N42" s="23"/>
      <c r="O42" s="23"/>
      <c r="P42" s="23"/>
      <c r="Q42" s="23"/>
      <c r="R42" s="23"/>
      <c r="S42" s="23"/>
      <c r="T42" s="23"/>
      <c r="U42" s="23"/>
      <c r="V42" s="23"/>
      <c r="W42" s="23"/>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12"/>
      <c r="BJ42" s="12"/>
      <c r="BK42" s="12"/>
      <c r="BL42" s="12"/>
      <c r="BM42" s="12"/>
      <c r="BN42" s="12"/>
      <c r="BO42" s="12"/>
      <c r="BP42" s="12"/>
      <c r="BQ42" s="12"/>
      <c r="BR42" s="12"/>
    </row>
    <row r="43" spans="1:70">
      <c r="A43" s="84">
        <v>24</v>
      </c>
      <c r="B43" s="78" t="str">
        <v>HH24</v>
      </c>
      <c r="C43" s="88">
        <f>'Baseline Survey_KPT'!SD26</f>
        <v>2.7583333333333333</v>
      </c>
      <c r="D43" s="88">
        <f>'Baseline Survey_KPT'!SE26</f>
        <v>0</v>
      </c>
      <c r="E43" s="88">
        <f>'Baseline Survey_KPT'!SF26</f>
        <v>0</v>
      </c>
      <c r="F43" s="88">
        <f>'Baseline Survey_KPT'!SG26</f>
        <v>0</v>
      </c>
      <c r="G43" s="80">
        <f t="shared" si="11"/>
        <v>2.7583333333333333</v>
      </c>
      <c r="H43" s="81">
        <f t="shared" si="8"/>
        <v>0</v>
      </c>
      <c r="I43" s="81">
        <f t="shared" si="9"/>
        <v>0</v>
      </c>
      <c r="J43" s="82">
        <f t="shared" si="10"/>
        <v>0</v>
      </c>
      <c r="K43" s="56"/>
      <c r="L43" s="23"/>
      <c r="M43" s="23"/>
      <c r="N43" s="23"/>
      <c r="O43" s="23"/>
      <c r="P43" s="23"/>
      <c r="Q43" s="23"/>
      <c r="R43" s="23"/>
      <c r="S43" s="23"/>
      <c r="T43" s="23"/>
      <c r="U43" s="23"/>
      <c r="V43" s="23"/>
      <c r="W43" s="23"/>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12"/>
      <c r="BJ43" s="12"/>
      <c r="BK43" s="12"/>
      <c r="BL43" s="12"/>
      <c r="BM43" s="12"/>
      <c r="BN43" s="12"/>
      <c r="BO43" s="12"/>
      <c r="BP43" s="12"/>
      <c r="BQ43" s="12"/>
      <c r="BR43" s="12"/>
    </row>
    <row r="44" spans="1:70">
      <c r="A44" s="84">
        <v>25</v>
      </c>
      <c r="B44" s="78" t="str">
        <v>HH25</v>
      </c>
      <c r="C44" s="88">
        <f>'Baseline Survey_KPT'!SD27</f>
        <v>2.5533333333333337</v>
      </c>
      <c r="D44" s="88">
        <f>'Baseline Survey_KPT'!SE27</f>
        <v>0</v>
      </c>
      <c r="E44" s="88">
        <f>'Baseline Survey_KPT'!SF27</f>
        <v>0</v>
      </c>
      <c r="F44" s="88">
        <f>'Baseline Survey_KPT'!SG27</f>
        <v>0</v>
      </c>
      <c r="G44" s="80">
        <f t="shared" si="11"/>
        <v>2.5533333333333337</v>
      </c>
      <c r="H44" s="81">
        <f t="shared" si="8"/>
        <v>0</v>
      </c>
      <c r="I44" s="81">
        <f t="shared" si="9"/>
        <v>0</v>
      </c>
      <c r="J44" s="82">
        <f t="shared" si="10"/>
        <v>0</v>
      </c>
      <c r="K44" s="56"/>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12"/>
      <c r="BJ44" s="12"/>
      <c r="BK44" s="12"/>
      <c r="BL44" s="12"/>
      <c r="BM44" s="12"/>
      <c r="BN44" s="12"/>
      <c r="BO44" s="12"/>
      <c r="BP44" s="12"/>
      <c r="BQ44" s="12"/>
      <c r="BR44" s="12"/>
    </row>
    <row r="45" spans="1:70">
      <c r="A45" s="84">
        <v>26</v>
      </c>
      <c r="B45" s="78" t="str">
        <v>HH26</v>
      </c>
      <c r="C45" s="88">
        <f>'Baseline Survey_KPT'!SD28</f>
        <v>2.8866666666666667</v>
      </c>
      <c r="D45" s="88">
        <f>'Baseline Survey_KPT'!SE28</f>
        <v>0</v>
      </c>
      <c r="E45" s="88">
        <f>'Baseline Survey_KPT'!SF28</f>
        <v>0</v>
      </c>
      <c r="F45" s="88">
        <f>'Baseline Survey_KPT'!SG28</f>
        <v>0</v>
      </c>
      <c r="G45" s="80">
        <f t="shared" si="11"/>
        <v>2.8866666666666667</v>
      </c>
      <c r="H45" s="81">
        <f t="shared" si="8"/>
        <v>0</v>
      </c>
      <c r="I45" s="81">
        <f t="shared" si="9"/>
        <v>0</v>
      </c>
      <c r="J45" s="82">
        <f t="shared" si="10"/>
        <v>0</v>
      </c>
      <c r="K45" s="56"/>
      <c r="L45" s="23"/>
      <c r="M45" s="23"/>
      <c r="N45" s="23"/>
      <c r="O45" s="23"/>
      <c r="P45" s="23"/>
      <c r="Q45" s="23"/>
      <c r="R45" s="23"/>
      <c r="S45" s="23"/>
      <c r="T45" s="23"/>
      <c r="U45" s="23"/>
      <c r="V45" s="23"/>
      <c r="W45" s="23"/>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12"/>
      <c r="BJ45" s="12"/>
      <c r="BK45" s="12"/>
      <c r="BL45" s="12"/>
      <c r="BM45" s="12"/>
      <c r="BN45" s="12"/>
      <c r="BO45" s="12"/>
      <c r="BP45" s="12"/>
      <c r="BQ45" s="12"/>
      <c r="BR45" s="12"/>
    </row>
    <row r="46" spans="1:70">
      <c r="A46" s="84">
        <v>27</v>
      </c>
      <c r="B46" s="78" t="str">
        <v>HH27</v>
      </c>
      <c r="C46" s="88">
        <f>'Baseline Survey_KPT'!SD29</f>
        <v>2.8333333333333335</v>
      </c>
      <c r="D46" s="88">
        <f>'Baseline Survey_KPT'!SE29</f>
        <v>0</v>
      </c>
      <c r="E46" s="88">
        <f>'Baseline Survey_KPT'!SF29</f>
        <v>0</v>
      </c>
      <c r="F46" s="88">
        <f>'Baseline Survey_KPT'!SG29</f>
        <v>0</v>
      </c>
      <c r="G46" s="80">
        <f t="shared" si="11"/>
        <v>2.8333333333333335</v>
      </c>
      <c r="H46" s="81">
        <f t="shared" si="8"/>
        <v>0</v>
      </c>
      <c r="I46" s="81">
        <f t="shared" si="9"/>
        <v>0</v>
      </c>
      <c r="J46" s="82">
        <f t="shared" si="10"/>
        <v>0</v>
      </c>
      <c r="K46" s="56"/>
      <c r="L46" s="23"/>
      <c r="M46" s="23"/>
      <c r="N46" s="23"/>
      <c r="O46" s="23"/>
      <c r="P46" s="23"/>
      <c r="Q46" s="23"/>
      <c r="R46" s="23"/>
      <c r="S46" s="23"/>
      <c r="T46" s="23"/>
      <c r="U46" s="23"/>
      <c r="V46" s="23"/>
      <c r="W46" s="23"/>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12"/>
      <c r="BJ46" s="12"/>
      <c r="BK46" s="12"/>
      <c r="BL46" s="12"/>
      <c r="BM46" s="12"/>
      <c r="BN46" s="12"/>
      <c r="BO46" s="12"/>
      <c r="BP46" s="12"/>
      <c r="BQ46" s="12"/>
      <c r="BR46" s="12"/>
    </row>
    <row r="47" spans="1:70">
      <c r="A47" s="84">
        <v>28</v>
      </c>
      <c r="B47" s="78" t="str">
        <v>HH28</v>
      </c>
      <c r="C47" s="88">
        <f>'Baseline Survey_KPT'!SD30</f>
        <v>2.7749999999999999</v>
      </c>
      <c r="D47" s="88">
        <f>'Baseline Survey_KPT'!SE30</f>
        <v>0</v>
      </c>
      <c r="E47" s="88">
        <f>'Baseline Survey_KPT'!SF30</f>
        <v>0</v>
      </c>
      <c r="F47" s="88">
        <f>'Baseline Survey_KPT'!SG30</f>
        <v>0</v>
      </c>
      <c r="G47" s="80">
        <f t="shared" si="11"/>
        <v>2.7749999999999999</v>
      </c>
      <c r="H47" s="81">
        <f t="shared" si="8"/>
        <v>0</v>
      </c>
      <c r="I47" s="81">
        <f t="shared" si="9"/>
        <v>0</v>
      </c>
      <c r="J47" s="82">
        <f t="shared" si="10"/>
        <v>0</v>
      </c>
      <c r="K47" s="56"/>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12"/>
      <c r="BJ47" s="12"/>
      <c r="BK47" s="12"/>
      <c r="BL47" s="12"/>
      <c r="BM47" s="12"/>
      <c r="BN47" s="12"/>
      <c r="BO47" s="12"/>
      <c r="BP47" s="12"/>
      <c r="BQ47" s="12"/>
      <c r="BR47" s="12"/>
    </row>
    <row r="48" spans="1:70">
      <c r="A48" s="84">
        <v>29</v>
      </c>
      <c r="B48" s="78" t="str">
        <v>HH29</v>
      </c>
      <c r="C48" s="88">
        <f>'Baseline Survey_KPT'!SD31</f>
        <v>2.8733333333333335</v>
      </c>
      <c r="D48" s="88">
        <f>'Baseline Survey_KPT'!SE31</f>
        <v>0</v>
      </c>
      <c r="E48" s="88">
        <f>'Baseline Survey_KPT'!SF31</f>
        <v>0</v>
      </c>
      <c r="F48" s="88">
        <f>'Baseline Survey_KPT'!SG31</f>
        <v>0</v>
      </c>
      <c r="G48" s="80">
        <f t="shared" si="11"/>
        <v>2.8733333333333335</v>
      </c>
      <c r="H48" s="81">
        <f t="shared" si="8"/>
        <v>0</v>
      </c>
      <c r="I48" s="81">
        <f t="shared" si="9"/>
        <v>0</v>
      </c>
      <c r="J48" s="82">
        <f t="shared" si="10"/>
        <v>0</v>
      </c>
      <c r="K48" s="56"/>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12"/>
      <c r="BJ48" s="12"/>
      <c r="BK48" s="12"/>
      <c r="BL48" s="12"/>
      <c r="BM48" s="12"/>
      <c r="BN48" s="12"/>
      <c r="BO48" s="12"/>
      <c r="BP48" s="12"/>
      <c r="BQ48" s="12"/>
      <c r="BR48" s="12"/>
    </row>
    <row r="49" spans="1:70">
      <c r="A49" s="84">
        <v>30</v>
      </c>
      <c r="B49" s="78" t="str">
        <v>HH30</v>
      </c>
      <c r="C49" s="88">
        <f>'Baseline Survey_KPT'!SD32</f>
        <v>2.8466666666666662</v>
      </c>
      <c r="D49" s="88">
        <f>'Baseline Survey_KPT'!SE32</f>
        <v>0</v>
      </c>
      <c r="E49" s="88">
        <f>'Baseline Survey_KPT'!SF32</f>
        <v>0</v>
      </c>
      <c r="F49" s="88">
        <f>'Baseline Survey_KPT'!SG32</f>
        <v>0</v>
      </c>
      <c r="G49" s="80">
        <f t="shared" si="11"/>
        <v>2.8466666666666662</v>
      </c>
      <c r="H49" s="81">
        <f t="shared" si="8"/>
        <v>0</v>
      </c>
      <c r="I49" s="81">
        <f t="shared" si="9"/>
        <v>0</v>
      </c>
      <c r="J49" s="82">
        <f t="shared" si="10"/>
        <v>0</v>
      </c>
      <c r="K49" s="56"/>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12"/>
      <c r="BJ49" s="12"/>
      <c r="BK49" s="12"/>
      <c r="BL49" s="12"/>
      <c r="BM49" s="12"/>
      <c r="BN49" s="12"/>
      <c r="BO49" s="12"/>
      <c r="BP49" s="12"/>
      <c r="BQ49" s="12"/>
      <c r="BR49" s="12"/>
    </row>
    <row r="50" spans="1:70">
      <c r="A50" s="84">
        <v>31</v>
      </c>
      <c r="B50" s="78" t="str">
        <v>HH31</v>
      </c>
      <c r="C50" s="88">
        <f>'Baseline Survey_KPT'!SD33</f>
        <v>2.2016666666666667</v>
      </c>
      <c r="D50" s="88">
        <f>'Baseline Survey_KPT'!SE33</f>
        <v>0</v>
      </c>
      <c r="E50" s="88">
        <f>'Baseline Survey_KPT'!SF33</f>
        <v>0</v>
      </c>
      <c r="F50" s="88">
        <f>'Baseline Survey_KPT'!SG33</f>
        <v>0</v>
      </c>
      <c r="G50" s="80" t="str">
        <f>IF(LEN($B50)&gt;0, IF(C50&lt;&gt;0,IF((OR(C50&gt;=E$11, C50&lt;=E$12)), "Outlier",C50), "0"),"")</f>
        <v>Outlier</v>
      </c>
      <c r="H50" s="81">
        <f t="shared" si="8"/>
        <v>0</v>
      </c>
      <c r="I50" s="81">
        <f t="shared" si="9"/>
        <v>0</v>
      </c>
      <c r="J50" s="82">
        <f t="shared" si="10"/>
        <v>0</v>
      </c>
      <c r="K50" s="56"/>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12"/>
      <c r="BJ50" s="12"/>
      <c r="BK50" s="12"/>
      <c r="BL50" s="12"/>
      <c r="BM50" s="12"/>
      <c r="BN50" s="12"/>
      <c r="BO50" s="12"/>
      <c r="BP50" s="12"/>
      <c r="BQ50" s="12"/>
      <c r="BR50" s="12"/>
    </row>
    <row r="51" spans="1:70">
      <c r="A51" s="84">
        <v>32</v>
      </c>
      <c r="B51" s="78" t="str">
        <v>HH32</v>
      </c>
      <c r="C51" s="88">
        <f>'Baseline Survey_KPT'!SD34</f>
        <v>2.9633333333333334</v>
      </c>
      <c r="D51" s="88">
        <f>'Baseline Survey_KPT'!SE34</f>
        <v>0</v>
      </c>
      <c r="E51" s="88">
        <f>'Baseline Survey_KPT'!SF34</f>
        <v>0</v>
      </c>
      <c r="F51" s="88">
        <f>'Baseline Survey_KPT'!SG34</f>
        <v>0</v>
      </c>
      <c r="G51" s="80">
        <f t="shared" si="11"/>
        <v>2.9633333333333334</v>
      </c>
      <c r="H51" s="81">
        <f t="shared" si="8"/>
        <v>0</v>
      </c>
      <c r="I51" s="81">
        <f t="shared" si="9"/>
        <v>0</v>
      </c>
      <c r="J51" s="82">
        <f t="shared" si="10"/>
        <v>0</v>
      </c>
      <c r="K51" s="56"/>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12"/>
      <c r="BJ51" s="12"/>
      <c r="BK51" s="12"/>
      <c r="BL51" s="12"/>
      <c r="BM51" s="12"/>
      <c r="BN51" s="12"/>
      <c r="BO51" s="12"/>
      <c r="BP51" s="12"/>
      <c r="BQ51" s="12"/>
      <c r="BR51" s="12"/>
    </row>
    <row r="52" spans="1:70">
      <c r="A52" s="84">
        <v>33</v>
      </c>
      <c r="B52" s="78" t="str">
        <v>HH33</v>
      </c>
      <c r="C52" s="88">
        <f>'Baseline Survey_KPT'!SD35</f>
        <v>2.66</v>
      </c>
      <c r="D52" s="88">
        <f>'Baseline Survey_KPT'!SE35</f>
        <v>0</v>
      </c>
      <c r="E52" s="88">
        <f>'Baseline Survey_KPT'!SF35</f>
        <v>0</v>
      </c>
      <c r="F52" s="88">
        <f>'Baseline Survey_KPT'!SG35</f>
        <v>0</v>
      </c>
      <c r="G52" s="80">
        <f t="shared" ref="G52:G83" si="12">IF(LEN($B52)&gt;0, IF(C52&lt;&gt;0,IF((OR(C52&gt;=E$11, C52&lt;=E$12)), "Outlier",C52), "0"),"")</f>
        <v>2.66</v>
      </c>
      <c r="H52" s="81">
        <f t="shared" ref="H52:H83" si="13">IF(LEN($B52)&gt;0, IF(D52&lt;&gt;0,IF((OR(D52&gt;=F$11, D52&lt;=F$12)), "Outlier",D52), 0),"")</f>
        <v>0</v>
      </c>
      <c r="I52" s="81">
        <f t="shared" ref="I52:I83" si="14">IF(LEN($B52)&gt;0, IF(E52&lt;&gt;0,IF((OR(E52&gt;=G$11, E52&lt;=G$12)), "Outlier",E52), 0),"")</f>
        <v>0</v>
      </c>
      <c r="J52" s="82">
        <f t="shared" ref="J52:J83" si="15">IF(LEN($B52)&gt;0, IF(F52&lt;&gt;0,IF((OR(F52&gt;=H$11, F52&lt;=H$12)), "Outlier",F52), 0),"")</f>
        <v>0</v>
      </c>
      <c r="K52" s="56"/>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23"/>
      <c r="BC52" s="23"/>
      <c r="BD52" s="23"/>
      <c r="BE52" s="23"/>
      <c r="BF52" s="23"/>
      <c r="BG52" s="23"/>
      <c r="BH52" s="23"/>
      <c r="BI52" s="12"/>
      <c r="BJ52" s="12"/>
      <c r="BK52" s="12"/>
      <c r="BL52" s="12"/>
      <c r="BM52" s="12"/>
      <c r="BN52" s="12"/>
      <c r="BO52" s="12"/>
      <c r="BP52" s="12"/>
      <c r="BQ52" s="12"/>
      <c r="BR52" s="12"/>
    </row>
    <row r="53" spans="1:70">
      <c r="A53" s="84">
        <v>34</v>
      </c>
      <c r="B53" s="78" t="str">
        <v>HH34</v>
      </c>
      <c r="C53" s="88">
        <f>'Baseline Survey_KPT'!SD36</f>
        <v>2.7133333333333334</v>
      </c>
      <c r="D53" s="88">
        <f>'Baseline Survey_KPT'!SE36</f>
        <v>0</v>
      </c>
      <c r="E53" s="88">
        <f>'Baseline Survey_KPT'!SF36</f>
        <v>0</v>
      </c>
      <c r="F53" s="88">
        <f>'Baseline Survey_KPT'!SG36</f>
        <v>0</v>
      </c>
      <c r="G53" s="80">
        <f t="shared" si="12"/>
        <v>2.7133333333333334</v>
      </c>
      <c r="H53" s="81">
        <f t="shared" si="13"/>
        <v>0</v>
      </c>
      <c r="I53" s="81">
        <f t="shared" si="14"/>
        <v>0</v>
      </c>
      <c r="J53" s="82">
        <f t="shared" si="15"/>
        <v>0</v>
      </c>
      <c r="K53" s="56"/>
      <c r="L53" s="23"/>
      <c r="M53" s="23"/>
      <c r="N53" s="23"/>
      <c r="O53" s="23"/>
      <c r="P53" s="23"/>
      <c r="Q53" s="23"/>
      <c r="R53" s="23"/>
      <c r="S53" s="23"/>
      <c r="T53" s="23"/>
      <c r="U53" s="23"/>
      <c r="V53" s="23"/>
      <c r="W53" s="23"/>
      <c r="X53" s="23"/>
      <c r="Y53" s="23"/>
      <c r="Z53" s="23"/>
      <c r="AA53" s="23"/>
      <c r="AB53" s="23"/>
      <c r="AC53" s="23"/>
      <c r="AD53" s="23"/>
      <c r="AE53" s="23"/>
      <c r="AF53" s="23"/>
      <c r="AG53" s="23"/>
      <c r="AH53" s="23"/>
      <c r="AI53" s="23"/>
      <c r="AJ53" s="23"/>
      <c r="AK53" s="23"/>
      <c r="AL53" s="23"/>
      <c r="AM53" s="23"/>
      <c r="AN53" s="23"/>
      <c r="AO53" s="23"/>
      <c r="AP53" s="23"/>
      <c r="AQ53" s="23"/>
      <c r="AR53" s="23"/>
      <c r="AS53" s="23"/>
      <c r="AT53" s="23"/>
      <c r="AU53" s="23"/>
      <c r="AV53" s="23"/>
      <c r="AW53" s="23"/>
      <c r="AX53" s="23"/>
      <c r="AY53" s="23"/>
      <c r="AZ53" s="23"/>
      <c r="BA53" s="23"/>
      <c r="BB53" s="23"/>
      <c r="BC53" s="23"/>
      <c r="BD53" s="23"/>
      <c r="BE53" s="23"/>
      <c r="BF53" s="23"/>
      <c r="BG53" s="23"/>
      <c r="BH53" s="23"/>
      <c r="BI53" s="12"/>
      <c r="BJ53" s="12"/>
      <c r="BK53" s="12"/>
      <c r="BL53" s="12"/>
      <c r="BM53" s="12"/>
      <c r="BN53" s="12"/>
      <c r="BO53" s="12"/>
      <c r="BP53" s="12"/>
      <c r="BQ53" s="12"/>
      <c r="BR53" s="12"/>
    </row>
    <row r="54" spans="1:70">
      <c r="A54" s="84">
        <v>35</v>
      </c>
      <c r="B54" s="78" t="str">
        <v>HH35</v>
      </c>
      <c r="C54" s="88">
        <f>'Baseline Survey_KPT'!SD37</f>
        <v>2.8333333333333335</v>
      </c>
      <c r="D54" s="88">
        <f>'Baseline Survey_KPT'!SE37</f>
        <v>0</v>
      </c>
      <c r="E54" s="88">
        <f>'Baseline Survey_KPT'!SF37</f>
        <v>0</v>
      </c>
      <c r="F54" s="88">
        <f>'Baseline Survey_KPT'!SG37</f>
        <v>0</v>
      </c>
      <c r="G54" s="80">
        <f t="shared" si="12"/>
        <v>2.8333333333333335</v>
      </c>
      <c r="H54" s="81">
        <f t="shared" si="13"/>
        <v>0</v>
      </c>
      <c r="I54" s="81">
        <f t="shared" si="14"/>
        <v>0</v>
      </c>
      <c r="J54" s="82">
        <f t="shared" si="15"/>
        <v>0</v>
      </c>
      <c r="K54" s="56"/>
      <c r="L54" s="23"/>
      <c r="M54" s="23"/>
      <c r="N54" s="23"/>
      <c r="O54" s="23"/>
      <c r="P54" s="23"/>
      <c r="Q54" s="23"/>
      <c r="R54" s="23"/>
      <c r="S54" s="23"/>
      <c r="T54" s="23"/>
      <c r="U54" s="23"/>
      <c r="V54" s="23"/>
      <c r="W54" s="23"/>
      <c r="X54" s="23"/>
      <c r="Y54" s="23"/>
      <c r="Z54" s="23"/>
      <c r="AA54" s="23"/>
      <c r="AB54" s="23"/>
      <c r="AC54" s="23"/>
      <c r="AD54" s="23"/>
      <c r="AE54" s="23"/>
      <c r="AF54" s="23"/>
      <c r="AG54" s="23"/>
      <c r="AH54" s="23"/>
      <c r="AI54" s="23"/>
      <c r="AJ54" s="23"/>
      <c r="AK54" s="23"/>
      <c r="AL54" s="23"/>
      <c r="AM54" s="23"/>
      <c r="AN54" s="23"/>
      <c r="AO54" s="23"/>
      <c r="AP54" s="23"/>
      <c r="AQ54" s="23"/>
      <c r="AR54" s="23"/>
      <c r="AS54" s="23"/>
      <c r="AT54" s="23"/>
      <c r="AU54" s="23"/>
      <c r="AV54" s="23"/>
      <c r="AW54" s="23"/>
      <c r="AX54" s="23"/>
      <c r="AY54" s="23"/>
      <c r="AZ54" s="23"/>
      <c r="BA54" s="23"/>
      <c r="BB54" s="23"/>
      <c r="BC54" s="23"/>
      <c r="BD54" s="23"/>
      <c r="BE54" s="23"/>
      <c r="BF54" s="23"/>
      <c r="BG54" s="23"/>
      <c r="BH54" s="23"/>
      <c r="BI54" s="12"/>
      <c r="BJ54" s="12"/>
      <c r="BK54" s="12"/>
      <c r="BL54" s="12"/>
      <c r="BM54" s="12"/>
      <c r="BN54" s="12"/>
      <c r="BO54" s="12"/>
      <c r="BP54" s="12"/>
      <c r="BQ54" s="12"/>
      <c r="BR54" s="12"/>
    </row>
    <row r="55" spans="1:70">
      <c r="A55" s="84">
        <v>36</v>
      </c>
      <c r="B55" s="78" t="str">
        <v>HH36</v>
      </c>
      <c r="C55" s="88">
        <f>'Baseline Survey_KPT'!SD38</f>
        <v>2.7983333333333333</v>
      </c>
      <c r="D55" s="88">
        <f>'Baseline Survey_KPT'!SE38</f>
        <v>0</v>
      </c>
      <c r="E55" s="88">
        <f>'Baseline Survey_KPT'!SF38</f>
        <v>0</v>
      </c>
      <c r="F55" s="88">
        <f>'Baseline Survey_KPT'!SG38</f>
        <v>0</v>
      </c>
      <c r="G55" s="80">
        <f t="shared" si="12"/>
        <v>2.7983333333333333</v>
      </c>
      <c r="H55" s="81">
        <f t="shared" si="13"/>
        <v>0</v>
      </c>
      <c r="I55" s="81">
        <f t="shared" si="14"/>
        <v>0</v>
      </c>
      <c r="J55" s="82">
        <f t="shared" si="15"/>
        <v>0</v>
      </c>
      <c r="K55" s="56"/>
      <c r="L55" s="23"/>
      <c r="M55" s="23"/>
      <c r="N55" s="23"/>
      <c r="O55" s="23"/>
      <c r="P55" s="23"/>
      <c r="Q55" s="23"/>
      <c r="R55" s="23"/>
      <c r="S55" s="23"/>
      <c r="T55" s="23"/>
      <c r="U55" s="23"/>
      <c r="V55" s="23"/>
      <c r="W55" s="23"/>
      <c r="X55" s="23"/>
      <c r="Y55" s="23"/>
      <c r="Z55" s="23"/>
      <c r="AA55" s="23"/>
      <c r="AB55" s="23"/>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23"/>
      <c r="BB55" s="23"/>
      <c r="BC55" s="23"/>
      <c r="BD55" s="23"/>
      <c r="BE55" s="23"/>
      <c r="BF55" s="23"/>
      <c r="BG55" s="23"/>
      <c r="BH55" s="23"/>
      <c r="BI55" s="12"/>
      <c r="BJ55" s="12"/>
      <c r="BK55" s="12"/>
      <c r="BL55" s="12"/>
      <c r="BM55" s="12"/>
      <c r="BN55" s="12"/>
      <c r="BO55" s="12"/>
      <c r="BP55" s="12"/>
      <c r="BQ55" s="12"/>
      <c r="BR55" s="12"/>
    </row>
    <row r="56" spans="1:70">
      <c r="A56" s="84">
        <v>37</v>
      </c>
      <c r="B56" s="78" t="str">
        <v>HH37</v>
      </c>
      <c r="C56" s="88">
        <f>'Baseline Survey_KPT'!SD39</f>
        <v>2.8966666666666665</v>
      </c>
      <c r="D56" s="88">
        <f>'Baseline Survey_KPT'!SE39</f>
        <v>0</v>
      </c>
      <c r="E56" s="88">
        <f>'Baseline Survey_KPT'!SF39</f>
        <v>0</v>
      </c>
      <c r="F56" s="88">
        <f>'Baseline Survey_KPT'!SG39</f>
        <v>0</v>
      </c>
      <c r="G56" s="80">
        <f t="shared" si="12"/>
        <v>2.8966666666666665</v>
      </c>
      <c r="H56" s="81">
        <f t="shared" si="13"/>
        <v>0</v>
      </c>
      <c r="I56" s="81">
        <f t="shared" si="14"/>
        <v>0</v>
      </c>
      <c r="J56" s="82">
        <f t="shared" si="15"/>
        <v>0</v>
      </c>
      <c r="K56" s="56"/>
      <c r="L56" s="23"/>
      <c r="M56" s="23"/>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23"/>
      <c r="AM56" s="23"/>
      <c r="AN56" s="23"/>
      <c r="AO56" s="23"/>
      <c r="AP56" s="23"/>
      <c r="AQ56" s="23"/>
      <c r="AR56" s="23"/>
      <c r="AS56" s="23"/>
      <c r="AT56" s="23"/>
      <c r="AU56" s="23"/>
      <c r="AV56" s="23"/>
      <c r="AW56" s="23"/>
      <c r="AX56" s="23"/>
      <c r="AY56" s="23"/>
      <c r="AZ56" s="23"/>
      <c r="BA56" s="23"/>
      <c r="BB56" s="23"/>
      <c r="BC56" s="23"/>
      <c r="BD56" s="23"/>
      <c r="BE56" s="23"/>
      <c r="BF56" s="23"/>
      <c r="BG56" s="23"/>
      <c r="BH56" s="23"/>
      <c r="BI56" s="12"/>
      <c r="BJ56" s="12"/>
      <c r="BK56" s="12"/>
      <c r="BL56" s="12"/>
      <c r="BM56" s="12"/>
      <c r="BN56" s="12"/>
      <c r="BO56" s="12"/>
      <c r="BP56" s="12"/>
      <c r="BQ56" s="12"/>
      <c r="BR56" s="12"/>
    </row>
    <row r="57" spans="1:70">
      <c r="A57" s="84">
        <v>38</v>
      </c>
      <c r="B57" s="78" t="str">
        <v>HH38</v>
      </c>
      <c r="C57" s="88">
        <f>'Baseline Survey_KPT'!SD40</f>
        <v>2.8433333333333333</v>
      </c>
      <c r="D57" s="88">
        <f>'Baseline Survey_KPT'!SE40</f>
        <v>0</v>
      </c>
      <c r="E57" s="88">
        <f>'Baseline Survey_KPT'!SF40</f>
        <v>0</v>
      </c>
      <c r="F57" s="88">
        <f>'Baseline Survey_KPT'!SG40</f>
        <v>0</v>
      </c>
      <c r="G57" s="80">
        <f t="shared" si="12"/>
        <v>2.8433333333333333</v>
      </c>
      <c r="H57" s="81">
        <f t="shared" si="13"/>
        <v>0</v>
      </c>
      <c r="I57" s="81">
        <f t="shared" si="14"/>
        <v>0</v>
      </c>
      <c r="J57" s="82">
        <f t="shared" si="15"/>
        <v>0</v>
      </c>
      <c r="K57" s="56"/>
      <c r="L57" s="23"/>
      <c r="M57" s="23"/>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23"/>
      <c r="AM57" s="23"/>
      <c r="AN57" s="23"/>
      <c r="AO57" s="23"/>
      <c r="AP57" s="23"/>
      <c r="AQ57" s="23"/>
      <c r="AR57" s="23"/>
      <c r="AS57" s="23"/>
      <c r="AT57" s="23"/>
      <c r="AU57" s="23"/>
      <c r="AV57" s="23"/>
      <c r="AW57" s="23"/>
      <c r="AX57" s="23"/>
      <c r="AY57" s="23"/>
      <c r="AZ57" s="23"/>
      <c r="BA57" s="23"/>
      <c r="BB57" s="23"/>
      <c r="BC57" s="23"/>
      <c r="BD57" s="23"/>
      <c r="BE57" s="23"/>
      <c r="BF57" s="23"/>
      <c r="BG57" s="23"/>
      <c r="BH57" s="23"/>
      <c r="BI57" s="12"/>
      <c r="BJ57" s="12"/>
      <c r="BK57" s="12"/>
      <c r="BL57" s="12"/>
      <c r="BM57" s="12"/>
      <c r="BN57" s="12"/>
      <c r="BO57" s="12"/>
      <c r="BP57" s="12"/>
      <c r="BQ57" s="12"/>
      <c r="BR57" s="12"/>
    </row>
    <row r="58" spans="1:70">
      <c r="A58" s="84">
        <v>39</v>
      </c>
      <c r="B58" s="78" t="str">
        <v>HH39</v>
      </c>
      <c r="C58" s="88">
        <f>'Baseline Survey_KPT'!SD41</f>
        <v>2.9016666666666668</v>
      </c>
      <c r="D58" s="88">
        <f>'Baseline Survey_KPT'!SE41</f>
        <v>0</v>
      </c>
      <c r="E58" s="88">
        <f>'Baseline Survey_KPT'!SF41</f>
        <v>0</v>
      </c>
      <c r="F58" s="88">
        <f>'Baseline Survey_KPT'!SG41</f>
        <v>0</v>
      </c>
      <c r="G58" s="80">
        <f t="shared" si="12"/>
        <v>2.9016666666666668</v>
      </c>
      <c r="H58" s="81">
        <f t="shared" si="13"/>
        <v>0</v>
      </c>
      <c r="I58" s="81">
        <f t="shared" si="14"/>
        <v>0</v>
      </c>
      <c r="J58" s="82">
        <f t="shared" si="15"/>
        <v>0</v>
      </c>
      <c r="K58" s="56"/>
      <c r="L58" s="23"/>
      <c r="M58" s="23"/>
      <c r="N58" s="23"/>
      <c r="O58" s="23"/>
      <c r="P58" s="23"/>
      <c r="Q58" s="23"/>
      <c r="R58" s="23"/>
      <c r="S58" s="23"/>
      <c r="T58" s="23"/>
      <c r="U58" s="23"/>
      <c r="V58" s="23"/>
      <c r="W58" s="23"/>
      <c r="X58" s="23"/>
      <c r="Y58" s="23"/>
      <c r="Z58" s="23"/>
      <c r="AA58" s="23"/>
      <c r="AB58" s="23"/>
      <c r="AC58" s="23"/>
      <c r="AD58" s="23"/>
      <c r="AE58" s="23"/>
      <c r="AF58" s="23"/>
      <c r="AG58" s="23"/>
      <c r="AH58" s="23"/>
      <c r="AI58" s="23"/>
      <c r="AJ58" s="23"/>
      <c r="AK58" s="23"/>
      <c r="AL58" s="23"/>
      <c r="AM58" s="23"/>
      <c r="AN58" s="23"/>
      <c r="AO58" s="23"/>
      <c r="AP58" s="23"/>
      <c r="AQ58" s="23"/>
      <c r="AR58" s="23"/>
      <c r="AS58" s="23"/>
      <c r="AT58" s="23"/>
      <c r="AU58" s="23"/>
      <c r="AV58" s="23"/>
      <c r="AW58" s="23"/>
      <c r="AX58" s="23"/>
      <c r="AY58" s="23"/>
      <c r="AZ58" s="23"/>
      <c r="BA58" s="23"/>
      <c r="BB58" s="23"/>
      <c r="BC58" s="23"/>
      <c r="BD58" s="23"/>
      <c r="BE58" s="23"/>
      <c r="BF58" s="23"/>
      <c r="BG58" s="23"/>
      <c r="BH58" s="23"/>
      <c r="BI58" s="12"/>
      <c r="BJ58" s="12"/>
      <c r="BK58" s="12"/>
      <c r="BL58" s="12"/>
      <c r="BM58" s="12"/>
      <c r="BN58" s="12"/>
      <c r="BO58" s="12"/>
      <c r="BP58" s="12"/>
      <c r="BQ58" s="12"/>
      <c r="BR58" s="12"/>
    </row>
    <row r="59" spans="1:70">
      <c r="A59" s="84">
        <v>40</v>
      </c>
      <c r="B59" s="78" t="str">
        <v>HH40</v>
      </c>
      <c r="C59" s="88">
        <f>'Baseline Survey_KPT'!SD42</f>
        <v>2.6650000000000005</v>
      </c>
      <c r="D59" s="88">
        <f>'Baseline Survey_KPT'!SE42</f>
        <v>0</v>
      </c>
      <c r="E59" s="88">
        <f>'Baseline Survey_KPT'!SF42</f>
        <v>0</v>
      </c>
      <c r="F59" s="88">
        <f>'Baseline Survey_KPT'!SG42</f>
        <v>0</v>
      </c>
      <c r="G59" s="80">
        <f t="shared" si="12"/>
        <v>2.6650000000000005</v>
      </c>
      <c r="H59" s="81">
        <f t="shared" si="13"/>
        <v>0</v>
      </c>
      <c r="I59" s="81">
        <f t="shared" si="14"/>
        <v>0</v>
      </c>
      <c r="J59" s="82">
        <f t="shared" si="15"/>
        <v>0</v>
      </c>
      <c r="K59" s="56"/>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12"/>
      <c r="BJ59" s="12"/>
      <c r="BK59" s="12"/>
      <c r="BL59" s="12"/>
      <c r="BM59" s="12"/>
      <c r="BN59" s="12"/>
      <c r="BO59" s="12"/>
      <c r="BP59" s="12"/>
      <c r="BQ59" s="12"/>
      <c r="BR59" s="12"/>
    </row>
    <row r="60" spans="1:70">
      <c r="A60" s="84">
        <v>41</v>
      </c>
      <c r="B60" s="78" t="str">
        <v>HH41</v>
      </c>
      <c r="C60" s="88">
        <f>'Baseline Survey_KPT'!SD43</f>
        <v>2.7650000000000001</v>
      </c>
      <c r="D60" s="88">
        <f>'Baseline Survey_KPT'!SE43</f>
        <v>0</v>
      </c>
      <c r="E60" s="88">
        <f>'Baseline Survey_KPT'!SF43</f>
        <v>0</v>
      </c>
      <c r="F60" s="88">
        <f>'Baseline Survey_KPT'!SG43</f>
        <v>0</v>
      </c>
      <c r="G60" s="80">
        <f t="shared" si="12"/>
        <v>2.7650000000000001</v>
      </c>
      <c r="H60" s="81">
        <f t="shared" si="13"/>
        <v>0</v>
      </c>
      <c r="I60" s="81">
        <f t="shared" si="14"/>
        <v>0</v>
      </c>
      <c r="J60" s="82">
        <f t="shared" si="15"/>
        <v>0</v>
      </c>
      <c r="K60" s="56"/>
      <c r="L60" s="23"/>
      <c r="M60" s="23"/>
      <c r="N60" s="23"/>
      <c r="O60" s="23"/>
      <c r="P60" s="23"/>
      <c r="Q60" s="23"/>
      <c r="R60" s="23"/>
      <c r="S60" s="23"/>
      <c r="T60" s="23"/>
      <c r="U60" s="23"/>
      <c r="V60" s="23"/>
      <c r="W60" s="23"/>
      <c r="X60" s="23"/>
      <c r="Y60" s="23"/>
      <c r="Z60" s="23"/>
      <c r="AA60" s="23"/>
      <c r="AB60" s="23"/>
      <c r="AC60" s="23"/>
      <c r="AD60" s="23"/>
      <c r="AE60" s="23"/>
      <c r="AF60" s="23"/>
      <c r="AG60" s="23"/>
      <c r="AH60" s="23"/>
      <c r="AI60" s="23"/>
      <c r="AJ60" s="23"/>
      <c r="AK60" s="23"/>
      <c r="AL60" s="23"/>
      <c r="AM60" s="23"/>
      <c r="AN60" s="23"/>
      <c r="AO60" s="23"/>
      <c r="AP60" s="23"/>
      <c r="AQ60" s="23"/>
      <c r="AR60" s="23"/>
      <c r="AS60" s="23"/>
      <c r="AT60" s="23"/>
      <c r="AU60" s="23"/>
      <c r="AV60" s="23"/>
      <c r="AW60" s="23"/>
      <c r="AX60" s="23"/>
      <c r="AY60" s="23"/>
      <c r="AZ60" s="23"/>
      <c r="BA60" s="23"/>
      <c r="BB60" s="23"/>
      <c r="BC60" s="23"/>
      <c r="BD60" s="23"/>
      <c r="BE60" s="23"/>
      <c r="BF60" s="23"/>
      <c r="BG60" s="23"/>
      <c r="BH60" s="23"/>
      <c r="BI60" s="12"/>
      <c r="BJ60" s="12"/>
      <c r="BK60" s="12"/>
      <c r="BL60" s="12"/>
      <c r="BM60" s="12"/>
      <c r="BN60" s="12"/>
      <c r="BO60" s="12"/>
      <c r="BP60" s="12"/>
      <c r="BQ60" s="12"/>
      <c r="BR60" s="12"/>
    </row>
    <row r="61" spans="1:70">
      <c r="A61" s="84">
        <v>42</v>
      </c>
      <c r="B61" s="78" t="str">
        <v>HH42</v>
      </c>
      <c r="C61" s="88">
        <f>'Baseline Survey_KPT'!SD44</f>
        <v>2.6316666666666664</v>
      </c>
      <c r="D61" s="88">
        <f>'Baseline Survey_KPT'!SE44</f>
        <v>0</v>
      </c>
      <c r="E61" s="88">
        <f>'Baseline Survey_KPT'!SF44</f>
        <v>0</v>
      </c>
      <c r="F61" s="88">
        <f>'Baseline Survey_KPT'!SG44</f>
        <v>0</v>
      </c>
      <c r="G61" s="80">
        <f t="shared" si="12"/>
        <v>2.6316666666666664</v>
      </c>
      <c r="H61" s="81">
        <f t="shared" si="13"/>
        <v>0</v>
      </c>
      <c r="I61" s="81">
        <f t="shared" si="14"/>
        <v>0</v>
      </c>
      <c r="J61" s="82">
        <f t="shared" si="15"/>
        <v>0</v>
      </c>
      <c r="K61" s="56"/>
      <c r="L61" s="23"/>
      <c r="M61" s="23"/>
      <c r="N61" s="23"/>
      <c r="O61" s="23"/>
      <c r="P61" s="23"/>
      <c r="Q61" s="23"/>
      <c r="R61" s="23"/>
      <c r="S61" s="23"/>
      <c r="T61" s="23"/>
      <c r="U61" s="23"/>
      <c r="V61" s="23"/>
      <c r="W61" s="23"/>
      <c r="X61" s="23"/>
      <c r="Y61" s="23"/>
      <c r="Z61" s="23"/>
      <c r="AA61" s="23"/>
      <c r="AB61" s="23"/>
      <c r="AC61" s="23"/>
      <c r="AD61" s="23"/>
      <c r="AE61" s="23"/>
      <c r="AF61" s="23"/>
      <c r="AG61" s="23"/>
      <c r="AH61" s="23"/>
      <c r="AI61" s="23"/>
      <c r="AJ61" s="23"/>
      <c r="AK61" s="23"/>
      <c r="AL61" s="23"/>
      <c r="AM61" s="23"/>
      <c r="AN61" s="23"/>
      <c r="AO61" s="23"/>
      <c r="AP61" s="23"/>
      <c r="AQ61" s="23"/>
      <c r="AR61" s="23"/>
      <c r="AS61" s="23"/>
      <c r="AT61" s="23"/>
      <c r="AU61" s="23"/>
      <c r="AV61" s="23"/>
      <c r="AW61" s="23"/>
      <c r="AX61" s="23"/>
      <c r="AY61" s="23"/>
      <c r="AZ61" s="23"/>
      <c r="BA61" s="23"/>
      <c r="BB61" s="23"/>
      <c r="BC61" s="23"/>
      <c r="BD61" s="23"/>
      <c r="BE61" s="23"/>
      <c r="BF61" s="23"/>
      <c r="BG61" s="23"/>
      <c r="BH61" s="23"/>
      <c r="BI61" s="12"/>
      <c r="BJ61" s="12"/>
      <c r="BK61" s="12"/>
      <c r="BL61" s="12"/>
      <c r="BM61" s="12"/>
      <c r="BN61" s="12"/>
      <c r="BO61" s="12"/>
      <c r="BP61" s="12"/>
      <c r="BQ61" s="12"/>
      <c r="BR61" s="12"/>
    </row>
    <row r="62" spans="1:70">
      <c r="A62" s="84">
        <v>43</v>
      </c>
      <c r="B62" s="78" t="str">
        <v>HH43</v>
      </c>
      <c r="C62" s="88">
        <f>'Baseline Survey_KPT'!SD45</f>
        <v>2.8816666666666664</v>
      </c>
      <c r="D62" s="88">
        <f>'Baseline Survey_KPT'!SE45</f>
        <v>0</v>
      </c>
      <c r="E62" s="88">
        <f>'Baseline Survey_KPT'!SF45</f>
        <v>0</v>
      </c>
      <c r="F62" s="88">
        <f>'Baseline Survey_KPT'!SG45</f>
        <v>0</v>
      </c>
      <c r="G62" s="80">
        <f t="shared" si="12"/>
        <v>2.8816666666666664</v>
      </c>
      <c r="H62" s="81">
        <f t="shared" si="13"/>
        <v>0</v>
      </c>
      <c r="I62" s="81">
        <f t="shared" si="14"/>
        <v>0</v>
      </c>
      <c r="J62" s="82">
        <f t="shared" si="15"/>
        <v>0</v>
      </c>
      <c r="K62" s="56"/>
      <c r="L62" s="23"/>
      <c r="M62" s="23"/>
      <c r="N62" s="23"/>
      <c r="O62" s="23"/>
      <c r="P62" s="23"/>
      <c r="Q62" s="23"/>
      <c r="R62" s="23"/>
      <c r="S62" s="23"/>
      <c r="T62" s="23"/>
      <c r="U62" s="23"/>
      <c r="V62" s="23"/>
      <c r="W62" s="23"/>
      <c r="X62" s="23"/>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c r="BA62" s="23"/>
      <c r="BB62" s="23"/>
      <c r="BC62" s="23"/>
      <c r="BD62" s="23"/>
      <c r="BE62" s="23"/>
      <c r="BF62" s="23"/>
      <c r="BG62" s="23"/>
      <c r="BH62" s="23"/>
      <c r="BI62" s="12"/>
      <c r="BJ62" s="12"/>
      <c r="BK62" s="12"/>
      <c r="BL62" s="12"/>
      <c r="BM62" s="12"/>
      <c r="BN62" s="12"/>
      <c r="BO62" s="12"/>
      <c r="BP62" s="12"/>
      <c r="BQ62" s="12"/>
      <c r="BR62" s="12"/>
    </row>
    <row r="63" spans="1:70">
      <c r="A63" s="84">
        <v>44</v>
      </c>
      <c r="B63" s="78" t="str">
        <v>HH44</v>
      </c>
      <c r="C63" s="88">
        <f>'Baseline Survey_KPT'!SD46</f>
        <v>2.7283333333333331</v>
      </c>
      <c r="D63" s="88">
        <f>'Baseline Survey_KPT'!SE46</f>
        <v>0</v>
      </c>
      <c r="E63" s="88">
        <f>'Baseline Survey_KPT'!SF46</f>
        <v>0.70000000000000051</v>
      </c>
      <c r="F63" s="88">
        <f>'Baseline Survey_KPT'!SG46</f>
        <v>0</v>
      </c>
      <c r="G63" s="80">
        <f t="shared" si="12"/>
        <v>2.7283333333333331</v>
      </c>
      <c r="H63" s="81">
        <f t="shared" si="13"/>
        <v>0</v>
      </c>
      <c r="I63" s="81" t="str">
        <f t="shared" si="14"/>
        <v>Outlier</v>
      </c>
      <c r="J63" s="82">
        <f t="shared" si="15"/>
        <v>0</v>
      </c>
      <c r="K63" s="56"/>
      <c r="L63" s="23"/>
      <c r="M63" s="23"/>
      <c r="N63" s="23"/>
      <c r="O63" s="23"/>
      <c r="P63" s="23"/>
      <c r="Q63" s="23"/>
      <c r="R63" s="23"/>
      <c r="S63" s="23"/>
      <c r="T63" s="23"/>
      <c r="U63" s="23"/>
      <c r="V63" s="23"/>
      <c r="W63" s="23"/>
      <c r="X63" s="23"/>
      <c r="Y63" s="23"/>
      <c r="Z63" s="23"/>
      <c r="AA63" s="23"/>
      <c r="AB63" s="23"/>
      <c r="AC63" s="23"/>
      <c r="AD63" s="23"/>
      <c r="AE63" s="23"/>
      <c r="AF63" s="23"/>
      <c r="AG63" s="23"/>
      <c r="AH63" s="23"/>
      <c r="AI63" s="23"/>
      <c r="AJ63" s="23"/>
      <c r="AK63" s="23"/>
      <c r="AL63" s="23"/>
      <c r="AM63" s="23"/>
      <c r="AN63" s="23"/>
      <c r="AO63" s="23"/>
      <c r="AP63" s="23"/>
      <c r="AQ63" s="23"/>
      <c r="AR63" s="23"/>
      <c r="AS63" s="23"/>
      <c r="AT63" s="23"/>
      <c r="AU63" s="23"/>
      <c r="AV63" s="23"/>
      <c r="AW63" s="23"/>
      <c r="AX63" s="23"/>
      <c r="AY63" s="23"/>
      <c r="AZ63" s="23"/>
      <c r="BA63" s="23"/>
      <c r="BB63" s="23"/>
      <c r="BC63" s="23"/>
      <c r="BD63" s="23"/>
      <c r="BE63" s="23"/>
      <c r="BF63" s="23"/>
      <c r="BG63" s="23"/>
      <c r="BH63" s="23"/>
      <c r="BI63" s="12"/>
      <c r="BJ63" s="12"/>
      <c r="BK63" s="12"/>
      <c r="BL63" s="12"/>
      <c r="BM63" s="12"/>
      <c r="BN63" s="12"/>
      <c r="BO63" s="12"/>
      <c r="BP63" s="12"/>
      <c r="BQ63" s="12"/>
      <c r="BR63" s="12"/>
    </row>
    <row r="64" spans="1:70">
      <c r="A64" s="84">
        <v>45</v>
      </c>
      <c r="B64" s="78" t="str">
        <v>HH45</v>
      </c>
      <c r="C64" s="88">
        <f>'Baseline Survey_KPT'!SD47</f>
        <v>2.9266666666666663</v>
      </c>
      <c r="D64" s="88">
        <f>'Baseline Survey_KPT'!SE47</f>
        <v>0</v>
      </c>
      <c r="E64" s="88">
        <f>'Baseline Survey_KPT'!SF47</f>
        <v>0</v>
      </c>
      <c r="F64" s="88">
        <f>'Baseline Survey_KPT'!SG47</f>
        <v>0</v>
      </c>
      <c r="G64" s="80">
        <f t="shared" si="12"/>
        <v>2.9266666666666663</v>
      </c>
      <c r="H64" s="81">
        <f t="shared" si="13"/>
        <v>0</v>
      </c>
      <c r="I64" s="81">
        <f t="shared" si="14"/>
        <v>0</v>
      </c>
      <c r="J64" s="82">
        <f t="shared" si="15"/>
        <v>0</v>
      </c>
      <c r="K64" s="56"/>
      <c r="L64" s="23"/>
      <c r="M64" s="23"/>
      <c r="N64" s="23"/>
      <c r="O64" s="23"/>
      <c r="P64" s="23"/>
      <c r="Q64" s="23"/>
      <c r="R64" s="23"/>
      <c r="S64" s="23"/>
      <c r="T64" s="23"/>
      <c r="U64" s="23"/>
      <c r="V64" s="23"/>
      <c r="W64" s="23"/>
      <c r="X64" s="23"/>
      <c r="Y64" s="23"/>
      <c r="Z64" s="23"/>
      <c r="AA64" s="23"/>
      <c r="AB64" s="23"/>
      <c r="AC64" s="23"/>
      <c r="AD64" s="23"/>
      <c r="AE64" s="23"/>
      <c r="AF64" s="23"/>
      <c r="AG64" s="23"/>
      <c r="AH64" s="23"/>
      <c r="AI64" s="23"/>
      <c r="AJ64" s="23"/>
      <c r="AK64" s="23"/>
      <c r="AL64" s="23"/>
      <c r="AM64" s="23"/>
      <c r="AN64" s="23"/>
      <c r="AO64" s="23"/>
      <c r="AP64" s="23"/>
      <c r="AQ64" s="23"/>
      <c r="AR64" s="23"/>
      <c r="AS64" s="23"/>
      <c r="AT64" s="23"/>
      <c r="AU64" s="23"/>
      <c r="AV64" s="23"/>
      <c r="AW64" s="23"/>
      <c r="AX64" s="23"/>
      <c r="AY64" s="23"/>
      <c r="AZ64" s="23"/>
      <c r="BA64" s="23"/>
      <c r="BB64" s="23"/>
      <c r="BC64" s="23"/>
      <c r="BD64" s="23"/>
      <c r="BE64" s="23"/>
      <c r="BF64" s="23"/>
      <c r="BG64" s="23"/>
      <c r="BH64" s="23"/>
      <c r="BI64" s="12"/>
      <c r="BJ64" s="12"/>
      <c r="BK64" s="12"/>
      <c r="BL64" s="12"/>
      <c r="BM64" s="12"/>
      <c r="BN64" s="12"/>
      <c r="BO64" s="12"/>
      <c r="BP64" s="12"/>
      <c r="BQ64" s="12"/>
      <c r="BR64" s="12"/>
    </row>
    <row r="65" spans="1:70">
      <c r="A65" s="84">
        <v>46</v>
      </c>
      <c r="B65" s="78" t="str">
        <v>HH46</v>
      </c>
      <c r="C65" s="88">
        <f>'Baseline Survey_KPT'!SD48</f>
        <v>2.8216666666666668</v>
      </c>
      <c r="D65" s="88">
        <f>'Baseline Survey_KPT'!SE48</f>
        <v>0</v>
      </c>
      <c r="E65" s="88">
        <f>'Baseline Survey_KPT'!SF48</f>
        <v>0</v>
      </c>
      <c r="F65" s="88">
        <f>'Baseline Survey_KPT'!SG48</f>
        <v>0</v>
      </c>
      <c r="G65" s="80">
        <f t="shared" si="12"/>
        <v>2.8216666666666668</v>
      </c>
      <c r="H65" s="81">
        <f t="shared" si="13"/>
        <v>0</v>
      </c>
      <c r="I65" s="81">
        <f t="shared" si="14"/>
        <v>0</v>
      </c>
      <c r="J65" s="82">
        <f t="shared" si="15"/>
        <v>0</v>
      </c>
      <c r="K65" s="56"/>
      <c r="L65" s="23"/>
      <c r="M65" s="23"/>
      <c r="N65" s="23"/>
      <c r="O65" s="23"/>
      <c r="P65" s="23"/>
      <c r="Q65" s="23"/>
      <c r="R65" s="23"/>
      <c r="S65" s="23"/>
      <c r="T65" s="23"/>
      <c r="U65" s="23"/>
      <c r="V65" s="23"/>
      <c r="W65" s="23"/>
      <c r="X65" s="23"/>
      <c r="Y65" s="23"/>
      <c r="Z65" s="23"/>
      <c r="AA65" s="23"/>
      <c r="AB65" s="23"/>
      <c r="AC65" s="23"/>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23"/>
      <c r="BB65" s="23"/>
      <c r="BC65" s="23"/>
      <c r="BD65" s="23"/>
      <c r="BE65" s="23"/>
      <c r="BF65" s="23"/>
      <c r="BG65" s="23"/>
      <c r="BH65" s="23"/>
      <c r="BI65" s="12"/>
      <c r="BJ65" s="12"/>
      <c r="BK65" s="12"/>
      <c r="BL65" s="12"/>
      <c r="BM65" s="12"/>
      <c r="BN65" s="12"/>
      <c r="BO65" s="12"/>
      <c r="BP65" s="12"/>
      <c r="BQ65" s="12"/>
      <c r="BR65" s="12"/>
    </row>
    <row r="66" spans="1:70">
      <c r="A66" s="84">
        <v>47</v>
      </c>
      <c r="B66" s="78" t="str">
        <v>HH47</v>
      </c>
      <c r="C66" s="88">
        <f>'Baseline Survey_KPT'!SD49</f>
        <v>2.8433333333333337</v>
      </c>
      <c r="D66" s="88">
        <f>'Baseline Survey_KPT'!SE49</f>
        <v>0</v>
      </c>
      <c r="E66" s="88">
        <f>'Baseline Survey_KPT'!SF49</f>
        <v>0</v>
      </c>
      <c r="F66" s="88">
        <f>'Baseline Survey_KPT'!SG49</f>
        <v>0</v>
      </c>
      <c r="G66" s="80">
        <f t="shared" si="12"/>
        <v>2.8433333333333337</v>
      </c>
      <c r="H66" s="81">
        <f t="shared" si="13"/>
        <v>0</v>
      </c>
      <c r="I66" s="81">
        <f t="shared" si="14"/>
        <v>0</v>
      </c>
      <c r="J66" s="82">
        <f t="shared" si="15"/>
        <v>0</v>
      </c>
      <c r="K66" s="56"/>
      <c r="L66" s="23"/>
      <c r="M66" s="23"/>
      <c r="N66" s="23"/>
      <c r="O66" s="23"/>
      <c r="P66" s="23"/>
      <c r="Q66" s="23"/>
      <c r="R66" s="23"/>
      <c r="S66" s="23"/>
      <c r="T66" s="23"/>
      <c r="U66" s="23"/>
      <c r="V66" s="23"/>
      <c r="W66" s="23"/>
      <c r="X66" s="23"/>
      <c r="Y66" s="23"/>
      <c r="Z66" s="23"/>
      <c r="AA66" s="23"/>
      <c r="AB66" s="23"/>
      <c r="AC66" s="23"/>
      <c r="AD66" s="23"/>
      <c r="AE66" s="23"/>
      <c r="AF66" s="23"/>
      <c r="AG66" s="23"/>
      <c r="AH66" s="23"/>
      <c r="AI66" s="23"/>
      <c r="AJ66" s="23"/>
      <c r="AK66" s="23"/>
      <c r="AL66" s="23"/>
      <c r="AM66" s="23"/>
      <c r="AN66" s="23"/>
      <c r="AO66" s="23"/>
      <c r="AP66" s="23"/>
      <c r="AQ66" s="23"/>
      <c r="AR66" s="23"/>
      <c r="AS66" s="23"/>
      <c r="AT66" s="23"/>
      <c r="AU66" s="23"/>
      <c r="AV66" s="23"/>
      <c r="AW66" s="23"/>
      <c r="AX66" s="23"/>
      <c r="AY66" s="23"/>
      <c r="AZ66" s="23"/>
      <c r="BA66" s="23"/>
      <c r="BB66" s="23"/>
      <c r="BC66" s="23"/>
      <c r="BD66" s="23"/>
      <c r="BE66" s="23"/>
      <c r="BF66" s="23"/>
      <c r="BG66" s="23"/>
      <c r="BH66" s="23"/>
      <c r="BI66" s="12"/>
      <c r="BJ66" s="12"/>
      <c r="BK66" s="12"/>
      <c r="BL66" s="12"/>
      <c r="BM66" s="12"/>
      <c r="BN66" s="12"/>
      <c r="BO66" s="12"/>
      <c r="BP66" s="12"/>
      <c r="BQ66" s="12"/>
      <c r="BR66" s="12"/>
    </row>
    <row r="67" spans="1:70">
      <c r="A67" s="84">
        <v>48</v>
      </c>
      <c r="B67" s="78" t="str">
        <v>HH48</v>
      </c>
      <c r="C67" s="88">
        <f>'Baseline Survey_KPT'!SD50</f>
        <v>2.8583333333333329</v>
      </c>
      <c r="D67" s="88">
        <f>'Baseline Survey_KPT'!SE50</f>
        <v>0</v>
      </c>
      <c r="E67" s="88">
        <f>'Baseline Survey_KPT'!SF50</f>
        <v>0</v>
      </c>
      <c r="F67" s="88">
        <f>'Baseline Survey_KPT'!SG50</f>
        <v>0</v>
      </c>
      <c r="G67" s="80">
        <f t="shared" si="12"/>
        <v>2.8583333333333329</v>
      </c>
      <c r="H67" s="81">
        <f t="shared" si="13"/>
        <v>0</v>
      </c>
      <c r="I67" s="81">
        <f t="shared" si="14"/>
        <v>0</v>
      </c>
      <c r="J67" s="82">
        <f t="shared" si="15"/>
        <v>0</v>
      </c>
      <c r="K67" s="56"/>
      <c r="L67" s="23"/>
      <c r="M67" s="23"/>
      <c r="N67" s="23"/>
      <c r="O67" s="23"/>
      <c r="P67" s="23"/>
      <c r="Q67" s="23"/>
      <c r="R67" s="23"/>
      <c r="S67" s="23"/>
      <c r="T67" s="23"/>
      <c r="U67" s="23"/>
      <c r="V67" s="23"/>
      <c r="W67" s="23"/>
      <c r="X67" s="23"/>
      <c r="Y67" s="23"/>
      <c r="Z67" s="23"/>
      <c r="AA67" s="23"/>
      <c r="AB67" s="23"/>
      <c r="AC67" s="23"/>
      <c r="AD67" s="23"/>
      <c r="AE67" s="23"/>
      <c r="AF67" s="23"/>
      <c r="AG67" s="23"/>
      <c r="AH67" s="23"/>
      <c r="AI67" s="23"/>
      <c r="AJ67" s="23"/>
      <c r="AK67" s="23"/>
      <c r="AL67" s="23"/>
      <c r="AM67" s="23"/>
      <c r="AN67" s="23"/>
      <c r="AO67" s="23"/>
      <c r="AP67" s="23"/>
      <c r="AQ67" s="23"/>
      <c r="AR67" s="23"/>
      <c r="AS67" s="23"/>
      <c r="AT67" s="23"/>
      <c r="AU67" s="23"/>
      <c r="AV67" s="23"/>
      <c r="AW67" s="23"/>
      <c r="AX67" s="23"/>
      <c r="AY67" s="23"/>
      <c r="AZ67" s="23"/>
      <c r="BA67" s="23"/>
      <c r="BB67" s="23"/>
      <c r="BC67" s="23"/>
      <c r="BD67" s="23"/>
      <c r="BE67" s="23"/>
      <c r="BF67" s="23"/>
      <c r="BG67" s="23"/>
      <c r="BH67" s="23"/>
      <c r="BI67" s="12"/>
      <c r="BJ67" s="12"/>
      <c r="BK67" s="12"/>
      <c r="BL67" s="12"/>
      <c r="BM67" s="12"/>
      <c r="BN67" s="12"/>
      <c r="BO67" s="12"/>
      <c r="BP67" s="12"/>
      <c r="BQ67" s="12"/>
      <c r="BR67" s="12"/>
    </row>
    <row r="68" spans="1:70">
      <c r="A68" s="84">
        <v>49</v>
      </c>
      <c r="B68" s="78" t="str">
        <v>HH49</v>
      </c>
      <c r="C68" s="88">
        <f>'Baseline Survey_KPT'!SD51</f>
        <v>2.8233333333333337</v>
      </c>
      <c r="D68" s="88">
        <f>'Baseline Survey_KPT'!SE51</f>
        <v>0</v>
      </c>
      <c r="E68" s="88">
        <f>'Baseline Survey_KPT'!SF51</f>
        <v>0</v>
      </c>
      <c r="F68" s="88">
        <f>'Baseline Survey_KPT'!SG51</f>
        <v>0</v>
      </c>
      <c r="G68" s="80">
        <f t="shared" si="12"/>
        <v>2.8233333333333337</v>
      </c>
      <c r="H68" s="81">
        <f t="shared" si="13"/>
        <v>0</v>
      </c>
      <c r="I68" s="81">
        <f t="shared" si="14"/>
        <v>0</v>
      </c>
      <c r="J68" s="82">
        <f t="shared" si="15"/>
        <v>0</v>
      </c>
      <c r="K68" s="56"/>
      <c r="L68" s="23"/>
      <c r="M68" s="23"/>
      <c r="N68" s="23"/>
      <c r="O68" s="23"/>
      <c r="P68" s="23"/>
      <c r="Q68" s="23"/>
      <c r="R68" s="23"/>
      <c r="S68" s="23"/>
      <c r="T68" s="23"/>
      <c r="U68" s="23"/>
      <c r="V68" s="23"/>
      <c r="W68" s="23"/>
      <c r="X68" s="23"/>
      <c r="Y68" s="23"/>
      <c r="Z68" s="23"/>
      <c r="AA68" s="23"/>
      <c r="AB68" s="23"/>
      <c r="AC68" s="23"/>
      <c r="AD68" s="23"/>
      <c r="AE68" s="23"/>
      <c r="AF68" s="23"/>
      <c r="AG68" s="23"/>
      <c r="AH68" s="23"/>
      <c r="AI68" s="23"/>
      <c r="AJ68" s="23"/>
      <c r="AK68" s="23"/>
      <c r="AL68" s="23"/>
      <c r="AM68" s="23"/>
      <c r="AN68" s="23"/>
      <c r="AO68" s="23"/>
      <c r="AP68" s="23"/>
      <c r="AQ68" s="23"/>
      <c r="AR68" s="23"/>
      <c r="AS68" s="23"/>
      <c r="AT68" s="23"/>
      <c r="AU68" s="23"/>
      <c r="AV68" s="23"/>
      <c r="AW68" s="23"/>
      <c r="AX68" s="23"/>
      <c r="AY68" s="23"/>
      <c r="AZ68" s="23"/>
      <c r="BA68" s="23"/>
      <c r="BB68" s="23"/>
      <c r="BC68" s="23"/>
      <c r="BD68" s="23"/>
      <c r="BE68" s="23"/>
      <c r="BF68" s="23"/>
      <c r="BG68" s="23"/>
      <c r="BH68" s="23"/>
      <c r="BI68" s="12"/>
      <c r="BJ68" s="12"/>
      <c r="BK68" s="12"/>
      <c r="BL68" s="12"/>
      <c r="BM68" s="12"/>
      <c r="BN68" s="12"/>
      <c r="BO68" s="12"/>
      <c r="BP68" s="12"/>
      <c r="BQ68" s="12"/>
      <c r="BR68" s="12"/>
    </row>
    <row r="69" spans="1:70">
      <c r="A69" s="84">
        <v>50</v>
      </c>
      <c r="B69" s="78" t="str">
        <v>HH50</v>
      </c>
      <c r="C69" s="88">
        <f>'Baseline Survey_KPT'!SD52</f>
        <v>2.7966666666666669</v>
      </c>
      <c r="D69" s="88">
        <f>'Baseline Survey_KPT'!SE52</f>
        <v>0</v>
      </c>
      <c r="E69" s="88">
        <f>'Baseline Survey_KPT'!SF52</f>
        <v>0</v>
      </c>
      <c r="F69" s="88">
        <f>'Baseline Survey_KPT'!SG52</f>
        <v>0</v>
      </c>
      <c r="G69" s="80">
        <f t="shared" si="12"/>
        <v>2.7966666666666669</v>
      </c>
      <c r="H69" s="81">
        <f t="shared" si="13"/>
        <v>0</v>
      </c>
      <c r="I69" s="81">
        <f t="shared" si="14"/>
        <v>0</v>
      </c>
      <c r="J69" s="82">
        <f t="shared" si="15"/>
        <v>0</v>
      </c>
      <c r="K69" s="56"/>
      <c r="L69" s="23"/>
      <c r="M69" s="23"/>
      <c r="N69" s="23"/>
      <c r="O69" s="23"/>
      <c r="P69" s="23"/>
      <c r="Q69" s="23"/>
      <c r="R69" s="23"/>
      <c r="S69" s="23"/>
      <c r="T69" s="23"/>
      <c r="U69" s="23"/>
      <c r="V69" s="23"/>
      <c r="W69" s="23"/>
      <c r="X69" s="23"/>
      <c r="Y69" s="23"/>
      <c r="Z69" s="23"/>
      <c r="AA69" s="23"/>
      <c r="AB69" s="23"/>
      <c r="AC69" s="23"/>
      <c r="AD69" s="23"/>
      <c r="AE69" s="23"/>
      <c r="AF69" s="23"/>
      <c r="AG69" s="23"/>
      <c r="AH69" s="23"/>
      <c r="AI69" s="23"/>
      <c r="AJ69" s="23"/>
      <c r="AK69" s="23"/>
      <c r="AL69" s="23"/>
      <c r="AM69" s="23"/>
      <c r="AN69" s="23"/>
      <c r="AO69" s="23"/>
      <c r="AP69" s="23"/>
      <c r="AQ69" s="23"/>
      <c r="AR69" s="23"/>
      <c r="AS69" s="23"/>
      <c r="AT69" s="23"/>
      <c r="AU69" s="23"/>
      <c r="AV69" s="23"/>
      <c r="AW69" s="23"/>
      <c r="AX69" s="23"/>
      <c r="AY69" s="23"/>
      <c r="AZ69" s="23"/>
      <c r="BA69" s="23"/>
      <c r="BB69" s="23"/>
      <c r="BC69" s="23"/>
      <c r="BD69" s="23"/>
      <c r="BE69" s="23"/>
      <c r="BF69" s="23"/>
      <c r="BG69" s="23"/>
      <c r="BH69" s="23"/>
      <c r="BI69" s="12"/>
      <c r="BJ69" s="12"/>
      <c r="BK69" s="12"/>
      <c r="BL69" s="12"/>
      <c r="BM69" s="12"/>
      <c r="BN69" s="12"/>
      <c r="BO69" s="12"/>
      <c r="BP69" s="12"/>
      <c r="BQ69" s="12"/>
      <c r="BR69" s="12"/>
    </row>
    <row r="70" spans="1:70">
      <c r="A70" s="84">
        <v>51</v>
      </c>
      <c r="B70" s="78" t="str">
        <v>HH51</v>
      </c>
      <c r="C70" s="88">
        <f>'Baseline Survey_KPT'!SD53</f>
        <v>2.7433333333333336</v>
      </c>
      <c r="D70" s="88">
        <f>'Baseline Survey_KPT'!SE53</f>
        <v>0</v>
      </c>
      <c r="E70" s="88">
        <f>'Baseline Survey_KPT'!SF53</f>
        <v>0</v>
      </c>
      <c r="F70" s="88">
        <f>'Baseline Survey_KPT'!SG53</f>
        <v>0</v>
      </c>
      <c r="G70" s="80">
        <f t="shared" si="12"/>
        <v>2.7433333333333336</v>
      </c>
      <c r="H70" s="81">
        <f t="shared" si="13"/>
        <v>0</v>
      </c>
      <c r="I70" s="81">
        <f t="shared" si="14"/>
        <v>0</v>
      </c>
      <c r="J70" s="82">
        <f t="shared" si="15"/>
        <v>0</v>
      </c>
      <c r="K70" s="56"/>
      <c r="L70" s="23"/>
      <c r="M70" s="23"/>
      <c r="N70" s="23"/>
      <c r="O70" s="23"/>
      <c r="P70" s="23"/>
      <c r="Q70" s="23"/>
      <c r="R70" s="23"/>
      <c r="S70" s="23"/>
      <c r="T70" s="23"/>
      <c r="U70" s="23"/>
      <c r="V70" s="23"/>
      <c r="W70" s="23"/>
      <c r="X70" s="23"/>
      <c r="Y70" s="23"/>
      <c r="Z70" s="23"/>
      <c r="AA70" s="23"/>
      <c r="AB70" s="23"/>
      <c r="AC70" s="23"/>
      <c r="AD70" s="23"/>
      <c r="AE70" s="23"/>
      <c r="AF70" s="23"/>
      <c r="AG70" s="23"/>
      <c r="AH70" s="23"/>
      <c r="AI70" s="23"/>
      <c r="AJ70" s="23"/>
      <c r="AK70" s="23"/>
      <c r="AL70" s="23"/>
      <c r="AM70" s="23"/>
      <c r="AN70" s="23"/>
      <c r="AO70" s="23"/>
      <c r="AP70" s="23"/>
      <c r="AQ70" s="23"/>
      <c r="AR70" s="23"/>
      <c r="AS70" s="23"/>
      <c r="AT70" s="23"/>
      <c r="AU70" s="23"/>
      <c r="AV70" s="23"/>
      <c r="AW70" s="23"/>
      <c r="AX70" s="23"/>
      <c r="AY70" s="23"/>
      <c r="AZ70" s="23"/>
      <c r="BA70" s="23"/>
      <c r="BB70" s="23"/>
      <c r="BC70" s="23"/>
      <c r="BD70" s="23"/>
      <c r="BE70" s="23"/>
      <c r="BF70" s="23"/>
      <c r="BG70" s="23"/>
      <c r="BH70" s="23"/>
      <c r="BI70" s="12"/>
      <c r="BJ70" s="12"/>
      <c r="BK70" s="12"/>
      <c r="BL70" s="12"/>
      <c r="BM70" s="12"/>
      <c r="BN70" s="12"/>
      <c r="BO70" s="12"/>
      <c r="BP70" s="12"/>
      <c r="BQ70" s="12"/>
      <c r="BR70" s="12"/>
    </row>
    <row r="71" spans="1:70">
      <c r="A71" s="84">
        <v>52</v>
      </c>
      <c r="B71" s="78" t="str">
        <v>HH52</v>
      </c>
      <c r="C71" s="88">
        <f>'Baseline Survey_KPT'!SD54</f>
        <v>2.7983333333333333</v>
      </c>
      <c r="D71" s="88">
        <f>'Baseline Survey_KPT'!SE54</f>
        <v>0</v>
      </c>
      <c r="E71" s="88">
        <f>'Baseline Survey_KPT'!SF54</f>
        <v>0</v>
      </c>
      <c r="F71" s="88">
        <f>'Baseline Survey_KPT'!SG54</f>
        <v>0</v>
      </c>
      <c r="G71" s="80">
        <f t="shared" si="12"/>
        <v>2.7983333333333333</v>
      </c>
      <c r="H71" s="81">
        <f t="shared" si="13"/>
        <v>0</v>
      </c>
      <c r="I71" s="81">
        <f t="shared" si="14"/>
        <v>0</v>
      </c>
      <c r="J71" s="82">
        <f t="shared" si="15"/>
        <v>0</v>
      </c>
      <c r="K71" s="56"/>
      <c r="L71" s="23"/>
      <c r="M71" s="23"/>
      <c r="N71" s="23"/>
      <c r="O71" s="23"/>
      <c r="P71" s="23"/>
      <c r="Q71" s="23"/>
      <c r="R71" s="23"/>
      <c r="S71" s="23"/>
      <c r="T71" s="23"/>
      <c r="U71" s="23"/>
      <c r="V71" s="23"/>
      <c r="W71" s="23"/>
      <c r="X71" s="23"/>
      <c r="Y71" s="23"/>
      <c r="Z71" s="23"/>
      <c r="AA71" s="23"/>
      <c r="AB71" s="23"/>
      <c r="AC71" s="23"/>
      <c r="AD71" s="23"/>
      <c r="AE71" s="23"/>
      <c r="AF71" s="23"/>
      <c r="AG71" s="23"/>
      <c r="AH71" s="23"/>
      <c r="AI71" s="23"/>
      <c r="AJ71" s="23"/>
      <c r="AK71" s="23"/>
      <c r="AL71" s="23"/>
      <c r="AM71" s="23"/>
      <c r="AN71" s="23"/>
      <c r="AO71" s="23"/>
      <c r="AP71" s="23"/>
      <c r="AQ71" s="23"/>
      <c r="AR71" s="23"/>
      <c r="AS71" s="23"/>
      <c r="AT71" s="23"/>
      <c r="AU71" s="23"/>
      <c r="AV71" s="23"/>
      <c r="AW71" s="23"/>
      <c r="AX71" s="23"/>
      <c r="AY71" s="23"/>
      <c r="AZ71" s="23"/>
      <c r="BA71" s="23"/>
      <c r="BB71" s="23"/>
      <c r="BC71" s="23"/>
      <c r="BD71" s="23"/>
      <c r="BE71" s="23"/>
      <c r="BF71" s="23"/>
      <c r="BG71" s="23"/>
      <c r="BH71" s="23"/>
      <c r="BI71" s="12"/>
      <c r="BJ71" s="12"/>
      <c r="BK71" s="12"/>
      <c r="BL71" s="12"/>
      <c r="BM71" s="12"/>
      <c r="BN71" s="12"/>
      <c r="BO71" s="12"/>
      <c r="BP71" s="12"/>
      <c r="BQ71" s="12"/>
      <c r="BR71" s="12"/>
    </row>
    <row r="72" spans="1:70">
      <c r="A72" s="84">
        <v>53</v>
      </c>
      <c r="B72" s="78" t="str">
        <v>HH53</v>
      </c>
      <c r="C72" s="88">
        <f>'Baseline Survey_KPT'!SD55</f>
        <v>2.6583333333333337</v>
      </c>
      <c r="D72" s="88">
        <f>'Baseline Survey_KPT'!SE55</f>
        <v>0</v>
      </c>
      <c r="E72" s="88">
        <f>'Baseline Survey_KPT'!SF55</f>
        <v>0</v>
      </c>
      <c r="F72" s="88">
        <f>'Baseline Survey_KPT'!SG55</f>
        <v>0</v>
      </c>
      <c r="G72" s="80">
        <f t="shared" si="12"/>
        <v>2.6583333333333337</v>
      </c>
      <c r="H72" s="81">
        <f t="shared" si="13"/>
        <v>0</v>
      </c>
      <c r="I72" s="81">
        <f t="shared" si="14"/>
        <v>0</v>
      </c>
      <c r="J72" s="82">
        <f t="shared" si="15"/>
        <v>0</v>
      </c>
      <c r="K72" s="56"/>
      <c r="L72" s="23"/>
      <c r="M72" s="23"/>
      <c r="N72" s="23"/>
      <c r="O72" s="23"/>
      <c r="P72" s="23"/>
      <c r="Q72" s="23"/>
      <c r="R72" s="23"/>
      <c r="S72" s="23"/>
      <c r="T72" s="23"/>
      <c r="U72" s="23"/>
      <c r="V72" s="23"/>
      <c r="W72" s="23"/>
      <c r="X72" s="23"/>
      <c r="Y72" s="23"/>
      <c r="Z72" s="23"/>
      <c r="AA72" s="23"/>
      <c r="AB72" s="23"/>
      <c r="AC72" s="23"/>
      <c r="AD72" s="23"/>
      <c r="AE72" s="23"/>
      <c r="AF72" s="23"/>
      <c r="AG72" s="23"/>
      <c r="AH72" s="23"/>
      <c r="AI72" s="23"/>
      <c r="AJ72" s="23"/>
      <c r="AK72" s="23"/>
      <c r="AL72" s="23"/>
      <c r="AM72" s="23"/>
      <c r="AN72" s="23"/>
      <c r="AO72" s="23"/>
      <c r="AP72" s="23"/>
      <c r="AQ72" s="23"/>
      <c r="AR72" s="23"/>
      <c r="AS72" s="23"/>
      <c r="AT72" s="23"/>
      <c r="AU72" s="23"/>
      <c r="AV72" s="23"/>
      <c r="AW72" s="23"/>
      <c r="AX72" s="23"/>
      <c r="AY72" s="23"/>
      <c r="AZ72" s="23"/>
      <c r="BA72" s="23"/>
      <c r="BB72" s="23"/>
      <c r="BC72" s="23"/>
      <c r="BD72" s="23"/>
      <c r="BE72" s="23"/>
      <c r="BF72" s="23"/>
      <c r="BG72" s="23"/>
      <c r="BH72" s="23"/>
      <c r="BI72" s="12"/>
      <c r="BJ72" s="12"/>
      <c r="BK72" s="12"/>
      <c r="BL72" s="12"/>
      <c r="BM72" s="12"/>
      <c r="BN72" s="12"/>
      <c r="BO72" s="12"/>
      <c r="BP72" s="12"/>
      <c r="BQ72" s="12"/>
      <c r="BR72" s="12"/>
    </row>
    <row r="73" spans="1:70">
      <c r="A73" s="84">
        <v>54</v>
      </c>
      <c r="B73" s="78" t="str">
        <v>HH54</v>
      </c>
      <c r="C73" s="88">
        <f>'Baseline Survey_KPT'!SD56</f>
        <v>2.8916666666666671</v>
      </c>
      <c r="D73" s="88">
        <f>'Baseline Survey_KPT'!SE56</f>
        <v>0</v>
      </c>
      <c r="E73" s="88">
        <f>'Baseline Survey_KPT'!SF56</f>
        <v>0</v>
      </c>
      <c r="F73" s="88">
        <f>'Baseline Survey_KPT'!SG56</f>
        <v>0</v>
      </c>
      <c r="G73" s="80">
        <f t="shared" si="12"/>
        <v>2.8916666666666671</v>
      </c>
      <c r="H73" s="81">
        <f t="shared" si="13"/>
        <v>0</v>
      </c>
      <c r="I73" s="81">
        <f t="shared" si="14"/>
        <v>0</v>
      </c>
      <c r="J73" s="82">
        <f t="shared" si="15"/>
        <v>0</v>
      </c>
      <c r="K73" s="56"/>
      <c r="L73" s="23"/>
      <c r="M73" s="23"/>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23"/>
      <c r="AM73" s="23"/>
      <c r="AN73" s="23"/>
      <c r="AO73" s="23"/>
      <c r="AP73" s="23"/>
      <c r="AQ73" s="23"/>
      <c r="AR73" s="23"/>
      <c r="AS73" s="23"/>
      <c r="AT73" s="23"/>
      <c r="AU73" s="23"/>
      <c r="AV73" s="23"/>
      <c r="AW73" s="23"/>
      <c r="AX73" s="23"/>
      <c r="AY73" s="23"/>
      <c r="AZ73" s="23"/>
      <c r="BA73" s="23"/>
      <c r="BB73" s="23"/>
      <c r="BC73" s="23"/>
      <c r="BD73" s="23"/>
      <c r="BE73" s="23"/>
      <c r="BF73" s="23"/>
      <c r="BG73" s="23"/>
      <c r="BH73" s="23"/>
      <c r="BI73" s="12"/>
      <c r="BJ73" s="12"/>
      <c r="BK73" s="12"/>
      <c r="BL73" s="12"/>
      <c r="BM73" s="12"/>
      <c r="BN73" s="12"/>
      <c r="BO73" s="12"/>
      <c r="BP73" s="12"/>
      <c r="BQ73" s="12"/>
      <c r="BR73" s="12"/>
    </row>
    <row r="74" spans="1:70">
      <c r="A74" s="84">
        <v>55</v>
      </c>
      <c r="B74" s="78" t="str">
        <v>HH55</v>
      </c>
      <c r="C74" s="88">
        <f>'Baseline Survey_KPT'!SD57</f>
        <v>2.9</v>
      </c>
      <c r="D74" s="88">
        <f>'Baseline Survey_KPT'!SE57</f>
        <v>0</v>
      </c>
      <c r="E74" s="88">
        <f>'Baseline Survey_KPT'!SF57</f>
        <v>0</v>
      </c>
      <c r="F74" s="88">
        <f>'Baseline Survey_KPT'!SG57</f>
        <v>0</v>
      </c>
      <c r="G74" s="80">
        <f t="shared" si="12"/>
        <v>2.9</v>
      </c>
      <c r="H74" s="81">
        <f t="shared" si="13"/>
        <v>0</v>
      </c>
      <c r="I74" s="81">
        <f t="shared" si="14"/>
        <v>0</v>
      </c>
      <c r="J74" s="82">
        <f t="shared" si="15"/>
        <v>0</v>
      </c>
      <c r="K74" s="56"/>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12"/>
      <c r="BJ74" s="12"/>
      <c r="BK74" s="12"/>
      <c r="BL74" s="12"/>
      <c r="BM74" s="12"/>
      <c r="BN74" s="12"/>
      <c r="BO74" s="12"/>
      <c r="BP74" s="12"/>
      <c r="BQ74" s="12"/>
      <c r="BR74" s="12"/>
    </row>
    <row r="75" spans="1:70">
      <c r="A75" s="84">
        <v>56</v>
      </c>
      <c r="B75" s="78" t="str">
        <v>HH56</v>
      </c>
      <c r="C75" s="88">
        <f>'Baseline Survey_KPT'!SD58</f>
        <v>2.8066666666666662</v>
      </c>
      <c r="D75" s="88">
        <f>'Baseline Survey_KPT'!SE58</f>
        <v>0</v>
      </c>
      <c r="E75" s="88">
        <f>'Baseline Survey_KPT'!SF58</f>
        <v>0</v>
      </c>
      <c r="F75" s="88">
        <f>'Baseline Survey_KPT'!SG58</f>
        <v>0</v>
      </c>
      <c r="G75" s="80">
        <f t="shared" si="12"/>
        <v>2.8066666666666662</v>
      </c>
      <c r="H75" s="81">
        <f t="shared" si="13"/>
        <v>0</v>
      </c>
      <c r="I75" s="81">
        <f t="shared" si="14"/>
        <v>0</v>
      </c>
      <c r="J75" s="82">
        <f t="shared" si="15"/>
        <v>0</v>
      </c>
      <c r="K75" s="56"/>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12"/>
      <c r="BJ75" s="12"/>
      <c r="BK75" s="12"/>
      <c r="BL75" s="12"/>
      <c r="BM75" s="12"/>
      <c r="BN75" s="12"/>
      <c r="BO75" s="12"/>
      <c r="BP75" s="12"/>
      <c r="BQ75" s="12"/>
      <c r="BR75" s="12"/>
    </row>
    <row r="76" spans="1:70">
      <c r="A76" s="84">
        <v>57</v>
      </c>
      <c r="B76" s="78" t="str">
        <v>HH57</v>
      </c>
      <c r="C76" s="88">
        <f>'Baseline Survey_KPT'!SD59</f>
        <v>2.8933333333333331</v>
      </c>
      <c r="D76" s="88">
        <f>'Baseline Survey_KPT'!SE59</f>
        <v>0</v>
      </c>
      <c r="E76" s="88">
        <f>'Baseline Survey_KPT'!SF59</f>
        <v>0</v>
      </c>
      <c r="F76" s="88">
        <f>'Baseline Survey_KPT'!SG59</f>
        <v>0</v>
      </c>
      <c r="G76" s="80">
        <f t="shared" si="12"/>
        <v>2.8933333333333331</v>
      </c>
      <c r="H76" s="81">
        <f t="shared" si="13"/>
        <v>0</v>
      </c>
      <c r="I76" s="81">
        <f t="shared" si="14"/>
        <v>0</v>
      </c>
      <c r="J76" s="82">
        <f t="shared" si="15"/>
        <v>0</v>
      </c>
      <c r="K76" s="56"/>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12"/>
      <c r="BJ76" s="12"/>
      <c r="BK76" s="12"/>
      <c r="BL76" s="12"/>
      <c r="BM76" s="12"/>
      <c r="BN76" s="12"/>
      <c r="BO76" s="12"/>
      <c r="BP76" s="12"/>
      <c r="BQ76" s="12"/>
      <c r="BR76" s="12"/>
    </row>
    <row r="77" spans="1:70">
      <c r="A77" s="84">
        <v>58</v>
      </c>
      <c r="B77" s="78" t="str">
        <v>HH58</v>
      </c>
      <c r="C77" s="88">
        <f>'Baseline Survey_KPT'!SD60</f>
        <v>2.6983333333333337</v>
      </c>
      <c r="D77" s="88">
        <f>'Baseline Survey_KPT'!SE60</f>
        <v>0</v>
      </c>
      <c r="E77" s="88">
        <f>'Baseline Survey_KPT'!SF60</f>
        <v>1.0333333333333339</v>
      </c>
      <c r="F77" s="88">
        <f>'Baseline Survey_KPT'!SG60</f>
        <v>0</v>
      </c>
      <c r="G77" s="80">
        <f t="shared" si="12"/>
        <v>2.6983333333333337</v>
      </c>
      <c r="H77" s="81">
        <f t="shared" si="13"/>
        <v>0</v>
      </c>
      <c r="I77" s="81" t="str">
        <f t="shared" si="14"/>
        <v>Outlier</v>
      </c>
      <c r="J77" s="82">
        <f t="shared" si="15"/>
        <v>0</v>
      </c>
      <c r="K77" s="56"/>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c r="AT77" s="23"/>
      <c r="AU77" s="23"/>
      <c r="AV77" s="23"/>
      <c r="AW77" s="23"/>
      <c r="AX77" s="23"/>
      <c r="AY77" s="23"/>
      <c r="AZ77" s="23"/>
      <c r="BA77" s="23"/>
      <c r="BB77" s="23"/>
      <c r="BC77" s="23"/>
      <c r="BD77" s="23"/>
      <c r="BE77" s="23"/>
      <c r="BF77" s="23"/>
      <c r="BG77" s="23"/>
      <c r="BH77" s="23"/>
      <c r="BI77" s="12"/>
      <c r="BJ77" s="12"/>
      <c r="BK77" s="12"/>
      <c r="BL77" s="12"/>
      <c r="BM77" s="12"/>
      <c r="BN77" s="12"/>
      <c r="BO77" s="12"/>
      <c r="BP77" s="12"/>
      <c r="BQ77" s="12"/>
      <c r="BR77" s="12"/>
    </row>
    <row r="78" spans="1:70">
      <c r="A78" s="84">
        <v>59</v>
      </c>
      <c r="B78" s="78" t="str">
        <v>HH59</v>
      </c>
      <c r="C78" s="88">
        <f>'Baseline Survey_KPT'!SD61</f>
        <v>2.8699999999999997</v>
      </c>
      <c r="D78" s="88">
        <f>'Baseline Survey_KPT'!SE61</f>
        <v>0</v>
      </c>
      <c r="E78" s="88">
        <f>'Baseline Survey_KPT'!SF61</f>
        <v>0</v>
      </c>
      <c r="F78" s="88">
        <f>'Baseline Survey_KPT'!SG61</f>
        <v>0</v>
      </c>
      <c r="G78" s="80">
        <f t="shared" si="12"/>
        <v>2.8699999999999997</v>
      </c>
      <c r="H78" s="81">
        <f t="shared" si="13"/>
        <v>0</v>
      </c>
      <c r="I78" s="81">
        <f t="shared" si="14"/>
        <v>0</v>
      </c>
      <c r="J78" s="82">
        <f t="shared" si="15"/>
        <v>0</v>
      </c>
      <c r="K78" s="56"/>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c r="AT78" s="23"/>
      <c r="AU78" s="23"/>
      <c r="AV78" s="23"/>
      <c r="AW78" s="23"/>
      <c r="AX78" s="23"/>
      <c r="AY78" s="23"/>
      <c r="AZ78" s="23"/>
      <c r="BA78" s="23"/>
      <c r="BB78" s="23"/>
      <c r="BC78" s="23"/>
      <c r="BD78" s="23"/>
      <c r="BE78" s="23"/>
      <c r="BF78" s="23"/>
      <c r="BG78" s="23"/>
      <c r="BH78" s="23"/>
      <c r="BI78" s="12"/>
      <c r="BJ78" s="12"/>
      <c r="BK78" s="12"/>
      <c r="BL78" s="12"/>
      <c r="BM78" s="12"/>
      <c r="BN78" s="12"/>
      <c r="BO78" s="12"/>
      <c r="BP78" s="12"/>
      <c r="BQ78" s="12"/>
      <c r="BR78" s="12"/>
    </row>
    <row r="79" spans="1:70">
      <c r="A79" s="84">
        <v>60</v>
      </c>
      <c r="B79" s="78" t="str">
        <v>HH60</v>
      </c>
      <c r="C79" s="88">
        <f>'Baseline Survey_KPT'!SD62</f>
        <v>2.8966666666666665</v>
      </c>
      <c r="D79" s="88">
        <f>'Baseline Survey_KPT'!SE62</f>
        <v>0</v>
      </c>
      <c r="E79" s="88">
        <f>'Baseline Survey_KPT'!SF62</f>
        <v>0</v>
      </c>
      <c r="F79" s="88">
        <f>'Baseline Survey_KPT'!SG62</f>
        <v>0</v>
      </c>
      <c r="G79" s="80">
        <f t="shared" si="12"/>
        <v>2.8966666666666665</v>
      </c>
      <c r="H79" s="81">
        <f t="shared" si="13"/>
        <v>0</v>
      </c>
      <c r="I79" s="81">
        <f t="shared" si="14"/>
        <v>0</v>
      </c>
      <c r="J79" s="82">
        <f t="shared" si="15"/>
        <v>0</v>
      </c>
      <c r="K79" s="56"/>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c r="AT79" s="23"/>
      <c r="AU79" s="23"/>
      <c r="AV79" s="23"/>
      <c r="AW79" s="23"/>
      <c r="AX79" s="23"/>
      <c r="AY79" s="23"/>
      <c r="AZ79" s="23"/>
      <c r="BA79" s="23"/>
      <c r="BB79" s="23"/>
      <c r="BC79" s="23"/>
      <c r="BD79" s="23"/>
      <c r="BE79" s="23"/>
      <c r="BF79" s="23"/>
      <c r="BG79" s="23"/>
      <c r="BH79" s="23"/>
      <c r="BI79" s="12"/>
      <c r="BJ79" s="12"/>
      <c r="BK79" s="12"/>
      <c r="BL79" s="12"/>
      <c r="BM79" s="12"/>
      <c r="BN79" s="12"/>
      <c r="BO79" s="12"/>
      <c r="BP79" s="12"/>
      <c r="BQ79" s="12"/>
      <c r="BR79" s="12"/>
    </row>
    <row r="80" spans="1:70">
      <c r="A80" s="84">
        <v>61</v>
      </c>
      <c r="B80" s="78" t="str">
        <v>HH61</v>
      </c>
      <c r="C80" s="88">
        <f>'Baseline Survey_KPT'!SD63</f>
        <v>2.601666666666667</v>
      </c>
      <c r="D80" s="88">
        <f>'Baseline Survey_KPT'!SE63</f>
        <v>0</v>
      </c>
      <c r="E80" s="88">
        <f>'Baseline Survey_KPT'!SF63</f>
        <v>0</v>
      </c>
      <c r="F80" s="88">
        <f>'Baseline Survey_KPT'!SG63</f>
        <v>0</v>
      </c>
      <c r="G80" s="80">
        <f t="shared" si="12"/>
        <v>2.601666666666667</v>
      </c>
      <c r="H80" s="81">
        <f t="shared" si="13"/>
        <v>0</v>
      </c>
      <c r="I80" s="81">
        <f t="shared" si="14"/>
        <v>0</v>
      </c>
      <c r="J80" s="82">
        <f t="shared" si="15"/>
        <v>0</v>
      </c>
      <c r="K80" s="56"/>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23"/>
      <c r="BB80" s="23"/>
      <c r="BC80" s="23"/>
      <c r="BD80" s="23"/>
      <c r="BE80" s="23"/>
      <c r="BF80" s="23"/>
      <c r="BG80" s="23"/>
      <c r="BH80" s="23"/>
      <c r="BI80" s="12"/>
      <c r="BJ80" s="12"/>
      <c r="BK80" s="12"/>
      <c r="BL80" s="12"/>
      <c r="BM80" s="12"/>
      <c r="BN80" s="12"/>
      <c r="BO80" s="12"/>
      <c r="BP80" s="12"/>
      <c r="BQ80" s="12"/>
      <c r="BR80" s="12"/>
    </row>
    <row r="81" spans="1:70">
      <c r="A81" s="84">
        <v>62</v>
      </c>
      <c r="B81" s="78" t="str">
        <v>HH62</v>
      </c>
      <c r="C81" s="88">
        <f>'Baseline Survey_KPT'!SD64</f>
        <v>2.8649999999999998</v>
      </c>
      <c r="D81" s="88">
        <f>'Baseline Survey_KPT'!SE64</f>
        <v>0</v>
      </c>
      <c r="E81" s="88">
        <f>'Baseline Survey_KPT'!SF64</f>
        <v>0</v>
      </c>
      <c r="F81" s="88">
        <f>'Baseline Survey_KPT'!SG64</f>
        <v>0</v>
      </c>
      <c r="G81" s="80">
        <f t="shared" si="12"/>
        <v>2.8649999999999998</v>
      </c>
      <c r="H81" s="81">
        <f t="shared" si="13"/>
        <v>0</v>
      </c>
      <c r="I81" s="81">
        <f t="shared" si="14"/>
        <v>0</v>
      </c>
      <c r="J81" s="82">
        <f t="shared" si="15"/>
        <v>0</v>
      </c>
      <c r="K81" s="56"/>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c r="AT81" s="23"/>
      <c r="AU81" s="23"/>
      <c r="AV81" s="23"/>
      <c r="AW81" s="23"/>
      <c r="AX81" s="23"/>
      <c r="AY81" s="23"/>
      <c r="AZ81" s="23"/>
      <c r="BA81" s="23"/>
      <c r="BB81" s="23"/>
      <c r="BC81" s="23"/>
      <c r="BD81" s="23"/>
      <c r="BE81" s="23"/>
      <c r="BF81" s="23"/>
      <c r="BG81" s="23"/>
      <c r="BH81" s="23"/>
      <c r="BI81" s="12"/>
      <c r="BJ81" s="12"/>
      <c r="BK81" s="12"/>
      <c r="BL81" s="12"/>
      <c r="BM81" s="12"/>
      <c r="BN81" s="12"/>
      <c r="BO81" s="12"/>
      <c r="BP81" s="12"/>
      <c r="BQ81" s="12"/>
      <c r="BR81" s="12"/>
    </row>
    <row r="82" spans="1:70">
      <c r="A82" s="84">
        <v>63</v>
      </c>
      <c r="B82" s="78" t="str">
        <v>HH63</v>
      </c>
      <c r="C82" s="88">
        <f>'Baseline Survey_KPT'!SD65</f>
        <v>2.8183333333333334</v>
      </c>
      <c r="D82" s="88">
        <f>'Baseline Survey_KPT'!SE65</f>
        <v>0</v>
      </c>
      <c r="E82" s="88">
        <f>'Baseline Survey_KPT'!SF65</f>
        <v>0</v>
      </c>
      <c r="F82" s="88">
        <f>'Baseline Survey_KPT'!SG65</f>
        <v>0</v>
      </c>
      <c r="G82" s="80">
        <f t="shared" si="12"/>
        <v>2.8183333333333334</v>
      </c>
      <c r="H82" s="81">
        <f t="shared" si="13"/>
        <v>0</v>
      </c>
      <c r="I82" s="81">
        <f t="shared" si="14"/>
        <v>0</v>
      </c>
      <c r="J82" s="82">
        <f t="shared" si="15"/>
        <v>0</v>
      </c>
      <c r="K82" s="56"/>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12"/>
      <c r="BJ82" s="12"/>
      <c r="BK82" s="12"/>
      <c r="BL82" s="12"/>
      <c r="BM82" s="12"/>
      <c r="BN82" s="12"/>
      <c r="BO82" s="12"/>
      <c r="BP82" s="12"/>
      <c r="BQ82" s="12"/>
      <c r="BR82" s="12"/>
    </row>
    <row r="83" spans="1:70">
      <c r="A83" s="84">
        <v>64</v>
      </c>
      <c r="B83" s="78" t="str">
        <v>HH64</v>
      </c>
      <c r="C83" s="88">
        <f>'Baseline Survey_KPT'!SD66</f>
        <v>2.7316666666666669</v>
      </c>
      <c r="D83" s="88">
        <f>'Baseline Survey_KPT'!SE66</f>
        <v>0</v>
      </c>
      <c r="E83" s="88">
        <f>'Baseline Survey_KPT'!SF66</f>
        <v>0</v>
      </c>
      <c r="F83" s="88">
        <f>'Baseline Survey_KPT'!SG66</f>
        <v>0</v>
      </c>
      <c r="G83" s="80">
        <f t="shared" si="12"/>
        <v>2.7316666666666669</v>
      </c>
      <c r="H83" s="81">
        <f t="shared" si="13"/>
        <v>0</v>
      </c>
      <c r="I83" s="81">
        <f t="shared" si="14"/>
        <v>0</v>
      </c>
      <c r="J83" s="82">
        <f t="shared" si="15"/>
        <v>0</v>
      </c>
      <c r="K83" s="56"/>
      <c r="L83" s="23"/>
      <c r="M83" s="23"/>
      <c r="N83" s="23"/>
      <c r="O83" s="23"/>
      <c r="P83" s="23"/>
      <c r="Q83" s="23"/>
      <c r="R83" s="23"/>
      <c r="S83" s="23"/>
      <c r="T83" s="23"/>
      <c r="U83" s="23"/>
      <c r="V83" s="23"/>
      <c r="W83" s="23"/>
      <c r="X83" s="23"/>
      <c r="Y83" s="23"/>
      <c r="Z83" s="23"/>
      <c r="AA83" s="23"/>
      <c r="AB83" s="23"/>
      <c r="AC83" s="23"/>
      <c r="AD83" s="23"/>
      <c r="AE83" s="23"/>
      <c r="AF83" s="23"/>
      <c r="AG83" s="23"/>
      <c r="AH83" s="23"/>
      <c r="AI83" s="23"/>
      <c r="AJ83" s="23"/>
      <c r="AK83" s="23"/>
      <c r="AL83" s="23"/>
      <c r="AM83" s="23"/>
      <c r="AN83" s="23"/>
      <c r="AO83" s="23"/>
      <c r="AP83" s="23"/>
      <c r="AQ83" s="23"/>
      <c r="AR83" s="23"/>
      <c r="AS83" s="23"/>
      <c r="AT83" s="23"/>
      <c r="AU83" s="23"/>
      <c r="AV83" s="23"/>
      <c r="AW83" s="23"/>
      <c r="AX83" s="23"/>
      <c r="AY83" s="23"/>
      <c r="AZ83" s="23"/>
      <c r="BA83" s="23"/>
      <c r="BB83" s="23"/>
      <c r="BC83" s="23"/>
      <c r="BD83" s="23"/>
      <c r="BE83" s="23"/>
      <c r="BF83" s="23"/>
      <c r="BG83" s="23"/>
      <c r="BH83" s="23"/>
      <c r="BI83" s="12"/>
      <c r="BJ83" s="12"/>
      <c r="BK83" s="12"/>
      <c r="BL83" s="12"/>
      <c r="BM83" s="12"/>
      <c r="BN83" s="12"/>
      <c r="BO83" s="12"/>
      <c r="BP83" s="12"/>
      <c r="BQ83" s="12"/>
      <c r="BR83" s="12"/>
    </row>
    <row r="84" spans="1:70">
      <c r="A84" s="84">
        <v>65</v>
      </c>
      <c r="B84" s="78" t="str">
        <v>HH65</v>
      </c>
      <c r="C84" s="88">
        <f>'Baseline Survey_KPT'!SD67</f>
        <v>2.8366666666666673</v>
      </c>
      <c r="D84" s="88">
        <f>'Baseline Survey_KPT'!SE67</f>
        <v>0</v>
      </c>
      <c r="E84" s="88">
        <f>'Baseline Survey_KPT'!SF67</f>
        <v>0</v>
      </c>
      <c r="F84" s="88">
        <f>'Baseline Survey_KPT'!SG67</f>
        <v>0</v>
      </c>
      <c r="G84" s="80">
        <f t="shared" ref="G84:G115" si="16">IF(LEN($B84)&gt;0, IF(C84&lt;&gt;0,IF((OR(C84&gt;=E$11, C84&lt;=E$12)), "Outlier",C84), "0"),"")</f>
        <v>2.8366666666666673</v>
      </c>
      <c r="H84" s="81">
        <f t="shared" ref="H84:H115" si="17">IF(LEN($B84)&gt;0, IF(D84&lt;&gt;0,IF((OR(D84&gt;=F$11, D84&lt;=F$12)), "Outlier",D84), 0),"")</f>
        <v>0</v>
      </c>
      <c r="I84" s="81">
        <f t="shared" ref="I84:I115" si="18">IF(LEN($B84)&gt;0, IF(E84&lt;&gt;0,IF((OR(E84&gt;=G$11, E84&lt;=G$12)), "Outlier",E84), 0),"")</f>
        <v>0</v>
      </c>
      <c r="J84" s="82">
        <f t="shared" ref="J84:J115" si="19">IF(LEN($B84)&gt;0, IF(F84&lt;&gt;0,IF((OR(F84&gt;=H$11, F84&lt;=H$12)), "Outlier",F84), 0),"")</f>
        <v>0</v>
      </c>
      <c r="K84" s="56"/>
      <c r="L84" s="23"/>
      <c r="M84" s="23"/>
      <c r="N84" s="23"/>
      <c r="O84" s="23"/>
      <c r="P84" s="23"/>
      <c r="Q84" s="23"/>
      <c r="R84" s="23"/>
      <c r="S84" s="23"/>
      <c r="T84" s="23"/>
      <c r="U84" s="23"/>
      <c r="V84" s="23"/>
      <c r="W84" s="23"/>
      <c r="X84" s="23"/>
      <c r="Y84" s="23"/>
      <c r="Z84" s="23"/>
      <c r="AA84" s="23"/>
      <c r="AB84" s="23"/>
      <c r="AC84" s="23"/>
      <c r="AD84" s="23"/>
      <c r="AE84" s="23"/>
      <c r="AF84" s="23"/>
      <c r="AG84" s="23"/>
      <c r="AH84" s="23"/>
      <c r="AI84" s="23"/>
      <c r="AJ84" s="23"/>
      <c r="AK84" s="23"/>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12"/>
      <c r="BJ84" s="12"/>
      <c r="BK84" s="12"/>
      <c r="BL84" s="12"/>
      <c r="BM84" s="12"/>
      <c r="BN84" s="12"/>
      <c r="BO84" s="12"/>
      <c r="BP84" s="12"/>
      <c r="BQ84" s="12"/>
      <c r="BR84" s="12"/>
    </row>
    <row r="85" spans="1:70">
      <c r="A85" s="84">
        <v>66</v>
      </c>
      <c r="B85" s="78" t="str">
        <v>HH66</v>
      </c>
      <c r="C85" s="88">
        <f>'Baseline Survey_KPT'!SD68</f>
        <v>2.84</v>
      </c>
      <c r="D85" s="88">
        <f>'Baseline Survey_KPT'!SE68</f>
        <v>0</v>
      </c>
      <c r="E85" s="88">
        <f>'Baseline Survey_KPT'!SF68</f>
        <v>0</v>
      </c>
      <c r="F85" s="88">
        <f>'Baseline Survey_KPT'!SG68</f>
        <v>0</v>
      </c>
      <c r="G85" s="80">
        <f t="shared" si="16"/>
        <v>2.84</v>
      </c>
      <c r="H85" s="81">
        <f t="shared" si="17"/>
        <v>0</v>
      </c>
      <c r="I85" s="81">
        <f t="shared" si="18"/>
        <v>0</v>
      </c>
      <c r="J85" s="82">
        <f t="shared" si="19"/>
        <v>0</v>
      </c>
      <c r="K85" s="56"/>
      <c r="L85" s="23"/>
      <c r="M85" s="23"/>
      <c r="N85" s="23"/>
      <c r="O85" s="23"/>
      <c r="P85" s="23"/>
      <c r="Q85" s="23"/>
      <c r="R85" s="23"/>
      <c r="S85" s="23"/>
      <c r="T85" s="23"/>
      <c r="U85" s="23"/>
      <c r="V85" s="23"/>
      <c r="W85" s="23"/>
      <c r="X85" s="23"/>
      <c r="Y85" s="23"/>
      <c r="Z85" s="23"/>
      <c r="AA85" s="23"/>
      <c r="AB85" s="23"/>
      <c r="AC85" s="23"/>
      <c r="AD85" s="23"/>
      <c r="AE85" s="23"/>
      <c r="AF85" s="23"/>
      <c r="AG85" s="23"/>
      <c r="AH85" s="23"/>
      <c r="AI85" s="23"/>
      <c r="AJ85" s="23"/>
      <c r="AK85" s="23"/>
      <c r="AL85" s="23"/>
      <c r="AM85" s="23"/>
      <c r="AN85" s="23"/>
      <c r="AO85" s="23"/>
      <c r="AP85" s="23"/>
      <c r="AQ85" s="23"/>
      <c r="AR85" s="23"/>
      <c r="AS85" s="23"/>
      <c r="AT85" s="23"/>
      <c r="AU85" s="23"/>
      <c r="AV85" s="23"/>
      <c r="AW85" s="23"/>
      <c r="AX85" s="23"/>
      <c r="AY85" s="23"/>
      <c r="AZ85" s="23"/>
      <c r="BA85" s="23"/>
      <c r="BB85" s="23"/>
      <c r="BC85" s="23"/>
      <c r="BD85" s="23"/>
      <c r="BE85" s="23"/>
      <c r="BF85" s="23"/>
      <c r="BG85" s="23"/>
      <c r="BH85" s="23"/>
      <c r="BI85" s="12"/>
      <c r="BJ85" s="12"/>
      <c r="BK85" s="12"/>
      <c r="BL85" s="12"/>
      <c r="BM85" s="12"/>
      <c r="BN85" s="12"/>
      <c r="BO85" s="12"/>
      <c r="BP85" s="12"/>
      <c r="BQ85" s="12"/>
      <c r="BR85" s="12"/>
    </row>
    <row r="86" spans="1:70">
      <c r="A86" s="84">
        <v>67</v>
      </c>
      <c r="B86" s="78" t="str">
        <v>HH67</v>
      </c>
      <c r="C86" s="88">
        <f>'Baseline Survey_KPT'!SD69</f>
        <v>2.61</v>
      </c>
      <c r="D86" s="88">
        <f>'Baseline Survey_KPT'!SE69</f>
        <v>0</v>
      </c>
      <c r="E86" s="88">
        <f>'Baseline Survey_KPT'!SF69</f>
        <v>0</v>
      </c>
      <c r="F86" s="88">
        <f>'Baseline Survey_KPT'!SG69</f>
        <v>0</v>
      </c>
      <c r="G86" s="80">
        <f t="shared" si="16"/>
        <v>2.61</v>
      </c>
      <c r="H86" s="81">
        <f t="shared" si="17"/>
        <v>0</v>
      </c>
      <c r="I86" s="81">
        <f t="shared" si="18"/>
        <v>0</v>
      </c>
      <c r="J86" s="82">
        <f t="shared" si="19"/>
        <v>0</v>
      </c>
      <c r="K86" s="56"/>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c r="AT86" s="23"/>
      <c r="AU86" s="23"/>
      <c r="AV86" s="23"/>
      <c r="AW86" s="23"/>
      <c r="AX86" s="23"/>
      <c r="AY86" s="23"/>
      <c r="AZ86" s="23"/>
      <c r="BA86" s="23"/>
      <c r="BB86" s="23"/>
      <c r="BC86" s="23"/>
      <c r="BD86" s="23"/>
      <c r="BE86" s="23"/>
      <c r="BF86" s="23"/>
      <c r="BG86" s="23"/>
      <c r="BH86" s="23"/>
      <c r="BI86" s="12"/>
      <c r="BJ86" s="12"/>
      <c r="BK86" s="12"/>
      <c r="BL86" s="12"/>
      <c r="BM86" s="12"/>
      <c r="BN86" s="12"/>
      <c r="BO86" s="12"/>
      <c r="BP86" s="12"/>
      <c r="BQ86" s="12"/>
      <c r="BR86" s="12"/>
    </row>
    <row r="87" spans="1:70">
      <c r="A87" s="84">
        <v>68</v>
      </c>
      <c r="B87" s="78" t="str">
        <v>HH68</v>
      </c>
      <c r="C87" s="88">
        <f>'Baseline Survey_KPT'!SD70</f>
        <v>2.8666666666666671</v>
      </c>
      <c r="D87" s="88">
        <f>'Baseline Survey_KPT'!SE70</f>
        <v>0</v>
      </c>
      <c r="E87" s="88">
        <f>'Baseline Survey_KPT'!SF70</f>
        <v>0</v>
      </c>
      <c r="F87" s="88">
        <f>'Baseline Survey_KPT'!SG70</f>
        <v>0</v>
      </c>
      <c r="G87" s="80">
        <f t="shared" si="16"/>
        <v>2.8666666666666671</v>
      </c>
      <c r="H87" s="81">
        <f t="shared" si="17"/>
        <v>0</v>
      </c>
      <c r="I87" s="81">
        <f t="shared" si="18"/>
        <v>0</v>
      </c>
      <c r="J87" s="82">
        <f t="shared" si="19"/>
        <v>0</v>
      </c>
      <c r="K87" s="56"/>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c r="AT87" s="23"/>
      <c r="AU87" s="23"/>
      <c r="AV87" s="23"/>
      <c r="AW87" s="23"/>
      <c r="AX87" s="23"/>
      <c r="AY87" s="23"/>
      <c r="AZ87" s="23"/>
      <c r="BA87" s="23"/>
      <c r="BB87" s="23"/>
      <c r="BC87" s="23"/>
      <c r="BD87" s="23"/>
      <c r="BE87" s="23"/>
      <c r="BF87" s="23"/>
      <c r="BG87" s="23"/>
      <c r="BH87" s="23"/>
      <c r="BI87" s="12"/>
      <c r="BJ87" s="12"/>
      <c r="BK87" s="12"/>
      <c r="BL87" s="12"/>
      <c r="BM87" s="12"/>
      <c r="BN87" s="12"/>
      <c r="BO87" s="12"/>
      <c r="BP87" s="12"/>
      <c r="BQ87" s="12"/>
      <c r="BR87" s="12"/>
    </row>
    <row r="88" spans="1:70">
      <c r="A88" s="84">
        <v>69</v>
      </c>
      <c r="B88" s="78" t="str">
        <v>HH69</v>
      </c>
      <c r="C88" s="88">
        <f>'Baseline Survey_KPT'!SD71</f>
        <v>2.8433333333333337</v>
      </c>
      <c r="D88" s="88">
        <f>'Baseline Survey_KPT'!SE71</f>
        <v>0</v>
      </c>
      <c r="E88" s="88">
        <f>'Baseline Survey_KPT'!SF71</f>
        <v>0</v>
      </c>
      <c r="F88" s="88">
        <f>'Baseline Survey_KPT'!SG71</f>
        <v>0</v>
      </c>
      <c r="G88" s="80">
        <f t="shared" si="16"/>
        <v>2.8433333333333337</v>
      </c>
      <c r="H88" s="81">
        <f t="shared" si="17"/>
        <v>0</v>
      </c>
      <c r="I88" s="81">
        <f t="shared" si="18"/>
        <v>0</v>
      </c>
      <c r="J88" s="82">
        <f t="shared" si="19"/>
        <v>0</v>
      </c>
      <c r="K88" s="56"/>
      <c r="L88" s="23"/>
      <c r="M88" s="23"/>
      <c r="N88" s="23"/>
      <c r="O88" s="23"/>
      <c r="P88" s="23"/>
      <c r="Q88" s="23"/>
      <c r="R88" s="23"/>
      <c r="S88" s="23"/>
      <c r="T88" s="23"/>
      <c r="U88" s="23"/>
      <c r="V88" s="23"/>
      <c r="W88" s="23"/>
      <c r="X88" s="23"/>
      <c r="Y88" s="23"/>
      <c r="Z88" s="23"/>
      <c r="AA88" s="23"/>
      <c r="AB88" s="23"/>
      <c r="AC88" s="23"/>
      <c r="AD88" s="23"/>
      <c r="AE88" s="23"/>
      <c r="AF88" s="23"/>
      <c r="AG88" s="23"/>
      <c r="AH88" s="23"/>
      <c r="AI88" s="23"/>
      <c r="AJ88" s="23"/>
      <c r="AK88" s="23"/>
      <c r="AL88" s="23"/>
      <c r="AM88" s="23"/>
      <c r="AN88" s="23"/>
      <c r="AO88" s="23"/>
      <c r="AP88" s="23"/>
      <c r="AQ88" s="23"/>
      <c r="AR88" s="23"/>
      <c r="AS88" s="23"/>
      <c r="AT88" s="23"/>
      <c r="AU88" s="23"/>
      <c r="AV88" s="23"/>
      <c r="AW88" s="23"/>
      <c r="AX88" s="23"/>
      <c r="AY88" s="23"/>
      <c r="AZ88" s="23"/>
      <c r="BA88" s="23"/>
      <c r="BB88" s="23"/>
      <c r="BC88" s="23"/>
      <c r="BD88" s="23"/>
      <c r="BE88" s="23"/>
      <c r="BF88" s="23"/>
      <c r="BG88" s="23"/>
      <c r="BH88" s="23"/>
      <c r="BI88" s="12"/>
      <c r="BJ88" s="12"/>
      <c r="BK88" s="12"/>
      <c r="BL88" s="12"/>
      <c r="BM88" s="12"/>
      <c r="BN88" s="12"/>
      <c r="BO88" s="12"/>
      <c r="BP88" s="12"/>
      <c r="BQ88" s="12"/>
      <c r="BR88" s="12"/>
    </row>
    <row r="89" spans="1:70">
      <c r="A89" s="85">
        <v>70</v>
      </c>
      <c r="B89" s="78" t="str">
        <v>HH70</v>
      </c>
      <c r="C89" s="88">
        <f>'Baseline Survey_KPT'!SD72</f>
        <v>2.8983333333333334</v>
      </c>
      <c r="D89" s="88">
        <f>'Baseline Survey_KPT'!SE72</f>
        <v>0</v>
      </c>
      <c r="E89" s="88">
        <f>'Baseline Survey_KPT'!SF72</f>
        <v>0</v>
      </c>
      <c r="F89" s="88">
        <f>'Baseline Survey_KPT'!SG72</f>
        <v>0</v>
      </c>
      <c r="G89" s="80">
        <f t="shared" si="16"/>
        <v>2.8983333333333334</v>
      </c>
      <c r="H89" s="81">
        <f t="shared" si="17"/>
        <v>0</v>
      </c>
      <c r="I89" s="81">
        <f t="shared" si="18"/>
        <v>0</v>
      </c>
      <c r="J89" s="82">
        <f t="shared" si="19"/>
        <v>0</v>
      </c>
      <c r="K89" s="56"/>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23"/>
      <c r="BC89" s="23"/>
      <c r="BD89" s="23"/>
      <c r="BE89" s="23"/>
      <c r="BF89" s="23"/>
      <c r="BG89" s="23"/>
      <c r="BH89" s="23"/>
      <c r="BI89" s="12"/>
      <c r="BJ89" s="12"/>
      <c r="BK89" s="12"/>
      <c r="BL89" s="12"/>
      <c r="BM89" s="12"/>
      <c r="BN89" s="12"/>
      <c r="BO89" s="12"/>
      <c r="BP89" s="12"/>
      <c r="BQ89" s="12"/>
      <c r="BR89" s="12"/>
    </row>
    <row r="90" spans="1:70">
      <c r="A90" s="85">
        <v>71</v>
      </c>
      <c r="B90" s="78" t="str">
        <v>HH71</v>
      </c>
      <c r="C90" s="88">
        <f>'Baseline Survey_KPT'!SD73</f>
        <v>2.8200000000000003</v>
      </c>
      <c r="D90" s="88">
        <f>'Baseline Survey_KPT'!SE73</f>
        <v>0</v>
      </c>
      <c r="E90" s="88">
        <f>'Baseline Survey_KPT'!SF73</f>
        <v>0</v>
      </c>
      <c r="F90" s="88">
        <f>'Baseline Survey_KPT'!SG73</f>
        <v>0</v>
      </c>
      <c r="G90" s="80">
        <f t="shared" si="16"/>
        <v>2.8200000000000003</v>
      </c>
      <c r="H90" s="81">
        <f t="shared" si="17"/>
        <v>0</v>
      </c>
      <c r="I90" s="81">
        <f t="shared" si="18"/>
        <v>0</v>
      </c>
      <c r="J90" s="82">
        <f t="shared" si="19"/>
        <v>0</v>
      </c>
      <c r="K90" s="56"/>
      <c r="L90" s="23"/>
      <c r="M90" s="23"/>
      <c r="N90" s="23"/>
      <c r="O90" s="23"/>
      <c r="P90" s="23"/>
      <c r="Q90" s="23"/>
      <c r="R90" s="23"/>
      <c r="S90" s="23"/>
      <c r="T90" s="23"/>
      <c r="U90" s="23"/>
      <c r="V90" s="23"/>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23"/>
      <c r="BC90" s="23"/>
      <c r="BD90" s="23"/>
      <c r="BE90" s="23"/>
      <c r="BF90" s="23"/>
      <c r="BG90" s="23"/>
      <c r="BH90" s="23"/>
      <c r="BI90" s="12"/>
      <c r="BJ90" s="12"/>
      <c r="BK90" s="12"/>
      <c r="BL90" s="12"/>
      <c r="BM90" s="12"/>
      <c r="BN90" s="12"/>
      <c r="BO90" s="12"/>
      <c r="BP90" s="12"/>
      <c r="BQ90" s="12"/>
      <c r="BR90" s="12"/>
    </row>
    <row r="91" spans="1:70">
      <c r="A91" s="85">
        <v>72</v>
      </c>
      <c r="B91" s="78" t="str">
        <v>HH72</v>
      </c>
      <c r="C91" s="88">
        <f>'Baseline Survey_KPT'!SD74</f>
        <v>2.9</v>
      </c>
      <c r="D91" s="88">
        <f>'Baseline Survey_KPT'!SE74</f>
        <v>0</v>
      </c>
      <c r="E91" s="88">
        <f>'Baseline Survey_KPT'!SF74</f>
        <v>0</v>
      </c>
      <c r="F91" s="88">
        <f>'Baseline Survey_KPT'!SG74</f>
        <v>0</v>
      </c>
      <c r="G91" s="80">
        <f t="shared" si="16"/>
        <v>2.9</v>
      </c>
      <c r="H91" s="81">
        <f t="shared" si="17"/>
        <v>0</v>
      </c>
      <c r="I91" s="81">
        <f t="shared" si="18"/>
        <v>0</v>
      </c>
      <c r="J91" s="82">
        <f t="shared" si="19"/>
        <v>0</v>
      </c>
      <c r="K91" s="56"/>
      <c r="L91" s="23"/>
      <c r="M91" s="23"/>
      <c r="N91" s="23"/>
      <c r="O91" s="23"/>
      <c r="P91" s="23"/>
      <c r="Q91" s="23"/>
      <c r="R91" s="23"/>
      <c r="S91" s="23"/>
      <c r="T91" s="23"/>
      <c r="U91" s="23"/>
      <c r="V91" s="23"/>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23"/>
      <c r="BC91" s="23"/>
      <c r="BD91" s="23"/>
      <c r="BE91" s="23"/>
      <c r="BF91" s="23"/>
      <c r="BG91" s="23"/>
      <c r="BH91" s="23"/>
      <c r="BI91" s="12"/>
      <c r="BJ91" s="12"/>
      <c r="BK91" s="12"/>
      <c r="BL91" s="12"/>
      <c r="BM91" s="12"/>
      <c r="BN91" s="12"/>
      <c r="BO91" s="12"/>
      <c r="BP91" s="12"/>
      <c r="BQ91" s="12"/>
      <c r="BR91" s="12"/>
    </row>
    <row r="92" spans="1:70">
      <c r="A92" s="85">
        <v>73</v>
      </c>
      <c r="B92" s="78" t="str">
        <v>HH73</v>
      </c>
      <c r="C92" s="88">
        <f>'Baseline Survey_KPT'!SD75</f>
        <v>2.7999999999999994</v>
      </c>
      <c r="D92" s="88">
        <f>'Baseline Survey_KPT'!SE75</f>
        <v>0</v>
      </c>
      <c r="E92" s="88">
        <f>'Baseline Survey_KPT'!SF75</f>
        <v>0</v>
      </c>
      <c r="F92" s="88">
        <f>'Baseline Survey_KPT'!SG75</f>
        <v>0</v>
      </c>
      <c r="G92" s="80">
        <f t="shared" si="16"/>
        <v>2.7999999999999994</v>
      </c>
      <c r="H92" s="81">
        <f t="shared" si="17"/>
        <v>0</v>
      </c>
      <c r="I92" s="81">
        <f t="shared" si="18"/>
        <v>0</v>
      </c>
      <c r="J92" s="82">
        <f t="shared" si="19"/>
        <v>0</v>
      </c>
      <c r="K92" s="56"/>
      <c r="L92" s="23"/>
      <c r="M92" s="23"/>
      <c r="N92" s="23"/>
      <c r="O92" s="23"/>
      <c r="P92" s="23"/>
      <c r="Q92" s="23"/>
      <c r="R92" s="23"/>
      <c r="S92" s="23"/>
      <c r="T92" s="23"/>
      <c r="U92" s="23"/>
      <c r="V92" s="23"/>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23"/>
      <c r="BF92" s="23"/>
      <c r="BG92" s="23"/>
      <c r="BH92" s="23"/>
      <c r="BI92" s="12"/>
      <c r="BJ92" s="12"/>
      <c r="BK92" s="12"/>
      <c r="BL92" s="12"/>
      <c r="BM92" s="12"/>
      <c r="BN92" s="12"/>
      <c r="BO92" s="12"/>
      <c r="BP92" s="12"/>
      <c r="BQ92" s="12"/>
      <c r="BR92" s="12"/>
    </row>
    <row r="93" spans="1:70">
      <c r="A93" s="85">
        <v>74</v>
      </c>
      <c r="B93" s="78" t="str">
        <v>HH74</v>
      </c>
      <c r="C93" s="88">
        <f>'Baseline Survey_KPT'!SD76</f>
        <v>2.9483333333333328</v>
      </c>
      <c r="D93" s="88">
        <f>'Baseline Survey_KPT'!SE76</f>
        <v>0</v>
      </c>
      <c r="E93" s="88">
        <f>'Baseline Survey_KPT'!SF76</f>
        <v>0</v>
      </c>
      <c r="F93" s="88">
        <f>'Baseline Survey_KPT'!SG76</f>
        <v>0</v>
      </c>
      <c r="G93" s="80">
        <f t="shared" si="16"/>
        <v>2.9483333333333328</v>
      </c>
      <c r="H93" s="81">
        <f t="shared" si="17"/>
        <v>0</v>
      </c>
      <c r="I93" s="81">
        <f t="shared" si="18"/>
        <v>0</v>
      </c>
      <c r="J93" s="82">
        <f t="shared" si="19"/>
        <v>0</v>
      </c>
      <c r="K93" s="56"/>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c r="AT93" s="23"/>
      <c r="AU93" s="23"/>
      <c r="AV93" s="23"/>
      <c r="AW93" s="23"/>
      <c r="AX93" s="23"/>
      <c r="AY93" s="23"/>
      <c r="AZ93" s="23"/>
      <c r="BA93" s="23"/>
      <c r="BB93" s="23"/>
      <c r="BC93" s="23"/>
      <c r="BD93" s="23"/>
      <c r="BE93" s="23"/>
      <c r="BF93" s="23"/>
      <c r="BG93" s="23"/>
      <c r="BH93" s="23"/>
      <c r="BI93" s="12"/>
      <c r="BJ93" s="12"/>
      <c r="BK93" s="12"/>
      <c r="BL93" s="12"/>
      <c r="BM93" s="12"/>
      <c r="BN93" s="12"/>
      <c r="BO93" s="12"/>
      <c r="BP93" s="12"/>
      <c r="BQ93" s="12"/>
      <c r="BR93" s="12"/>
    </row>
    <row r="94" spans="1:70">
      <c r="A94" s="85">
        <v>75</v>
      </c>
      <c r="B94" s="78" t="str">
        <v>HH75</v>
      </c>
      <c r="C94" s="88">
        <f>'Baseline Survey_KPT'!SD77</f>
        <v>2.8016666666666663</v>
      </c>
      <c r="D94" s="88">
        <f>'Baseline Survey_KPT'!SE77</f>
        <v>0</v>
      </c>
      <c r="E94" s="88">
        <f>'Baseline Survey_KPT'!SF77</f>
        <v>0</v>
      </c>
      <c r="F94" s="88">
        <f>'Baseline Survey_KPT'!SG77</f>
        <v>0</v>
      </c>
      <c r="G94" s="80">
        <f t="shared" si="16"/>
        <v>2.8016666666666663</v>
      </c>
      <c r="H94" s="81">
        <f t="shared" si="17"/>
        <v>0</v>
      </c>
      <c r="I94" s="81">
        <f t="shared" si="18"/>
        <v>0</v>
      </c>
      <c r="J94" s="82">
        <f t="shared" si="19"/>
        <v>0</v>
      </c>
      <c r="K94" s="56"/>
      <c r="L94" s="23"/>
      <c r="M94" s="23"/>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c r="AT94" s="23"/>
      <c r="AU94" s="23"/>
      <c r="AV94" s="23"/>
      <c r="AW94" s="23"/>
      <c r="AX94" s="23"/>
      <c r="AY94" s="23"/>
      <c r="AZ94" s="23"/>
      <c r="BA94" s="23"/>
      <c r="BB94" s="23"/>
      <c r="BC94" s="23"/>
      <c r="BD94" s="23"/>
      <c r="BE94" s="23"/>
      <c r="BF94" s="23"/>
      <c r="BG94" s="23"/>
      <c r="BH94" s="23"/>
      <c r="BI94" s="12"/>
      <c r="BJ94" s="12"/>
      <c r="BK94" s="12"/>
      <c r="BL94" s="12"/>
      <c r="BM94" s="12"/>
      <c r="BN94" s="12"/>
      <c r="BO94" s="12"/>
      <c r="BP94" s="12"/>
      <c r="BQ94" s="12"/>
      <c r="BR94" s="12"/>
    </row>
    <row r="95" spans="1:70">
      <c r="A95" s="85">
        <v>76</v>
      </c>
      <c r="B95" s="78" t="str">
        <v>HH76</v>
      </c>
      <c r="C95" s="88">
        <f>'Baseline Survey_KPT'!SD78</f>
        <v>2.77</v>
      </c>
      <c r="D95" s="88">
        <f>'Baseline Survey_KPT'!SE78</f>
        <v>0</v>
      </c>
      <c r="E95" s="88">
        <f>'Baseline Survey_KPT'!SF78</f>
        <v>0</v>
      </c>
      <c r="F95" s="88">
        <f>'Baseline Survey_KPT'!SG78</f>
        <v>0</v>
      </c>
      <c r="G95" s="80">
        <f t="shared" si="16"/>
        <v>2.77</v>
      </c>
      <c r="H95" s="81">
        <f t="shared" si="17"/>
        <v>0</v>
      </c>
      <c r="I95" s="81">
        <f t="shared" si="18"/>
        <v>0</v>
      </c>
      <c r="J95" s="82">
        <f t="shared" si="19"/>
        <v>0</v>
      </c>
      <c r="K95" s="56"/>
      <c r="L95" s="23"/>
      <c r="M95" s="23"/>
      <c r="N95" s="23"/>
      <c r="O95" s="23"/>
      <c r="P95" s="23"/>
      <c r="Q95" s="23"/>
      <c r="R95" s="23"/>
      <c r="S95" s="23"/>
      <c r="T95" s="23"/>
      <c r="U95" s="23"/>
      <c r="V95" s="23"/>
      <c r="W95" s="23"/>
      <c r="X95" s="23"/>
      <c r="Y95" s="23"/>
      <c r="Z95" s="23"/>
      <c r="AA95" s="23"/>
      <c r="AB95" s="23"/>
      <c r="AC95" s="23"/>
      <c r="AD95" s="23"/>
      <c r="AE95" s="23"/>
      <c r="AF95" s="23"/>
      <c r="AG95" s="23"/>
      <c r="AH95" s="23"/>
      <c r="AI95" s="23"/>
      <c r="AJ95" s="23"/>
      <c r="AK95" s="23"/>
      <c r="AL95" s="23"/>
      <c r="AM95" s="23"/>
      <c r="AN95" s="23"/>
      <c r="AO95" s="23"/>
      <c r="AP95" s="23"/>
      <c r="AQ95" s="23"/>
      <c r="AR95" s="23"/>
      <c r="AS95" s="23"/>
      <c r="AT95" s="23"/>
      <c r="AU95" s="23"/>
      <c r="AV95" s="23"/>
      <c r="AW95" s="23"/>
      <c r="AX95" s="23"/>
      <c r="AY95" s="23"/>
      <c r="AZ95" s="23"/>
      <c r="BA95" s="23"/>
      <c r="BB95" s="23"/>
      <c r="BC95" s="23"/>
      <c r="BD95" s="23"/>
      <c r="BE95" s="23"/>
      <c r="BF95" s="23"/>
      <c r="BG95" s="23"/>
      <c r="BH95" s="23"/>
      <c r="BI95" s="12"/>
      <c r="BJ95" s="12"/>
      <c r="BK95" s="12"/>
      <c r="BL95" s="12"/>
      <c r="BM95" s="12"/>
      <c r="BN95" s="12"/>
      <c r="BO95" s="12"/>
      <c r="BP95" s="12"/>
      <c r="BQ95" s="12"/>
      <c r="BR95" s="12"/>
    </row>
    <row r="96" spans="1:70">
      <c r="A96" s="85">
        <v>77</v>
      </c>
      <c r="B96" s="78" t="str">
        <v>HH77</v>
      </c>
      <c r="C96" s="88">
        <f>'Baseline Survey_KPT'!SD79</f>
        <v>2.8849999999999998</v>
      </c>
      <c r="D96" s="88">
        <f>'Baseline Survey_KPT'!SE79</f>
        <v>0</v>
      </c>
      <c r="E96" s="88">
        <f>'Baseline Survey_KPT'!SF79</f>
        <v>0</v>
      </c>
      <c r="F96" s="88">
        <f>'Baseline Survey_KPT'!SG79</f>
        <v>0</v>
      </c>
      <c r="G96" s="80">
        <f t="shared" si="16"/>
        <v>2.8849999999999998</v>
      </c>
      <c r="H96" s="81">
        <f t="shared" si="17"/>
        <v>0</v>
      </c>
      <c r="I96" s="81">
        <f t="shared" si="18"/>
        <v>0</v>
      </c>
      <c r="J96" s="82">
        <f t="shared" si="19"/>
        <v>0</v>
      </c>
      <c r="K96" s="56"/>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12"/>
      <c r="BJ96" s="12"/>
      <c r="BK96" s="12"/>
      <c r="BL96" s="12"/>
      <c r="BM96" s="12"/>
      <c r="BN96" s="12"/>
      <c r="BO96" s="12"/>
      <c r="BP96" s="12"/>
      <c r="BQ96" s="12"/>
      <c r="BR96" s="12"/>
    </row>
    <row r="97" spans="1:70">
      <c r="A97" s="85">
        <v>78</v>
      </c>
      <c r="B97" s="78" t="str">
        <v>HH78</v>
      </c>
      <c r="C97" s="88">
        <f>'Baseline Survey_KPT'!SD80</f>
        <v>2.8283333333333336</v>
      </c>
      <c r="D97" s="88">
        <f>'Baseline Survey_KPT'!SE80</f>
        <v>0</v>
      </c>
      <c r="E97" s="88">
        <f>'Baseline Survey_KPT'!SF80</f>
        <v>0</v>
      </c>
      <c r="F97" s="88">
        <f>'Baseline Survey_KPT'!SG80</f>
        <v>0</v>
      </c>
      <c r="G97" s="80">
        <f t="shared" si="16"/>
        <v>2.8283333333333336</v>
      </c>
      <c r="H97" s="81">
        <f t="shared" si="17"/>
        <v>0</v>
      </c>
      <c r="I97" s="81">
        <f t="shared" si="18"/>
        <v>0</v>
      </c>
      <c r="J97" s="82">
        <f t="shared" si="19"/>
        <v>0</v>
      </c>
      <c r="K97" s="56"/>
      <c r="L97" s="23"/>
      <c r="M97" s="23"/>
      <c r="N97" s="23"/>
      <c r="O97" s="23"/>
      <c r="P97" s="23"/>
      <c r="Q97" s="23"/>
      <c r="R97" s="23"/>
      <c r="S97" s="23"/>
      <c r="T97" s="23"/>
      <c r="U97" s="23"/>
      <c r="V97" s="23"/>
      <c r="W97" s="23"/>
      <c r="X97" s="23"/>
      <c r="Y97" s="23"/>
      <c r="Z97" s="23"/>
      <c r="AA97" s="23"/>
      <c r="AB97" s="23"/>
      <c r="AC97" s="23"/>
      <c r="AD97" s="23"/>
      <c r="AE97" s="23"/>
      <c r="AF97" s="23"/>
      <c r="AG97" s="23"/>
      <c r="AH97" s="23"/>
      <c r="AI97" s="23"/>
      <c r="AJ97" s="23"/>
      <c r="AK97" s="23"/>
      <c r="AL97" s="23"/>
      <c r="AM97" s="23"/>
      <c r="AN97" s="23"/>
      <c r="AO97" s="23"/>
      <c r="AP97" s="23"/>
      <c r="AQ97" s="23"/>
      <c r="AR97" s="23"/>
      <c r="AS97" s="23"/>
      <c r="AT97" s="23"/>
      <c r="AU97" s="23"/>
      <c r="AV97" s="23"/>
      <c r="AW97" s="23"/>
      <c r="AX97" s="23"/>
      <c r="AY97" s="23"/>
      <c r="AZ97" s="23"/>
      <c r="BA97" s="23"/>
      <c r="BB97" s="23"/>
      <c r="BC97" s="23"/>
      <c r="BD97" s="23"/>
      <c r="BE97" s="23"/>
      <c r="BF97" s="23"/>
      <c r="BG97" s="23"/>
      <c r="BH97" s="23"/>
      <c r="BI97" s="12"/>
      <c r="BJ97" s="12"/>
      <c r="BK97" s="12"/>
      <c r="BL97" s="12"/>
      <c r="BM97" s="12"/>
      <c r="BN97" s="12"/>
      <c r="BO97" s="12"/>
      <c r="BP97" s="12"/>
      <c r="BQ97" s="12"/>
      <c r="BR97" s="12"/>
    </row>
    <row r="98" spans="1:70">
      <c r="A98" s="85">
        <v>79</v>
      </c>
      <c r="B98" s="78" t="str">
        <v>HH79</v>
      </c>
      <c r="C98" s="88">
        <f>'Baseline Survey_KPT'!SD81</f>
        <v>2.8899999999999992</v>
      </c>
      <c r="D98" s="88">
        <f>'Baseline Survey_KPT'!SE81</f>
        <v>0</v>
      </c>
      <c r="E98" s="88">
        <f>'Baseline Survey_KPT'!SF81</f>
        <v>0</v>
      </c>
      <c r="F98" s="88">
        <f>'Baseline Survey_KPT'!SG81</f>
        <v>0</v>
      </c>
      <c r="G98" s="80">
        <f t="shared" si="16"/>
        <v>2.8899999999999992</v>
      </c>
      <c r="H98" s="81">
        <f t="shared" si="17"/>
        <v>0</v>
      </c>
      <c r="I98" s="81">
        <f t="shared" si="18"/>
        <v>0</v>
      </c>
      <c r="J98" s="82">
        <f t="shared" si="19"/>
        <v>0</v>
      </c>
      <c r="K98" s="56"/>
      <c r="L98" s="23"/>
      <c r="M98" s="23"/>
      <c r="N98" s="23"/>
      <c r="O98" s="23"/>
      <c r="P98" s="23"/>
      <c r="Q98" s="23"/>
      <c r="R98" s="23"/>
      <c r="S98" s="23"/>
      <c r="T98" s="23"/>
      <c r="U98" s="23"/>
      <c r="V98" s="23"/>
      <c r="W98" s="23"/>
      <c r="X98" s="23"/>
      <c r="Y98" s="23"/>
      <c r="Z98" s="23"/>
      <c r="AA98" s="23"/>
      <c r="AB98" s="23"/>
      <c r="AC98" s="23"/>
      <c r="AD98" s="23"/>
      <c r="AE98" s="23"/>
      <c r="AF98" s="23"/>
      <c r="AG98" s="23"/>
      <c r="AH98" s="23"/>
      <c r="AI98" s="23"/>
      <c r="AJ98" s="23"/>
      <c r="AK98" s="23"/>
      <c r="AL98" s="23"/>
      <c r="AM98" s="23"/>
      <c r="AN98" s="23"/>
      <c r="AO98" s="23"/>
      <c r="AP98" s="23"/>
      <c r="AQ98" s="23"/>
      <c r="AR98" s="23"/>
      <c r="AS98" s="23"/>
      <c r="AT98" s="23"/>
      <c r="AU98" s="23"/>
      <c r="AV98" s="23"/>
      <c r="AW98" s="23"/>
      <c r="AX98" s="23"/>
      <c r="AY98" s="23"/>
      <c r="AZ98" s="23"/>
      <c r="BA98" s="23"/>
      <c r="BB98" s="23"/>
      <c r="BC98" s="23"/>
      <c r="BD98" s="23"/>
      <c r="BE98" s="23"/>
      <c r="BF98" s="23"/>
      <c r="BG98" s="23"/>
      <c r="BH98" s="23"/>
      <c r="BI98" s="12"/>
      <c r="BJ98" s="12"/>
      <c r="BK98" s="12"/>
      <c r="BL98" s="12"/>
      <c r="BM98" s="12"/>
      <c r="BN98" s="12"/>
      <c r="BO98" s="12"/>
      <c r="BP98" s="12"/>
      <c r="BQ98" s="12"/>
      <c r="BR98" s="12"/>
    </row>
    <row r="99" spans="1:70">
      <c r="A99" s="85">
        <v>80</v>
      </c>
      <c r="B99" s="78" t="str">
        <v>HH80</v>
      </c>
      <c r="C99" s="88">
        <f>'Baseline Survey_KPT'!SD82</f>
        <v>2.8383333333333334</v>
      </c>
      <c r="D99" s="88">
        <f>'Baseline Survey_KPT'!SE82</f>
        <v>0</v>
      </c>
      <c r="E99" s="88">
        <f>'Baseline Survey_KPT'!SF82</f>
        <v>0</v>
      </c>
      <c r="F99" s="88">
        <f>'Baseline Survey_KPT'!SG82</f>
        <v>0</v>
      </c>
      <c r="G99" s="80">
        <f t="shared" si="16"/>
        <v>2.8383333333333334</v>
      </c>
      <c r="H99" s="81">
        <f t="shared" si="17"/>
        <v>0</v>
      </c>
      <c r="I99" s="81">
        <f t="shared" si="18"/>
        <v>0</v>
      </c>
      <c r="J99" s="82">
        <f t="shared" si="19"/>
        <v>0</v>
      </c>
      <c r="K99" s="56"/>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c r="AT99" s="23"/>
      <c r="AU99" s="23"/>
      <c r="AV99" s="23"/>
      <c r="AW99" s="23"/>
      <c r="AX99" s="23"/>
      <c r="AY99" s="23"/>
      <c r="AZ99" s="23"/>
      <c r="BA99" s="23"/>
      <c r="BB99" s="23"/>
      <c r="BC99" s="23"/>
      <c r="BD99" s="23"/>
      <c r="BE99" s="23"/>
      <c r="BF99" s="23"/>
      <c r="BG99" s="23"/>
      <c r="BH99" s="23"/>
      <c r="BI99" s="12"/>
      <c r="BJ99" s="12"/>
      <c r="BK99" s="12"/>
      <c r="BL99" s="12"/>
      <c r="BM99" s="12"/>
      <c r="BN99" s="12"/>
      <c r="BO99" s="12"/>
      <c r="BP99" s="12"/>
      <c r="BQ99" s="12"/>
      <c r="BR99" s="12"/>
    </row>
    <row r="100" spans="1:70">
      <c r="A100" s="85">
        <v>81</v>
      </c>
      <c r="B100" s="78" t="str">
        <v>HH81</v>
      </c>
      <c r="C100" s="88">
        <f>'Baseline Survey_KPT'!SD83</f>
        <v>2.7966666666666669</v>
      </c>
      <c r="D100" s="88">
        <f>'Baseline Survey_KPT'!SE83</f>
        <v>0</v>
      </c>
      <c r="E100" s="88">
        <f>'Baseline Survey_KPT'!SF83</f>
        <v>0</v>
      </c>
      <c r="F100" s="88">
        <f>'Baseline Survey_KPT'!SG83</f>
        <v>0</v>
      </c>
      <c r="G100" s="80">
        <f t="shared" si="16"/>
        <v>2.7966666666666669</v>
      </c>
      <c r="H100" s="81">
        <f t="shared" si="17"/>
        <v>0</v>
      </c>
      <c r="I100" s="81">
        <f t="shared" si="18"/>
        <v>0</v>
      </c>
      <c r="J100" s="82">
        <f t="shared" si="19"/>
        <v>0</v>
      </c>
      <c r="K100" s="56"/>
      <c r="L100" s="23"/>
      <c r="M100" s="23"/>
      <c r="N100" s="23"/>
      <c r="O100" s="23"/>
      <c r="P100" s="23"/>
      <c r="Q100" s="23"/>
      <c r="R100" s="23"/>
      <c r="S100" s="23"/>
      <c r="T100" s="23"/>
      <c r="U100" s="23"/>
      <c r="V100" s="23"/>
      <c r="W100" s="23"/>
      <c r="X100" s="23"/>
      <c r="Y100" s="23"/>
      <c r="Z100" s="23"/>
      <c r="AA100" s="23"/>
      <c r="AB100" s="23"/>
      <c r="AC100" s="23"/>
      <c r="AD100" s="23"/>
      <c r="AE100" s="23"/>
      <c r="AF100" s="23"/>
      <c r="AG100" s="23"/>
      <c r="AH100" s="23"/>
      <c r="AI100" s="23"/>
      <c r="AJ100" s="23"/>
      <c r="AK100" s="23"/>
      <c r="AL100" s="23"/>
      <c r="AM100" s="23"/>
      <c r="AN100" s="23"/>
      <c r="AO100" s="23"/>
      <c r="AP100" s="23"/>
      <c r="AQ100" s="23"/>
      <c r="AR100" s="23"/>
      <c r="AS100" s="23"/>
      <c r="AT100" s="23"/>
      <c r="AU100" s="23"/>
      <c r="AV100" s="23"/>
      <c r="AW100" s="23"/>
      <c r="AX100" s="23"/>
      <c r="AY100" s="23"/>
      <c r="AZ100" s="23"/>
      <c r="BA100" s="23"/>
      <c r="BB100" s="23"/>
      <c r="BC100" s="23"/>
      <c r="BD100" s="23"/>
      <c r="BE100" s="23"/>
      <c r="BF100" s="23"/>
      <c r="BG100" s="23"/>
      <c r="BH100" s="23"/>
      <c r="BI100" s="12"/>
      <c r="BJ100" s="12"/>
      <c r="BK100" s="12"/>
      <c r="BL100" s="12"/>
      <c r="BM100" s="12"/>
      <c r="BN100" s="12"/>
      <c r="BO100" s="12"/>
      <c r="BP100" s="12"/>
      <c r="BQ100" s="12"/>
      <c r="BR100" s="12"/>
    </row>
    <row r="101" spans="1:70">
      <c r="A101" s="85">
        <v>82</v>
      </c>
      <c r="B101" s="78" t="str">
        <v>HH82</v>
      </c>
      <c r="C101" s="88">
        <f>'Baseline Survey_KPT'!SD84</f>
        <v>2.9016666666666673</v>
      </c>
      <c r="D101" s="88">
        <f>'Baseline Survey_KPT'!SE84</f>
        <v>0</v>
      </c>
      <c r="E101" s="88">
        <f>'Baseline Survey_KPT'!SF84</f>
        <v>0</v>
      </c>
      <c r="F101" s="88">
        <f>'Baseline Survey_KPT'!SG84</f>
        <v>0</v>
      </c>
      <c r="G101" s="80">
        <f t="shared" si="16"/>
        <v>2.9016666666666673</v>
      </c>
      <c r="H101" s="81">
        <f t="shared" si="17"/>
        <v>0</v>
      </c>
      <c r="I101" s="81">
        <f t="shared" si="18"/>
        <v>0</v>
      </c>
      <c r="J101" s="82">
        <f t="shared" si="19"/>
        <v>0</v>
      </c>
      <c r="K101" s="56"/>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12"/>
      <c r="BJ101" s="12"/>
      <c r="BK101" s="12"/>
      <c r="BL101" s="12"/>
      <c r="BM101" s="12"/>
      <c r="BN101" s="12"/>
      <c r="BO101" s="12"/>
      <c r="BP101" s="12"/>
      <c r="BQ101" s="12"/>
      <c r="BR101" s="12"/>
    </row>
    <row r="102" spans="1:70">
      <c r="A102" s="85">
        <v>83</v>
      </c>
      <c r="B102" s="78" t="str">
        <v>HH83</v>
      </c>
      <c r="C102" s="88">
        <f>'Baseline Survey_KPT'!SD85</f>
        <v>2.8949999999999996</v>
      </c>
      <c r="D102" s="88">
        <f>'Baseline Survey_KPT'!SE85</f>
        <v>0</v>
      </c>
      <c r="E102" s="88">
        <f>'Baseline Survey_KPT'!SF85</f>
        <v>0</v>
      </c>
      <c r="F102" s="88">
        <f>'Baseline Survey_KPT'!SG85</f>
        <v>0</v>
      </c>
      <c r="G102" s="80">
        <f t="shared" si="16"/>
        <v>2.8949999999999996</v>
      </c>
      <c r="H102" s="81">
        <f t="shared" si="17"/>
        <v>0</v>
      </c>
      <c r="I102" s="81">
        <f t="shared" si="18"/>
        <v>0</v>
      </c>
      <c r="J102" s="82">
        <f t="shared" si="19"/>
        <v>0</v>
      </c>
      <c r="K102" s="56"/>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23"/>
      <c r="AM102" s="23"/>
      <c r="AN102" s="23"/>
      <c r="AO102" s="23"/>
      <c r="AP102" s="23"/>
      <c r="AQ102" s="23"/>
      <c r="AR102" s="23"/>
      <c r="AS102" s="23"/>
      <c r="AT102" s="23"/>
      <c r="AU102" s="23"/>
      <c r="AV102" s="23"/>
      <c r="AW102" s="23"/>
      <c r="AX102" s="23"/>
      <c r="AY102" s="23"/>
      <c r="AZ102" s="23"/>
      <c r="BA102" s="23"/>
      <c r="BB102" s="23"/>
      <c r="BC102" s="23"/>
      <c r="BD102" s="23"/>
      <c r="BE102" s="23"/>
      <c r="BF102" s="23"/>
      <c r="BG102" s="23"/>
      <c r="BH102" s="23"/>
      <c r="BI102" s="12"/>
      <c r="BJ102" s="12"/>
      <c r="BK102" s="12"/>
      <c r="BL102" s="12"/>
      <c r="BM102" s="12"/>
      <c r="BN102" s="12"/>
      <c r="BO102" s="12"/>
      <c r="BP102" s="12"/>
      <c r="BQ102" s="12"/>
      <c r="BR102" s="12"/>
    </row>
    <row r="103" spans="1:70">
      <c r="A103" s="85">
        <v>84</v>
      </c>
      <c r="B103" s="78" t="str">
        <v>HH84</v>
      </c>
      <c r="C103" s="88">
        <f>'Baseline Survey_KPT'!SD86</f>
        <v>2.8983333333333334</v>
      </c>
      <c r="D103" s="88">
        <f>'Baseline Survey_KPT'!SE86</f>
        <v>0</v>
      </c>
      <c r="E103" s="88">
        <f>'Baseline Survey_KPT'!SF86</f>
        <v>0</v>
      </c>
      <c r="F103" s="88">
        <f>'Baseline Survey_KPT'!SG86</f>
        <v>0</v>
      </c>
      <c r="G103" s="80">
        <f t="shared" si="16"/>
        <v>2.8983333333333334</v>
      </c>
      <c r="H103" s="81">
        <f t="shared" si="17"/>
        <v>0</v>
      </c>
      <c r="I103" s="81">
        <f t="shared" si="18"/>
        <v>0</v>
      </c>
      <c r="J103" s="82">
        <f t="shared" si="19"/>
        <v>0</v>
      </c>
      <c r="K103" s="56"/>
      <c r="L103" s="23"/>
      <c r="M103" s="23"/>
      <c r="N103" s="23"/>
      <c r="O103" s="23"/>
      <c r="P103" s="23"/>
      <c r="Q103" s="23"/>
      <c r="R103" s="23"/>
      <c r="S103" s="23"/>
      <c r="T103" s="23"/>
      <c r="U103" s="23"/>
      <c r="V103" s="23"/>
      <c r="W103" s="23"/>
      <c r="X103" s="23"/>
      <c r="Y103" s="23"/>
      <c r="Z103" s="23"/>
      <c r="AA103" s="23"/>
      <c r="AB103" s="23"/>
      <c r="AC103" s="23"/>
      <c r="AD103" s="23"/>
      <c r="AE103" s="23"/>
      <c r="AF103" s="23"/>
      <c r="AG103" s="23"/>
      <c r="AH103" s="23"/>
      <c r="AI103" s="23"/>
      <c r="AJ103" s="23"/>
      <c r="AK103" s="23"/>
      <c r="AL103" s="23"/>
      <c r="AM103" s="23"/>
      <c r="AN103" s="23"/>
      <c r="AO103" s="23"/>
      <c r="AP103" s="23"/>
      <c r="AQ103" s="23"/>
      <c r="AR103" s="23"/>
      <c r="AS103" s="23"/>
      <c r="AT103" s="23"/>
      <c r="AU103" s="23"/>
      <c r="AV103" s="23"/>
      <c r="AW103" s="23"/>
      <c r="AX103" s="23"/>
      <c r="AY103" s="23"/>
      <c r="AZ103" s="23"/>
      <c r="BA103" s="23"/>
      <c r="BB103" s="23"/>
      <c r="BC103" s="23"/>
      <c r="BD103" s="23"/>
      <c r="BE103" s="23"/>
      <c r="BF103" s="23"/>
      <c r="BG103" s="23"/>
      <c r="BH103" s="23"/>
      <c r="BI103" s="12"/>
      <c r="BJ103" s="12"/>
      <c r="BK103" s="12"/>
      <c r="BL103" s="12"/>
      <c r="BM103" s="12"/>
      <c r="BN103" s="12"/>
      <c r="BO103" s="12"/>
      <c r="BP103" s="12"/>
      <c r="BQ103" s="12"/>
      <c r="BR103" s="12"/>
    </row>
    <row r="104" spans="1:70">
      <c r="A104" s="85">
        <v>85</v>
      </c>
      <c r="B104" s="78" t="str">
        <v>HH85</v>
      </c>
      <c r="C104" s="88">
        <f>'Baseline Survey_KPT'!SD87</f>
        <v>2.8266666666666667</v>
      </c>
      <c r="D104" s="88">
        <f>'Baseline Survey_KPT'!SE87</f>
        <v>0</v>
      </c>
      <c r="E104" s="88">
        <f>'Baseline Survey_KPT'!SF87</f>
        <v>0</v>
      </c>
      <c r="F104" s="88">
        <f>'Baseline Survey_KPT'!SG87</f>
        <v>0</v>
      </c>
      <c r="G104" s="80">
        <f t="shared" si="16"/>
        <v>2.8266666666666667</v>
      </c>
      <c r="H104" s="81">
        <f t="shared" si="17"/>
        <v>0</v>
      </c>
      <c r="I104" s="81">
        <f t="shared" si="18"/>
        <v>0</v>
      </c>
      <c r="J104" s="82">
        <f t="shared" si="19"/>
        <v>0</v>
      </c>
      <c r="K104" s="56"/>
      <c r="L104" s="23"/>
      <c r="M104" s="23"/>
      <c r="N104" s="23"/>
      <c r="O104" s="23"/>
      <c r="P104" s="23"/>
      <c r="Q104" s="23"/>
      <c r="R104" s="23"/>
      <c r="S104" s="23"/>
      <c r="T104" s="23"/>
      <c r="U104" s="23"/>
      <c r="V104" s="23"/>
      <c r="W104" s="23"/>
      <c r="X104" s="23"/>
      <c r="Y104" s="23"/>
      <c r="Z104" s="23"/>
      <c r="AA104" s="23"/>
      <c r="AB104" s="23"/>
      <c r="AC104" s="23"/>
      <c r="AD104" s="23"/>
      <c r="AE104" s="23"/>
      <c r="AF104" s="23"/>
      <c r="AG104" s="23"/>
      <c r="AH104" s="23"/>
      <c r="AI104" s="23"/>
      <c r="AJ104" s="23"/>
      <c r="AK104" s="23"/>
      <c r="AL104" s="23"/>
      <c r="AM104" s="23"/>
      <c r="AN104" s="23"/>
      <c r="AO104" s="23"/>
      <c r="AP104" s="23"/>
      <c r="AQ104" s="23"/>
      <c r="AR104" s="23"/>
      <c r="AS104" s="23"/>
      <c r="AT104" s="23"/>
      <c r="AU104" s="23"/>
      <c r="AV104" s="23"/>
      <c r="AW104" s="23"/>
      <c r="AX104" s="23"/>
      <c r="AY104" s="23"/>
      <c r="AZ104" s="23"/>
      <c r="BA104" s="23"/>
      <c r="BB104" s="23"/>
      <c r="BC104" s="23"/>
      <c r="BD104" s="23"/>
      <c r="BE104" s="23"/>
      <c r="BF104" s="23"/>
      <c r="BG104" s="23"/>
      <c r="BH104" s="23"/>
      <c r="BI104" s="12"/>
      <c r="BJ104" s="12"/>
      <c r="BK104" s="12"/>
      <c r="BL104" s="12"/>
      <c r="BM104" s="12"/>
      <c r="BN104" s="12"/>
      <c r="BO104" s="12"/>
      <c r="BP104" s="12"/>
      <c r="BQ104" s="12"/>
      <c r="BR104" s="12"/>
    </row>
    <row r="105" spans="1:70">
      <c r="A105" s="85">
        <v>86</v>
      </c>
      <c r="B105" s="78" t="str">
        <v>HH86</v>
      </c>
      <c r="C105" s="88">
        <f>'Baseline Survey_KPT'!SD88</f>
        <v>2.6316666666666664</v>
      </c>
      <c r="D105" s="88">
        <f>'Baseline Survey_KPT'!SE88</f>
        <v>0</v>
      </c>
      <c r="E105" s="88">
        <f>'Baseline Survey_KPT'!SF88</f>
        <v>0</v>
      </c>
      <c r="F105" s="88">
        <f>'Baseline Survey_KPT'!SG88</f>
        <v>0</v>
      </c>
      <c r="G105" s="80">
        <f t="shared" si="16"/>
        <v>2.6316666666666664</v>
      </c>
      <c r="H105" s="81">
        <f t="shared" si="17"/>
        <v>0</v>
      </c>
      <c r="I105" s="81">
        <f t="shared" si="18"/>
        <v>0</v>
      </c>
      <c r="J105" s="82">
        <f t="shared" si="19"/>
        <v>0</v>
      </c>
      <c r="K105" s="56"/>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12"/>
      <c r="BJ105" s="12"/>
      <c r="BK105" s="12"/>
      <c r="BL105" s="12"/>
      <c r="BM105" s="12"/>
      <c r="BN105" s="12"/>
      <c r="BO105" s="12"/>
      <c r="BP105" s="12"/>
      <c r="BQ105" s="12"/>
      <c r="BR105" s="12"/>
    </row>
    <row r="106" spans="1:70">
      <c r="A106" s="85">
        <v>87</v>
      </c>
      <c r="B106" s="78" t="str">
        <v>HH87</v>
      </c>
      <c r="C106" s="88">
        <f>'Baseline Survey_KPT'!SD89</f>
        <v>2.9266666666666672</v>
      </c>
      <c r="D106" s="88">
        <f>'Baseline Survey_KPT'!SE89</f>
        <v>0</v>
      </c>
      <c r="E106" s="88">
        <f>'Baseline Survey_KPT'!SF89</f>
        <v>0</v>
      </c>
      <c r="F106" s="88">
        <f>'Baseline Survey_KPT'!SG89</f>
        <v>0</v>
      </c>
      <c r="G106" s="80">
        <f t="shared" si="16"/>
        <v>2.9266666666666672</v>
      </c>
      <c r="H106" s="81">
        <f t="shared" si="17"/>
        <v>0</v>
      </c>
      <c r="I106" s="81">
        <f t="shared" si="18"/>
        <v>0</v>
      </c>
      <c r="J106" s="82">
        <f t="shared" si="19"/>
        <v>0</v>
      </c>
      <c r="K106" s="56"/>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12"/>
      <c r="BJ106" s="12"/>
      <c r="BK106" s="12"/>
      <c r="BL106" s="12"/>
      <c r="BM106" s="12"/>
      <c r="BN106" s="12"/>
      <c r="BO106" s="12"/>
      <c r="BP106" s="12"/>
      <c r="BQ106" s="12"/>
      <c r="BR106" s="12"/>
    </row>
    <row r="107" spans="1:70">
      <c r="A107" s="85">
        <v>88</v>
      </c>
      <c r="B107" s="78" t="str">
        <v>HH88</v>
      </c>
      <c r="C107" s="88">
        <f>'Baseline Survey_KPT'!SD90</f>
        <v>2.7950000000000004</v>
      </c>
      <c r="D107" s="88">
        <f>'Baseline Survey_KPT'!SE90</f>
        <v>0</v>
      </c>
      <c r="E107" s="88">
        <f>'Baseline Survey_KPT'!SF90</f>
        <v>0.54999999999999949</v>
      </c>
      <c r="F107" s="88">
        <f>'Baseline Survey_KPT'!SG90</f>
        <v>0</v>
      </c>
      <c r="G107" s="80">
        <f t="shared" si="16"/>
        <v>2.7950000000000004</v>
      </c>
      <c r="H107" s="81">
        <f t="shared" si="17"/>
        <v>0</v>
      </c>
      <c r="I107" s="81" t="str">
        <f t="shared" si="18"/>
        <v>Outlier</v>
      </c>
      <c r="J107" s="82">
        <f t="shared" si="19"/>
        <v>0</v>
      </c>
      <c r="K107" s="56"/>
      <c r="L107" s="23"/>
      <c r="M107" s="23"/>
      <c r="N107" s="23"/>
      <c r="O107" s="23"/>
      <c r="P107" s="23"/>
      <c r="Q107" s="23"/>
      <c r="R107" s="23"/>
      <c r="S107" s="23"/>
      <c r="T107" s="23"/>
      <c r="U107" s="23"/>
      <c r="V107" s="23"/>
      <c r="W107" s="23"/>
      <c r="X107" s="23"/>
      <c r="Y107" s="23"/>
      <c r="Z107" s="23"/>
      <c r="AA107" s="23"/>
      <c r="AB107" s="23"/>
      <c r="AC107" s="23"/>
      <c r="AD107" s="23"/>
      <c r="AE107" s="23"/>
      <c r="AF107" s="23"/>
      <c r="AG107" s="23"/>
      <c r="AH107" s="23"/>
      <c r="AI107" s="23"/>
      <c r="AJ107" s="23"/>
      <c r="AK107" s="23"/>
      <c r="AL107" s="23"/>
      <c r="AM107" s="23"/>
      <c r="AN107" s="23"/>
      <c r="AO107" s="23"/>
      <c r="AP107" s="23"/>
      <c r="AQ107" s="23"/>
      <c r="AR107" s="23"/>
      <c r="AS107" s="23"/>
      <c r="AT107" s="23"/>
      <c r="AU107" s="23"/>
      <c r="AV107" s="23"/>
      <c r="AW107" s="23"/>
      <c r="AX107" s="23"/>
      <c r="AY107" s="23"/>
      <c r="AZ107" s="23"/>
      <c r="BA107" s="23"/>
      <c r="BB107" s="23"/>
      <c r="BC107" s="23"/>
      <c r="BD107" s="23"/>
      <c r="BE107" s="23"/>
      <c r="BF107" s="23"/>
      <c r="BG107" s="23"/>
      <c r="BH107" s="23"/>
      <c r="BI107" s="12"/>
      <c r="BJ107" s="12"/>
      <c r="BK107" s="12"/>
      <c r="BL107" s="12"/>
      <c r="BM107" s="12"/>
      <c r="BN107" s="12"/>
      <c r="BO107" s="12"/>
      <c r="BP107" s="12"/>
      <c r="BQ107" s="12"/>
      <c r="BR107" s="12"/>
    </row>
    <row r="108" spans="1:70">
      <c r="A108" s="85">
        <v>89</v>
      </c>
      <c r="B108" s="78" t="str">
        <v>HH89</v>
      </c>
      <c r="C108" s="88">
        <f>'Baseline Survey_KPT'!SD91</f>
        <v>2.7416666666666667</v>
      </c>
      <c r="D108" s="88">
        <f>'Baseline Survey_KPT'!SE91</f>
        <v>0</v>
      </c>
      <c r="E108" s="88">
        <f>'Baseline Survey_KPT'!SF91</f>
        <v>0.53333333333333266</v>
      </c>
      <c r="F108" s="88">
        <f>'Baseline Survey_KPT'!SG91</f>
        <v>0</v>
      </c>
      <c r="G108" s="80">
        <f t="shared" si="16"/>
        <v>2.7416666666666667</v>
      </c>
      <c r="H108" s="81">
        <f t="shared" si="17"/>
        <v>0</v>
      </c>
      <c r="I108" s="81" t="str">
        <f t="shared" si="18"/>
        <v>Outlier</v>
      </c>
      <c r="J108" s="82">
        <f t="shared" si="19"/>
        <v>0</v>
      </c>
      <c r="K108" s="56"/>
      <c r="L108" s="23"/>
      <c r="M108" s="23"/>
      <c r="N108" s="23"/>
      <c r="O108" s="23"/>
      <c r="P108" s="23"/>
      <c r="Q108" s="23"/>
      <c r="R108" s="23"/>
      <c r="S108" s="23"/>
      <c r="T108" s="23"/>
      <c r="U108" s="23"/>
      <c r="V108" s="23"/>
      <c r="W108" s="23"/>
      <c r="X108" s="23"/>
      <c r="Y108" s="23"/>
      <c r="Z108" s="23"/>
      <c r="AA108" s="23"/>
      <c r="AB108" s="23"/>
      <c r="AC108" s="23"/>
      <c r="AD108" s="23"/>
      <c r="AE108" s="23"/>
      <c r="AF108" s="23"/>
      <c r="AG108" s="23"/>
      <c r="AH108" s="23"/>
      <c r="AI108" s="23"/>
      <c r="AJ108" s="23"/>
      <c r="AK108" s="23"/>
      <c r="AL108" s="23"/>
      <c r="AM108" s="23"/>
      <c r="AN108" s="23"/>
      <c r="AO108" s="23"/>
      <c r="AP108" s="23"/>
      <c r="AQ108" s="23"/>
      <c r="AR108" s="23"/>
      <c r="AS108" s="23"/>
      <c r="AT108" s="23"/>
      <c r="AU108" s="23"/>
      <c r="AV108" s="23"/>
      <c r="AW108" s="23"/>
      <c r="AX108" s="23"/>
      <c r="AY108" s="23"/>
      <c r="AZ108" s="23"/>
      <c r="BA108" s="23"/>
      <c r="BB108" s="23"/>
      <c r="BC108" s="23"/>
      <c r="BD108" s="23"/>
      <c r="BE108" s="23"/>
      <c r="BF108" s="23"/>
      <c r="BG108" s="23"/>
      <c r="BH108" s="23"/>
      <c r="BI108" s="12"/>
      <c r="BJ108" s="12"/>
      <c r="BK108" s="12"/>
      <c r="BL108" s="12"/>
      <c r="BM108" s="12"/>
      <c r="BN108" s="12"/>
      <c r="BO108" s="12"/>
      <c r="BP108" s="12"/>
      <c r="BQ108" s="12"/>
      <c r="BR108" s="12"/>
    </row>
    <row r="109" spans="1:70">
      <c r="A109" s="85">
        <v>90</v>
      </c>
      <c r="B109" s="78" t="str">
        <v>HH90</v>
      </c>
      <c r="C109" s="88">
        <f>'Baseline Survey_KPT'!SD92</f>
        <v>2.8033333333333332</v>
      </c>
      <c r="D109" s="88">
        <f>'Baseline Survey_KPT'!SE92</f>
        <v>0</v>
      </c>
      <c r="E109" s="88">
        <f>'Baseline Survey_KPT'!SF92</f>
        <v>0</v>
      </c>
      <c r="F109" s="88">
        <f>'Baseline Survey_KPT'!SG92</f>
        <v>0</v>
      </c>
      <c r="G109" s="80">
        <f t="shared" si="16"/>
        <v>2.8033333333333332</v>
      </c>
      <c r="H109" s="81">
        <f t="shared" si="17"/>
        <v>0</v>
      </c>
      <c r="I109" s="81">
        <f t="shared" si="18"/>
        <v>0</v>
      </c>
      <c r="J109" s="82">
        <f t="shared" si="19"/>
        <v>0</v>
      </c>
      <c r="K109" s="56"/>
      <c r="L109" s="23"/>
      <c r="M109" s="23"/>
      <c r="N109" s="23"/>
      <c r="O109" s="23"/>
      <c r="P109" s="23"/>
      <c r="Q109" s="23"/>
      <c r="R109" s="23"/>
      <c r="S109" s="23"/>
      <c r="T109" s="23"/>
      <c r="U109" s="23"/>
      <c r="V109" s="23"/>
      <c r="W109" s="23"/>
      <c r="X109" s="23"/>
      <c r="Y109" s="23"/>
      <c r="Z109" s="23"/>
      <c r="AA109" s="23"/>
      <c r="AB109" s="23"/>
      <c r="AC109" s="23"/>
      <c r="AD109" s="23"/>
      <c r="AE109" s="23"/>
      <c r="AF109" s="23"/>
      <c r="AG109" s="23"/>
      <c r="AH109" s="23"/>
      <c r="AI109" s="23"/>
      <c r="AJ109" s="23"/>
      <c r="AK109" s="23"/>
      <c r="AL109" s="23"/>
      <c r="AM109" s="23"/>
      <c r="AN109" s="23"/>
      <c r="AO109" s="23"/>
      <c r="AP109" s="23"/>
      <c r="AQ109" s="23"/>
      <c r="AR109" s="23"/>
      <c r="AS109" s="23"/>
      <c r="AT109" s="23"/>
      <c r="AU109" s="23"/>
      <c r="AV109" s="23"/>
      <c r="AW109" s="23"/>
      <c r="AX109" s="23"/>
      <c r="AY109" s="23"/>
      <c r="AZ109" s="23"/>
      <c r="BA109" s="23"/>
      <c r="BB109" s="23"/>
      <c r="BC109" s="23"/>
      <c r="BD109" s="23"/>
      <c r="BE109" s="23"/>
      <c r="BF109" s="23"/>
      <c r="BG109" s="23"/>
      <c r="BH109" s="23"/>
      <c r="BI109" s="12"/>
      <c r="BJ109" s="12"/>
      <c r="BK109" s="12"/>
      <c r="BL109" s="12"/>
      <c r="BM109" s="12"/>
      <c r="BN109" s="12"/>
      <c r="BO109" s="12"/>
      <c r="BP109" s="12"/>
      <c r="BQ109" s="12"/>
      <c r="BR109" s="12"/>
    </row>
    <row r="110" spans="1:70">
      <c r="A110" s="85">
        <v>91</v>
      </c>
      <c r="B110" s="78" t="str">
        <v>HH91</v>
      </c>
      <c r="C110" s="88">
        <f>'Baseline Survey_KPT'!SD93</f>
        <v>2.7116666666666664</v>
      </c>
      <c r="D110" s="88">
        <f>'Baseline Survey_KPT'!SE93</f>
        <v>0</v>
      </c>
      <c r="E110" s="88">
        <f>'Baseline Survey_KPT'!SF93</f>
        <v>0</v>
      </c>
      <c r="F110" s="88">
        <f>'Baseline Survey_KPT'!SG93</f>
        <v>0</v>
      </c>
      <c r="G110" s="80">
        <f t="shared" si="16"/>
        <v>2.7116666666666664</v>
      </c>
      <c r="H110" s="81">
        <f t="shared" si="17"/>
        <v>0</v>
      </c>
      <c r="I110" s="81">
        <f t="shared" si="18"/>
        <v>0</v>
      </c>
      <c r="J110" s="82">
        <f t="shared" si="19"/>
        <v>0</v>
      </c>
      <c r="K110" s="56"/>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c r="AT110" s="23"/>
      <c r="AU110" s="23"/>
      <c r="AV110" s="23"/>
      <c r="AW110" s="23"/>
      <c r="AX110" s="23"/>
      <c r="AY110" s="23"/>
      <c r="AZ110" s="23"/>
      <c r="BA110" s="23"/>
      <c r="BB110" s="23"/>
      <c r="BC110" s="23"/>
      <c r="BD110" s="23"/>
      <c r="BE110" s="23"/>
      <c r="BF110" s="23"/>
      <c r="BG110" s="23"/>
      <c r="BH110" s="23"/>
      <c r="BI110" s="12"/>
      <c r="BJ110" s="12"/>
      <c r="BK110" s="12"/>
      <c r="BL110" s="12"/>
      <c r="BM110" s="12"/>
      <c r="BN110" s="12"/>
      <c r="BO110" s="12"/>
      <c r="BP110" s="12"/>
      <c r="BQ110" s="12"/>
      <c r="BR110" s="12"/>
    </row>
    <row r="111" spans="1:70">
      <c r="A111" s="85">
        <v>92</v>
      </c>
      <c r="B111" s="78" t="str">
        <v>HH92</v>
      </c>
      <c r="C111" s="88">
        <f>'Baseline Survey_KPT'!SD94</f>
        <v>2.7066666666666666</v>
      </c>
      <c r="D111" s="88">
        <f>'Baseline Survey_KPT'!SE94</f>
        <v>0</v>
      </c>
      <c r="E111" s="88">
        <f>'Baseline Survey_KPT'!SF94</f>
        <v>0.43333333333333296</v>
      </c>
      <c r="F111" s="88">
        <f>'Baseline Survey_KPT'!SG94</f>
        <v>0</v>
      </c>
      <c r="G111" s="80">
        <f t="shared" si="16"/>
        <v>2.7066666666666666</v>
      </c>
      <c r="H111" s="81">
        <f t="shared" si="17"/>
        <v>0</v>
      </c>
      <c r="I111" s="81" t="str">
        <f t="shared" si="18"/>
        <v>Outlier</v>
      </c>
      <c r="J111" s="82">
        <f t="shared" si="19"/>
        <v>0</v>
      </c>
      <c r="K111" s="56"/>
      <c r="L111" s="23"/>
      <c r="M111" s="23"/>
      <c r="N111" s="23"/>
      <c r="O111" s="23"/>
      <c r="P111" s="23"/>
      <c r="Q111" s="23"/>
      <c r="R111" s="23"/>
      <c r="S111" s="23"/>
      <c r="T111" s="23"/>
      <c r="U111" s="23"/>
      <c r="V111" s="23"/>
      <c r="W111" s="23"/>
      <c r="X111" s="23"/>
      <c r="Y111" s="23"/>
      <c r="Z111" s="23"/>
      <c r="AA111" s="23"/>
      <c r="AB111" s="23"/>
      <c r="AC111" s="23"/>
      <c r="AD111" s="23"/>
      <c r="AE111" s="23"/>
      <c r="AF111" s="23"/>
      <c r="AG111" s="23"/>
      <c r="AH111" s="23"/>
      <c r="AI111" s="23"/>
      <c r="AJ111" s="23"/>
      <c r="AK111" s="23"/>
      <c r="AL111" s="23"/>
      <c r="AM111" s="23"/>
      <c r="AN111" s="23"/>
      <c r="AO111" s="23"/>
      <c r="AP111" s="23"/>
      <c r="AQ111" s="23"/>
      <c r="AR111" s="23"/>
      <c r="AS111" s="23"/>
      <c r="AT111" s="23"/>
      <c r="AU111" s="23"/>
      <c r="AV111" s="23"/>
      <c r="AW111" s="23"/>
      <c r="AX111" s="23"/>
      <c r="AY111" s="23"/>
      <c r="AZ111" s="23"/>
      <c r="BA111" s="23"/>
      <c r="BB111" s="23"/>
      <c r="BC111" s="23"/>
      <c r="BD111" s="23"/>
      <c r="BE111" s="23"/>
      <c r="BF111" s="23"/>
      <c r="BG111" s="23"/>
      <c r="BH111" s="23"/>
      <c r="BI111" s="12"/>
      <c r="BJ111" s="12"/>
      <c r="BK111" s="12"/>
      <c r="BL111" s="12"/>
      <c r="BM111" s="12"/>
      <c r="BN111" s="12"/>
      <c r="BO111" s="12"/>
      <c r="BP111" s="12"/>
      <c r="BQ111" s="12"/>
      <c r="BR111" s="12"/>
    </row>
    <row r="112" spans="1:70">
      <c r="A112" s="85">
        <v>93</v>
      </c>
      <c r="B112" s="78" t="str">
        <v>HH93</v>
      </c>
      <c r="C112" s="88">
        <f>'Baseline Survey_KPT'!SD95</f>
        <v>2.83</v>
      </c>
      <c r="D112" s="88">
        <f>'Baseline Survey_KPT'!SE95</f>
        <v>0</v>
      </c>
      <c r="E112" s="88">
        <f>'Baseline Survey_KPT'!SF95</f>
        <v>0</v>
      </c>
      <c r="F112" s="88">
        <f>'Baseline Survey_KPT'!SG95</f>
        <v>0</v>
      </c>
      <c r="G112" s="80">
        <f t="shared" si="16"/>
        <v>2.83</v>
      </c>
      <c r="H112" s="81">
        <f t="shared" si="17"/>
        <v>0</v>
      </c>
      <c r="I112" s="81">
        <f t="shared" si="18"/>
        <v>0</v>
      </c>
      <c r="J112" s="82">
        <f t="shared" si="19"/>
        <v>0</v>
      </c>
      <c r="K112" s="56"/>
      <c r="L112" s="23"/>
      <c r="M112" s="23"/>
      <c r="N112" s="23"/>
      <c r="O112" s="23"/>
      <c r="P112" s="23"/>
      <c r="Q112" s="23"/>
      <c r="R112" s="23"/>
      <c r="S112" s="23"/>
      <c r="T112" s="23"/>
      <c r="U112" s="23"/>
      <c r="V112" s="23"/>
      <c r="W112" s="23"/>
      <c r="X112" s="23"/>
      <c r="Y112" s="23"/>
      <c r="Z112" s="23"/>
      <c r="AA112" s="23"/>
      <c r="AB112" s="23"/>
      <c r="AC112" s="23"/>
      <c r="AD112" s="23"/>
      <c r="AE112" s="23"/>
      <c r="AF112" s="23"/>
      <c r="AG112" s="23"/>
      <c r="AH112" s="23"/>
      <c r="AI112" s="23"/>
      <c r="AJ112" s="23"/>
      <c r="AK112" s="23"/>
      <c r="AL112" s="23"/>
      <c r="AM112" s="23"/>
      <c r="AN112" s="23"/>
      <c r="AO112" s="23"/>
      <c r="AP112" s="23"/>
      <c r="AQ112" s="23"/>
      <c r="AR112" s="23"/>
      <c r="AS112" s="23"/>
      <c r="AT112" s="23"/>
      <c r="AU112" s="23"/>
      <c r="AV112" s="23"/>
      <c r="AW112" s="23"/>
      <c r="AX112" s="23"/>
      <c r="AY112" s="23"/>
      <c r="AZ112" s="23"/>
      <c r="BA112" s="23"/>
      <c r="BB112" s="23"/>
      <c r="BC112" s="23"/>
      <c r="BD112" s="23"/>
      <c r="BE112" s="23"/>
      <c r="BF112" s="23"/>
      <c r="BG112" s="23"/>
      <c r="BH112" s="23"/>
      <c r="BI112" s="12"/>
      <c r="BJ112" s="12"/>
      <c r="BK112" s="12"/>
      <c r="BL112" s="12"/>
      <c r="BM112" s="12"/>
      <c r="BN112" s="12"/>
      <c r="BO112" s="12"/>
      <c r="BP112" s="12"/>
      <c r="BQ112" s="12"/>
      <c r="BR112" s="12"/>
    </row>
    <row r="113" spans="1:70">
      <c r="A113" s="85">
        <v>94</v>
      </c>
      <c r="B113" s="78" t="str">
        <v>HH94</v>
      </c>
      <c r="C113" s="88">
        <f>'Baseline Survey_KPT'!SD96</f>
        <v>2.7049999999999996</v>
      </c>
      <c r="D113" s="88">
        <f>'Baseline Survey_KPT'!SE96</f>
        <v>0</v>
      </c>
      <c r="E113" s="88">
        <f>'Baseline Survey_KPT'!SF96</f>
        <v>0.69999999999999929</v>
      </c>
      <c r="F113" s="88">
        <f>'Baseline Survey_KPT'!SG96</f>
        <v>0</v>
      </c>
      <c r="G113" s="80">
        <f t="shared" si="16"/>
        <v>2.7049999999999996</v>
      </c>
      <c r="H113" s="81">
        <f t="shared" si="17"/>
        <v>0</v>
      </c>
      <c r="I113" s="81" t="str">
        <f t="shared" si="18"/>
        <v>Outlier</v>
      </c>
      <c r="J113" s="82">
        <f t="shared" si="19"/>
        <v>0</v>
      </c>
      <c r="K113" s="56"/>
      <c r="L113" s="23"/>
      <c r="M113" s="23"/>
      <c r="N113" s="23"/>
      <c r="O113" s="23"/>
      <c r="P113" s="23"/>
      <c r="Q113" s="23"/>
      <c r="R113" s="23"/>
      <c r="S113" s="23"/>
      <c r="T113" s="23"/>
      <c r="U113" s="23"/>
      <c r="V113" s="23"/>
      <c r="W113" s="23"/>
      <c r="X113" s="23"/>
      <c r="Y113" s="23"/>
      <c r="Z113" s="23"/>
      <c r="AA113" s="23"/>
      <c r="AB113" s="23"/>
      <c r="AC113" s="23"/>
      <c r="AD113" s="23"/>
      <c r="AE113" s="23"/>
      <c r="AF113" s="23"/>
      <c r="AG113" s="23"/>
      <c r="AH113" s="23"/>
      <c r="AI113" s="23"/>
      <c r="AJ113" s="23"/>
      <c r="AK113" s="23"/>
      <c r="AL113" s="23"/>
      <c r="AM113" s="23"/>
      <c r="AN113" s="23"/>
      <c r="AO113" s="23"/>
      <c r="AP113" s="23"/>
      <c r="AQ113" s="23"/>
      <c r="AR113" s="23"/>
      <c r="AS113" s="23"/>
      <c r="AT113" s="23"/>
      <c r="AU113" s="23"/>
      <c r="AV113" s="23"/>
      <c r="AW113" s="23"/>
      <c r="AX113" s="23"/>
      <c r="AY113" s="23"/>
      <c r="AZ113" s="23"/>
      <c r="BA113" s="23"/>
      <c r="BB113" s="23"/>
      <c r="BC113" s="23"/>
      <c r="BD113" s="23"/>
      <c r="BE113" s="23"/>
      <c r="BF113" s="23"/>
      <c r="BG113" s="23"/>
      <c r="BH113" s="23"/>
      <c r="BI113" s="12"/>
      <c r="BJ113" s="12"/>
      <c r="BK113" s="12"/>
      <c r="BL113" s="12"/>
      <c r="BM113" s="12"/>
      <c r="BN113" s="12"/>
      <c r="BO113" s="12"/>
      <c r="BP113" s="12"/>
      <c r="BQ113" s="12"/>
      <c r="BR113" s="12"/>
    </row>
    <row r="114" spans="1:70">
      <c r="A114" s="85">
        <v>95</v>
      </c>
      <c r="B114" s="78" t="str">
        <v>HH95</v>
      </c>
      <c r="C114" s="88">
        <f>'Baseline Survey_KPT'!SD97</f>
        <v>2.8083333333333336</v>
      </c>
      <c r="D114" s="88">
        <f>'Baseline Survey_KPT'!SE97</f>
        <v>0</v>
      </c>
      <c r="E114" s="88">
        <f>'Baseline Survey_KPT'!SF97</f>
        <v>0.53333333333333377</v>
      </c>
      <c r="F114" s="88">
        <f>'Baseline Survey_KPT'!SG97</f>
        <v>0</v>
      </c>
      <c r="G114" s="80">
        <f t="shared" si="16"/>
        <v>2.8083333333333336</v>
      </c>
      <c r="H114" s="81">
        <f t="shared" si="17"/>
        <v>0</v>
      </c>
      <c r="I114" s="81" t="str">
        <f t="shared" si="18"/>
        <v>Outlier</v>
      </c>
      <c r="J114" s="82">
        <f t="shared" si="19"/>
        <v>0</v>
      </c>
      <c r="K114" s="56"/>
      <c r="L114" s="23"/>
      <c r="M114" s="23"/>
      <c r="N114" s="23"/>
      <c r="O114" s="23"/>
      <c r="P114" s="23"/>
      <c r="Q114" s="23"/>
      <c r="R114" s="23"/>
      <c r="S114" s="23"/>
      <c r="T114" s="23"/>
      <c r="U114" s="23"/>
      <c r="V114" s="23"/>
      <c r="W114" s="23"/>
      <c r="X114" s="23"/>
      <c r="Y114" s="23"/>
      <c r="Z114" s="23"/>
      <c r="AA114" s="23"/>
      <c r="AB114" s="23"/>
      <c r="AC114" s="23"/>
      <c r="AD114" s="23"/>
      <c r="AE114" s="23"/>
      <c r="AF114" s="23"/>
      <c r="AG114" s="23"/>
      <c r="AH114" s="23"/>
      <c r="AI114" s="23"/>
      <c r="AJ114" s="23"/>
      <c r="AK114" s="23"/>
      <c r="AL114" s="23"/>
      <c r="AM114" s="23"/>
      <c r="AN114" s="23"/>
      <c r="AO114" s="23"/>
      <c r="AP114" s="23"/>
      <c r="AQ114" s="23"/>
      <c r="AR114" s="23"/>
      <c r="AS114" s="23"/>
      <c r="AT114" s="23"/>
      <c r="AU114" s="23"/>
      <c r="AV114" s="23"/>
      <c r="AW114" s="23"/>
      <c r="AX114" s="23"/>
      <c r="AY114" s="23"/>
      <c r="AZ114" s="23"/>
      <c r="BA114" s="23"/>
      <c r="BB114" s="23"/>
      <c r="BC114" s="23"/>
      <c r="BD114" s="23"/>
      <c r="BE114" s="23"/>
      <c r="BF114" s="23"/>
      <c r="BG114" s="23"/>
      <c r="BH114" s="23"/>
      <c r="BI114" s="12"/>
      <c r="BJ114" s="12"/>
      <c r="BK114" s="12"/>
      <c r="BL114" s="12"/>
      <c r="BM114" s="12"/>
      <c r="BN114" s="12"/>
      <c r="BO114" s="12"/>
      <c r="BP114" s="12"/>
      <c r="BQ114" s="12"/>
      <c r="BR114" s="12"/>
    </row>
    <row r="115" spans="1:70">
      <c r="A115" s="85">
        <v>96</v>
      </c>
      <c r="B115" s="78" t="str">
        <v>HH96</v>
      </c>
      <c r="C115" s="88">
        <f>'Baseline Survey_KPT'!SD98</f>
        <v>2.8533333333333335</v>
      </c>
      <c r="D115" s="88">
        <f>'Baseline Survey_KPT'!SE98</f>
        <v>0</v>
      </c>
      <c r="E115" s="88">
        <f>'Baseline Survey_KPT'!SF98</f>
        <v>0</v>
      </c>
      <c r="F115" s="88">
        <f>'Baseline Survey_KPT'!SG98</f>
        <v>0</v>
      </c>
      <c r="G115" s="80">
        <f t="shared" si="16"/>
        <v>2.8533333333333335</v>
      </c>
      <c r="H115" s="81">
        <f t="shared" si="17"/>
        <v>0</v>
      </c>
      <c r="I115" s="81">
        <f t="shared" si="18"/>
        <v>0</v>
      </c>
      <c r="J115" s="82">
        <f t="shared" si="19"/>
        <v>0</v>
      </c>
      <c r="K115" s="56"/>
      <c r="L115" s="23"/>
      <c r="M115" s="23"/>
      <c r="N115" s="23"/>
      <c r="O115" s="23"/>
      <c r="P115" s="23"/>
      <c r="Q115" s="23"/>
      <c r="R115" s="23"/>
      <c r="S115" s="23"/>
      <c r="T115" s="23"/>
      <c r="U115" s="23"/>
      <c r="V115" s="23"/>
      <c r="W115" s="23"/>
      <c r="X115" s="23"/>
      <c r="Y115" s="23"/>
      <c r="Z115" s="23"/>
      <c r="AA115" s="23"/>
      <c r="AB115" s="23"/>
      <c r="AC115" s="23"/>
      <c r="AD115" s="23"/>
      <c r="AE115" s="23"/>
      <c r="AF115" s="23"/>
      <c r="AG115" s="23"/>
      <c r="AH115" s="23"/>
      <c r="AI115" s="23"/>
      <c r="AJ115" s="23"/>
      <c r="AK115" s="23"/>
      <c r="AL115" s="23"/>
      <c r="AM115" s="23"/>
      <c r="AN115" s="23"/>
      <c r="AO115" s="23"/>
      <c r="AP115" s="23"/>
      <c r="AQ115" s="23"/>
      <c r="AR115" s="23"/>
      <c r="AS115" s="23"/>
      <c r="AT115" s="23"/>
      <c r="AU115" s="23"/>
      <c r="AV115" s="23"/>
      <c r="AW115" s="23"/>
      <c r="AX115" s="23"/>
      <c r="AY115" s="23"/>
      <c r="AZ115" s="23"/>
      <c r="BA115" s="23"/>
      <c r="BB115" s="23"/>
      <c r="BC115" s="23"/>
      <c r="BD115" s="23"/>
      <c r="BE115" s="23"/>
      <c r="BF115" s="23"/>
      <c r="BG115" s="23"/>
      <c r="BH115" s="23"/>
      <c r="BI115" s="12"/>
      <c r="BJ115" s="12"/>
      <c r="BK115" s="12"/>
      <c r="BL115" s="12"/>
      <c r="BM115" s="12"/>
      <c r="BN115" s="12"/>
      <c r="BO115" s="12"/>
      <c r="BP115" s="12"/>
      <c r="BQ115" s="12"/>
      <c r="BR115" s="12"/>
    </row>
    <row r="116" spans="1:70">
      <c r="A116" s="85">
        <v>97</v>
      </c>
      <c r="B116" s="78" t="str">
        <v>HH97</v>
      </c>
      <c r="C116" s="88">
        <f>'Baseline Survey_KPT'!SD99</f>
        <v>2.7566666666666664</v>
      </c>
      <c r="D116" s="88">
        <f>'Baseline Survey_KPT'!SE99</f>
        <v>0</v>
      </c>
      <c r="E116" s="88">
        <f>'Baseline Survey_KPT'!SF99</f>
        <v>0</v>
      </c>
      <c r="F116" s="88">
        <f>'Baseline Survey_KPT'!SG99</f>
        <v>0</v>
      </c>
      <c r="G116" s="80">
        <f t="shared" ref="G116:G147" si="20">IF(LEN($B116)&gt;0, IF(C116&lt;&gt;0,IF((OR(C116&gt;=E$11, C116&lt;=E$12)), "Outlier",C116), "0"),"")</f>
        <v>2.7566666666666664</v>
      </c>
      <c r="H116" s="81">
        <f t="shared" ref="H116:H147" si="21">IF(LEN($B116)&gt;0, IF(D116&lt;&gt;0,IF((OR(D116&gt;=F$11, D116&lt;=F$12)), "Outlier",D116), 0),"")</f>
        <v>0</v>
      </c>
      <c r="I116" s="81">
        <f t="shared" ref="I116:I147" si="22">IF(LEN($B116)&gt;0, IF(E116&lt;&gt;0,IF((OR(E116&gt;=G$11, E116&lt;=G$12)), "Outlier",E116), 0),"")</f>
        <v>0</v>
      </c>
      <c r="J116" s="82">
        <f t="shared" ref="J116:J147" si="23">IF(LEN($B116)&gt;0, IF(F116&lt;&gt;0,IF((OR(F116&gt;=H$11, F116&lt;=H$12)), "Outlier",F116), 0),"")</f>
        <v>0</v>
      </c>
      <c r="K116" s="56"/>
      <c r="L116" s="23"/>
      <c r="M116" s="23"/>
      <c r="N116" s="23"/>
      <c r="O116" s="23"/>
      <c r="P116" s="23"/>
      <c r="Q116" s="23"/>
      <c r="R116" s="23"/>
      <c r="S116" s="23"/>
      <c r="T116" s="23"/>
      <c r="U116" s="23"/>
      <c r="V116" s="23"/>
      <c r="W116" s="23"/>
      <c r="X116" s="23"/>
      <c r="Y116" s="23"/>
      <c r="Z116" s="23"/>
      <c r="AA116" s="23"/>
      <c r="AB116" s="23"/>
      <c r="AC116" s="23"/>
      <c r="AD116" s="23"/>
      <c r="AE116" s="23"/>
      <c r="AF116" s="23"/>
      <c r="AG116" s="23"/>
      <c r="AH116" s="23"/>
      <c r="AI116" s="23"/>
      <c r="AJ116" s="23"/>
      <c r="AK116" s="23"/>
      <c r="AL116" s="23"/>
      <c r="AM116" s="23"/>
      <c r="AN116" s="23"/>
      <c r="AO116" s="23"/>
      <c r="AP116" s="23"/>
      <c r="AQ116" s="23"/>
      <c r="AR116" s="23"/>
      <c r="AS116" s="23"/>
      <c r="AT116" s="23"/>
      <c r="AU116" s="23"/>
      <c r="AV116" s="23"/>
      <c r="AW116" s="23"/>
      <c r="AX116" s="23"/>
      <c r="AY116" s="23"/>
      <c r="AZ116" s="23"/>
      <c r="BA116" s="23"/>
      <c r="BB116" s="23"/>
      <c r="BC116" s="23"/>
      <c r="BD116" s="23"/>
      <c r="BE116" s="23"/>
      <c r="BF116" s="23"/>
      <c r="BG116" s="23"/>
      <c r="BH116" s="23"/>
      <c r="BI116" s="12"/>
      <c r="BJ116" s="12"/>
      <c r="BK116" s="12"/>
      <c r="BL116" s="12"/>
      <c r="BM116" s="12"/>
      <c r="BN116" s="12"/>
      <c r="BO116" s="12"/>
      <c r="BP116" s="12"/>
      <c r="BQ116" s="12"/>
      <c r="BR116" s="12"/>
    </row>
    <row r="117" spans="1:70">
      <c r="A117" s="85">
        <v>98</v>
      </c>
      <c r="B117" s="78" t="str">
        <v>HH98</v>
      </c>
      <c r="C117" s="88">
        <f>'Baseline Survey_KPT'!SD100</f>
        <v>2.6266666666666669</v>
      </c>
      <c r="D117" s="88">
        <f>'Baseline Survey_KPT'!SE100</f>
        <v>0</v>
      </c>
      <c r="E117" s="88">
        <f>'Baseline Survey_KPT'!SF100</f>
        <v>0</v>
      </c>
      <c r="F117" s="88">
        <f>'Baseline Survey_KPT'!SG100</f>
        <v>0</v>
      </c>
      <c r="G117" s="80">
        <f t="shared" si="20"/>
        <v>2.6266666666666669</v>
      </c>
      <c r="H117" s="81">
        <f t="shared" si="21"/>
        <v>0</v>
      </c>
      <c r="I117" s="81">
        <f t="shared" si="22"/>
        <v>0</v>
      </c>
      <c r="J117" s="82">
        <f t="shared" si="23"/>
        <v>0</v>
      </c>
      <c r="K117" s="56"/>
      <c r="L117" s="23"/>
      <c r="M117" s="23"/>
      <c r="N117" s="23"/>
      <c r="O117" s="23"/>
      <c r="P117" s="23"/>
      <c r="Q117" s="23"/>
      <c r="R117" s="23"/>
      <c r="S117" s="23"/>
      <c r="T117" s="23"/>
      <c r="U117" s="23"/>
      <c r="V117" s="23"/>
      <c r="W117" s="23"/>
      <c r="X117" s="23"/>
      <c r="Y117" s="23"/>
      <c r="Z117" s="23"/>
      <c r="AA117" s="23"/>
      <c r="AB117" s="23"/>
      <c r="AC117" s="23"/>
      <c r="AD117" s="23"/>
      <c r="AE117" s="23"/>
      <c r="AF117" s="23"/>
      <c r="AG117" s="23"/>
      <c r="AH117" s="23"/>
      <c r="AI117" s="23"/>
      <c r="AJ117" s="23"/>
      <c r="AK117" s="23"/>
      <c r="AL117" s="23"/>
      <c r="AM117" s="23"/>
      <c r="AN117" s="23"/>
      <c r="AO117" s="23"/>
      <c r="AP117" s="23"/>
      <c r="AQ117" s="23"/>
      <c r="AR117" s="23"/>
      <c r="AS117" s="23"/>
      <c r="AT117" s="23"/>
      <c r="AU117" s="23"/>
      <c r="AV117" s="23"/>
      <c r="AW117" s="23"/>
      <c r="AX117" s="23"/>
      <c r="AY117" s="23"/>
      <c r="AZ117" s="23"/>
      <c r="BA117" s="23"/>
      <c r="BB117" s="23"/>
      <c r="BC117" s="23"/>
      <c r="BD117" s="23"/>
      <c r="BE117" s="23"/>
      <c r="BF117" s="23"/>
      <c r="BG117" s="23"/>
      <c r="BH117" s="23"/>
      <c r="BI117" s="12"/>
      <c r="BJ117" s="12"/>
      <c r="BK117" s="12"/>
      <c r="BL117" s="12"/>
      <c r="BM117" s="12"/>
      <c r="BN117" s="12"/>
      <c r="BO117" s="12"/>
      <c r="BP117" s="12"/>
      <c r="BQ117" s="12"/>
      <c r="BR117" s="12"/>
    </row>
    <row r="118" spans="1:70">
      <c r="A118" s="85">
        <v>99</v>
      </c>
      <c r="B118" s="78" t="str">
        <v>HH99</v>
      </c>
      <c r="C118" s="88">
        <f>'Baseline Survey_KPT'!SD101</f>
        <v>2.84</v>
      </c>
      <c r="D118" s="88">
        <f>'Baseline Survey_KPT'!SE101</f>
        <v>0</v>
      </c>
      <c r="E118" s="88">
        <f>'Baseline Survey_KPT'!SF101</f>
        <v>0.39999999999999974</v>
      </c>
      <c r="F118" s="88">
        <f>'Baseline Survey_KPT'!SG101</f>
        <v>0</v>
      </c>
      <c r="G118" s="80">
        <f t="shared" si="20"/>
        <v>2.84</v>
      </c>
      <c r="H118" s="81">
        <f t="shared" si="21"/>
        <v>0</v>
      </c>
      <c r="I118" s="81" t="str">
        <f t="shared" si="22"/>
        <v>Outlier</v>
      </c>
      <c r="J118" s="82">
        <f t="shared" si="23"/>
        <v>0</v>
      </c>
      <c r="K118" s="56"/>
      <c r="L118" s="275"/>
      <c r="M118" s="23"/>
      <c r="N118" s="23"/>
      <c r="O118" s="23"/>
      <c r="P118" s="23"/>
      <c r="Q118" s="23"/>
      <c r="R118" s="23"/>
      <c r="S118" s="23"/>
      <c r="T118" s="23"/>
      <c r="U118" s="23"/>
      <c r="V118" s="23"/>
      <c r="W118" s="23"/>
      <c r="X118" s="23"/>
      <c r="Y118" s="23"/>
      <c r="Z118" s="23"/>
      <c r="AA118" s="23"/>
      <c r="AB118" s="23"/>
      <c r="AC118" s="23"/>
      <c r="AD118" s="23"/>
      <c r="AE118" s="23"/>
      <c r="AF118" s="23"/>
      <c r="AG118" s="23"/>
      <c r="AH118" s="23"/>
      <c r="AI118" s="23"/>
      <c r="AJ118" s="23"/>
      <c r="AK118" s="23"/>
      <c r="AL118" s="23"/>
      <c r="AM118" s="23"/>
      <c r="AN118" s="23"/>
      <c r="AO118" s="23"/>
      <c r="AP118" s="23"/>
      <c r="AQ118" s="23"/>
      <c r="AR118" s="23"/>
      <c r="AS118" s="23"/>
      <c r="AT118" s="23"/>
      <c r="AU118" s="23"/>
      <c r="AV118" s="23"/>
      <c r="AW118" s="23"/>
      <c r="AX118" s="23"/>
      <c r="AY118" s="23"/>
      <c r="AZ118" s="23"/>
      <c r="BA118" s="23"/>
      <c r="BB118" s="23"/>
      <c r="BC118" s="23"/>
      <c r="BD118" s="23"/>
      <c r="BE118" s="23"/>
      <c r="BF118" s="23"/>
      <c r="BG118" s="23"/>
      <c r="BH118" s="23"/>
      <c r="BI118" s="12"/>
      <c r="BJ118" s="12"/>
      <c r="BK118" s="12"/>
      <c r="BL118" s="12"/>
      <c r="BM118" s="12"/>
      <c r="BN118" s="12"/>
      <c r="BO118" s="12"/>
      <c r="BP118" s="12"/>
      <c r="BQ118" s="12"/>
      <c r="BR118" s="12"/>
    </row>
    <row r="119" spans="1:70">
      <c r="A119" s="85">
        <v>100</v>
      </c>
      <c r="B119" s="78" t="str">
        <v>HH100</v>
      </c>
      <c r="C119" s="88">
        <f>'Baseline Survey_KPT'!SD102</f>
        <v>2.6716666666666669</v>
      </c>
      <c r="D119" s="88">
        <f>'Baseline Survey_KPT'!SE102</f>
        <v>0</v>
      </c>
      <c r="E119" s="88">
        <f>'Baseline Survey_KPT'!SF102</f>
        <v>0</v>
      </c>
      <c r="F119" s="88">
        <f>'Baseline Survey_KPT'!SG102</f>
        <v>0</v>
      </c>
      <c r="G119" s="80">
        <f t="shared" si="20"/>
        <v>2.6716666666666669</v>
      </c>
      <c r="H119" s="81">
        <f t="shared" si="21"/>
        <v>0</v>
      </c>
      <c r="I119" s="81">
        <f t="shared" si="22"/>
        <v>0</v>
      </c>
      <c r="J119" s="82">
        <f t="shared" si="23"/>
        <v>0</v>
      </c>
      <c r="K119" s="56"/>
      <c r="L119" s="275"/>
      <c r="M119" s="23"/>
      <c r="N119" s="23"/>
      <c r="O119" s="23"/>
      <c r="P119" s="23"/>
      <c r="Q119" s="23"/>
      <c r="R119" s="23"/>
      <c r="S119" s="23"/>
      <c r="T119" s="23"/>
      <c r="U119" s="23"/>
      <c r="V119" s="23"/>
      <c r="W119" s="23"/>
      <c r="X119" s="23"/>
      <c r="Y119" s="23"/>
      <c r="Z119" s="23"/>
      <c r="AA119" s="23"/>
      <c r="AB119" s="23"/>
      <c r="AC119" s="23"/>
      <c r="AD119" s="23"/>
      <c r="AE119" s="23"/>
      <c r="AF119" s="23"/>
      <c r="AG119" s="23"/>
      <c r="AH119" s="23"/>
      <c r="AI119" s="23"/>
      <c r="AJ119" s="23"/>
      <c r="AK119" s="23"/>
      <c r="AL119" s="23"/>
      <c r="AM119" s="23"/>
      <c r="AN119" s="23"/>
      <c r="AO119" s="23"/>
      <c r="AP119" s="23"/>
      <c r="AQ119" s="23"/>
      <c r="AR119" s="23"/>
      <c r="AS119" s="23"/>
      <c r="AT119" s="23"/>
      <c r="AU119" s="23"/>
      <c r="AV119" s="23"/>
      <c r="AW119" s="23"/>
      <c r="AX119" s="23"/>
      <c r="AY119" s="23"/>
      <c r="AZ119" s="23"/>
      <c r="BA119" s="23"/>
      <c r="BB119" s="23"/>
      <c r="BC119" s="23"/>
      <c r="BD119" s="23"/>
      <c r="BE119" s="23"/>
      <c r="BF119" s="23"/>
      <c r="BG119" s="23"/>
      <c r="BH119" s="23"/>
      <c r="BI119" s="12"/>
      <c r="BJ119" s="12"/>
      <c r="BK119" s="12"/>
      <c r="BL119" s="12"/>
      <c r="BM119" s="12"/>
      <c r="BN119" s="12"/>
      <c r="BO119" s="12"/>
      <c r="BP119" s="12"/>
      <c r="BQ119" s="12"/>
      <c r="BR119" s="12"/>
    </row>
    <row r="120" spans="1:70">
      <c r="A120" s="85">
        <v>101</v>
      </c>
      <c r="B120" s="78" t="str">
        <v>HH101</v>
      </c>
      <c r="C120" s="88">
        <f>'Baseline Survey_KPT'!SD103</f>
        <v>2.5266666666666668</v>
      </c>
      <c r="D120" s="88">
        <f>'Baseline Survey_KPT'!SE103</f>
        <v>0</v>
      </c>
      <c r="E120" s="88">
        <f>'Baseline Survey_KPT'!SF103</f>
        <v>0</v>
      </c>
      <c r="F120" s="88">
        <f>'Baseline Survey_KPT'!SG103</f>
        <v>0</v>
      </c>
      <c r="G120" s="80" t="str">
        <f>IF(LEN($B120)&gt;0, IF(C120&lt;&gt;0,IF((OR(C120&gt;=E$11, C120&lt;=E$12)), "Outlier",C120), "0"),"")</f>
        <v>Outlier</v>
      </c>
      <c r="H120" s="81">
        <f t="shared" si="21"/>
        <v>0</v>
      </c>
      <c r="I120" s="81">
        <f t="shared" si="22"/>
        <v>0</v>
      </c>
      <c r="J120" s="82">
        <f t="shared" si="23"/>
        <v>0</v>
      </c>
      <c r="K120" s="56"/>
      <c r="L120" s="23"/>
      <c r="M120" s="23"/>
      <c r="N120" s="23"/>
      <c r="O120" s="23"/>
      <c r="P120" s="23"/>
      <c r="Q120" s="23"/>
      <c r="R120" s="23"/>
      <c r="S120" s="23"/>
      <c r="T120" s="23"/>
      <c r="U120" s="23"/>
      <c r="V120" s="23"/>
      <c r="W120" s="23"/>
      <c r="X120" s="23"/>
      <c r="Y120" s="23"/>
      <c r="Z120" s="23"/>
      <c r="AA120" s="23"/>
      <c r="AB120" s="23"/>
      <c r="AC120" s="23"/>
      <c r="AD120" s="23"/>
      <c r="AE120" s="23"/>
      <c r="AF120" s="23"/>
      <c r="AG120" s="23"/>
      <c r="AH120" s="23"/>
      <c r="AI120" s="23"/>
      <c r="AJ120" s="23"/>
      <c r="AK120" s="23"/>
      <c r="AL120" s="23"/>
      <c r="AM120" s="23"/>
      <c r="AN120" s="23"/>
      <c r="AO120" s="23"/>
      <c r="AP120" s="23"/>
      <c r="AQ120" s="23"/>
      <c r="AR120" s="23"/>
      <c r="AS120" s="23"/>
      <c r="AT120" s="23"/>
      <c r="AU120" s="23"/>
      <c r="AV120" s="23"/>
      <c r="AW120" s="23"/>
      <c r="AX120" s="23"/>
      <c r="AY120" s="23"/>
      <c r="AZ120" s="23"/>
      <c r="BA120" s="23"/>
      <c r="BB120" s="23"/>
      <c r="BC120" s="23"/>
      <c r="BD120" s="23"/>
      <c r="BE120" s="23"/>
      <c r="BF120" s="12"/>
      <c r="BG120" s="12"/>
      <c r="BH120" s="12"/>
      <c r="BI120" s="12"/>
      <c r="BJ120" s="12"/>
      <c r="BK120" s="12"/>
      <c r="BL120" s="12"/>
      <c r="BM120" s="12"/>
      <c r="BN120" s="12"/>
      <c r="BO120" s="12"/>
    </row>
    <row r="121" spans="1:70">
      <c r="A121" s="85">
        <v>102</v>
      </c>
      <c r="B121" s="78" t="str">
        <v>HH102</v>
      </c>
      <c r="C121" s="88">
        <f>'Baseline Survey_KPT'!SD104</f>
        <v>2.8483333333333332</v>
      </c>
      <c r="D121" s="88">
        <f>'Baseline Survey_KPT'!SE104</f>
        <v>0</v>
      </c>
      <c r="E121" s="88">
        <f>'Baseline Survey_KPT'!SF104</f>
        <v>0</v>
      </c>
      <c r="F121" s="88">
        <f>'Baseline Survey_KPT'!SG104</f>
        <v>0</v>
      </c>
      <c r="G121" s="80">
        <f t="shared" si="20"/>
        <v>2.8483333333333332</v>
      </c>
      <c r="H121" s="81">
        <f t="shared" si="21"/>
        <v>0</v>
      </c>
      <c r="I121" s="81">
        <f t="shared" si="22"/>
        <v>0</v>
      </c>
      <c r="J121" s="82">
        <f t="shared" si="23"/>
        <v>0</v>
      </c>
      <c r="K121" s="56"/>
      <c r="L121" s="23"/>
      <c r="M121" s="23"/>
      <c r="N121" s="23"/>
      <c r="O121" s="23"/>
      <c r="P121" s="23"/>
      <c r="Q121" s="23"/>
      <c r="R121" s="23"/>
      <c r="S121" s="23"/>
      <c r="T121" s="23"/>
      <c r="U121" s="23"/>
      <c r="V121" s="23"/>
      <c r="W121" s="23"/>
      <c r="X121" s="23"/>
      <c r="Y121" s="23"/>
      <c r="Z121" s="23"/>
      <c r="AA121" s="23"/>
      <c r="AB121" s="23"/>
      <c r="AC121" s="23"/>
      <c r="AD121" s="23"/>
      <c r="AE121" s="23"/>
      <c r="AF121" s="23"/>
      <c r="AG121" s="23"/>
      <c r="AH121" s="23"/>
      <c r="AI121" s="23"/>
      <c r="AJ121" s="23"/>
      <c r="AK121" s="23"/>
      <c r="AL121" s="23"/>
      <c r="AM121" s="23"/>
      <c r="AN121" s="23"/>
      <c r="AO121" s="23"/>
      <c r="AP121" s="23"/>
      <c r="AQ121" s="23"/>
      <c r="AR121" s="23"/>
      <c r="AS121" s="23"/>
      <c r="AT121" s="23"/>
      <c r="AU121" s="23"/>
      <c r="AV121" s="23"/>
      <c r="AW121" s="23"/>
      <c r="AX121" s="23"/>
      <c r="AY121" s="23"/>
      <c r="AZ121" s="23"/>
      <c r="BA121" s="23"/>
      <c r="BB121" s="23"/>
      <c r="BC121" s="23"/>
      <c r="BD121" s="23"/>
      <c r="BE121" s="23"/>
      <c r="BF121" s="12"/>
      <c r="BG121" s="12"/>
      <c r="BH121" s="12"/>
      <c r="BI121" s="12"/>
      <c r="BJ121" s="12"/>
      <c r="BK121" s="12"/>
      <c r="BL121" s="12"/>
      <c r="BM121" s="12"/>
      <c r="BN121" s="12"/>
      <c r="BO121" s="12"/>
    </row>
    <row r="122" spans="1:70">
      <c r="A122" s="85">
        <v>103</v>
      </c>
      <c r="B122" s="78" t="str">
        <v>HH103</v>
      </c>
      <c r="C122" s="88">
        <f>'Baseline Survey_KPT'!SD105</f>
        <v>2.7683333333333331</v>
      </c>
      <c r="D122" s="88">
        <f>'Baseline Survey_KPT'!SE105</f>
        <v>0</v>
      </c>
      <c r="E122" s="88">
        <f>'Baseline Survey_KPT'!SF105</f>
        <v>0</v>
      </c>
      <c r="F122" s="88">
        <f>'Baseline Survey_KPT'!SG105</f>
        <v>0</v>
      </c>
      <c r="G122" s="80">
        <f t="shared" si="20"/>
        <v>2.7683333333333331</v>
      </c>
      <c r="H122" s="81">
        <f t="shared" si="21"/>
        <v>0</v>
      </c>
      <c r="I122" s="81">
        <f t="shared" si="22"/>
        <v>0</v>
      </c>
      <c r="J122" s="82">
        <f t="shared" si="23"/>
        <v>0</v>
      </c>
      <c r="K122" s="56"/>
      <c r="L122" s="23"/>
      <c r="M122" s="23"/>
      <c r="N122" s="23"/>
      <c r="O122" s="23"/>
      <c r="P122" s="23"/>
      <c r="Q122" s="23"/>
      <c r="R122" s="23"/>
      <c r="S122" s="23"/>
      <c r="T122" s="23"/>
      <c r="U122" s="23"/>
      <c r="V122" s="23"/>
      <c r="W122" s="23"/>
      <c r="X122" s="23"/>
      <c r="Y122" s="23"/>
      <c r="Z122" s="23"/>
      <c r="AA122" s="23"/>
      <c r="AB122" s="23"/>
      <c r="AC122" s="23"/>
      <c r="AD122" s="23"/>
      <c r="AE122" s="23"/>
      <c r="AF122" s="23"/>
      <c r="AG122" s="23"/>
      <c r="AH122" s="23"/>
      <c r="AI122" s="23"/>
      <c r="AJ122" s="23"/>
      <c r="AK122" s="23"/>
      <c r="AL122" s="23"/>
      <c r="AM122" s="23"/>
      <c r="AN122" s="23"/>
      <c r="AO122" s="23"/>
      <c r="AP122" s="23"/>
      <c r="AQ122" s="23"/>
      <c r="AR122" s="23"/>
      <c r="AS122" s="23"/>
      <c r="AT122" s="23"/>
      <c r="AU122" s="23"/>
      <c r="AV122" s="23"/>
      <c r="AW122" s="23"/>
      <c r="AX122" s="23"/>
      <c r="AY122" s="23"/>
      <c r="AZ122" s="23"/>
      <c r="BA122" s="23"/>
      <c r="BB122" s="23"/>
      <c r="BC122" s="23"/>
      <c r="BD122" s="23"/>
      <c r="BE122" s="23"/>
      <c r="BF122" s="12"/>
      <c r="BG122" s="12"/>
      <c r="BH122" s="12"/>
      <c r="BI122" s="12"/>
      <c r="BJ122" s="12"/>
      <c r="BK122" s="12"/>
      <c r="BL122" s="12"/>
      <c r="BM122" s="12"/>
      <c r="BN122" s="12"/>
      <c r="BO122" s="12"/>
    </row>
    <row r="123" spans="1:70">
      <c r="A123" s="85">
        <v>104</v>
      </c>
      <c r="B123" s="78" t="str">
        <v>HH104</v>
      </c>
      <c r="C123" s="88">
        <f>'Baseline Survey_KPT'!SD106</f>
        <v>2.6799999999999997</v>
      </c>
      <c r="D123" s="88">
        <f>'Baseline Survey_KPT'!SE106</f>
        <v>0</v>
      </c>
      <c r="E123" s="88">
        <f>'Baseline Survey_KPT'!SF106</f>
        <v>0.46666666666666617</v>
      </c>
      <c r="F123" s="88">
        <f>'Baseline Survey_KPT'!SG106</f>
        <v>0</v>
      </c>
      <c r="G123" s="80">
        <f t="shared" si="20"/>
        <v>2.6799999999999997</v>
      </c>
      <c r="H123" s="81">
        <f t="shared" si="21"/>
        <v>0</v>
      </c>
      <c r="I123" s="81" t="str">
        <f t="shared" si="22"/>
        <v>Outlier</v>
      </c>
      <c r="J123" s="82">
        <f t="shared" si="23"/>
        <v>0</v>
      </c>
      <c r="K123" s="56"/>
      <c r="L123" s="23"/>
      <c r="M123" s="23"/>
      <c r="N123" s="23"/>
      <c r="O123" s="23"/>
      <c r="P123" s="23"/>
      <c r="Q123" s="23"/>
      <c r="R123" s="23"/>
      <c r="S123" s="23"/>
      <c r="T123" s="23"/>
      <c r="U123" s="23"/>
      <c r="V123" s="23"/>
      <c r="W123" s="23"/>
      <c r="X123" s="23"/>
      <c r="Y123" s="23"/>
      <c r="Z123" s="23"/>
      <c r="AA123" s="23"/>
      <c r="AB123" s="23"/>
      <c r="AC123" s="23"/>
      <c r="AD123" s="23"/>
      <c r="AE123" s="23"/>
      <c r="AF123" s="23"/>
      <c r="AG123" s="23"/>
      <c r="AH123" s="23"/>
      <c r="AI123" s="23"/>
      <c r="AJ123" s="23"/>
      <c r="AK123" s="23"/>
      <c r="AL123" s="23"/>
      <c r="AM123" s="23"/>
      <c r="AN123" s="23"/>
      <c r="AO123" s="23"/>
      <c r="AP123" s="23"/>
      <c r="AQ123" s="23"/>
      <c r="AR123" s="23"/>
      <c r="AS123" s="23"/>
      <c r="AT123" s="23"/>
      <c r="AU123" s="23"/>
      <c r="AV123" s="23"/>
      <c r="AW123" s="23"/>
      <c r="AX123" s="23"/>
      <c r="AY123" s="23"/>
      <c r="AZ123" s="23"/>
      <c r="BA123" s="23"/>
      <c r="BB123" s="23"/>
      <c r="BC123" s="23"/>
      <c r="BD123" s="23"/>
      <c r="BE123" s="23"/>
      <c r="BF123" s="12"/>
      <c r="BG123" s="12"/>
      <c r="BH123" s="12"/>
      <c r="BI123" s="12"/>
      <c r="BJ123" s="12"/>
      <c r="BK123" s="12"/>
      <c r="BL123" s="12"/>
      <c r="BM123" s="12"/>
      <c r="BN123" s="12"/>
      <c r="BO123" s="12"/>
    </row>
    <row r="124" spans="1:70">
      <c r="A124" s="85">
        <v>105</v>
      </c>
      <c r="B124" s="78" t="str">
        <v>HH105</v>
      </c>
      <c r="C124" s="88">
        <f>'Baseline Survey_KPT'!SD107</f>
        <v>2.6863333333333337</v>
      </c>
      <c r="D124" s="88">
        <f>'Baseline Survey_KPT'!SE107</f>
        <v>0</v>
      </c>
      <c r="E124" s="88">
        <f>'Baseline Survey_KPT'!SF107</f>
        <v>0</v>
      </c>
      <c r="F124" s="88">
        <f>'Baseline Survey_KPT'!SG107</f>
        <v>0</v>
      </c>
      <c r="G124" s="80">
        <f t="shared" si="20"/>
        <v>2.6863333333333337</v>
      </c>
      <c r="H124" s="81">
        <f t="shared" si="21"/>
        <v>0</v>
      </c>
      <c r="I124" s="81">
        <f t="shared" si="22"/>
        <v>0</v>
      </c>
      <c r="J124" s="82">
        <f t="shared" si="23"/>
        <v>0</v>
      </c>
      <c r="K124" s="56"/>
      <c r="L124" s="23"/>
      <c r="M124" s="23"/>
      <c r="N124" s="23"/>
      <c r="O124" s="23"/>
      <c r="P124" s="23"/>
      <c r="Q124" s="23"/>
      <c r="R124" s="23"/>
      <c r="S124" s="23"/>
      <c r="T124" s="23"/>
      <c r="U124" s="23"/>
      <c r="V124" s="23"/>
      <c r="W124" s="23"/>
      <c r="X124" s="23"/>
      <c r="Y124" s="23"/>
      <c r="Z124" s="23"/>
      <c r="AA124" s="23"/>
      <c r="AB124" s="23"/>
      <c r="AC124" s="23"/>
      <c r="AD124" s="23"/>
      <c r="AE124" s="23"/>
      <c r="AF124" s="23"/>
      <c r="AG124" s="23"/>
      <c r="AH124" s="23"/>
      <c r="AI124" s="23"/>
      <c r="AJ124" s="23"/>
      <c r="AK124" s="23"/>
      <c r="AL124" s="23"/>
      <c r="AM124" s="23"/>
      <c r="AN124" s="23"/>
      <c r="AO124" s="23"/>
      <c r="AP124" s="23"/>
      <c r="AQ124" s="23"/>
      <c r="AR124" s="23"/>
      <c r="AS124" s="23"/>
      <c r="AT124" s="23"/>
      <c r="AU124" s="23"/>
      <c r="AV124" s="23"/>
      <c r="AW124" s="23"/>
      <c r="AX124" s="23"/>
      <c r="AY124" s="23"/>
      <c r="AZ124" s="23"/>
      <c r="BA124" s="23"/>
      <c r="BB124" s="23"/>
      <c r="BC124" s="23"/>
      <c r="BD124" s="23"/>
      <c r="BE124" s="23"/>
      <c r="BF124" s="12"/>
      <c r="BG124" s="12"/>
      <c r="BH124" s="12"/>
      <c r="BI124" s="12"/>
      <c r="BJ124" s="12"/>
      <c r="BK124" s="12"/>
      <c r="BL124" s="12"/>
      <c r="BM124" s="12"/>
      <c r="BN124" s="12"/>
      <c r="BO124" s="12"/>
    </row>
    <row r="125" spans="1:70">
      <c r="A125" s="85">
        <v>106</v>
      </c>
      <c r="B125" s="78" t="str">
        <v>HH106</v>
      </c>
      <c r="C125" s="88">
        <f>'Baseline Survey_KPT'!SD108</f>
        <v>2.6866666666666661</v>
      </c>
      <c r="D125" s="88">
        <f>'Baseline Survey_KPT'!SE108</f>
        <v>0</v>
      </c>
      <c r="E125" s="88">
        <f>'Baseline Survey_KPT'!SF108</f>
        <v>0.66666666666666663</v>
      </c>
      <c r="F125" s="88">
        <f>'Baseline Survey_KPT'!SG108</f>
        <v>0</v>
      </c>
      <c r="G125" s="80">
        <f t="shared" si="20"/>
        <v>2.6866666666666661</v>
      </c>
      <c r="H125" s="81">
        <f t="shared" si="21"/>
        <v>0</v>
      </c>
      <c r="I125" s="81" t="str">
        <f t="shared" si="22"/>
        <v>Outlier</v>
      </c>
      <c r="J125" s="82">
        <f t="shared" si="23"/>
        <v>0</v>
      </c>
      <c r="K125" s="56"/>
      <c r="L125" s="23"/>
      <c r="M125" s="23"/>
      <c r="N125" s="23"/>
      <c r="O125" s="23"/>
      <c r="P125" s="23"/>
      <c r="Q125" s="23"/>
      <c r="R125" s="23"/>
      <c r="S125" s="23"/>
      <c r="T125" s="23"/>
      <c r="U125" s="23"/>
      <c r="V125" s="23"/>
      <c r="W125" s="23"/>
      <c r="X125" s="23"/>
      <c r="Y125" s="23"/>
      <c r="Z125" s="23"/>
      <c r="AA125" s="23"/>
      <c r="AB125" s="23"/>
      <c r="AC125" s="23"/>
      <c r="AD125" s="23"/>
      <c r="AE125" s="23"/>
      <c r="AF125" s="23"/>
      <c r="AG125" s="23"/>
      <c r="AH125" s="23"/>
      <c r="AI125" s="23"/>
      <c r="AJ125" s="23"/>
      <c r="AK125" s="23"/>
      <c r="AL125" s="23"/>
      <c r="AM125" s="23"/>
      <c r="AN125" s="23"/>
      <c r="AO125" s="23"/>
      <c r="AP125" s="23"/>
      <c r="AQ125" s="23"/>
      <c r="AR125" s="23"/>
      <c r="AS125" s="23"/>
      <c r="AT125" s="23"/>
      <c r="AU125" s="23"/>
      <c r="AV125" s="23"/>
      <c r="AW125" s="23"/>
      <c r="AX125" s="23"/>
      <c r="AY125" s="23"/>
      <c r="AZ125" s="23"/>
      <c r="BA125" s="23"/>
      <c r="BB125" s="23"/>
      <c r="BC125" s="23"/>
      <c r="BD125" s="23"/>
      <c r="BE125" s="23"/>
      <c r="BF125" s="12"/>
      <c r="BG125" s="12"/>
      <c r="BH125" s="12"/>
      <c r="BI125" s="12"/>
      <c r="BJ125" s="12"/>
      <c r="BK125" s="12"/>
      <c r="BL125" s="12"/>
      <c r="BM125" s="12"/>
      <c r="BN125" s="12"/>
      <c r="BO125" s="12"/>
    </row>
    <row r="126" spans="1:70">
      <c r="A126" s="85">
        <v>107</v>
      </c>
      <c r="B126" s="78" t="str">
        <v>HH107</v>
      </c>
      <c r="C126" s="88">
        <f>'Baseline Survey_KPT'!SD109</f>
        <v>2.9049999999999998</v>
      </c>
      <c r="D126" s="88">
        <f>'Baseline Survey_KPT'!SE109</f>
        <v>0</v>
      </c>
      <c r="E126" s="88">
        <f>'Baseline Survey_KPT'!SF109</f>
        <v>0</v>
      </c>
      <c r="F126" s="88">
        <f>'Baseline Survey_KPT'!SG109</f>
        <v>0</v>
      </c>
      <c r="G126" s="80">
        <f t="shared" si="20"/>
        <v>2.9049999999999998</v>
      </c>
      <c r="H126" s="81">
        <f t="shared" si="21"/>
        <v>0</v>
      </c>
      <c r="I126" s="81">
        <f t="shared" si="22"/>
        <v>0</v>
      </c>
      <c r="J126" s="82">
        <f t="shared" si="23"/>
        <v>0</v>
      </c>
      <c r="K126" s="56"/>
      <c r="L126" s="23"/>
      <c r="M126" s="23"/>
      <c r="N126" s="23"/>
      <c r="O126" s="23"/>
      <c r="P126" s="23"/>
      <c r="Q126" s="23"/>
      <c r="R126" s="23"/>
      <c r="S126" s="23"/>
      <c r="T126" s="23"/>
      <c r="U126" s="23"/>
      <c r="V126" s="23"/>
      <c r="W126" s="23"/>
      <c r="X126" s="23"/>
      <c r="Y126" s="23"/>
      <c r="Z126" s="23"/>
      <c r="AA126" s="23"/>
      <c r="AB126" s="23"/>
      <c r="AC126" s="23"/>
      <c r="AD126" s="23"/>
      <c r="AE126" s="23"/>
      <c r="AF126" s="23"/>
      <c r="AG126" s="23"/>
      <c r="AH126" s="23"/>
      <c r="AI126" s="23"/>
      <c r="AJ126" s="23"/>
      <c r="AK126" s="23"/>
      <c r="AL126" s="23"/>
      <c r="AM126" s="23"/>
      <c r="AN126" s="23"/>
      <c r="AO126" s="23"/>
      <c r="AP126" s="23"/>
      <c r="AQ126" s="23"/>
      <c r="AR126" s="23"/>
      <c r="AS126" s="23"/>
      <c r="AT126" s="23"/>
      <c r="AU126" s="23"/>
      <c r="AV126" s="23"/>
      <c r="AW126" s="23"/>
      <c r="AX126" s="23"/>
      <c r="AY126" s="23"/>
      <c r="AZ126" s="23"/>
      <c r="BA126" s="23"/>
      <c r="BB126" s="23"/>
      <c r="BC126" s="23"/>
      <c r="BD126" s="23"/>
      <c r="BE126" s="23"/>
      <c r="BF126" s="12"/>
      <c r="BG126" s="12"/>
      <c r="BH126" s="12"/>
      <c r="BI126" s="12"/>
      <c r="BJ126" s="12"/>
      <c r="BK126" s="12"/>
      <c r="BL126" s="12"/>
      <c r="BM126" s="12"/>
      <c r="BN126" s="12"/>
      <c r="BO126" s="12"/>
    </row>
    <row r="127" spans="1:70">
      <c r="A127" s="85">
        <v>108</v>
      </c>
      <c r="B127" s="78" t="str">
        <v>HH108</v>
      </c>
      <c r="C127" s="88">
        <f>'Baseline Survey_KPT'!SD110</f>
        <v>2.6833333333333336</v>
      </c>
      <c r="D127" s="88">
        <f>'Baseline Survey_KPT'!SE110</f>
        <v>0</v>
      </c>
      <c r="E127" s="88">
        <f>'Baseline Survey_KPT'!SF110</f>
        <v>0</v>
      </c>
      <c r="F127" s="88">
        <f>'Baseline Survey_KPT'!SG110</f>
        <v>0</v>
      </c>
      <c r="G127" s="80">
        <f t="shared" si="20"/>
        <v>2.6833333333333336</v>
      </c>
      <c r="H127" s="81">
        <f t="shared" si="21"/>
        <v>0</v>
      </c>
      <c r="I127" s="81">
        <f t="shared" si="22"/>
        <v>0</v>
      </c>
      <c r="J127" s="82">
        <f t="shared" si="23"/>
        <v>0</v>
      </c>
      <c r="K127" s="56"/>
      <c r="L127" s="23"/>
      <c r="M127" s="23"/>
      <c r="N127" s="23"/>
      <c r="O127" s="23"/>
      <c r="P127" s="23"/>
      <c r="Q127" s="23"/>
      <c r="R127" s="23"/>
      <c r="S127" s="23"/>
      <c r="T127" s="23"/>
      <c r="U127" s="23"/>
      <c r="V127" s="23"/>
      <c r="W127" s="23"/>
      <c r="X127" s="23"/>
      <c r="Y127" s="23"/>
      <c r="Z127" s="23"/>
      <c r="AA127" s="23"/>
      <c r="AB127" s="23"/>
      <c r="AC127" s="23"/>
      <c r="AD127" s="23"/>
      <c r="AE127" s="23"/>
      <c r="AF127" s="23"/>
      <c r="AG127" s="23"/>
      <c r="AH127" s="23"/>
      <c r="AI127" s="23"/>
      <c r="AJ127" s="23"/>
      <c r="AK127" s="23"/>
      <c r="AL127" s="23"/>
      <c r="AM127" s="23"/>
      <c r="AN127" s="23"/>
      <c r="AO127" s="23"/>
      <c r="AP127" s="23"/>
      <c r="AQ127" s="23"/>
      <c r="AR127" s="23"/>
      <c r="AS127" s="23"/>
      <c r="AT127" s="23"/>
      <c r="AU127" s="23"/>
      <c r="AV127" s="23"/>
      <c r="AW127" s="23"/>
      <c r="AX127" s="23"/>
      <c r="AY127" s="23"/>
      <c r="AZ127" s="23"/>
      <c r="BA127" s="23"/>
      <c r="BB127" s="23"/>
      <c r="BC127" s="23"/>
      <c r="BD127" s="23"/>
      <c r="BE127" s="23"/>
      <c r="BF127" s="12"/>
      <c r="BG127" s="12"/>
      <c r="BH127" s="12"/>
      <c r="BI127" s="12"/>
      <c r="BJ127" s="12"/>
      <c r="BK127" s="12"/>
      <c r="BL127" s="12"/>
      <c r="BM127" s="12"/>
      <c r="BN127" s="12"/>
      <c r="BO127" s="12"/>
    </row>
    <row r="128" spans="1:70">
      <c r="A128" s="85">
        <v>109</v>
      </c>
      <c r="B128" s="78" t="str">
        <v>HH109</v>
      </c>
      <c r="C128" s="88">
        <f>'Baseline Survey_KPT'!SD111</f>
        <v>2.8550000000000004</v>
      </c>
      <c r="D128" s="88">
        <f>'Baseline Survey_KPT'!SE111</f>
        <v>0</v>
      </c>
      <c r="E128" s="88">
        <f>'Baseline Survey_KPT'!SF111</f>
        <v>0.29999999999999954</v>
      </c>
      <c r="F128" s="88">
        <f>'Baseline Survey_KPT'!SG111</f>
        <v>0</v>
      </c>
      <c r="G128" s="80">
        <f t="shared" si="20"/>
        <v>2.8550000000000004</v>
      </c>
      <c r="H128" s="81">
        <f t="shared" si="21"/>
        <v>0</v>
      </c>
      <c r="I128" s="81" t="str">
        <f t="shared" si="22"/>
        <v>Outlier</v>
      </c>
      <c r="J128" s="82">
        <f t="shared" si="23"/>
        <v>0</v>
      </c>
      <c r="K128" s="56"/>
      <c r="L128" s="23"/>
      <c r="M128" s="23"/>
      <c r="N128" s="23"/>
      <c r="O128" s="23"/>
      <c r="P128" s="23"/>
      <c r="Q128" s="23"/>
      <c r="R128" s="23"/>
      <c r="S128" s="23"/>
      <c r="T128" s="23"/>
      <c r="U128" s="23"/>
      <c r="V128" s="23"/>
      <c r="W128" s="23"/>
      <c r="X128" s="23"/>
      <c r="Y128" s="23"/>
      <c r="Z128" s="23"/>
      <c r="AA128" s="23"/>
      <c r="AB128" s="23"/>
      <c r="AC128" s="23"/>
      <c r="AD128" s="23"/>
      <c r="AE128" s="23"/>
      <c r="AF128" s="23"/>
      <c r="AG128" s="23"/>
      <c r="AH128" s="23"/>
      <c r="AI128" s="23"/>
      <c r="AJ128" s="23"/>
      <c r="AK128" s="23"/>
      <c r="AL128" s="23"/>
      <c r="AM128" s="23"/>
      <c r="AN128" s="23"/>
      <c r="AO128" s="23"/>
      <c r="AP128" s="23"/>
      <c r="AQ128" s="23"/>
      <c r="AR128" s="23"/>
      <c r="AS128" s="23"/>
      <c r="AT128" s="23"/>
      <c r="AU128" s="23"/>
      <c r="AV128" s="23"/>
      <c r="AW128" s="23"/>
      <c r="AX128" s="23"/>
      <c r="AY128" s="23"/>
      <c r="AZ128" s="23"/>
      <c r="BA128" s="23"/>
      <c r="BB128" s="23"/>
      <c r="BC128" s="23"/>
      <c r="BD128" s="23"/>
      <c r="BE128" s="23"/>
      <c r="BF128" s="12"/>
      <c r="BG128" s="12"/>
      <c r="BH128" s="12"/>
      <c r="BI128" s="12"/>
      <c r="BJ128" s="12"/>
      <c r="BK128" s="12"/>
      <c r="BL128" s="12"/>
      <c r="BM128" s="12"/>
      <c r="BN128" s="12"/>
      <c r="BO128" s="12"/>
    </row>
    <row r="129" spans="1:67">
      <c r="A129" s="85">
        <v>110</v>
      </c>
      <c r="B129" s="78" t="str">
        <v>HH110</v>
      </c>
      <c r="C129" s="88">
        <f>'Baseline Survey_KPT'!SD112</f>
        <v>2.6533333333333338</v>
      </c>
      <c r="D129" s="88">
        <f>'Baseline Survey_KPT'!SE112</f>
        <v>0</v>
      </c>
      <c r="E129" s="88">
        <f>'Baseline Survey_KPT'!SF112</f>
        <v>0</v>
      </c>
      <c r="F129" s="88">
        <f>'Baseline Survey_KPT'!SG112</f>
        <v>0</v>
      </c>
      <c r="G129" s="80">
        <f t="shared" si="20"/>
        <v>2.6533333333333338</v>
      </c>
      <c r="H129" s="81">
        <f t="shared" si="21"/>
        <v>0</v>
      </c>
      <c r="I129" s="81">
        <f t="shared" si="22"/>
        <v>0</v>
      </c>
      <c r="J129" s="82">
        <f t="shared" si="23"/>
        <v>0</v>
      </c>
      <c r="K129" s="56"/>
      <c r="L129" s="23"/>
      <c r="M129" s="23"/>
      <c r="N129" s="23"/>
      <c r="O129" s="23"/>
      <c r="P129" s="23"/>
      <c r="Q129" s="23"/>
      <c r="R129" s="23"/>
      <c r="S129" s="23"/>
      <c r="T129" s="23"/>
      <c r="U129" s="23"/>
      <c r="V129" s="23"/>
      <c r="W129" s="23"/>
      <c r="X129" s="23"/>
      <c r="Y129" s="23"/>
      <c r="Z129" s="23"/>
      <c r="AA129" s="23"/>
      <c r="AB129" s="23"/>
      <c r="AC129" s="23"/>
      <c r="AD129" s="23"/>
      <c r="AE129" s="23"/>
      <c r="AF129" s="23"/>
      <c r="AG129" s="23"/>
      <c r="AH129" s="23"/>
      <c r="AI129" s="23"/>
      <c r="AJ129" s="23"/>
      <c r="AK129" s="23"/>
      <c r="AL129" s="23"/>
      <c r="AM129" s="23"/>
      <c r="AN129" s="23"/>
      <c r="AO129" s="23"/>
      <c r="AP129" s="23"/>
      <c r="AQ129" s="23"/>
      <c r="AR129" s="23"/>
      <c r="AS129" s="23"/>
      <c r="AT129" s="23"/>
      <c r="AU129" s="23"/>
      <c r="AV129" s="23"/>
      <c r="AW129" s="23"/>
      <c r="AX129" s="23"/>
      <c r="AY129" s="23"/>
      <c r="AZ129" s="23"/>
      <c r="BA129" s="23"/>
      <c r="BB129" s="23"/>
      <c r="BC129" s="23"/>
      <c r="BD129" s="23"/>
      <c r="BE129" s="23"/>
      <c r="BF129" s="12"/>
      <c r="BG129" s="12"/>
      <c r="BH129" s="12"/>
      <c r="BI129" s="12"/>
      <c r="BJ129" s="12"/>
      <c r="BK129" s="12"/>
      <c r="BL129" s="12"/>
      <c r="BM129" s="12"/>
      <c r="BN129" s="12"/>
      <c r="BO129" s="12"/>
    </row>
    <row r="130" spans="1:67">
      <c r="A130" s="85">
        <v>111</v>
      </c>
      <c r="B130" s="78" t="str">
        <v>HH111</v>
      </c>
      <c r="C130" s="88">
        <f>'Baseline Survey_KPT'!SD113</f>
        <v>2.7666666666666671</v>
      </c>
      <c r="D130" s="88">
        <f>'Baseline Survey_KPT'!SE113</f>
        <v>0</v>
      </c>
      <c r="E130" s="88">
        <f>'Baseline Survey_KPT'!SF113</f>
        <v>0</v>
      </c>
      <c r="F130" s="88">
        <f>'Baseline Survey_KPT'!SG113</f>
        <v>0</v>
      </c>
      <c r="G130" s="80">
        <f t="shared" si="20"/>
        <v>2.7666666666666671</v>
      </c>
      <c r="H130" s="81">
        <f t="shared" si="21"/>
        <v>0</v>
      </c>
      <c r="I130" s="81">
        <f t="shared" si="22"/>
        <v>0</v>
      </c>
      <c r="J130" s="82">
        <f t="shared" si="23"/>
        <v>0</v>
      </c>
      <c r="K130" s="56"/>
      <c r="L130" s="23"/>
      <c r="M130" s="23"/>
      <c r="N130" s="23"/>
      <c r="O130" s="23"/>
      <c r="P130" s="23"/>
      <c r="Q130" s="23"/>
      <c r="R130" s="23"/>
      <c r="S130" s="23"/>
      <c r="T130" s="23"/>
      <c r="U130" s="23"/>
      <c r="V130" s="23"/>
      <c r="W130" s="23"/>
      <c r="X130" s="23"/>
      <c r="Y130" s="23"/>
      <c r="Z130" s="23"/>
      <c r="AA130" s="23"/>
      <c r="AB130" s="23"/>
      <c r="AC130" s="23"/>
      <c r="AD130" s="23"/>
      <c r="AE130" s="23"/>
      <c r="AF130" s="23"/>
      <c r="AG130" s="23"/>
      <c r="AH130" s="23"/>
      <c r="AI130" s="23"/>
      <c r="AJ130" s="23"/>
      <c r="AK130" s="23"/>
      <c r="AL130" s="23"/>
      <c r="AM130" s="23"/>
      <c r="AN130" s="23"/>
      <c r="AO130" s="23"/>
      <c r="AP130" s="23"/>
      <c r="AQ130" s="23"/>
      <c r="AR130" s="23"/>
      <c r="AS130" s="23"/>
      <c r="AT130" s="23"/>
      <c r="AU130" s="23"/>
      <c r="AV130" s="23"/>
      <c r="AW130" s="23"/>
      <c r="AX130" s="23"/>
      <c r="AY130" s="23"/>
      <c r="AZ130" s="23"/>
      <c r="BA130" s="23"/>
      <c r="BB130" s="23"/>
      <c r="BC130" s="23"/>
      <c r="BD130" s="23"/>
      <c r="BE130" s="23"/>
      <c r="BF130" s="12"/>
      <c r="BG130" s="12"/>
      <c r="BH130" s="12"/>
      <c r="BI130" s="12"/>
      <c r="BJ130" s="12"/>
      <c r="BK130" s="12"/>
      <c r="BL130" s="12"/>
      <c r="BM130" s="12"/>
      <c r="BN130" s="12"/>
      <c r="BO130" s="12"/>
    </row>
    <row r="131" spans="1:67">
      <c r="A131" s="85">
        <v>112</v>
      </c>
      <c r="B131" s="78" t="str">
        <v>HH112</v>
      </c>
      <c r="C131" s="88">
        <f>'Baseline Survey_KPT'!SD114</f>
        <v>2.7366666666666668</v>
      </c>
      <c r="D131" s="88">
        <f>'Baseline Survey_KPT'!SE114</f>
        <v>0</v>
      </c>
      <c r="E131" s="88">
        <f>'Baseline Survey_KPT'!SF114</f>
        <v>0</v>
      </c>
      <c r="F131" s="88">
        <f>'Baseline Survey_KPT'!SG114</f>
        <v>0</v>
      </c>
      <c r="G131" s="80">
        <f t="shared" si="20"/>
        <v>2.7366666666666668</v>
      </c>
      <c r="H131" s="81">
        <f t="shared" si="21"/>
        <v>0</v>
      </c>
      <c r="I131" s="81">
        <f t="shared" si="22"/>
        <v>0</v>
      </c>
      <c r="J131" s="82">
        <f t="shared" si="23"/>
        <v>0</v>
      </c>
      <c r="K131" s="56"/>
      <c r="L131" s="23"/>
      <c r="M131" s="23"/>
      <c r="N131" s="23"/>
      <c r="O131" s="23"/>
      <c r="P131" s="23"/>
      <c r="Q131" s="23"/>
      <c r="R131" s="23"/>
      <c r="S131" s="23"/>
      <c r="T131" s="23"/>
      <c r="U131" s="23"/>
      <c r="V131" s="23"/>
      <c r="W131" s="23"/>
      <c r="X131" s="23"/>
      <c r="Y131" s="23"/>
      <c r="Z131" s="23"/>
      <c r="AA131" s="23"/>
      <c r="AB131" s="23"/>
      <c r="AC131" s="23"/>
      <c r="AD131" s="23"/>
      <c r="AE131" s="23"/>
      <c r="AF131" s="23"/>
      <c r="AG131" s="23"/>
      <c r="AH131" s="23"/>
      <c r="AI131" s="23"/>
      <c r="AJ131" s="23"/>
      <c r="AK131" s="23"/>
      <c r="AL131" s="23"/>
      <c r="AM131" s="23"/>
      <c r="AN131" s="23"/>
      <c r="AO131" s="23"/>
      <c r="AP131" s="23"/>
      <c r="AQ131" s="23"/>
      <c r="AR131" s="23"/>
      <c r="AS131" s="23"/>
      <c r="AT131" s="23"/>
      <c r="AU131" s="23"/>
      <c r="AV131" s="23"/>
      <c r="AW131" s="23"/>
      <c r="AX131" s="23"/>
      <c r="AY131" s="23"/>
      <c r="AZ131" s="23"/>
      <c r="BA131" s="23"/>
      <c r="BB131" s="23"/>
      <c r="BC131" s="23"/>
      <c r="BD131" s="23"/>
      <c r="BE131" s="23"/>
      <c r="BF131" s="12"/>
      <c r="BG131" s="12"/>
      <c r="BH131" s="12"/>
      <c r="BI131" s="12"/>
      <c r="BJ131" s="12"/>
      <c r="BK131" s="12"/>
      <c r="BL131" s="12"/>
      <c r="BM131" s="12"/>
      <c r="BN131" s="12"/>
      <c r="BO131" s="12"/>
    </row>
    <row r="132" spans="1:67">
      <c r="A132" s="85">
        <v>113</v>
      </c>
      <c r="B132" s="78" t="str">
        <v>HH113</v>
      </c>
      <c r="C132" s="88">
        <f>'Baseline Survey_KPT'!SD115</f>
        <v>2.6233333333333335</v>
      </c>
      <c r="D132" s="88">
        <f>'Baseline Survey_KPT'!SE115</f>
        <v>0</v>
      </c>
      <c r="E132" s="88">
        <f>'Baseline Survey_KPT'!SF115</f>
        <v>0</v>
      </c>
      <c r="F132" s="88">
        <f>'Baseline Survey_KPT'!SG115</f>
        <v>0</v>
      </c>
      <c r="G132" s="80">
        <f t="shared" si="20"/>
        <v>2.6233333333333335</v>
      </c>
      <c r="H132" s="81">
        <f t="shared" si="21"/>
        <v>0</v>
      </c>
      <c r="I132" s="81">
        <f t="shared" si="22"/>
        <v>0</v>
      </c>
      <c r="J132" s="82">
        <f t="shared" si="23"/>
        <v>0</v>
      </c>
      <c r="K132" s="56"/>
      <c r="L132" s="23"/>
      <c r="M132" s="23"/>
      <c r="N132" s="23"/>
      <c r="O132" s="23"/>
      <c r="P132" s="23"/>
      <c r="Q132" s="23"/>
      <c r="R132" s="23"/>
      <c r="S132" s="23"/>
      <c r="T132" s="23"/>
      <c r="U132" s="23"/>
      <c r="V132" s="23"/>
      <c r="W132" s="23"/>
      <c r="X132" s="23"/>
      <c r="Y132" s="23"/>
      <c r="Z132" s="23"/>
      <c r="AA132" s="23"/>
      <c r="AB132" s="23"/>
      <c r="AC132" s="23"/>
      <c r="AD132" s="23"/>
      <c r="AE132" s="23"/>
      <c r="AF132" s="23"/>
      <c r="AG132" s="23"/>
      <c r="AH132" s="23"/>
      <c r="AI132" s="23"/>
      <c r="AJ132" s="23"/>
      <c r="AK132" s="23"/>
      <c r="AL132" s="23"/>
      <c r="AM132" s="23"/>
      <c r="AN132" s="23"/>
      <c r="AO132" s="23"/>
      <c r="AP132" s="23"/>
      <c r="AQ132" s="23"/>
      <c r="AR132" s="23"/>
      <c r="AS132" s="23"/>
      <c r="AT132" s="23"/>
      <c r="AU132" s="23"/>
      <c r="AV132" s="23"/>
      <c r="AW132" s="23"/>
      <c r="AX132" s="23"/>
      <c r="AY132" s="23"/>
      <c r="AZ132" s="23"/>
      <c r="BA132" s="23"/>
      <c r="BB132" s="23"/>
      <c r="BC132" s="23"/>
      <c r="BD132" s="23"/>
      <c r="BE132" s="23"/>
      <c r="BF132" s="12"/>
      <c r="BG132" s="12"/>
      <c r="BH132" s="12"/>
      <c r="BI132" s="12"/>
      <c r="BJ132" s="12"/>
      <c r="BK132" s="12"/>
      <c r="BL132" s="12"/>
      <c r="BM132" s="12"/>
      <c r="BN132" s="12"/>
      <c r="BO132" s="12"/>
    </row>
    <row r="133" spans="1:67">
      <c r="A133" s="85">
        <v>114</v>
      </c>
      <c r="B133" s="78" t="str">
        <v>HH114</v>
      </c>
      <c r="C133" s="88">
        <f>'Baseline Survey_KPT'!SD116</f>
        <v>3.0533333333333332</v>
      </c>
      <c r="D133" s="88">
        <f>'Baseline Survey_KPT'!SE116</f>
        <v>0</v>
      </c>
      <c r="E133" s="88">
        <f>'Baseline Survey_KPT'!SF116</f>
        <v>0</v>
      </c>
      <c r="F133" s="88">
        <f>'Baseline Survey_KPT'!SG116</f>
        <v>0</v>
      </c>
      <c r="G133" s="80">
        <f t="shared" si="20"/>
        <v>3.0533333333333332</v>
      </c>
      <c r="H133" s="81">
        <f t="shared" si="21"/>
        <v>0</v>
      </c>
      <c r="I133" s="81">
        <f t="shared" si="22"/>
        <v>0</v>
      </c>
      <c r="J133" s="82">
        <f t="shared" si="23"/>
        <v>0</v>
      </c>
      <c r="K133" s="56"/>
      <c r="L133" s="23"/>
      <c r="M133" s="23"/>
      <c r="N133" s="23"/>
      <c r="O133" s="23"/>
      <c r="P133" s="23"/>
      <c r="Q133" s="23"/>
      <c r="R133" s="23"/>
      <c r="S133" s="23"/>
      <c r="T133" s="23"/>
      <c r="U133" s="23"/>
      <c r="V133" s="23"/>
      <c r="W133" s="23"/>
      <c r="X133" s="23"/>
      <c r="Y133" s="23"/>
      <c r="Z133" s="23"/>
      <c r="AA133" s="23"/>
      <c r="AB133" s="23"/>
      <c r="AC133" s="23"/>
      <c r="AD133" s="23"/>
      <c r="AE133" s="23"/>
      <c r="AF133" s="23"/>
      <c r="AG133" s="23"/>
      <c r="AH133" s="23"/>
      <c r="AI133" s="23"/>
      <c r="AJ133" s="23"/>
      <c r="AK133" s="23"/>
      <c r="AL133" s="23"/>
      <c r="AM133" s="23"/>
      <c r="AN133" s="23"/>
      <c r="AO133" s="23"/>
      <c r="AP133" s="23"/>
      <c r="AQ133" s="23"/>
      <c r="AR133" s="23"/>
      <c r="AS133" s="23"/>
      <c r="AT133" s="23"/>
      <c r="AU133" s="23"/>
      <c r="AV133" s="23"/>
      <c r="AW133" s="23"/>
      <c r="AX133" s="23"/>
      <c r="AY133" s="23"/>
      <c r="AZ133" s="23"/>
      <c r="BA133" s="23"/>
      <c r="BB133" s="23"/>
      <c r="BC133" s="23"/>
      <c r="BD133" s="23"/>
      <c r="BE133" s="23"/>
      <c r="BF133" s="12"/>
      <c r="BG133" s="12"/>
      <c r="BH133" s="12"/>
      <c r="BI133" s="12"/>
      <c r="BJ133" s="12"/>
      <c r="BK133" s="12"/>
      <c r="BL133" s="12"/>
      <c r="BM133" s="12"/>
      <c r="BN133" s="12"/>
      <c r="BO133" s="12"/>
    </row>
    <row r="134" spans="1:67">
      <c r="A134" s="85">
        <v>115</v>
      </c>
      <c r="B134" s="78" t="str">
        <v>HH115</v>
      </c>
      <c r="C134" s="88">
        <f>'Baseline Survey_KPT'!SD117</f>
        <v>2.7966666666666669</v>
      </c>
      <c r="D134" s="88">
        <f>'Baseline Survey_KPT'!SE117</f>
        <v>0</v>
      </c>
      <c r="E134" s="88">
        <f>'Baseline Survey_KPT'!SF117</f>
        <v>0</v>
      </c>
      <c r="F134" s="88">
        <f>'Baseline Survey_KPT'!SG117</f>
        <v>0</v>
      </c>
      <c r="G134" s="80">
        <f t="shared" si="20"/>
        <v>2.7966666666666669</v>
      </c>
      <c r="H134" s="81">
        <f t="shared" si="21"/>
        <v>0</v>
      </c>
      <c r="I134" s="81">
        <f t="shared" si="22"/>
        <v>0</v>
      </c>
      <c r="J134" s="82">
        <f t="shared" si="23"/>
        <v>0</v>
      </c>
      <c r="K134" s="56"/>
      <c r="L134" s="23"/>
      <c r="M134" s="23"/>
      <c r="N134" s="23"/>
      <c r="O134" s="23"/>
      <c r="P134" s="23"/>
      <c r="Q134" s="23"/>
      <c r="R134" s="23"/>
      <c r="S134" s="23"/>
      <c r="T134" s="23"/>
      <c r="U134" s="23"/>
      <c r="V134" s="23"/>
      <c r="W134" s="23"/>
      <c r="X134" s="23"/>
      <c r="Y134" s="23"/>
      <c r="Z134" s="23"/>
      <c r="AA134" s="23"/>
      <c r="AB134" s="23"/>
      <c r="AC134" s="23"/>
      <c r="AD134" s="23"/>
      <c r="AE134" s="23"/>
      <c r="AF134" s="23"/>
      <c r="AG134" s="23"/>
      <c r="AH134" s="23"/>
      <c r="AI134" s="23"/>
      <c r="AJ134" s="23"/>
      <c r="AK134" s="23"/>
      <c r="AL134" s="23"/>
      <c r="AM134" s="23"/>
      <c r="AN134" s="23"/>
      <c r="AO134" s="23"/>
      <c r="AP134" s="23"/>
      <c r="AQ134" s="23"/>
      <c r="AR134" s="23"/>
      <c r="AS134" s="23"/>
      <c r="AT134" s="23"/>
      <c r="AU134" s="23"/>
      <c r="AV134" s="23"/>
      <c r="AW134" s="23"/>
      <c r="AX134" s="23"/>
      <c r="AY134" s="23"/>
      <c r="AZ134" s="23"/>
      <c r="BA134" s="23"/>
      <c r="BB134" s="23"/>
      <c r="BC134" s="23"/>
      <c r="BD134" s="23"/>
      <c r="BE134" s="23"/>
      <c r="BF134" s="12"/>
      <c r="BG134" s="12"/>
      <c r="BH134" s="12"/>
      <c r="BI134" s="12"/>
      <c r="BJ134" s="12"/>
      <c r="BK134" s="12"/>
      <c r="BL134" s="12"/>
      <c r="BM134" s="12"/>
      <c r="BN134" s="12"/>
      <c r="BO134" s="12"/>
    </row>
    <row r="135" spans="1:67">
      <c r="A135" s="85">
        <v>116</v>
      </c>
      <c r="B135" s="78" t="str">
        <v>HH116</v>
      </c>
      <c r="C135" s="88">
        <f>'Baseline Survey_KPT'!SD118</f>
        <v>2.69</v>
      </c>
      <c r="D135" s="88">
        <f>'Baseline Survey_KPT'!SE118</f>
        <v>0</v>
      </c>
      <c r="E135" s="88">
        <f>'Baseline Survey_KPT'!SF118</f>
        <v>0</v>
      </c>
      <c r="F135" s="88">
        <f>'Baseline Survey_KPT'!SG118</f>
        <v>0</v>
      </c>
      <c r="G135" s="80">
        <f t="shared" si="20"/>
        <v>2.69</v>
      </c>
      <c r="H135" s="81">
        <f t="shared" si="21"/>
        <v>0</v>
      </c>
      <c r="I135" s="81">
        <f t="shared" si="22"/>
        <v>0</v>
      </c>
      <c r="J135" s="82">
        <f t="shared" si="23"/>
        <v>0</v>
      </c>
      <c r="K135" s="56"/>
      <c r="L135" s="23"/>
      <c r="M135" s="23"/>
      <c r="N135" s="23"/>
      <c r="O135" s="23"/>
      <c r="P135" s="23"/>
      <c r="Q135" s="23"/>
      <c r="R135" s="23"/>
      <c r="S135" s="23"/>
      <c r="T135" s="23"/>
      <c r="U135" s="23"/>
      <c r="V135" s="23"/>
      <c r="W135" s="23"/>
      <c r="X135" s="23"/>
      <c r="Y135" s="23"/>
      <c r="Z135" s="23"/>
      <c r="AA135" s="23"/>
      <c r="AB135" s="23"/>
      <c r="AC135" s="23"/>
      <c r="AD135" s="23"/>
      <c r="AE135" s="23"/>
      <c r="AF135" s="23"/>
      <c r="AG135" s="23"/>
      <c r="AH135" s="23"/>
      <c r="AI135" s="23"/>
      <c r="AJ135" s="23"/>
      <c r="AK135" s="23"/>
      <c r="AL135" s="23"/>
      <c r="AM135" s="23"/>
      <c r="AN135" s="23"/>
      <c r="AO135" s="23"/>
      <c r="AP135" s="23"/>
      <c r="AQ135" s="23"/>
      <c r="AR135" s="23"/>
      <c r="AS135" s="23"/>
      <c r="AT135" s="23"/>
      <c r="AU135" s="23"/>
      <c r="AV135" s="23"/>
      <c r="AW135" s="23"/>
      <c r="AX135" s="23"/>
      <c r="AY135" s="23"/>
      <c r="AZ135" s="23"/>
      <c r="BA135" s="23"/>
      <c r="BB135" s="23"/>
      <c r="BC135" s="23"/>
      <c r="BD135" s="23"/>
      <c r="BE135" s="23"/>
      <c r="BF135" s="12"/>
      <c r="BG135" s="12"/>
      <c r="BH135" s="12"/>
      <c r="BI135" s="12"/>
      <c r="BJ135" s="12"/>
      <c r="BK135" s="12"/>
      <c r="BL135" s="12"/>
      <c r="BM135" s="12"/>
      <c r="BN135" s="12"/>
      <c r="BO135" s="12"/>
    </row>
    <row r="136" spans="1:67">
      <c r="A136" s="85">
        <v>117</v>
      </c>
      <c r="B136" s="78" t="str">
        <v>HH117</v>
      </c>
      <c r="C136" s="88">
        <f>'Baseline Survey_KPT'!SD119</f>
        <v>2.8000000000000003</v>
      </c>
      <c r="D136" s="88">
        <f>'Baseline Survey_KPT'!SE119</f>
        <v>0</v>
      </c>
      <c r="E136" s="88">
        <f>'Baseline Survey_KPT'!SF119</f>
        <v>0</v>
      </c>
      <c r="F136" s="88">
        <f>'Baseline Survey_KPT'!SG119</f>
        <v>0</v>
      </c>
      <c r="G136" s="80">
        <f t="shared" si="20"/>
        <v>2.8000000000000003</v>
      </c>
      <c r="H136" s="81">
        <f t="shared" si="21"/>
        <v>0</v>
      </c>
      <c r="I136" s="81">
        <f t="shared" si="22"/>
        <v>0</v>
      </c>
      <c r="J136" s="82">
        <f t="shared" si="23"/>
        <v>0</v>
      </c>
      <c r="K136" s="56"/>
      <c r="L136" s="23"/>
      <c r="M136" s="23"/>
      <c r="N136" s="23"/>
      <c r="O136" s="23"/>
      <c r="P136" s="23"/>
      <c r="Q136" s="23"/>
      <c r="R136" s="23"/>
      <c r="S136" s="23"/>
      <c r="T136" s="23"/>
      <c r="U136" s="23"/>
      <c r="V136" s="23"/>
      <c r="W136" s="23"/>
      <c r="X136" s="23"/>
      <c r="Y136" s="23"/>
      <c r="Z136" s="23"/>
      <c r="AA136" s="23"/>
      <c r="AB136" s="23"/>
      <c r="AC136" s="23"/>
      <c r="AD136" s="23"/>
      <c r="AE136" s="23"/>
      <c r="AF136" s="23"/>
      <c r="AG136" s="23"/>
      <c r="AH136" s="23"/>
      <c r="AI136" s="23"/>
      <c r="AJ136" s="23"/>
      <c r="AK136" s="23"/>
      <c r="AL136" s="23"/>
      <c r="AM136" s="23"/>
      <c r="AN136" s="23"/>
      <c r="AO136" s="23"/>
      <c r="AP136" s="23"/>
      <c r="AQ136" s="23"/>
      <c r="AR136" s="23"/>
      <c r="AS136" s="23"/>
      <c r="AT136" s="23"/>
      <c r="AU136" s="23"/>
      <c r="AV136" s="23"/>
      <c r="AW136" s="23"/>
      <c r="AX136" s="23"/>
      <c r="AY136" s="23"/>
      <c r="AZ136" s="23"/>
      <c r="BA136" s="23"/>
      <c r="BB136" s="23"/>
      <c r="BC136" s="23"/>
      <c r="BD136" s="23"/>
      <c r="BE136" s="23"/>
      <c r="BF136" s="12"/>
      <c r="BG136" s="12"/>
      <c r="BH136" s="12"/>
      <c r="BI136" s="12"/>
      <c r="BJ136" s="12"/>
      <c r="BK136" s="12"/>
      <c r="BL136" s="12"/>
      <c r="BM136" s="12"/>
      <c r="BN136" s="12"/>
      <c r="BO136" s="12"/>
    </row>
    <row r="137" spans="1:67">
      <c r="A137" s="85">
        <v>118</v>
      </c>
      <c r="B137" s="78" t="str">
        <v>HH118</v>
      </c>
      <c r="C137" s="88">
        <f>'Baseline Survey_KPT'!SD120</f>
        <v>2.7966666666666669</v>
      </c>
      <c r="D137" s="88">
        <f>'Baseline Survey_KPT'!SE120</f>
        <v>0</v>
      </c>
      <c r="E137" s="88">
        <f>'Baseline Survey_KPT'!SF120</f>
        <v>0</v>
      </c>
      <c r="F137" s="88">
        <f>'Baseline Survey_KPT'!SG120</f>
        <v>0</v>
      </c>
      <c r="G137" s="80">
        <f t="shared" si="20"/>
        <v>2.7966666666666669</v>
      </c>
      <c r="H137" s="81">
        <f t="shared" si="21"/>
        <v>0</v>
      </c>
      <c r="I137" s="81">
        <f t="shared" si="22"/>
        <v>0</v>
      </c>
      <c r="J137" s="82">
        <f t="shared" si="23"/>
        <v>0</v>
      </c>
      <c r="K137" s="56"/>
      <c r="L137" s="23"/>
      <c r="M137" s="23"/>
      <c r="N137" s="23"/>
      <c r="O137" s="23"/>
      <c r="P137" s="23"/>
      <c r="Q137" s="23"/>
      <c r="R137" s="23"/>
      <c r="S137" s="23"/>
      <c r="T137" s="23"/>
      <c r="U137" s="23"/>
      <c r="V137" s="23"/>
      <c r="W137" s="23"/>
      <c r="X137" s="23"/>
      <c r="Y137" s="23"/>
      <c r="Z137" s="23"/>
      <c r="AA137" s="23"/>
      <c r="AB137" s="23"/>
      <c r="AC137" s="23"/>
      <c r="AD137" s="23"/>
      <c r="AE137" s="23"/>
      <c r="AF137" s="23"/>
      <c r="AG137" s="23"/>
      <c r="AH137" s="23"/>
      <c r="AI137" s="23"/>
      <c r="AJ137" s="23"/>
      <c r="AK137" s="23"/>
      <c r="AL137" s="23"/>
      <c r="AM137" s="23"/>
      <c r="AN137" s="23"/>
      <c r="AO137" s="23"/>
      <c r="AP137" s="23"/>
      <c r="AQ137" s="23"/>
      <c r="AR137" s="23"/>
      <c r="AS137" s="23"/>
      <c r="AT137" s="23"/>
      <c r="AU137" s="23"/>
      <c r="AV137" s="23"/>
      <c r="AW137" s="23"/>
      <c r="AX137" s="23"/>
      <c r="AY137" s="23"/>
      <c r="AZ137" s="23"/>
      <c r="BA137" s="23"/>
      <c r="BB137" s="23"/>
      <c r="BC137" s="23"/>
      <c r="BD137" s="23"/>
      <c r="BE137" s="23"/>
      <c r="BF137" s="12"/>
      <c r="BG137" s="12"/>
      <c r="BH137" s="12"/>
      <c r="BI137" s="12"/>
      <c r="BJ137" s="12"/>
      <c r="BK137" s="12"/>
      <c r="BL137" s="12"/>
      <c r="BM137" s="12"/>
      <c r="BN137" s="12"/>
      <c r="BO137" s="12"/>
    </row>
    <row r="138" spans="1:67">
      <c r="A138" s="85">
        <v>119</v>
      </c>
      <c r="B138" s="78" t="str">
        <v>HH119</v>
      </c>
      <c r="C138" s="88">
        <f>'Baseline Survey_KPT'!SD121</f>
        <v>2.31</v>
      </c>
      <c r="D138" s="88">
        <f>'Baseline Survey_KPT'!SE121</f>
        <v>0</v>
      </c>
      <c r="E138" s="88">
        <f>'Baseline Survey_KPT'!SF121</f>
        <v>0</v>
      </c>
      <c r="F138" s="88">
        <f>'Baseline Survey_KPT'!SG121</f>
        <v>0</v>
      </c>
      <c r="G138" s="80" t="str">
        <f t="shared" si="20"/>
        <v>Outlier</v>
      </c>
      <c r="H138" s="81">
        <f t="shared" si="21"/>
        <v>0</v>
      </c>
      <c r="I138" s="81">
        <f t="shared" si="22"/>
        <v>0</v>
      </c>
      <c r="J138" s="82">
        <f t="shared" si="23"/>
        <v>0</v>
      </c>
      <c r="K138" s="56"/>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c r="AT138" s="23"/>
      <c r="AU138" s="23"/>
      <c r="AV138" s="23"/>
      <c r="AW138" s="23"/>
      <c r="AX138" s="23"/>
      <c r="AY138" s="23"/>
      <c r="AZ138" s="23"/>
      <c r="BA138" s="23"/>
      <c r="BB138" s="23"/>
      <c r="BC138" s="23"/>
      <c r="BD138" s="23"/>
      <c r="BE138" s="23"/>
      <c r="BF138" s="12"/>
      <c r="BG138" s="12"/>
      <c r="BH138" s="12"/>
      <c r="BI138" s="12"/>
      <c r="BJ138" s="12"/>
      <c r="BK138" s="12"/>
      <c r="BL138" s="12"/>
      <c r="BM138" s="12"/>
      <c r="BN138" s="12"/>
      <c r="BO138" s="12"/>
    </row>
    <row r="139" spans="1:67">
      <c r="A139" s="85">
        <v>120</v>
      </c>
      <c r="B139" s="78" t="str">
        <v>HH120</v>
      </c>
      <c r="C139" s="88">
        <f>'Baseline Survey_KPT'!SD122</f>
        <v>2.73</v>
      </c>
      <c r="D139" s="88">
        <f>'Baseline Survey_KPT'!SE122</f>
        <v>0</v>
      </c>
      <c r="E139" s="88">
        <f>'Baseline Survey_KPT'!SF122</f>
        <v>0</v>
      </c>
      <c r="F139" s="88">
        <f>'Baseline Survey_KPT'!SG122</f>
        <v>0</v>
      </c>
      <c r="G139" s="80">
        <f t="shared" si="20"/>
        <v>2.73</v>
      </c>
      <c r="H139" s="81">
        <f t="shared" si="21"/>
        <v>0</v>
      </c>
      <c r="I139" s="81">
        <f t="shared" si="22"/>
        <v>0</v>
      </c>
      <c r="J139" s="82">
        <f t="shared" si="23"/>
        <v>0</v>
      </c>
      <c r="K139" s="56"/>
      <c r="L139" s="23"/>
      <c r="M139" s="23"/>
      <c r="N139" s="23"/>
      <c r="O139" s="23"/>
      <c r="P139" s="23"/>
      <c r="Q139" s="23"/>
      <c r="R139" s="23"/>
      <c r="S139" s="23"/>
      <c r="T139" s="23"/>
      <c r="U139" s="23"/>
      <c r="V139" s="23"/>
      <c r="W139" s="23"/>
      <c r="X139" s="23"/>
      <c r="Y139" s="23"/>
      <c r="Z139" s="23"/>
      <c r="AA139" s="23"/>
      <c r="AB139" s="23"/>
      <c r="AC139" s="23"/>
      <c r="AD139" s="23"/>
      <c r="AE139" s="23"/>
      <c r="AF139" s="23"/>
      <c r="AG139" s="23"/>
      <c r="AH139" s="23"/>
      <c r="AI139" s="23"/>
      <c r="AJ139" s="23"/>
      <c r="AK139" s="23"/>
      <c r="AL139" s="23"/>
      <c r="AM139" s="23"/>
      <c r="AN139" s="23"/>
      <c r="AO139" s="23"/>
      <c r="AP139" s="23"/>
      <c r="AQ139" s="23"/>
      <c r="AR139" s="23"/>
      <c r="AS139" s="23"/>
      <c r="AT139" s="23"/>
      <c r="AU139" s="23"/>
      <c r="AV139" s="23"/>
      <c r="AW139" s="23"/>
      <c r="AX139" s="23"/>
      <c r="AY139" s="23"/>
      <c r="AZ139" s="23"/>
      <c r="BA139" s="23"/>
      <c r="BB139" s="23"/>
      <c r="BC139" s="23"/>
      <c r="BD139" s="23"/>
      <c r="BE139" s="23"/>
      <c r="BF139" s="12"/>
      <c r="BG139" s="12"/>
      <c r="BH139" s="12"/>
      <c r="BI139" s="12"/>
      <c r="BJ139" s="12"/>
      <c r="BK139" s="12"/>
      <c r="BL139" s="12"/>
      <c r="BM139" s="12"/>
      <c r="BN139" s="12"/>
      <c r="BO139" s="12"/>
    </row>
    <row r="140" spans="1:67">
      <c r="A140" s="85">
        <v>121</v>
      </c>
      <c r="B140" s="78" t="str">
        <v>HH121</v>
      </c>
      <c r="C140" s="88">
        <f>'Baseline Survey_KPT'!SD123</f>
        <v>2.58</v>
      </c>
      <c r="D140" s="88">
        <f>'Baseline Survey_KPT'!SE123</f>
        <v>0</v>
      </c>
      <c r="E140" s="88">
        <f>'Baseline Survey_KPT'!SF123</f>
        <v>0</v>
      </c>
      <c r="F140" s="88">
        <f>'Baseline Survey_KPT'!SG123</f>
        <v>0</v>
      </c>
      <c r="G140" s="80">
        <f t="shared" si="20"/>
        <v>2.58</v>
      </c>
      <c r="H140" s="81">
        <f t="shared" si="21"/>
        <v>0</v>
      </c>
      <c r="I140" s="81">
        <f t="shared" si="22"/>
        <v>0</v>
      </c>
      <c r="J140" s="82">
        <f t="shared" si="23"/>
        <v>0</v>
      </c>
      <c r="K140" s="56"/>
      <c r="L140" s="23"/>
      <c r="M140" s="23"/>
      <c r="N140" s="23"/>
      <c r="O140" s="23"/>
      <c r="P140" s="23"/>
      <c r="Q140" s="23"/>
      <c r="R140" s="23"/>
      <c r="S140" s="23"/>
      <c r="T140" s="23"/>
      <c r="U140" s="23"/>
      <c r="V140" s="23"/>
      <c r="W140" s="23"/>
      <c r="X140" s="23"/>
      <c r="Y140" s="23"/>
      <c r="Z140" s="23"/>
      <c r="AA140" s="23"/>
      <c r="AB140" s="23"/>
      <c r="AC140" s="23"/>
      <c r="AD140" s="23"/>
      <c r="AE140" s="23"/>
      <c r="AF140" s="23"/>
      <c r="AG140" s="23"/>
      <c r="AH140" s="23"/>
      <c r="AI140" s="23"/>
      <c r="AJ140" s="23"/>
      <c r="AK140" s="23"/>
      <c r="AL140" s="23"/>
      <c r="AM140" s="23"/>
      <c r="AN140" s="23"/>
      <c r="AO140" s="23"/>
      <c r="AP140" s="23"/>
      <c r="AQ140" s="23"/>
      <c r="AR140" s="23"/>
      <c r="AS140" s="23"/>
      <c r="AT140" s="23"/>
      <c r="AU140" s="23"/>
      <c r="AV140" s="23"/>
      <c r="AW140" s="23"/>
      <c r="AX140" s="23"/>
      <c r="AY140" s="23"/>
      <c r="AZ140" s="23"/>
      <c r="BA140" s="23"/>
      <c r="BB140" s="23"/>
      <c r="BC140" s="23"/>
      <c r="BD140" s="23"/>
      <c r="BE140" s="23"/>
      <c r="BF140" s="12"/>
      <c r="BG140" s="12"/>
      <c r="BH140" s="12"/>
      <c r="BI140" s="12"/>
      <c r="BJ140" s="12"/>
      <c r="BK140" s="12"/>
      <c r="BL140" s="12"/>
      <c r="BM140" s="12"/>
      <c r="BN140" s="12"/>
      <c r="BO140" s="12"/>
    </row>
    <row r="141" spans="1:67">
      <c r="A141" s="85">
        <v>122</v>
      </c>
      <c r="B141" s="78" t="str">
        <v>HH122</v>
      </c>
      <c r="C141" s="88">
        <f>'Baseline Survey_KPT'!SD124</f>
        <v>2.7999999999999994</v>
      </c>
      <c r="D141" s="88">
        <f>'Baseline Survey_KPT'!SE124</f>
        <v>0</v>
      </c>
      <c r="E141" s="88">
        <f>'Baseline Survey_KPT'!SF124</f>
        <v>0</v>
      </c>
      <c r="F141" s="88">
        <f>'Baseline Survey_KPT'!SG124</f>
        <v>0</v>
      </c>
      <c r="G141" s="80">
        <f t="shared" si="20"/>
        <v>2.7999999999999994</v>
      </c>
      <c r="H141" s="81">
        <f t="shared" si="21"/>
        <v>0</v>
      </c>
      <c r="I141" s="81">
        <f t="shared" si="22"/>
        <v>0</v>
      </c>
      <c r="J141" s="82">
        <f t="shared" si="23"/>
        <v>0</v>
      </c>
      <c r="K141" s="56"/>
      <c r="L141" s="23"/>
      <c r="M141" s="23"/>
      <c r="N141" s="23"/>
      <c r="O141" s="23"/>
      <c r="P141" s="23"/>
      <c r="Q141" s="23"/>
      <c r="R141" s="23"/>
      <c r="S141" s="23"/>
      <c r="T141" s="23"/>
      <c r="U141" s="23"/>
      <c r="V141" s="23"/>
      <c r="W141" s="23"/>
      <c r="X141" s="23"/>
      <c r="Y141" s="23"/>
      <c r="Z141" s="23"/>
      <c r="AA141" s="23"/>
      <c r="AB141" s="23"/>
      <c r="AC141" s="23"/>
      <c r="AD141" s="23"/>
      <c r="AE141" s="23"/>
      <c r="AF141" s="23"/>
      <c r="AG141" s="23"/>
      <c r="AH141" s="23"/>
      <c r="AI141" s="23"/>
      <c r="AJ141" s="23"/>
      <c r="AK141" s="23"/>
      <c r="AL141" s="23"/>
      <c r="AM141" s="23"/>
      <c r="AN141" s="23"/>
      <c r="AO141" s="23"/>
      <c r="AP141" s="23"/>
      <c r="AQ141" s="23"/>
      <c r="AR141" s="23"/>
      <c r="AS141" s="23"/>
      <c r="AT141" s="23"/>
      <c r="AU141" s="23"/>
      <c r="AV141" s="23"/>
      <c r="AW141" s="23"/>
      <c r="AX141" s="23"/>
      <c r="AY141" s="23"/>
      <c r="AZ141" s="23"/>
      <c r="BA141" s="23"/>
      <c r="BB141" s="23"/>
      <c r="BC141" s="23"/>
      <c r="BD141" s="23"/>
      <c r="BE141" s="23"/>
      <c r="BF141" s="12"/>
      <c r="BG141" s="12"/>
      <c r="BH141" s="12"/>
      <c r="BI141" s="12"/>
      <c r="BJ141" s="12"/>
      <c r="BK141" s="12"/>
      <c r="BL141" s="12"/>
      <c r="BM141" s="12"/>
      <c r="BN141" s="12"/>
      <c r="BO141" s="12"/>
    </row>
    <row r="142" spans="1:67">
      <c r="A142" s="85">
        <v>123</v>
      </c>
      <c r="B142" s="78" t="str">
        <v>HH123</v>
      </c>
      <c r="C142" s="88">
        <f>'Baseline Survey_KPT'!SD125</f>
        <v>2.7550000000000003</v>
      </c>
      <c r="D142" s="88">
        <f>'Baseline Survey_KPT'!SE125</f>
        <v>0</v>
      </c>
      <c r="E142" s="88">
        <f>'Baseline Survey_KPT'!SF125</f>
        <v>1.6333333333333329</v>
      </c>
      <c r="F142" s="88">
        <f>'Baseline Survey_KPT'!SG125</f>
        <v>0</v>
      </c>
      <c r="G142" s="80">
        <f t="shared" si="20"/>
        <v>2.7550000000000003</v>
      </c>
      <c r="H142" s="81">
        <f t="shared" si="21"/>
        <v>0</v>
      </c>
      <c r="I142" s="81" t="str">
        <f t="shared" si="22"/>
        <v>Outlier</v>
      </c>
      <c r="J142" s="82">
        <f t="shared" si="23"/>
        <v>0</v>
      </c>
      <c r="K142" s="56"/>
      <c r="L142" s="23"/>
      <c r="M142" s="23"/>
      <c r="N142" s="23"/>
      <c r="O142" s="23"/>
      <c r="P142" s="23"/>
      <c r="Q142" s="23"/>
      <c r="R142" s="23"/>
      <c r="S142" s="23"/>
      <c r="T142" s="23"/>
      <c r="U142" s="23"/>
      <c r="V142" s="23"/>
      <c r="W142" s="23"/>
      <c r="X142" s="23"/>
      <c r="Y142" s="23"/>
      <c r="Z142" s="23"/>
      <c r="AA142" s="23"/>
      <c r="AB142" s="23"/>
      <c r="AC142" s="23"/>
      <c r="AD142" s="23"/>
      <c r="AE142" s="23"/>
      <c r="AF142" s="23"/>
      <c r="AG142" s="23"/>
      <c r="AH142" s="23"/>
      <c r="AI142" s="23"/>
      <c r="AJ142" s="23"/>
      <c r="AK142" s="23"/>
      <c r="AL142" s="23"/>
      <c r="AM142" s="23"/>
      <c r="AN142" s="23"/>
      <c r="AO142" s="23"/>
      <c r="AP142" s="23"/>
      <c r="AQ142" s="23"/>
      <c r="AR142" s="23"/>
      <c r="AS142" s="23"/>
      <c r="AT142" s="23"/>
      <c r="AU142" s="23"/>
      <c r="AV142" s="23"/>
      <c r="AW142" s="23"/>
      <c r="AX142" s="23"/>
      <c r="AY142" s="23"/>
      <c r="AZ142" s="23"/>
      <c r="BA142" s="23"/>
      <c r="BB142" s="23"/>
      <c r="BC142" s="23"/>
      <c r="BD142" s="23"/>
      <c r="BE142" s="23"/>
      <c r="BF142" s="12"/>
      <c r="BG142" s="12"/>
      <c r="BH142" s="12"/>
      <c r="BI142" s="12"/>
      <c r="BJ142" s="12"/>
      <c r="BK142" s="12"/>
      <c r="BL142" s="12"/>
      <c r="BM142" s="12"/>
      <c r="BN142" s="12"/>
      <c r="BO142" s="12"/>
    </row>
    <row r="143" spans="1:67">
      <c r="A143" s="85">
        <v>124</v>
      </c>
      <c r="B143" s="78" t="str">
        <v>HH124</v>
      </c>
      <c r="C143" s="88">
        <f>'Baseline Survey_KPT'!SD126</f>
        <v>2.7650000000000006</v>
      </c>
      <c r="D143" s="88">
        <f>'Baseline Survey_KPT'!SE126</f>
        <v>0</v>
      </c>
      <c r="E143" s="88">
        <f>'Baseline Survey_KPT'!SF126</f>
        <v>0</v>
      </c>
      <c r="F143" s="88">
        <f>'Baseline Survey_KPT'!SG126</f>
        <v>0</v>
      </c>
      <c r="G143" s="80">
        <f t="shared" si="20"/>
        <v>2.7650000000000006</v>
      </c>
      <c r="H143" s="81">
        <f t="shared" si="21"/>
        <v>0</v>
      </c>
      <c r="I143" s="81">
        <f t="shared" si="22"/>
        <v>0</v>
      </c>
      <c r="J143" s="82">
        <f t="shared" si="23"/>
        <v>0</v>
      </c>
      <c r="K143" s="56"/>
      <c r="L143" s="23"/>
      <c r="M143" s="23"/>
      <c r="N143" s="23"/>
      <c r="O143" s="23"/>
      <c r="P143" s="23"/>
      <c r="Q143" s="23"/>
      <c r="R143" s="23"/>
      <c r="S143" s="23"/>
      <c r="T143" s="23"/>
      <c r="U143" s="23"/>
      <c r="V143" s="23"/>
      <c r="W143" s="23"/>
      <c r="X143" s="23"/>
      <c r="Y143" s="23"/>
      <c r="Z143" s="23"/>
      <c r="AA143" s="23"/>
      <c r="AB143" s="23"/>
      <c r="AC143" s="23"/>
      <c r="AD143" s="23"/>
      <c r="AE143" s="23"/>
      <c r="AF143" s="23"/>
      <c r="AG143" s="23"/>
      <c r="AH143" s="23"/>
      <c r="AI143" s="23"/>
      <c r="AJ143" s="23"/>
      <c r="AK143" s="23"/>
      <c r="AL143" s="23"/>
      <c r="AM143" s="23"/>
      <c r="AN143" s="23"/>
      <c r="AO143" s="23"/>
      <c r="AP143" s="23"/>
      <c r="AQ143" s="23"/>
      <c r="AR143" s="23"/>
      <c r="AS143" s="23"/>
      <c r="AT143" s="23"/>
      <c r="AU143" s="23"/>
      <c r="AV143" s="23"/>
      <c r="AW143" s="23"/>
      <c r="AX143" s="23"/>
      <c r="AY143" s="23"/>
      <c r="AZ143" s="23"/>
      <c r="BA143" s="23"/>
      <c r="BB143" s="23"/>
      <c r="BC143" s="23"/>
      <c r="BD143" s="23"/>
      <c r="BE143" s="23"/>
      <c r="BF143" s="12"/>
      <c r="BG143" s="12"/>
      <c r="BH143" s="12"/>
      <c r="BI143" s="12"/>
      <c r="BJ143" s="12"/>
      <c r="BK143" s="12"/>
      <c r="BL143" s="12"/>
      <c r="BM143" s="12"/>
      <c r="BN143" s="12"/>
      <c r="BO143" s="12"/>
    </row>
    <row r="144" spans="1:67">
      <c r="A144" s="85">
        <v>125</v>
      </c>
      <c r="B144" s="78" t="str">
        <v>HH125</v>
      </c>
      <c r="C144" s="88">
        <f>'Baseline Survey_KPT'!SD127</f>
        <v>2.7616666666666667</v>
      </c>
      <c r="D144" s="88">
        <f>'Baseline Survey_KPT'!SE127</f>
        <v>0</v>
      </c>
      <c r="E144" s="88">
        <f>'Baseline Survey_KPT'!SF127</f>
        <v>0</v>
      </c>
      <c r="F144" s="88">
        <f>'Baseline Survey_KPT'!SG127</f>
        <v>0</v>
      </c>
      <c r="G144" s="80">
        <f t="shared" si="20"/>
        <v>2.7616666666666667</v>
      </c>
      <c r="H144" s="81">
        <f t="shared" si="21"/>
        <v>0</v>
      </c>
      <c r="I144" s="81">
        <f t="shared" si="22"/>
        <v>0</v>
      </c>
      <c r="J144" s="82">
        <f t="shared" si="23"/>
        <v>0</v>
      </c>
      <c r="K144" s="56"/>
      <c r="L144" s="23"/>
      <c r="M144" s="23"/>
      <c r="N144" s="23"/>
      <c r="O144" s="23"/>
      <c r="P144" s="23"/>
      <c r="Q144" s="23"/>
      <c r="R144" s="23"/>
      <c r="S144" s="23"/>
      <c r="T144" s="23"/>
      <c r="U144" s="23"/>
      <c r="V144" s="23"/>
      <c r="W144" s="23"/>
      <c r="X144" s="23"/>
      <c r="Y144" s="23"/>
      <c r="Z144" s="23"/>
      <c r="AA144" s="23"/>
      <c r="AB144" s="23"/>
      <c r="AC144" s="23"/>
      <c r="AD144" s="23"/>
      <c r="AE144" s="23"/>
      <c r="AF144" s="23"/>
      <c r="AG144" s="23"/>
      <c r="AH144" s="23"/>
      <c r="AI144" s="23"/>
      <c r="AJ144" s="23"/>
      <c r="AK144" s="23"/>
      <c r="AL144" s="23"/>
      <c r="AM144" s="23"/>
      <c r="AN144" s="23"/>
      <c r="AO144" s="23"/>
      <c r="AP144" s="23"/>
      <c r="AQ144" s="23"/>
      <c r="AR144" s="23"/>
      <c r="AS144" s="23"/>
      <c r="AT144" s="23"/>
      <c r="AU144" s="23"/>
      <c r="AV144" s="23"/>
      <c r="AW144" s="23"/>
      <c r="AX144" s="23"/>
      <c r="AY144" s="23"/>
      <c r="AZ144" s="23"/>
      <c r="BA144" s="23"/>
      <c r="BB144" s="23"/>
      <c r="BC144" s="23"/>
      <c r="BD144" s="23"/>
      <c r="BE144" s="23"/>
      <c r="BF144" s="12"/>
      <c r="BG144" s="12"/>
      <c r="BH144" s="12"/>
      <c r="BI144" s="12"/>
      <c r="BJ144" s="12"/>
      <c r="BK144" s="12"/>
      <c r="BL144" s="12"/>
      <c r="BM144" s="12"/>
      <c r="BN144" s="12"/>
      <c r="BO144" s="12"/>
    </row>
    <row r="145" spans="1:67">
      <c r="A145" s="85">
        <v>126</v>
      </c>
      <c r="B145" s="78" t="str">
        <v>HH126</v>
      </c>
      <c r="C145" s="88">
        <f>'Baseline Survey_KPT'!SD128</f>
        <v>2.3783333333333334</v>
      </c>
      <c r="D145" s="88">
        <f>'Baseline Survey_KPT'!SE128</f>
        <v>0</v>
      </c>
      <c r="E145" s="88">
        <f>'Baseline Survey_KPT'!SF128</f>
        <v>1.4666666666666661</v>
      </c>
      <c r="F145" s="88">
        <f>'Baseline Survey_KPT'!SG128</f>
        <v>0</v>
      </c>
      <c r="G145" s="80" t="str">
        <f t="shared" si="20"/>
        <v>Outlier</v>
      </c>
      <c r="H145" s="81">
        <f t="shared" si="21"/>
        <v>0</v>
      </c>
      <c r="I145" s="81" t="str">
        <f t="shared" si="22"/>
        <v>Outlier</v>
      </c>
      <c r="J145" s="82">
        <f t="shared" si="23"/>
        <v>0</v>
      </c>
      <c r="K145" s="56"/>
      <c r="L145" s="23"/>
      <c r="M145" s="23"/>
      <c r="N145" s="23"/>
      <c r="O145" s="23"/>
      <c r="P145" s="23"/>
      <c r="Q145" s="23"/>
      <c r="R145" s="23"/>
      <c r="S145" s="23"/>
      <c r="T145" s="23"/>
      <c r="U145" s="23"/>
      <c r="V145" s="23"/>
      <c r="W145" s="23"/>
      <c r="X145" s="23"/>
      <c r="Y145" s="23"/>
      <c r="Z145" s="23"/>
      <c r="AA145" s="23"/>
      <c r="AB145" s="23"/>
      <c r="AC145" s="23"/>
      <c r="AD145" s="23"/>
      <c r="AE145" s="23"/>
      <c r="AF145" s="23"/>
      <c r="AG145" s="23"/>
      <c r="AH145" s="23"/>
      <c r="AI145" s="23"/>
      <c r="AJ145" s="23"/>
      <c r="AK145" s="23"/>
      <c r="AL145" s="23"/>
      <c r="AM145" s="23"/>
      <c r="AN145" s="23"/>
      <c r="AO145" s="23"/>
      <c r="AP145" s="23"/>
      <c r="AQ145" s="23"/>
      <c r="AR145" s="23"/>
      <c r="AS145" s="23"/>
      <c r="AT145" s="23"/>
      <c r="AU145" s="23"/>
      <c r="AV145" s="23"/>
      <c r="AW145" s="23"/>
      <c r="AX145" s="23"/>
      <c r="AY145" s="23"/>
      <c r="AZ145" s="23"/>
      <c r="BA145" s="23"/>
      <c r="BB145" s="23"/>
      <c r="BC145" s="23"/>
      <c r="BD145" s="23"/>
      <c r="BE145" s="23"/>
      <c r="BF145" s="12"/>
      <c r="BG145" s="12"/>
      <c r="BH145" s="12"/>
      <c r="BI145" s="12"/>
      <c r="BJ145" s="12"/>
      <c r="BK145" s="12"/>
      <c r="BL145" s="12"/>
      <c r="BM145" s="12"/>
      <c r="BN145" s="12"/>
      <c r="BO145" s="12"/>
    </row>
    <row r="146" spans="1:67">
      <c r="A146" s="85">
        <v>127</v>
      </c>
      <c r="B146" s="78" t="str">
        <v>HH127</v>
      </c>
      <c r="C146" s="88">
        <f>'Baseline Survey_KPT'!SD129</f>
        <v>2.7999999999999994</v>
      </c>
      <c r="D146" s="88">
        <f>'Baseline Survey_KPT'!SE129</f>
        <v>0</v>
      </c>
      <c r="E146" s="88">
        <f>'Baseline Survey_KPT'!SF129</f>
        <v>0</v>
      </c>
      <c r="F146" s="88">
        <f>'Baseline Survey_KPT'!SG129</f>
        <v>0</v>
      </c>
      <c r="G146" s="80">
        <f t="shared" si="20"/>
        <v>2.7999999999999994</v>
      </c>
      <c r="H146" s="81">
        <f t="shared" si="21"/>
        <v>0</v>
      </c>
      <c r="I146" s="81">
        <f t="shared" si="22"/>
        <v>0</v>
      </c>
      <c r="J146" s="82">
        <f t="shared" si="23"/>
        <v>0</v>
      </c>
      <c r="K146" s="56"/>
      <c r="L146" s="23"/>
      <c r="M146" s="23"/>
      <c r="N146" s="23"/>
      <c r="O146" s="23"/>
      <c r="P146" s="23"/>
      <c r="Q146" s="23"/>
      <c r="R146" s="23"/>
      <c r="S146" s="23"/>
      <c r="T146" s="23"/>
      <c r="U146" s="23"/>
      <c r="V146" s="23"/>
      <c r="W146" s="23"/>
      <c r="X146" s="23"/>
      <c r="Y146" s="23"/>
      <c r="Z146" s="23"/>
      <c r="AA146" s="23"/>
      <c r="AB146" s="23"/>
      <c r="AC146" s="23"/>
      <c r="AD146" s="23"/>
      <c r="AE146" s="23"/>
      <c r="AF146" s="23"/>
      <c r="AG146" s="23"/>
      <c r="AH146" s="23"/>
      <c r="AI146" s="23"/>
      <c r="AJ146" s="23"/>
      <c r="AK146" s="23"/>
      <c r="AL146" s="23"/>
      <c r="AM146" s="23"/>
      <c r="AN146" s="23"/>
      <c r="AO146" s="23"/>
      <c r="AP146" s="23"/>
      <c r="AQ146" s="23"/>
      <c r="AR146" s="23"/>
      <c r="AS146" s="23"/>
      <c r="AT146" s="23"/>
      <c r="AU146" s="23"/>
      <c r="AV146" s="23"/>
      <c r="AW146" s="23"/>
      <c r="AX146" s="23"/>
      <c r="AY146" s="23"/>
      <c r="AZ146" s="23"/>
      <c r="BA146" s="23"/>
      <c r="BB146" s="23"/>
      <c r="BC146" s="23"/>
      <c r="BD146" s="23"/>
      <c r="BE146" s="23"/>
      <c r="BF146" s="12"/>
      <c r="BG146" s="12"/>
      <c r="BH146" s="12"/>
      <c r="BI146" s="12"/>
      <c r="BJ146" s="12"/>
      <c r="BK146" s="12"/>
      <c r="BL146" s="12"/>
      <c r="BM146" s="12"/>
      <c r="BN146" s="12"/>
      <c r="BO146" s="12"/>
    </row>
    <row r="147" spans="1:67">
      <c r="A147" s="85">
        <v>128</v>
      </c>
      <c r="B147" s="78" t="str">
        <v>HH128</v>
      </c>
      <c r="C147" s="88">
        <f>'Baseline Survey_KPT'!SD130</f>
        <v>2.7633333333333332</v>
      </c>
      <c r="D147" s="88">
        <f>'Baseline Survey_KPT'!SE130</f>
        <v>0</v>
      </c>
      <c r="E147" s="88">
        <f>'Baseline Survey_KPT'!SF130</f>
        <v>0</v>
      </c>
      <c r="F147" s="88">
        <f>'Baseline Survey_KPT'!SG130</f>
        <v>0</v>
      </c>
      <c r="G147" s="80">
        <f t="shared" si="20"/>
        <v>2.7633333333333332</v>
      </c>
      <c r="H147" s="81">
        <f t="shared" si="21"/>
        <v>0</v>
      </c>
      <c r="I147" s="81">
        <f t="shared" si="22"/>
        <v>0</v>
      </c>
      <c r="J147" s="82">
        <f t="shared" si="23"/>
        <v>0</v>
      </c>
      <c r="K147" s="56"/>
      <c r="L147" s="23"/>
      <c r="M147" s="23"/>
      <c r="N147" s="23"/>
      <c r="O147" s="23"/>
      <c r="P147" s="23"/>
      <c r="Q147" s="23"/>
      <c r="R147" s="23"/>
      <c r="S147" s="23"/>
      <c r="T147" s="23"/>
      <c r="U147" s="23"/>
      <c r="V147" s="23"/>
      <c r="W147" s="23"/>
      <c r="X147" s="23"/>
      <c r="Y147" s="23"/>
      <c r="Z147" s="23"/>
      <c r="AA147" s="23"/>
      <c r="AB147" s="23"/>
      <c r="AC147" s="23"/>
      <c r="AD147" s="23"/>
      <c r="AE147" s="23"/>
      <c r="AF147" s="23"/>
      <c r="AG147" s="23"/>
      <c r="AH147" s="23"/>
      <c r="AI147" s="23"/>
      <c r="AJ147" s="23"/>
      <c r="AK147" s="23"/>
      <c r="AL147" s="23"/>
      <c r="AM147" s="23"/>
      <c r="AN147" s="23"/>
      <c r="AO147" s="23"/>
      <c r="AP147" s="23"/>
      <c r="AQ147" s="23"/>
      <c r="AR147" s="23"/>
      <c r="AS147" s="23"/>
      <c r="AT147" s="23"/>
      <c r="AU147" s="23"/>
      <c r="AV147" s="23"/>
      <c r="AW147" s="23"/>
      <c r="AX147" s="23"/>
      <c r="AY147" s="23"/>
      <c r="AZ147" s="23"/>
      <c r="BA147" s="23"/>
      <c r="BB147" s="23"/>
      <c r="BC147" s="23"/>
      <c r="BD147" s="23"/>
      <c r="BE147" s="23"/>
      <c r="BF147" s="12"/>
      <c r="BG147" s="12"/>
      <c r="BH147" s="12"/>
      <c r="BI147" s="12"/>
      <c r="BJ147" s="12"/>
      <c r="BK147" s="12"/>
      <c r="BL147" s="12"/>
      <c r="BM147" s="12"/>
      <c r="BN147" s="12"/>
      <c r="BO147" s="12"/>
    </row>
    <row r="148" spans="1:67">
      <c r="A148" s="85">
        <v>129</v>
      </c>
      <c r="B148" s="78">
        <v>0</v>
      </c>
      <c r="C148" s="88"/>
      <c r="D148" s="88"/>
      <c r="E148" s="79"/>
      <c r="F148" s="79"/>
      <c r="G148" s="80"/>
      <c r="H148" s="81"/>
      <c r="I148" s="81"/>
      <c r="J148" s="82"/>
      <c r="K148" s="56"/>
      <c r="L148" s="23"/>
      <c r="M148" s="23"/>
      <c r="N148" s="23"/>
      <c r="O148" s="23"/>
      <c r="P148" s="23"/>
      <c r="Q148" s="23"/>
      <c r="R148" s="23"/>
      <c r="S148" s="23"/>
      <c r="T148" s="23"/>
      <c r="U148" s="23"/>
      <c r="V148" s="23"/>
      <c r="W148" s="23"/>
      <c r="X148" s="23"/>
      <c r="Y148" s="23"/>
      <c r="Z148" s="23"/>
      <c r="AA148" s="23"/>
      <c r="AB148" s="23"/>
      <c r="AC148" s="23"/>
      <c r="AD148" s="23"/>
      <c r="AE148" s="23"/>
      <c r="AF148" s="23"/>
      <c r="AG148" s="23"/>
      <c r="AH148" s="23"/>
      <c r="AI148" s="23"/>
      <c r="AJ148" s="23"/>
      <c r="AK148" s="23"/>
      <c r="AL148" s="23"/>
      <c r="AM148" s="23"/>
      <c r="AN148" s="23"/>
      <c r="AO148" s="23"/>
      <c r="AP148" s="23"/>
      <c r="AQ148" s="23"/>
      <c r="AR148" s="23"/>
      <c r="AS148" s="23"/>
      <c r="AT148" s="23"/>
      <c r="AU148" s="23"/>
      <c r="AV148" s="23"/>
      <c r="AW148" s="23"/>
      <c r="AX148" s="23"/>
      <c r="AY148" s="23"/>
      <c r="AZ148" s="23"/>
      <c r="BA148" s="23"/>
      <c r="BB148" s="23"/>
      <c r="BC148" s="23"/>
      <c r="BD148" s="23"/>
      <c r="BE148" s="23"/>
      <c r="BF148" s="12"/>
      <c r="BG148" s="12"/>
      <c r="BH148" s="12"/>
      <c r="BI148" s="12"/>
      <c r="BJ148" s="12"/>
      <c r="BK148" s="12"/>
      <c r="BL148" s="12"/>
      <c r="BM148" s="12"/>
      <c r="BN148" s="12"/>
      <c r="BO148" s="12"/>
    </row>
    <row r="149" spans="1:67">
      <c r="A149" s="85">
        <v>130</v>
      </c>
      <c r="B149" s="78"/>
      <c r="C149" s="79"/>
      <c r="D149" s="88"/>
      <c r="E149" s="79"/>
      <c r="F149" s="79"/>
      <c r="G149" s="80" t="str">
        <f t="shared" ref="G149:G179" si="24">IF(LEN($B149)&gt;0, IF(C149&lt;&gt;0,IF((OR(C149&gt;=E$11, C149&lt;=E$12)), "Outlier",C149), "0"),"")</f>
        <v/>
      </c>
      <c r="H149" s="81" t="str">
        <f t="shared" ref="H149:H179" si="25">IF(LEN($B149)&gt;0, IF(D149&lt;&gt;0,IF((OR(D149&gt;=F$11, D149&lt;=F$12)), "Outlier",D149), 0),"")</f>
        <v/>
      </c>
      <c r="I149" s="81" t="str">
        <f t="shared" ref="I149:I179" si="26">IF(LEN($B149)&gt;0, IF(E149&lt;&gt;0,IF((OR(E149&gt;=G$11, E149&lt;=G$12)), "Outlier",E149), 0),"")</f>
        <v/>
      </c>
      <c r="J149" s="82" t="str">
        <f t="shared" ref="J149:J179" si="27">IF(LEN($B149)&gt;0, IF(F149&lt;&gt;0,IF((OR(F149&gt;=H$11, F149&lt;=H$12)), "Outlier",F149), 0),"")</f>
        <v/>
      </c>
      <c r="K149" s="56"/>
      <c r="L149" s="23"/>
      <c r="M149" s="23"/>
      <c r="N149" s="23"/>
      <c r="O149" s="23"/>
      <c r="P149" s="23"/>
      <c r="Q149" s="23"/>
      <c r="R149" s="23"/>
      <c r="S149" s="23"/>
      <c r="T149" s="23"/>
      <c r="U149" s="23"/>
      <c r="V149" s="23"/>
      <c r="W149" s="23"/>
      <c r="X149" s="23"/>
      <c r="Y149" s="23"/>
      <c r="Z149" s="23"/>
      <c r="AA149" s="23"/>
      <c r="AB149" s="23"/>
      <c r="AC149" s="23"/>
      <c r="AD149" s="23"/>
      <c r="AE149" s="23"/>
      <c r="AF149" s="23"/>
      <c r="AG149" s="23"/>
      <c r="AH149" s="23"/>
      <c r="AI149" s="23"/>
      <c r="AJ149" s="23"/>
      <c r="AK149" s="23"/>
      <c r="AL149" s="23"/>
      <c r="AM149" s="23"/>
      <c r="AN149" s="23"/>
      <c r="AO149" s="23"/>
      <c r="AP149" s="23"/>
      <c r="AQ149" s="23"/>
      <c r="AR149" s="23"/>
      <c r="AS149" s="23"/>
      <c r="AT149" s="23"/>
      <c r="AU149" s="23"/>
      <c r="AV149" s="23"/>
      <c r="AW149" s="23"/>
      <c r="AX149" s="23"/>
      <c r="AY149" s="23"/>
      <c r="AZ149" s="23"/>
      <c r="BA149" s="23"/>
      <c r="BB149" s="23"/>
      <c r="BC149" s="23"/>
      <c r="BD149" s="23"/>
      <c r="BE149" s="23"/>
      <c r="BF149" s="12"/>
      <c r="BG149" s="12"/>
      <c r="BH149" s="12"/>
      <c r="BI149" s="12"/>
      <c r="BJ149" s="12"/>
      <c r="BK149" s="12"/>
      <c r="BL149" s="12"/>
      <c r="BM149" s="12"/>
      <c r="BN149" s="12"/>
      <c r="BO149" s="12"/>
    </row>
    <row r="150" spans="1:67">
      <c r="A150" s="85">
        <v>131</v>
      </c>
      <c r="B150" s="78"/>
      <c r="C150" s="79"/>
      <c r="D150" s="88"/>
      <c r="E150" s="79"/>
      <c r="F150" s="79"/>
      <c r="G150" s="80" t="str">
        <f t="shared" si="24"/>
        <v/>
      </c>
      <c r="H150" s="81" t="str">
        <f t="shared" si="25"/>
        <v/>
      </c>
      <c r="I150" s="81" t="str">
        <f t="shared" si="26"/>
        <v/>
      </c>
      <c r="J150" s="82" t="str">
        <f t="shared" si="27"/>
        <v/>
      </c>
      <c r="K150" s="56"/>
      <c r="L150" s="23"/>
      <c r="M150" s="23"/>
      <c r="N150" s="23"/>
      <c r="O150" s="23"/>
      <c r="P150" s="23"/>
      <c r="Q150" s="23"/>
      <c r="R150" s="23"/>
      <c r="S150" s="23"/>
      <c r="T150" s="23"/>
      <c r="U150" s="23"/>
      <c r="V150" s="23"/>
      <c r="W150" s="23"/>
      <c r="X150" s="23"/>
      <c r="Y150" s="23"/>
      <c r="Z150" s="23"/>
      <c r="AA150" s="23"/>
      <c r="AB150" s="23"/>
      <c r="AC150" s="23"/>
      <c r="AD150" s="23"/>
      <c r="AE150" s="23"/>
      <c r="AF150" s="23"/>
      <c r="AG150" s="23"/>
      <c r="AH150" s="23"/>
      <c r="AI150" s="23"/>
      <c r="AJ150" s="23"/>
      <c r="AK150" s="23"/>
      <c r="AL150" s="23"/>
      <c r="AM150" s="23"/>
      <c r="AN150" s="23"/>
      <c r="AO150" s="23"/>
      <c r="AP150" s="23"/>
      <c r="AQ150" s="23"/>
      <c r="AR150" s="23"/>
      <c r="AS150" s="23"/>
      <c r="AT150" s="23"/>
      <c r="AU150" s="23"/>
      <c r="AV150" s="23"/>
      <c r="AW150" s="23"/>
      <c r="AX150" s="23"/>
      <c r="AY150" s="23"/>
      <c r="AZ150" s="23"/>
      <c r="BA150" s="23"/>
      <c r="BB150" s="23"/>
      <c r="BC150" s="23"/>
      <c r="BD150" s="23"/>
      <c r="BE150" s="23"/>
      <c r="BF150" s="12"/>
      <c r="BG150" s="12"/>
      <c r="BH150" s="12"/>
      <c r="BI150" s="12"/>
      <c r="BJ150" s="12"/>
      <c r="BK150" s="12"/>
      <c r="BL150" s="12"/>
      <c r="BM150" s="12"/>
      <c r="BN150" s="12"/>
      <c r="BO150" s="12"/>
    </row>
    <row r="151" spans="1:67">
      <c r="A151" s="85">
        <v>132</v>
      </c>
      <c r="B151" s="78"/>
      <c r="C151" s="79"/>
      <c r="D151" s="88"/>
      <c r="E151" s="79"/>
      <c r="F151" s="79"/>
      <c r="G151" s="80" t="str">
        <f t="shared" si="24"/>
        <v/>
      </c>
      <c r="H151" s="81" t="str">
        <f t="shared" si="25"/>
        <v/>
      </c>
      <c r="I151" s="81" t="str">
        <f t="shared" si="26"/>
        <v/>
      </c>
      <c r="J151" s="82" t="str">
        <f t="shared" si="27"/>
        <v/>
      </c>
      <c r="K151" s="56"/>
      <c r="L151" s="23"/>
      <c r="M151" s="23"/>
      <c r="N151" s="23"/>
      <c r="O151" s="23"/>
      <c r="P151" s="23"/>
      <c r="Q151" s="23"/>
      <c r="R151" s="23"/>
      <c r="S151" s="23"/>
      <c r="T151" s="23"/>
      <c r="U151" s="23"/>
      <c r="V151" s="23"/>
      <c r="W151" s="23"/>
      <c r="X151" s="23"/>
      <c r="Y151" s="23"/>
      <c r="Z151" s="23"/>
      <c r="AA151" s="23"/>
      <c r="AB151" s="23"/>
      <c r="AC151" s="23"/>
      <c r="AD151" s="23"/>
      <c r="AE151" s="23"/>
      <c r="AF151" s="23"/>
      <c r="AG151" s="23"/>
      <c r="AH151" s="23"/>
      <c r="AI151" s="23"/>
      <c r="AJ151" s="23"/>
      <c r="AK151" s="23"/>
      <c r="AL151" s="23"/>
      <c r="AM151" s="23"/>
      <c r="AN151" s="23"/>
      <c r="AO151" s="23"/>
      <c r="AP151" s="23"/>
      <c r="AQ151" s="23"/>
      <c r="AR151" s="23"/>
      <c r="AS151" s="23"/>
      <c r="AT151" s="23"/>
      <c r="AU151" s="23"/>
      <c r="AV151" s="23"/>
      <c r="AW151" s="23"/>
      <c r="AX151" s="23"/>
      <c r="AY151" s="23"/>
      <c r="AZ151" s="23"/>
      <c r="BA151" s="23"/>
      <c r="BB151" s="23"/>
      <c r="BC151" s="23"/>
      <c r="BD151" s="23"/>
      <c r="BE151" s="23"/>
      <c r="BF151" s="12"/>
      <c r="BG151" s="12"/>
      <c r="BH151" s="12"/>
      <c r="BI151" s="12"/>
      <c r="BJ151" s="12"/>
      <c r="BK151" s="12"/>
      <c r="BL151" s="12"/>
      <c r="BM151" s="12"/>
      <c r="BN151" s="12"/>
      <c r="BO151" s="12"/>
    </row>
    <row r="152" spans="1:67">
      <c r="A152" s="85">
        <v>133</v>
      </c>
      <c r="B152" s="78"/>
      <c r="C152" s="79"/>
      <c r="D152" s="88"/>
      <c r="E152" s="79"/>
      <c r="F152" s="79"/>
      <c r="G152" s="80" t="str">
        <f t="shared" si="24"/>
        <v/>
      </c>
      <c r="H152" s="81" t="str">
        <f t="shared" si="25"/>
        <v/>
      </c>
      <c r="I152" s="81" t="str">
        <f t="shared" si="26"/>
        <v/>
      </c>
      <c r="J152" s="82" t="str">
        <f t="shared" si="27"/>
        <v/>
      </c>
      <c r="K152" s="56"/>
      <c r="L152" s="23"/>
      <c r="M152" s="23"/>
      <c r="N152" s="23"/>
      <c r="O152" s="23"/>
      <c r="P152" s="23"/>
      <c r="Q152" s="23"/>
      <c r="R152" s="23"/>
      <c r="S152" s="23"/>
      <c r="T152" s="23"/>
      <c r="U152" s="23"/>
      <c r="V152" s="23"/>
      <c r="W152" s="23"/>
      <c r="X152" s="23"/>
      <c r="Y152" s="23"/>
      <c r="Z152" s="23"/>
      <c r="AA152" s="23"/>
      <c r="AB152" s="23"/>
      <c r="AC152" s="23"/>
      <c r="AD152" s="23"/>
      <c r="AE152" s="23"/>
      <c r="AF152" s="23"/>
      <c r="AG152" s="23"/>
      <c r="AH152" s="23"/>
      <c r="AI152" s="23"/>
      <c r="AJ152" s="23"/>
      <c r="AK152" s="23"/>
      <c r="AL152" s="23"/>
      <c r="AM152" s="23"/>
      <c r="AN152" s="23"/>
      <c r="AO152" s="23"/>
      <c r="AP152" s="23"/>
      <c r="AQ152" s="23"/>
      <c r="AR152" s="23"/>
      <c r="AS152" s="23"/>
      <c r="AT152" s="23"/>
      <c r="AU152" s="23"/>
      <c r="AV152" s="23"/>
      <c r="AW152" s="23"/>
      <c r="AX152" s="23"/>
      <c r="AY152" s="23"/>
      <c r="AZ152" s="23"/>
      <c r="BA152" s="23"/>
      <c r="BB152" s="23"/>
      <c r="BC152" s="23"/>
      <c r="BD152" s="23"/>
      <c r="BE152" s="23"/>
      <c r="BF152" s="12"/>
      <c r="BG152" s="12"/>
      <c r="BH152" s="12"/>
      <c r="BI152" s="12"/>
      <c r="BJ152" s="12"/>
      <c r="BK152" s="12"/>
      <c r="BL152" s="12"/>
      <c r="BM152" s="12"/>
      <c r="BN152" s="12"/>
      <c r="BO152" s="12"/>
    </row>
    <row r="153" spans="1:67">
      <c r="A153" s="85">
        <v>134</v>
      </c>
      <c r="B153" s="78"/>
      <c r="C153" s="79"/>
      <c r="D153" s="88"/>
      <c r="E153" s="79"/>
      <c r="F153" s="79"/>
      <c r="G153" s="80" t="str">
        <f t="shared" si="24"/>
        <v/>
      </c>
      <c r="H153" s="81" t="str">
        <f t="shared" si="25"/>
        <v/>
      </c>
      <c r="I153" s="81" t="str">
        <f t="shared" si="26"/>
        <v/>
      </c>
      <c r="J153" s="82" t="str">
        <f t="shared" si="27"/>
        <v/>
      </c>
      <c r="K153" s="56"/>
      <c r="L153" s="23"/>
      <c r="M153" s="23"/>
      <c r="N153" s="23"/>
      <c r="O153" s="23"/>
      <c r="P153" s="23"/>
      <c r="Q153" s="23"/>
      <c r="R153" s="23"/>
      <c r="S153" s="23"/>
      <c r="T153" s="23"/>
      <c r="U153" s="23"/>
      <c r="V153" s="23"/>
      <c r="W153" s="23"/>
      <c r="X153" s="23"/>
      <c r="Y153" s="23"/>
      <c r="Z153" s="23"/>
      <c r="AA153" s="23"/>
      <c r="AB153" s="23"/>
      <c r="AC153" s="23"/>
      <c r="AD153" s="23"/>
      <c r="AE153" s="23"/>
      <c r="AF153" s="23"/>
      <c r="AG153" s="23"/>
      <c r="AH153" s="23"/>
      <c r="AI153" s="23"/>
      <c r="AJ153" s="23"/>
      <c r="AK153" s="23"/>
      <c r="AL153" s="23"/>
      <c r="AM153" s="23"/>
      <c r="AN153" s="23"/>
      <c r="AO153" s="23"/>
      <c r="AP153" s="23"/>
      <c r="AQ153" s="23"/>
      <c r="AR153" s="23"/>
      <c r="AS153" s="23"/>
      <c r="AT153" s="23"/>
      <c r="AU153" s="23"/>
      <c r="AV153" s="23"/>
      <c r="AW153" s="23"/>
      <c r="AX153" s="23"/>
      <c r="AY153" s="23"/>
      <c r="AZ153" s="23"/>
      <c r="BA153" s="23"/>
      <c r="BB153" s="23"/>
      <c r="BC153" s="23"/>
      <c r="BD153" s="23"/>
      <c r="BE153" s="23"/>
      <c r="BF153" s="12"/>
      <c r="BG153" s="12"/>
      <c r="BH153" s="12"/>
      <c r="BI153" s="12"/>
      <c r="BJ153" s="12"/>
      <c r="BK153" s="12"/>
      <c r="BL153" s="12"/>
      <c r="BM153" s="12"/>
      <c r="BN153" s="12"/>
      <c r="BO153" s="12"/>
    </row>
    <row r="154" spans="1:67">
      <c r="A154" s="85">
        <v>135</v>
      </c>
      <c r="B154" s="78"/>
      <c r="C154" s="79"/>
      <c r="D154" s="88"/>
      <c r="E154" s="79"/>
      <c r="F154" s="79"/>
      <c r="G154" s="80" t="str">
        <f t="shared" si="24"/>
        <v/>
      </c>
      <c r="H154" s="81" t="str">
        <f t="shared" si="25"/>
        <v/>
      </c>
      <c r="I154" s="81" t="str">
        <f t="shared" si="26"/>
        <v/>
      </c>
      <c r="J154" s="82" t="str">
        <f t="shared" si="27"/>
        <v/>
      </c>
      <c r="K154" s="56"/>
      <c r="L154" s="23"/>
      <c r="M154" s="23"/>
      <c r="N154" s="23"/>
      <c r="O154" s="23"/>
      <c r="P154" s="23"/>
      <c r="Q154" s="23"/>
      <c r="R154" s="23"/>
      <c r="S154" s="23"/>
      <c r="T154" s="23"/>
      <c r="U154" s="23"/>
      <c r="V154" s="23"/>
      <c r="W154" s="23"/>
      <c r="X154" s="23"/>
      <c r="Y154" s="23"/>
      <c r="Z154" s="23"/>
      <c r="AA154" s="23"/>
      <c r="AB154" s="23"/>
      <c r="AC154" s="23"/>
      <c r="AD154" s="23"/>
      <c r="AE154" s="23"/>
      <c r="AF154" s="23"/>
      <c r="AG154" s="23"/>
      <c r="AH154" s="23"/>
      <c r="AI154" s="23"/>
      <c r="AJ154" s="23"/>
      <c r="AK154" s="23"/>
      <c r="AL154" s="23"/>
      <c r="AM154" s="23"/>
      <c r="AN154" s="23"/>
      <c r="AO154" s="23"/>
      <c r="AP154" s="23"/>
      <c r="AQ154" s="23"/>
      <c r="AR154" s="23"/>
      <c r="AS154" s="23"/>
      <c r="AT154" s="23"/>
      <c r="AU154" s="23"/>
      <c r="AV154" s="23"/>
      <c r="AW154" s="23"/>
      <c r="AX154" s="23"/>
      <c r="AY154" s="23"/>
      <c r="AZ154" s="23"/>
      <c r="BA154" s="23"/>
      <c r="BB154" s="23"/>
      <c r="BC154" s="23"/>
      <c r="BD154" s="23"/>
      <c r="BE154" s="23"/>
      <c r="BF154" s="12"/>
      <c r="BG154" s="12"/>
      <c r="BH154" s="12"/>
      <c r="BI154" s="12"/>
      <c r="BJ154" s="12"/>
      <c r="BK154" s="12"/>
      <c r="BL154" s="12"/>
      <c r="BM154" s="12"/>
      <c r="BN154" s="12"/>
      <c r="BO154" s="12"/>
    </row>
    <row r="155" spans="1:67">
      <c r="A155" s="85">
        <v>136</v>
      </c>
      <c r="B155" s="78"/>
      <c r="C155" s="79"/>
      <c r="D155" s="88"/>
      <c r="E155" s="79"/>
      <c r="F155" s="79"/>
      <c r="G155" s="80" t="str">
        <f t="shared" si="24"/>
        <v/>
      </c>
      <c r="H155" s="81" t="str">
        <f t="shared" si="25"/>
        <v/>
      </c>
      <c r="I155" s="81" t="str">
        <f t="shared" si="26"/>
        <v/>
      </c>
      <c r="J155" s="82" t="str">
        <f t="shared" si="27"/>
        <v/>
      </c>
      <c r="K155" s="56"/>
      <c r="L155" s="23"/>
      <c r="M155" s="23"/>
      <c r="N155" s="23"/>
      <c r="O155" s="23"/>
      <c r="P155" s="23"/>
      <c r="Q155" s="23"/>
      <c r="R155" s="23"/>
      <c r="S155" s="23"/>
      <c r="T155" s="23"/>
      <c r="U155" s="23"/>
      <c r="V155" s="23"/>
      <c r="W155" s="23"/>
      <c r="X155" s="23"/>
      <c r="Y155" s="23"/>
      <c r="Z155" s="23"/>
      <c r="AA155" s="23"/>
      <c r="AB155" s="23"/>
      <c r="AC155" s="23"/>
      <c r="AD155" s="23"/>
      <c r="AE155" s="23"/>
      <c r="AF155" s="23"/>
      <c r="AG155" s="23"/>
      <c r="AH155" s="23"/>
      <c r="AI155" s="23"/>
      <c r="AJ155" s="23"/>
      <c r="AK155" s="23"/>
      <c r="AL155" s="23"/>
      <c r="AM155" s="23"/>
      <c r="AN155" s="23"/>
      <c r="AO155" s="23"/>
      <c r="AP155" s="23"/>
      <c r="AQ155" s="23"/>
      <c r="AR155" s="23"/>
      <c r="AS155" s="23"/>
      <c r="AT155" s="23"/>
      <c r="AU155" s="23"/>
      <c r="AV155" s="23"/>
      <c r="AW155" s="23"/>
      <c r="AX155" s="23"/>
      <c r="AY155" s="23"/>
      <c r="AZ155" s="23"/>
      <c r="BA155" s="23"/>
      <c r="BB155" s="23"/>
      <c r="BC155" s="23"/>
      <c r="BD155" s="23"/>
      <c r="BE155" s="23"/>
      <c r="BF155" s="12"/>
      <c r="BG155" s="12"/>
      <c r="BH155" s="12"/>
      <c r="BI155" s="12"/>
      <c r="BJ155" s="12"/>
      <c r="BK155" s="12"/>
      <c r="BL155" s="12"/>
      <c r="BM155" s="12"/>
      <c r="BN155" s="12"/>
      <c r="BO155" s="12"/>
    </row>
    <row r="156" spans="1:67">
      <c r="A156" s="85">
        <v>137</v>
      </c>
      <c r="B156" s="78"/>
      <c r="C156" s="79"/>
      <c r="D156" s="88"/>
      <c r="E156" s="79"/>
      <c r="F156" s="79"/>
      <c r="G156" s="80" t="str">
        <f t="shared" si="24"/>
        <v/>
      </c>
      <c r="H156" s="81" t="str">
        <f t="shared" si="25"/>
        <v/>
      </c>
      <c r="I156" s="81" t="str">
        <f t="shared" si="26"/>
        <v/>
      </c>
      <c r="J156" s="82" t="str">
        <f t="shared" si="27"/>
        <v/>
      </c>
      <c r="K156" s="56"/>
      <c r="L156" s="23"/>
      <c r="M156" s="23"/>
      <c r="N156" s="23"/>
      <c r="O156" s="23"/>
      <c r="P156" s="23"/>
      <c r="Q156" s="23"/>
      <c r="R156" s="23"/>
      <c r="S156" s="23"/>
      <c r="T156" s="23"/>
      <c r="U156" s="23"/>
      <c r="V156" s="23"/>
      <c r="W156" s="23"/>
      <c r="X156" s="23"/>
      <c r="Y156" s="23"/>
      <c r="Z156" s="23"/>
      <c r="AA156" s="23"/>
      <c r="AB156" s="23"/>
      <c r="AC156" s="23"/>
      <c r="AD156" s="23"/>
      <c r="AE156" s="23"/>
      <c r="AF156" s="23"/>
      <c r="AG156" s="23"/>
      <c r="AH156" s="23"/>
      <c r="AI156" s="23"/>
      <c r="AJ156" s="23"/>
      <c r="AK156" s="23"/>
      <c r="AL156" s="23"/>
      <c r="AM156" s="23"/>
      <c r="AN156" s="23"/>
      <c r="AO156" s="23"/>
      <c r="AP156" s="23"/>
      <c r="AQ156" s="23"/>
      <c r="AR156" s="23"/>
      <c r="AS156" s="23"/>
      <c r="AT156" s="23"/>
      <c r="AU156" s="23"/>
      <c r="AV156" s="23"/>
      <c r="AW156" s="23"/>
      <c r="AX156" s="23"/>
      <c r="AY156" s="23"/>
      <c r="AZ156" s="23"/>
      <c r="BA156" s="23"/>
      <c r="BB156" s="23"/>
      <c r="BC156" s="23"/>
      <c r="BD156" s="23"/>
      <c r="BE156" s="23"/>
      <c r="BF156" s="12"/>
      <c r="BG156" s="12"/>
      <c r="BH156" s="12"/>
      <c r="BI156" s="12"/>
      <c r="BJ156" s="12"/>
      <c r="BK156" s="12"/>
      <c r="BL156" s="12"/>
      <c r="BM156" s="12"/>
      <c r="BN156" s="12"/>
      <c r="BO156" s="12"/>
    </row>
    <row r="157" spans="1:67">
      <c r="A157" s="85">
        <v>138</v>
      </c>
      <c r="B157" s="78"/>
      <c r="C157" s="79"/>
      <c r="D157" s="88"/>
      <c r="E157" s="79"/>
      <c r="F157" s="79"/>
      <c r="G157" s="80" t="str">
        <f t="shared" si="24"/>
        <v/>
      </c>
      <c r="H157" s="81" t="str">
        <f t="shared" si="25"/>
        <v/>
      </c>
      <c r="I157" s="81" t="str">
        <f t="shared" si="26"/>
        <v/>
      </c>
      <c r="J157" s="82" t="str">
        <f t="shared" si="27"/>
        <v/>
      </c>
      <c r="K157" s="56"/>
      <c r="L157" s="23"/>
      <c r="M157" s="23"/>
      <c r="N157" s="23"/>
      <c r="O157" s="23"/>
      <c r="P157" s="23"/>
      <c r="Q157" s="23"/>
      <c r="R157" s="23"/>
      <c r="S157" s="23"/>
      <c r="T157" s="23"/>
      <c r="U157" s="23"/>
      <c r="V157" s="23"/>
      <c r="W157" s="23"/>
      <c r="X157" s="23"/>
      <c r="Y157" s="23"/>
      <c r="Z157" s="23"/>
      <c r="AA157" s="23"/>
      <c r="AB157" s="23"/>
      <c r="AC157" s="23"/>
      <c r="AD157" s="23"/>
      <c r="AE157" s="23"/>
      <c r="AF157" s="23"/>
      <c r="AG157" s="23"/>
      <c r="AH157" s="23"/>
      <c r="AI157" s="23"/>
      <c r="AJ157" s="23"/>
      <c r="AK157" s="23"/>
      <c r="AL157" s="23"/>
      <c r="AM157" s="23"/>
      <c r="AN157" s="23"/>
      <c r="AO157" s="23"/>
      <c r="AP157" s="23"/>
      <c r="AQ157" s="23"/>
      <c r="AR157" s="23"/>
      <c r="AS157" s="23"/>
      <c r="AT157" s="23"/>
      <c r="AU157" s="23"/>
      <c r="AV157" s="23"/>
      <c r="AW157" s="23"/>
      <c r="AX157" s="23"/>
      <c r="AY157" s="23"/>
      <c r="AZ157" s="23"/>
      <c r="BA157" s="23"/>
      <c r="BB157" s="23"/>
      <c r="BC157" s="23"/>
      <c r="BD157" s="23"/>
      <c r="BE157" s="23"/>
      <c r="BF157" s="12"/>
      <c r="BG157" s="12"/>
      <c r="BH157" s="12"/>
      <c r="BI157" s="12"/>
      <c r="BJ157" s="12"/>
      <c r="BK157" s="12"/>
      <c r="BL157" s="12"/>
      <c r="BM157" s="12"/>
      <c r="BN157" s="12"/>
      <c r="BO157" s="12"/>
    </row>
    <row r="158" spans="1:67">
      <c r="A158" s="85">
        <v>139</v>
      </c>
      <c r="B158" s="78"/>
      <c r="C158" s="79"/>
      <c r="D158" s="88"/>
      <c r="E158" s="79"/>
      <c r="F158" s="79"/>
      <c r="G158" s="80" t="str">
        <f t="shared" si="24"/>
        <v/>
      </c>
      <c r="H158" s="81" t="str">
        <f t="shared" si="25"/>
        <v/>
      </c>
      <c r="I158" s="81" t="str">
        <f t="shared" si="26"/>
        <v/>
      </c>
      <c r="J158" s="82" t="str">
        <f t="shared" si="27"/>
        <v/>
      </c>
      <c r="K158" s="56"/>
      <c r="L158" s="23"/>
      <c r="M158" s="23"/>
      <c r="N158" s="23"/>
      <c r="O158" s="23"/>
      <c r="P158" s="23"/>
      <c r="Q158" s="23"/>
      <c r="R158" s="23"/>
      <c r="S158" s="23"/>
      <c r="T158" s="23"/>
      <c r="U158" s="23"/>
      <c r="V158" s="23"/>
      <c r="W158" s="23"/>
      <c r="X158" s="23"/>
      <c r="Y158" s="23"/>
      <c r="Z158" s="23"/>
      <c r="AA158" s="23"/>
      <c r="AB158" s="23"/>
      <c r="AC158" s="23"/>
      <c r="AD158" s="23"/>
      <c r="AE158" s="23"/>
      <c r="AF158" s="23"/>
      <c r="AG158" s="23"/>
      <c r="AH158" s="23"/>
      <c r="AI158" s="23"/>
      <c r="AJ158" s="23"/>
      <c r="AK158" s="23"/>
      <c r="AL158" s="23"/>
      <c r="AM158" s="23"/>
      <c r="AN158" s="23"/>
      <c r="AO158" s="23"/>
      <c r="AP158" s="23"/>
      <c r="AQ158" s="23"/>
      <c r="AR158" s="23"/>
      <c r="AS158" s="23"/>
      <c r="AT158" s="23"/>
      <c r="AU158" s="23"/>
      <c r="AV158" s="23"/>
      <c r="AW158" s="23"/>
      <c r="AX158" s="23"/>
      <c r="AY158" s="23"/>
      <c r="AZ158" s="23"/>
      <c r="BA158" s="23"/>
      <c r="BB158" s="23"/>
      <c r="BC158" s="23"/>
      <c r="BD158" s="23"/>
      <c r="BE158" s="23"/>
      <c r="BF158" s="12"/>
      <c r="BG158" s="12"/>
      <c r="BH158" s="12"/>
      <c r="BI158" s="12"/>
      <c r="BJ158" s="12"/>
      <c r="BK158" s="12"/>
      <c r="BL158" s="12"/>
      <c r="BM158" s="12"/>
      <c r="BN158" s="12"/>
      <c r="BO158" s="12"/>
    </row>
    <row r="159" spans="1:67">
      <c r="A159" s="85">
        <v>140</v>
      </c>
      <c r="B159" s="78"/>
      <c r="C159" s="79"/>
      <c r="D159" s="88"/>
      <c r="E159" s="79"/>
      <c r="F159" s="79"/>
      <c r="G159" s="80" t="str">
        <f t="shared" si="24"/>
        <v/>
      </c>
      <c r="H159" s="81" t="str">
        <f t="shared" si="25"/>
        <v/>
      </c>
      <c r="I159" s="81" t="str">
        <f t="shared" si="26"/>
        <v/>
      </c>
      <c r="J159" s="82" t="str">
        <f t="shared" si="27"/>
        <v/>
      </c>
      <c r="K159" s="56"/>
      <c r="L159" s="23"/>
      <c r="M159" s="23"/>
      <c r="N159" s="23"/>
      <c r="O159" s="23"/>
      <c r="P159" s="23"/>
      <c r="Q159" s="23"/>
      <c r="R159" s="23"/>
      <c r="S159" s="23"/>
      <c r="T159" s="23"/>
      <c r="U159" s="23"/>
      <c r="V159" s="23"/>
      <c r="W159" s="23"/>
      <c r="X159" s="23"/>
      <c r="Y159" s="23"/>
      <c r="Z159" s="23"/>
      <c r="AA159" s="23"/>
      <c r="AB159" s="23"/>
      <c r="AC159" s="23"/>
      <c r="AD159" s="23"/>
      <c r="AE159" s="23"/>
      <c r="AF159" s="23"/>
      <c r="AG159" s="23"/>
      <c r="AH159" s="23"/>
      <c r="AI159" s="23"/>
      <c r="AJ159" s="23"/>
      <c r="AK159" s="23"/>
      <c r="AL159" s="23"/>
      <c r="AM159" s="23"/>
      <c r="AN159" s="23"/>
      <c r="AO159" s="23"/>
      <c r="AP159" s="23"/>
      <c r="AQ159" s="23"/>
      <c r="AR159" s="23"/>
      <c r="AS159" s="23"/>
      <c r="AT159" s="23"/>
      <c r="AU159" s="23"/>
      <c r="AV159" s="23"/>
      <c r="AW159" s="23"/>
      <c r="AX159" s="23"/>
      <c r="AY159" s="23"/>
      <c r="AZ159" s="23"/>
      <c r="BA159" s="23"/>
      <c r="BB159" s="23"/>
      <c r="BC159" s="23"/>
      <c r="BD159" s="23"/>
      <c r="BE159" s="23"/>
      <c r="BF159" s="12"/>
      <c r="BG159" s="12"/>
      <c r="BH159" s="12"/>
      <c r="BI159" s="12"/>
      <c r="BJ159" s="12"/>
      <c r="BK159" s="12"/>
      <c r="BL159" s="12"/>
      <c r="BM159" s="12"/>
      <c r="BN159" s="12"/>
      <c r="BO159" s="12"/>
    </row>
    <row r="160" spans="1:67">
      <c r="A160" s="85">
        <v>141</v>
      </c>
      <c r="B160" s="78"/>
      <c r="C160" s="79"/>
      <c r="D160" s="88"/>
      <c r="E160" s="79"/>
      <c r="F160" s="79"/>
      <c r="G160" s="80" t="str">
        <f t="shared" si="24"/>
        <v/>
      </c>
      <c r="H160" s="81" t="str">
        <f t="shared" si="25"/>
        <v/>
      </c>
      <c r="I160" s="81" t="str">
        <f t="shared" si="26"/>
        <v/>
      </c>
      <c r="J160" s="82" t="str">
        <f t="shared" si="27"/>
        <v/>
      </c>
      <c r="K160" s="56"/>
      <c r="L160" s="23"/>
      <c r="M160" s="23"/>
      <c r="N160" s="23"/>
      <c r="O160" s="23"/>
      <c r="P160" s="23"/>
      <c r="Q160" s="23"/>
      <c r="R160" s="23"/>
      <c r="S160" s="23"/>
      <c r="T160" s="23"/>
      <c r="U160" s="23"/>
      <c r="V160" s="23"/>
      <c r="W160" s="23"/>
      <c r="X160" s="23"/>
      <c r="Y160" s="23"/>
      <c r="Z160" s="23"/>
      <c r="AA160" s="23"/>
      <c r="AB160" s="23"/>
      <c r="AC160" s="23"/>
      <c r="AD160" s="23"/>
      <c r="AE160" s="23"/>
      <c r="AF160" s="23"/>
      <c r="AG160" s="23"/>
      <c r="AH160" s="23"/>
      <c r="AI160" s="23"/>
      <c r="AJ160" s="23"/>
      <c r="AK160" s="23"/>
      <c r="AL160" s="23"/>
      <c r="AM160" s="23"/>
      <c r="AN160" s="23"/>
      <c r="AO160" s="23"/>
      <c r="AP160" s="23"/>
      <c r="AQ160" s="23"/>
      <c r="AR160" s="23"/>
      <c r="AS160" s="23"/>
      <c r="AT160" s="23"/>
      <c r="AU160" s="23"/>
      <c r="AV160" s="23"/>
      <c r="AW160" s="23"/>
      <c r="AX160" s="23"/>
      <c r="AY160" s="23"/>
      <c r="AZ160" s="23"/>
      <c r="BA160" s="23"/>
      <c r="BB160" s="23"/>
      <c r="BC160" s="23"/>
      <c r="BD160" s="23"/>
      <c r="BE160" s="23"/>
      <c r="BF160" s="12"/>
      <c r="BG160" s="12"/>
      <c r="BH160" s="12"/>
      <c r="BI160" s="12"/>
      <c r="BJ160" s="12"/>
      <c r="BK160" s="12"/>
      <c r="BL160" s="12"/>
      <c r="BM160" s="12"/>
      <c r="BN160" s="12"/>
      <c r="BO160" s="12"/>
    </row>
    <row r="161" spans="1:67">
      <c r="A161" s="85">
        <v>142</v>
      </c>
      <c r="B161" s="78"/>
      <c r="C161" s="79"/>
      <c r="D161" s="88"/>
      <c r="E161" s="79"/>
      <c r="F161" s="79"/>
      <c r="G161" s="80" t="str">
        <f t="shared" si="24"/>
        <v/>
      </c>
      <c r="H161" s="81" t="str">
        <f t="shared" si="25"/>
        <v/>
      </c>
      <c r="I161" s="81" t="str">
        <f t="shared" si="26"/>
        <v/>
      </c>
      <c r="J161" s="82" t="str">
        <f t="shared" si="27"/>
        <v/>
      </c>
      <c r="K161" s="56"/>
      <c r="L161" s="23"/>
      <c r="M161" s="23"/>
      <c r="N161" s="23"/>
      <c r="O161" s="23"/>
      <c r="P161" s="23"/>
      <c r="Q161" s="23"/>
      <c r="R161" s="23"/>
      <c r="S161" s="23"/>
      <c r="T161" s="23"/>
      <c r="U161" s="23"/>
      <c r="V161" s="23"/>
      <c r="W161" s="23"/>
      <c r="X161" s="23"/>
      <c r="Y161" s="23"/>
      <c r="Z161" s="23"/>
      <c r="AA161" s="23"/>
      <c r="AB161" s="23"/>
      <c r="AC161" s="23"/>
      <c r="AD161" s="23"/>
      <c r="AE161" s="23"/>
      <c r="AF161" s="23"/>
      <c r="AG161" s="23"/>
      <c r="AH161" s="23"/>
      <c r="AI161" s="23"/>
      <c r="AJ161" s="23"/>
      <c r="AK161" s="23"/>
      <c r="AL161" s="23"/>
      <c r="AM161" s="23"/>
      <c r="AN161" s="23"/>
      <c r="AO161" s="23"/>
      <c r="AP161" s="23"/>
      <c r="AQ161" s="23"/>
      <c r="AR161" s="23"/>
      <c r="AS161" s="23"/>
      <c r="AT161" s="23"/>
      <c r="AU161" s="23"/>
      <c r="AV161" s="23"/>
      <c r="AW161" s="23"/>
      <c r="AX161" s="23"/>
      <c r="AY161" s="23"/>
      <c r="AZ161" s="23"/>
      <c r="BA161" s="23"/>
      <c r="BB161" s="23"/>
      <c r="BC161" s="23"/>
      <c r="BD161" s="23"/>
      <c r="BE161" s="23"/>
      <c r="BF161" s="12"/>
      <c r="BG161" s="12"/>
      <c r="BH161" s="12"/>
      <c r="BI161" s="12"/>
      <c r="BJ161" s="12"/>
      <c r="BK161" s="12"/>
      <c r="BL161" s="12"/>
      <c r="BM161" s="12"/>
      <c r="BN161" s="12"/>
      <c r="BO161" s="12"/>
    </row>
    <row r="162" spans="1:67">
      <c r="A162" s="85">
        <v>143</v>
      </c>
      <c r="B162" s="78"/>
      <c r="C162" s="79"/>
      <c r="D162" s="88"/>
      <c r="E162" s="79"/>
      <c r="F162" s="79"/>
      <c r="G162" s="80" t="str">
        <f t="shared" si="24"/>
        <v/>
      </c>
      <c r="H162" s="81" t="str">
        <f t="shared" si="25"/>
        <v/>
      </c>
      <c r="I162" s="81" t="str">
        <f t="shared" si="26"/>
        <v/>
      </c>
      <c r="J162" s="82" t="str">
        <f t="shared" si="27"/>
        <v/>
      </c>
      <c r="K162" s="56"/>
      <c r="L162" s="23"/>
      <c r="M162" s="23"/>
      <c r="N162" s="23"/>
      <c r="O162" s="23"/>
      <c r="P162" s="23"/>
      <c r="Q162" s="23"/>
      <c r="R162" s="23"/>
      <c r="S162" s="23"/>
      <c r="T162" s="23"/>
      <c r="U162" s="23"/>
      <c r="V162" s="23"/>
      <c r="W162" s="23"/>
      <c r="X162" s="23"/>
      <c r="Y162" s="23"/>
      <c r="Z162" s="23"/>
      <c r="AA162" s="23"/>
      <c r="AB162" s="23"/>
      <c r="AC162" s="23"/>
      <c r="AD162" s="23"/>
      <c r="AE162" s="23"/>
      <c r="AF162" s="23"/>
      <c r="AG162" s="23"/>
      <c r="AH162" s="23"/>
      <c r="AI162" s="23"/>
      <c r="AJ162" s="23"/>
      <c r="AK162" s="23"/>
      <c r="AL162" s="23"/>
      <c r="AM162" s="23"/>
      <c r="AN162" s="23"/>
      <c r="AO162" s="23"/>
      <c r="AP162" s="23"/>
      <c r="AQ162" s="23"/>
      <c r="AR162" s="23"/>
      <c r="AS162" s="23"/>
      <c r="AT162" s="23"/>
      <c r="AU162" s="23"/>
      <c r="AV162" s="23"/>
      <c r="AW162" s="23"/>
      <c r="AX162" s="23"/>
      <c r="AY162" s="23"/>
      <c r="AZ162" s="23"/>
      <c r="BA162" s="23"/>
      <c r="BB162" s="23"/>
      <c r="BC162" s="23"/>
      <c r="BD162" s="23"/>
      <c r="BE162" s="23"/>
      <c r="BF162" s="12"/>
      <c r="BG162" s="12"/>
      <c r="BH162" s="12"/>
      <c r="BI162" s="12"/>
      <c r="BJ162" s="12"/>
      <c r="BK162" s="12"/>
      <c r="BL162" s="12"/>
      <c r="BM162" s="12"/>
      <c r="BN162" s="12"/>
      <c r="BO162" s="12"/>
    </row>
    <row r="163" spans="1:67">
      <c r="A163" s="85">
        <v>144</v>
      </c>
      <c r="B163" s="78"/>
      <c r="C163" s="79"/>
      <c r="D163" s="88"/>
      <c r="E163" s="79"/>
      <c r="F163" s="79"/>
      <c r="G163" s="80" t="str">
        <f t="shared" si="24"/>
        <v/>
      </c>
      <c r="H163" s="81" t="str">
        <f t="shared" si="25"/>
        <v/>
      </c>
      <c r="I163" s="81" t="str">
        <f t="shared" si="26"/>
        <v/>
      </c>
      <c r="J163" s="82" t="str">
        <f t="shared" si="27"/>
        <v/>
      </c>
      <c r="K163" s="56"/>
      <c r="L163" s="23"/>
      <c r="M163" s="23"/>
      <c r="N163" s="23"/>
      <c r="O163" s="23"/>
      <c r="P163" s="23"/>
      <c r="Q163" s="23"/>
      <c r="R163" s="23"/>
      <c r="S163" s="23"/>
      <c r="T163" s="23"/>
      <c r="U163" s="23"/>
      <c r="V163" s="23"/>
      <c r="W163" s="23"/>
      <c r="X163" s="23"/>
      <c r="Y163" s="23"/>
      <c r="Z163" s="23"/>
      <c r="AA163" s="23"/>
      <c r="AB163" s="23"/>
      <c r="AC163" s="23"/>
      <c r="AD163" s="23"/>
      <c r="AE163" s="23"/>
      <c r="AF163" s="23"/>
      <c r="AG163" s="23"/>
      <c r="AH163" s="23"/>
      <c r="AI163" s="23"/>
      <c r="AJ163" s="23"/>
      <c r="AK163" s="23"/>
      <c r="AL163" s="23"/>
      <c r="AM163" s="23"/>
      <c r="AN163" s="23"/>
      <c r="AO163" s="23"/>
      <c r="AP163" s="23"/>
      <c r="AQ163" s="23"/>
      <c r="AR163" s="23"/>
      <c r="AS163" s="23"/>
      <c r="AT163" s="23"/>
      <c r="AU163" s="23"/>
      <c r="AV163" s="23"/>
      <c r="AW163" s="23"/>
      <c r="AX163" s="23"/>
      <c r="AY163" s="23"/>
      <c r="AZ163" s="23"/>
      <c r="BA163" s="23"/>
      <c r="BB163" s="23"/>
      <c r="BC163" s="23"/>
      <c r="BD163" s="23"/>
      <c r="BE163" s="23"/>
      <c r="BF163" s="12"/>
      <c r="BG163" s="12"/>
      <c r="BH163" s="12"/>
      <c r="BI163" s="12"/>
      <c r="BJ163" s="12"/>
      <c r="BK163" s="12"/>
      <c r="BL163" s="12"/>
      <c r="BM163" s="12"/>
      <c r="BN163" s="12"/>
      <c r="BO163" s="12"/>
    </row>
    <row r="164" spans="1:67">
      <c r="A164" s="85">
        <v>145</v>
      </c>
      <c r="B164" s="78"/>
      <c r="C164" s="79"/>
      <c r="D164" s="88"/>
      <c r="E164" s="79"/>
      <c r="F164" s="79"/>
      <c r="G164" s="80" t="str">
        <f t="shared" si="24"/>
        <v/>
      </c>
      <c r="H164" s="81" t="str">
        <f t="shared" si="25"/>
        <v/>
      </c>
      <c r="I164" s="81" t="str">
        <f t="shared" si="26"/>
        <v/>
      </c>
      <c r="J164" s="82" t="str">
        <f t="shared" si="27"/>
        <v/>
      </c>
      <c r="K164" s="56"/>
      <c r="L164" s="23"/>
      <c r="M164" s="23"/>
      <c r="N164" s="23"/>
      <c r="O164" s="23"/>
      <c r="P164" s="23"/>
      <c r="Q164" s="23"/>
      <c r="R164" s="23"/>
      <c r="S164" s="23"/>
      <c r="T164" s="23"/>
      <c r="U164" s="23"/>
      <c r="V164" s="23"/>
      <c r="W164" s="23"/>
      <c r="X164" s="23"/>
      <c r="Y164" s="23"/>
      <c r="Z164" s="23"/>
      <c r="AA164" s="23"/>
      <c r="AB164" s="23"/>
      <c r="AC164" s="23"/>
      <c r="AD164" s="23"/>
      <c r="AE164" s="23"/>
      <c r="AF164" s="23"/>
      <c r="AG164" s="23"/>
      <c r="AH164" s="23"/>
      <c r="AI164" s="23"/>
      <c r="AJ164" s="23"/>
      <c r="AK164" s="23"/>
      <c r="AL164" s="23"/>
      <c r="AM164" s="23"/>
      <c r="AN164" s="23"/>
      <c r="AO164" s="23"/>
      <c r="AP164" s="23"/>
      <c r="AQ164" s="23"/>
      <c r="AR164" s="23"/>
      <c r="AS164" s="23"/>
      <c r="AT164" s="23"/>
      <c r="AU164" s="23"/>
      <c r="AV164" s="23"/>
      <c r="AW164" s="23"/>
      <c r="AX164" s="23"/>
      <c r="AY164" s="23"/>
      <c r="AZ164" s="23"/>
      <c r="BA164" s="23"/>
      <c r="BB164" s="23"/>
      <c r="BC164" s="23"/>
      <c r="BD164" s="23"/>
      <c r="BE164" s="23"/>
      <c r="BF164" s="12"/>
      <c r="BG164" s="12"/>
      <c r="BH164" s="12"/>
      <c r="BI164" s="12"/>
      <c r="BJ164" s="12"/>
      <c r="BK164" s="12"/>
      <c r="BL164" s="12"/>
      <c r="BM164" s="12"/>
      <c r="BN164" s="12"/>
      <c r="BO164" s="12"/>
    </row>
    <row r="165" spans="1:67">
      <c r="A165" s="85">
        <v>146</v>
      </c>
      <c r="B165" s="78"/>
      <c r="C165" s="79"/>
      <c r="D165" s="88"/>
      <c r="E165" s="79"/>
      <c r="F165" s="79"/>
      <c r="G165" s="80" t="str">
        <f t="shared" si="24"/>
        <v/>
      </c>
      <c r="H165" s="81" t="str">
        <f t="shared" si="25"/>
        <v/>
      </c>
      <c r="I165" s="81" t="str">
        <f t="shared" si="26"/>
        <v/>
      </c>
      <c r="J165" s="82" t="str">
        <f t="shared" si="27"/>
        <v/>
      </c>
      <c r="K165" s="56"/>
      <c r="L165" s="23"/>
      <c r="M165" s="23"/>
      <c r="N165" s="23"/>
      <c r="O165" s="23"/>
      <c r="P165" s="23"/>
      <c r="Q165" s="23"/>
      <c r="R165" s="23"/>
      <c r="S165" s="23"/>
      <c r="T165" s="23"/>
      <c r="U165" s="23"/>
      <c r="V165" s="23"/>
      <c r="W165" s="23"/>
      <c r="X165" s="23"/>
      <c r="Y165" s="23"/>
      <c r="Z165" s="23"/>
      <c r="AA165" s="23"/>
      <c r="AB165" s="23"/>
      <c r="AC165" s="23"/>
      <c r="AD165" s="23"/>
      <c r="AE165" s="23"/>
      <c r="AF165" s="23"/>
      <c r="AG165" s="23"/>
      <c r="AH165" s="23"/>
      <c r="AI165" s="23"/>
      <c r="AJ165" s="23"/>
      <c r="AK165" s="23"/>
      <c r="AL165" s="23"/>
      <c r="AM165" s="23"/>
      <c r="AN165" s="23"/>
      <c r="AO165" s="23"/>
      <c r="AP165" s="23"/>
      <c r="AQ165" s="23"/>
      <c r="AR165" s="23"/>
      <c r="AS165" s="23"/>
      <c r="AT165" s="23"/>
      <c r="AU165" s="23"/>
      <c r="AV165" s="23"/>
      <c r="AW165" s="23"/>
      <c r="AX165" s="23"/>
      <c r="AY165" s="23"/>
      <c r="AZ165" s="23"/>
      <c r="BA165" s="23"/>
      <c r="BB165" s="23"/>
      <c r="BC165" s="23"/>
      <c r="BD165" s="23"/>
      <c r="BE165" s="23"/>
      <c r="BF165" s="12"/>
      <c r="BG165" s="12"/>
      <c r="BH165" s="12"/>
      <c r="BI165" s="12"/>
      <c r="BJ165" s="12"/>
      <c r="BK165" s="12"/>
      <c r="BL165" s="12"/>
      <c r="BM165" s="12"/>
      <c r="BN165" s="12"/>
      <c r="BO165" s="12"/>
    </row>
    <row r="166" spans="1:67">
      <c r="A166" s="85">
        <v>147</v>
      </c>
      <c r="B166" s="78"/>
      <c r="C166" s="79"/>
      <c r="D166" s="88"/>
      <c r="E166" s="79"/>
      <c r="F166" s="79"/>
      <c r="G166" s="80" t="str">
        <f t="shared" si="24"/>
        <v/>
      </c>
      <c r="H166" s="81" t="str">
        <f t="shared" si="25"/>
        <v/>
      </c>
      <c r="I166" s="81" t="str">
        <f t="shared" si="26"/>
        <v/>
      </c>
      <c r="J166" s="82" t="str">
        <f t="shared" si="27"/>
        <v/>
      </c>
      <c r="K166" s="56"/>
      <c r="L166" s="23"/>
      <c r="M166" s="23"/>
      <c r="N166" s="23"/>
      <c r="O166" s="23"/>
      <c r="P166" s="23"/>
      <c r="Q166" s="23"/>
      <c r="R166" s="23"/>
      <c r="S166" s="23"/>
      <c r="T166" s="23"/>
      <c r="U166" s="23"/>
      <c r="V166" s="23"/>
      <c r="W166" s="23"/>
      <c r="X166" s="23"/>
      <c r="Y166" s="23"/>
      <c r="Z166" s="23"/>
      <c r="AA166" s="23"/>
      <c r="AB166" s="23"/>
      <c r="AC166" s="23"/>
      <c r="AD166" s="23"/>
      <c r="AE166" s="23"/>
      <c r="AF166" s="23"/>
      <c r="AG166" s="23"/>
      <c r="AH166" s="23"/>
      <c r="AI166" s="23"/>
      <c r="AJ166" s="23"/>
      <c r="AK166" s="23"/>
      <c r="AL166" s="23"/>
      <c r="AM166" s="23"/>
      <c r="AN166" s="23"/>
      <c r="AO166" s="23"/>
      <c r="AP166" s="23"/>
      <c r="AQ166" s="23"/>
      <c r="AR166" s="23"/>
      <c r="AS166" s="23"/>
      <c r="AT166" s="23"/>
      <c r="AU166" s="23"/>
      <c r="AV166" s="23"/>
      <c r="AW166" s="23"/>
      <c r="AX166" s="23"/>
      <c r="AY166" s="23"/>
      <c r="AZ166" s="23"/>
      <c r="BA166" s="23"/>
      <c r="BB166" s="23"/>
      <c r="BC166" s="23"/>
      <c r="BD166" s="23"/>
      <c r="BE166" s="23"/>
      <c r="BF166" s="12"/>
      <c r="BG166" s="12"/>
      <c r="BH166" s="12"/>
      <c r="BI166" s="12"/>
      <c r="BJ166" s="12"/>
      <c r="BK166" s="12"/>
      <c r="BL166" s="12"/>
      <c r="BM166" s="12"/>
      <c r="BN166" s="12"/>
      <c r="BO166" s="12"/>
    </row>
    <row r="167" spans="1:67">
      <c r="A167" s="85">
        <v>148</v>
      </c>
      <c r="B167" s="78"/>
      <c r="C167" s="79"/>
      <c r="D167" s="88"/>
      <c r="E167" s="79"/>
      <c r="F167" s="79"/>
      <c r="G167" s="80" t="str">
        <f t="shared" si="24"/>
        <v/>
      </c>
      <c r="H167" s="81" t="str">
        <f t="shared" si="25"/>
        <v/>
      </c>
      <c r="I167" s="81" t="str">
        <f t="shared" si="26"/>
        <v/>
      </c>
      <c r="J167" s="82" t="str">
        <f t="shared" si="27"/>
        <v/>
      </c>
      <c r="K167" s="56"/>
      <c r="L167" s="23"/>
      <c r="M167" s="23"/>
      <c r="N167" s="23"/>
      <c r="O167" s="23"/>
      <c r="P167" s="23"/>
      <c r="Q167" s="23"/>
      <c r="R167" s="23"/>
      <c r="S167" s="23"/>
      <c r="T167" s="23"/>
      <c r="U167" s="23"/>
      <c r="V167" s="23"/>
      <c r="W167" s="23"/>
      <c r="X167" s="23"/>
      <c r="Y167" s="23"/>
      <c r="Z167" s="23"/>
      <c r="AA167" s="23"/>
      <c r="AB167" s="23"/>
      <c r="AC167" s="23"/>
      <c r="AD167" s="23"/>
      <c r="AE167" s="23"/>
      <c r="AF167" s="23"/>
      <c r="AG167" s="23"/>
      <c r="AH167" s="23"/>
      <c r="AI167" s="23"/>
      <c r="AJ167" s="23"/>
      <c r="AK167" s="23"/>
      <c r="AL167" s="23"/>
      <c r="AM167" s="23"/>
      <c r="AN167" s="23"/>
      <c r="AO167" s="23"/>
      <c r="AP167" s="23"/>
      <c r="AQ167" s="23"/>
      <c r="AR167" s="23"/>
      <c r="AS167" s="23"/>
      <c r="AT167" s="23"/>
      <c r="AU167" s="23"/>
      <c r="AV167" s="23"/>
      <c r="AW167" s="23"/>
      <c r="AX167" s="23"/>
      <c r="AY167" s="23"/>
      <c r="AZ167" s="23"/>
      <c r="BA167" s="23"/>
      <c r="BB167" s="23"/>
      <c r="BC167" s="23"/>
      <c r="BD167" s="23"/>
      <c r="BE167" s="23"/>
      <c r="BF167" s="12"/>
      <c r="BG167" s="12"/>
      <c r="BH167" s="12"/>
      <c r="BI167" s="12"/>
      <c r="BJ167" s="12"/>
      <c r="BK167" s="12"/>
      <c r="BL167" s="12"/>
      <c r="BM167" s="12"/>
      <c r="BN167" s="12"/>
      <c r="BO167" s="12"/>
    </row>
    <row r="168" spans="1:67">
      <c r="A168" s="85">
        <v>149</v>
      </c>
      <c r="B168" s="78"/>
      <c r="C168" s="79"/>
      <c r="D168" s="88"/>
      <c r="E168" s="79"/>
      <c r="F168" s="79"/>
      <c r="G168" s="80" t="str">
        <f t="shared" si="24"/>
        <v/>
      </c>
      <c r="H168" s="81" t="str">
        <f t="shared" si="25"/>
        <v/>
      </c>
      <c r="I168" s="81" t="str">
        <f t="shared" si="26"/>
        <v/>
      </c>
      <c r="J168" s="82" t="str">
        <f t="shared" si="27"/>
        <v/>
      </c>
      <c r="K168" s="56"/>
      <c r="L168" s="23"/>
      <c r="M168" s="23"/>
      <c r="N168" s="23"/>
      <c r="O168" s="23"/>
      <c r="P168" s="23"/>
      <c r="Q168" s="23"/>
      <c r="R168" s="23"/>
      <c r="S168" s="23"/>
      <c r="T168" s="23"/>
      <c r="U168" s="23"/>
      <c r="V168" s="23"/>
      <c r="W168" s="23"/>
      <c r="X168" s="23"/>
      <c r="Y168" s="23"/>
      <c r="Z168" s="23"/>
      <c r="AA168" s="23"/>
      <c r="AB168" s="23"/>
      <c r="AC168" s="23"/>
      <c r="AD168" s="23"/>
      <c r="AE168" s="23"/>
      <c r="AF168" s="23"/>
      <c r="AG168" s="23"/>
      <c r="AH168" s="23"/>
      <c r="AI168" s="23"/>
      <c r="AJ168" s="23"/>
      <c r="AK168" s="23"/>
      <c r="AL168" s="23"/>
      <c r="AM168" s="23"/>
      <c r="AN168" s="23"/>
      <c r="AO168" s="23"/>
      <c r="AP168" s="23"/>
      <c r="AQ168" s="23"/>
      <c r="AR168" s="23"/>
      <c r="AS168" s="23"/>
      <c r="AT168" s="23"/>
      <c r="AU168" s="23"/>
      <c r="AV168" s="23"/>
      <c r="AW168" s="23"/>
      <c r="AX168" s="23"/>
      <c r="AY168" s="23"/>
      <c r="AZ168" s="23"/>
      <c r="BA168" s="23"/>
      <c r="BB168" s="23"/>
      <c r="BC168" s="23"/>
      <c r="BD168" s="23"/>
      <c r="BE168" s="23"/>
      <c r="BF168" s="12"/>
      <c r="BG168" s="12"/>
      <c r="BH168" s="12"/>
      <c r="BI168" s="12"/>
      <c r="BJ168" s="12"/>
      <c r="BK168" s="12"/>
      <c r="BL168" s="12"/>
      <c r="BM168" s="12"/>
      <c r="BN168" s="12"/>
      <c r="BO168" s="12"/>
    </row>
    <row r="169" spans="1:67">
      <c r="A169" s="85">
        <v>150</v>
      </c>
      <c r="B169" s="78"/>
      <c r="C169" s="79"/>
      <c r="D169" s="88"/>
      <c r="E169" s="79"/>
      <c r="F169" s="79"/>
      <c r="G169" s="80" t="str">
        <f t="shared" si="24"/>
        <v/>
      </c>
      <c r="H169" s="81" t="str">
        <f t="shared" si="25"/>
        <v/>
      </c>
      <c r="I169" s="81" t="str">
        <f t="shared" si="26"/>
        <v/>
      </c>
      <c r="J169" s="82" t="str">
        <f t="shared" si="27"/>
        <v/>
      </c>
      <c r="K169" s="56"/>
      <c r="L169" s="23"/>
      <c r="M169" s="23"/>
      <c r="N169" s="23"/>
      <c r="O169" s="23"/>
      <c r="P169" s="23"/>
      <c r="Q169" s="23"/>
      <c r="R169" s="23"/>
      <c r="S169" s="23"/>
      <c r="T169" s="23"/>
      <c r="U169" s="23"/>
      <c r="V169" s="23"/>
      <c r="W169" s="23"/>
      <c r="X169" s="23"/>
      <c r="Y169" s="23"/>
      <c r="Z169" s="23"/>
      <c r="AA169" s="23"/>
      <c r="AB169" s="23"/>
      <c r="AC169" s="23"/>
      <c r="AD169" s="23"/>
      <c r="AE169" s="23"/>
      <c r="AF169" s="23"/>
      <c r="AG169" s="23"/>
      <c r="AH169" s="23"/>
      <c r="AI169" s="23"/>
      <c r="AJ169" s="23"/>
      <c r="AK169" s="23"/>
      <c r="AL169" s="23"/>
      <c r="AM169" s="23"/>
      <c r="AN169" s="23"/>
      <c r="AO169" s="23"/>
      <c r="AP169" s="23"/>
      <c r="AQ169" s="23"/>
      <c r="AR169" s="23"/>
      <c r="AS169" s="23"/>
      <c r="AT169" s="23"/>
      <c r="AU169" s="23"/>
      <c r="AV169" s="23"/>
      <c r="AW169" s="23"/>
      <c r="AX169" s="23"/>
      <c r="AY169" s="23"/>
      <c r="AZ169" s="23"/>
      <c r="BA169" s="23"/>
      <c r="BB169" s="23"/>
      <c r="BC169" s="23"/>
      <c r="BD169" s="23"/>
      <c r="BE169" s="23"/>
      <c r="BF169" s="12"/>
      <c r="BG169" s="12"/>
      <c r="BH169" s="12"/>
      <c r="BI169" s="12"/>
      <c r="BJ169" s="12"/>
      <c r="BK169" s="12"/>
      <c r="BL169" s="12"/>
      <c r="BM169" s="12"/>
      <c r="BN169" s="12"/>
      <c r="BO169" s="12"/>
    </row>
    <row r="170" spans="1:67">
      <c r="A170" s="85">
        <v>151</v>
      </c>
      <c r="B170" s="78"/>
      <c r="C170" s="79"/>
      <c r="D170" s="88"/>
      <c r="E170" s="79"/>
      <c r="F170" s="79"/>
      <c r="G170" s="80" t="str">
        <f t="shared" si="24"/>
        <v/>
      </c>
      <c r="H170" s="81" t="str">
        <f t="shared" si="25"/>
        <v/>
      </c>
      <c r="I170" s="81" t="str">
        <f t="shared" si="26"/>
        <v/>
      </c>
      <c r="J170" s="82" t="str">
        <f t="shared" si="27"/>
        <v/>
      </c>
      <c r="K170" s="56"/>
      <c r="L170" s="23"/>
      <c r="M170" s="23"/>
      <c r="N170" s="23"/>
      <c r="O170" s="23"/>
      <c r="P170" s="23"/>
      <c r="Q170" s="23"/>
      <c r="R170" s="23"/>
      <c r="S170" s="23"/>
      <c r="T170" s="23"/>
      <c r="U170" s="23"/>
      <c r="V170" s="23"/>
      <c r="W170" s="23"/>
      <c r="X170" s="23"/>
      <c r="Y170" s="23"/>
      <c r="Z170" s="23"/>
      <c r="AA170" s="23"/>
      <c r="AB170" s="23"/>
      <c r="AC170" s="23"/>
      <c r="AD170" s="23"/>
      <c r="AE170" s="23"/>
      <c r="AF170" s="23"/>
      <c r="AG170" s="23"/>
      <c r="AH170" s="23"/>
      <c r="AI170" s="23"/>
      <c r="AJ170" s="23"/>
      <c r="AK170" s="23"/>
      <c r="AL170" s="23"/>
      <c r="AM170" s="23"/>
      <c r="AN170" s="23"/>
      <c r="AO170" s="23"/>
      <c r="AP170" s="23"/>
      <c r="AQ170" s="23"/>
      <c r="AR170" s="23"/>
      <c r="AS170" s="23"/>
      <c r="AT170" s="23"/>
      <c r="AU170" s="23"/>
      <c r="AV170" s="23"/>
      <c r="AW170" s="23"/>
      <c r="AX170" s="23"/>
      <c r="AY170" s="23"/>
      <c r="AZ170" s="23"/>
      <c r="BA170" s="23"/>
      <c r="BB170" s="23"/>
      <c r="BC170" s="23"/>
      <c r="BD170" s="23"/>
      <c r="BE170" s="23"/>
      <c r="BF170" s="12"/>
      <c r="BG170" s="12"/>
      <c r="BH170" s="12"/>
      <c r="BI170" s="12"/>
      <c r="BJ170" s="12"/>
      <c r="BK170" s="12"/>
      <c r="BL170" s="12"/>
      <c r="BM170" s="12"/>
      <c r="BN170" s="12"/>
      <c r="BO170" s="12"/>
    </row>
    <row r="171" spans="1:67">
      <c r="A171" s="85">
        <v>152</v>
      </c>
      <c r="B171" s="78"/>
      <c r="C171" s="79"/>
      <c r="D171" s="88"/>
      <c r="E171" s="79"/>
      <c r="F171" s="79"/>
      <c r="G171" s="80" t="str">
        <f t="shared" si="24"/>
        <v/>
      </c>
      <c r="H171" s="81" t="str">
        <f t="shared" si="25"/>
        <v/>
      </c>
      <c r="I171" s="81" t="str">
        <f t="shared" si="26"/>
        <v/>
      </c>
      <c r="J171" s="82" t="str">
        <f t="shared" si="27"/>
        <v/>
      </c>
      <c r="K171" s="56"/>
      <c r="L171" s="23"/>
      <c r="M171" s="23"/>
      <c r="N171" s="23"/>
      <c r="O171" s="23"/>
      <c r="P171" s="23"/>
      <c r="Q171" s="23"/>
      <c r="R171" s="23"/>
      <c r="S171" s="23"/>
      <c r="T171" s="23"/>
      <c r="U171" s="23"/>
      <c r="V171" s="23"/>
      <c r="W171" s="23"/>
      <c r="X171" s="23"/>
      <c r="Y171" s="23"/>
      <c r="Z171" s="23"/>
      <c r="AA171" s="23"/>
      <c r="AB171" s="23"/>
      <c r="AC171" s="23"/>
      <c r="AD171" s="23"/>
      <c r="AE171" s="23"/>
      <c r="AF171" s="23"/>
      <c r="AG171" s="23"/>
      <c r="AH171" s="23"/>
      <c r="AI171" s="23"/>
      <c r="AJ171" s="23"/>
      <c r="AK171" s="23"/>
      <c r="AL171" s="23"/>
      <c r="AM171" s="23"/>
      <c r="AN171" s="23"/>
      <c r="AO171" s="23"/>
      <c r="AP171" s="23"/>
      <c r="AQ171" s="23"/>
      <c r="AR171" s="23"/>
      <c r="AS171" s="23"/>
      <c r="AT171" s="23"/>
      <c r="AU171" s="23"/>
      <c r="AV171" s="23"/>
      <c r="AW171" s="23"/>
      <c r="AX171" s="23"/>
      <c r="AY171" s="23"/>
      <c r="AZ171" s="23"/>
      <c r="BA171" s="23"/>
      <c r="BB171" s="23"/>
      <c r="BC171" s="23"/>
      <c r="BD171" s="23"/>
      <c r="BE171" s="23"/>
      <c r="BF171" s="12"/>
      <c r="BG171" s="12"/>
      <c r="BH171" s="12"/>
      <c r="BI171" s="12"/>
      <c r="BJ171" s="12"/>
      <c r="BK171" s="12"/>
      <c r="BL171" s="12"/>
      <c r="BM171" s="12"/>
      <c r="BN171" s="12"/>
      <c r="BO171" s="12"/>
    </row>
    <row r="172" spans="1:67">
      <c r="A172" s="85">
        <v>153</v>
      </c>
      <c r="B172" s="78"/>
      <c r="C172" s="79"/>
      <c r="D172" s="88"/>
      <c r="E172" s="79"/>
      <c r="F172" s="79"/>
      <c r="G172" s="80" t="str">
        <f t="shared" si="24"/>
        <v/>
      </c>
      <c r="H172" s="81" t="str">
        <f t="shared" si="25"/>
        <v/>
      </c>
      <c r="I172" s="81" t="str">
        <f t="shared" si="26"/>
        <v/>
      </c>
      <c r="J172" s="82" t="str">
        <f t="shared" si="27"/>
        <v/>
      </c>
      <c r="K172" s="56"/>
      <c r="L172" s="23"/>
      <c r="M172" s="23"/>
      <c r="N172" s="23"/>
      <c r="O172" s="23"/>
      <c r="P172" s="23"/>
      <c r="Q172" s="23"/>
      <c r="R172" s="23"/>
      <c r="S172" s="23"/>
      <c r="T172" s="23"/>
      <c r="U172" s="23"/>
      <c r="V172" s="23"/>
      <c r="W172" s="23"/>
      <c r="X172" s="23"/>
      <c r="Y172" s="23"/>
      <c r="Z172" s="23"/>
      <c r="AA172" s="23"/>
      <c r="AB172" s="23"/>
      <c r="AC172" s="23"/>
      <c r="AD172" s="23"/>
      <c r="AE172" s="23"/>
      <c r="AF172" s="23"/>
      <c r="AG172" s="23"/>
      <c r="AH172" s="23"/>
      <c r="AI172" s="23"/>
      <c r="AJ172" s="23"/>
      <c r="AK172" s="23"/>
      <c r="AL172" s="23"/>
      <c r="AM172" s="23"/>
      <c r="AN172" s="23"/>
      <c r="AO172" s="23"/>
      <c r="AP172" s="23"/>
      <c r="AQ172" s="23"/>
      <c r="AR172" s="23"/>
      <c r="AS172" s="23"/>
      <c r="AT172" s="23"/>
      <c r="AU172" s="23"/>
      <c r="AV172" s="23"/>
      <c r="AW172" s="23"/>
      <c r="AX172" s="23"/>
      <c r="AY172" s="23"/>
      <c r="AZ172" s="23"/>
      <c r="BA172" s="23"/>
      <c r="BB172" s="23"/>
      <c r="BC172" s="23"/>
      <c r="BD172" s="23"/>
      <c r="BE172" s="23"/>
      <c r="BF172" s="12"/>
      <c r="BG172" s="12"/>
      <c r="BH172" s="12"/>
      <c r="BI172" s="12"/>
      <c r="BJ172" s="12"/>
      <c r="BK172" s="12"/>
      <c r="BL172" s="12"/>
      <c r="BM172" s="12"/>
      <c r="BN172" s="12"/>
      <c r="BO172" s="12"/>
    </row>
    <row r="173" spans="1:67">
      <c r="A173" s="85">
        <v>154</v>
      </c>
      <c r="B173" s="78"/>
      <c r="C173" s="79"/>
      <c r="D173" s="88"/>
      <c r="E173" s="79"/>
      <c r="F173" s="79"/>
      <c r="G173" s="80" t="str">
        <f t="shared" si="24"/>
        <v/>
      </c>
      <c r="H173" s="81" t="str">
        <f t="shared" si="25"/>
        <v/>
      </c>
      <c r="I173" s="81" t="str">
        <f t="shared" si="26"/>
        <v/>
      </c>
      <c r="J173" s="82" t="str">
        <f t="shared" si="27"/>
        <v/>
      </c>
      <c r="K173" s="56"/>
      <c r="L173" s="23"/>
      <c r="M173" s="23"/>
      <c r="N173" s="23"/>
      <c r="O173" s="23"/>
      <c r="P173" s="23"/>
      <c r="Q173" s="23"/>
      <c r="R173" s="23"/>
      <c r="S173" s="23"/>
      <c r="T173" s="23"/>
      <c r="U173" s="23"/>
      <c r="V173" s="23"/>
      <c r="W173" s="23"/>
      <c r="X173" s="23"/>
      <c r="Y173" s="23"/>
      <c r="Z173" s="23"/>
      <c r="AA173" s="23"/>
      <c r="AB173" s="23"/>
      <c r="AC173" s="23"/>
      <c r="AD173" s="23"/>
      <c r="AE173" s="23"/>
      <c r="AF173" s="23"/>
      <c r="AG173" s="23"/>
      <c r="AH173" s="23"/>
      <c r="AI173" s="23"/>
      <c r="AJ173" s="23"/>
      <c r="AK173" s="23"/>
      <c r="AL173" s="23"/>
      <c r="AM173" s="23"/>
      <c r="AN173" s="23"/>
      <c r="AO173" s="23"/>
      <c r="AP173" s="23"/>
      <c r="AQ173" s="23"/>
      <c r="AR173" s="23"/>
      <c r="AS173" s="23"/>
      <c r="AT173" s="23"/>
      <c r="AU173" s="23"/>
      <c r="AV173" s="23"/>
      <c r="AW173" s="23"/>
      <c r="AX173" s="23"/>
      <c r="AY173" s="23"/>
      <c r="AZ173" s="23"/>
      <c r="BA173" s="23"/>
      <c r="BB173" s="23"/>
      <c r="BC173" s="23"/>
      <c r="BD173" s="23"/>
      <c r="BE173" s="23"/>
      <c r="BF173" s="12"/>
      <c r="BG173" s="12"/>
      <c r="BH173" s="12"/>
      <c r="BI173" s="12"/>
      <c r="BJ173" s="12"/>
      <c r="BK173" s="12"/>
      <c r="BL173" s="12"/>
      <c r="BM173" s="12"/>
      <c r="BN173" s="12"/>
      <c r="BO173" s="12"/>
    </row>
    <row r="174" spans="1:67">
      <c r="A174" s="85">
        <v>155</v>
      </c>
      <c r="B174" s="78"/>
      <c r="C174" s="79"/>
      <c r="D174" s="88"/>
      <c r="E174" s="79"/>
      <c r="F174" s="79"/>
      <c r="G174" s="80" t="str">
        <f t="shared" si="24"/>
        <v/>
      </c>
      <c r="H174" s="81" t="str">
        <f t="shared" si="25"/>
        <v/>
      </c>
      <c r="I174" s="81" t="str">
        <f t="shared" si="26"/>
        <v/>
      </c>
      <c r="J174" s="82" t="str">
        <f t="shared" si="27"/>
        <v/>
      </c>
      <c r="K174" s="56"/>
      <c r="L174" s="23"/>
      <c r="M174" s="23"/>
      <c r="N174" s="23"/>
      <c r="O174" s="23"/>
      <c r="P174" s="23"/>
      <c r="Q174" s="23"/>
      <c r="R174" s="23"/>
      <c r="S174" s="23"/>
      <c r="T174" s="23"/>
      <c r="U174" s="23"/>
      <c r="V174" s="23"/>
      <c r="W174" s="23"/>
      <c r="X174" s="23"/>
      <c r="Y174" s="23"/>
      <c r="Z174" s="23"/>
      <c r="AA174" s="23"/>
      <c r="AB174" s="23"/>
      <c r="AC174" s="23"/>
      <c r="AD174" s="23"/>
      <c r="AE174" s="23"/>
      <c r="AF174" s="23"/>
      <c r="AG174" s="23"/>
      <c r="AH174" s="23"/>
      <c r="AI174" s="23"/>
      <c r="AJ174" s="23"/>
      <c r="AK174" s="23"/>
      <c r="AL174" s="23"/>
      <c r="AM174" s="23"/>
      <c r="AN174" s="23"/>
      <c r="AO174" s="23"/>
      <c r="AP174" s="23"/>
      <c r="AQ174" s="23"/>
      <c r="AR174" s="23"/>
      <c r="AS174" s="23"/>
      <c r="AT174" s="23"/>
      <c r="AU174" s="23"/>
      <c r="AV174" s="23"/>
      <c r="AW174" s="23"/>
      <c r="AX174" s="23"/>
      <c r="AY174" s="23"/>
      <c r="AZ174" s="23"/>
      <c r="BA174" s="23"/>
      <c r="BB174" s="23"/>
      <c r="BC174" s="23"/>
      <c r="BD174" s="23"/>
      <c r="BE174" s="23"/>
      <c r="BF174" s="12"/>
      <c r="BG174" s="12"/>
      <c r="BH174" s="12"/>
      <c r="BI174" s="12"/>
      <c r="BJ174" s="12"/>
      <c r="BK174" s="12"/>
      <c r="BL174" s="12"/>
      <c r="BM174" s="12"/>
      <c r="BN174" s="12"/>
      <c r="BO174" s="12"/>
    </row>
    <row r="175" spans="1:67">
      <c r="A175" s="85">
        <v>156</v>
      </c>
      <c r="B175" s="78"/>
      <c r="C175" s="79"/>
      <c r="D175" s="88"/>
      <c r="E175" s="79"/>
      <c r="F175" s="79"/>
      <c r="G175" s="80" t="str">
        <f t="shared" si="24"/>
        <v/>
      </c>
      <c r="H175" s="81" t="str">
        <f t="shared" si="25"/>
        <v/>
      </c>
      <c r="I175" s="81" t="str">
        <f t="shared" si="26"/>
        <v/>
      </c>
      <c r="J175" s="82" t="str">
        <f t="shared" si="27"/>
        <v/>
      </c>
      <c r="K175" s="56"/>
      <c r="L175" s="23"/>
      <c r="M175" s="23"/>
      <c r="N175" s="23"/>
      <c r="O175" s="23"/>
      <c r="P175" s="23"/>
      <c r="Q175" s="23"/>
      <c r="R175" s="23"/>
      <c r="S175" s="23"/>
      <c r="T175" s="23"/>
      <c r="U175" s="23"/>
      <c r="V175" s="23"/>
      <c r="W175" s="23"/>
      <c r="X175" s="23"/>
      <c r="Y175" s="23"/>
      <c r="Z175" s="23"/>
      <c r="AA175" s="23"/>
      <c r="AB175" s="23"/>
      <c r="AC175" s="23"/>
      <c r="AD175" s="23"/>
      <c r="AE175" s="23"/>
      <c r="AF175" s="23"/>
      <c r="AG175" s="23"/>
      <c r="AH175" s="23"/>
      <c r="AI175" s="23"/>
      <c r="AJ175" s="23"/>
      <c r="AK175" s="23"/>
      <c r="AL175" s="23"/>
      <c r="AM175" s="23"/>
      <c r="AN175" s="23"/>
      <c r="AO175" s="23"/>
      <c r="AP175" s="23"/>
      <c r="AQ175" s="23"/>
      <c r="AR175" s="23"/>
      <c r="AS175" s="23"/>
      <c r="AT175" s="23"/>
      <c r="AU175" s="23"/>
      <c r="AV175" s="23"/>
      <c r="AW175" s="23"/>
      <c r="AX175" s="23"/>
      <c r="AY175" s="23"/>
      <c r="AZ175" s="23"/>
      <c r="BA175" s="23"/>
      <c r="BB175" s="23"/>
      <c r="BC175" s="23"/>
      <c r="BD175" s="23"/>
      <c r="BE175" s="23"/>
      <c r="BF175" s="12"/>
      <c r="BG175" s="12"/>
      <c r="BH175" s="12"/>
      <c r="BI175" s="12"/>
      <c r="BJ175" s="12"/>
      <c r="BK175" s="12"/>
      <c r="BL175" s="12"/>
      <c r="BM175" s="12"/>
      <c r="BN175" s="12"/>
      <c r="BO175" s="12"/>
    </row>
    <row r="176" spans="1:67">
      <c r="A176" s="85">
        <v>157</v>
      </c>
      <c r="B176" s="78"/>
      <c r="C176" s="79"/>
      <c r="D176" s="88"/>
      <c r="E176" s="79"/>
      <c r="F176" s="79"/>
      <c r="G176" s="80" t="str">
        <f t="shared" si="24"/>
        <v/>
      </c>
      <c r="H176" s="81" t="str">
        <f t="shared" si="25"/>
        <v/>
      </c>
      <c r="I176" s="81" t="str">
        <f t="shared" si="26"/>
        <v/>
      </c>
      <c r="J176" s="82" t="str">
        <f t="shared" si="27"/>
        <v/>
      </c>
      <c r="K176" s="56"/>
      <c r="L176" s="23"/>
      <c r="M176" s="23"/>
      <c r="N176" s="23"/>
      <c r="O176" s="23"/>
      <c r="P176" s="23"/>
      <c r="Q176" s="23"/>
      <c r="R176" s="23"/>
      <c r="S176" s="23"/>
      <c r="T176" s="23"/>
      <c r="U176" s="23"/>
      <c r="V176" s="23"/>
      <c r="W176" s="23"/>
      <c r="X176" s="23"/>
      <c r="Y176" s="23"/>
      <c r="Z176" s="23"/>
      <c r="AA176" s="23"/>
      <c r="AB176" s="23"/>
      <c r="AC176" s="23"/>
      <c r="AD176" s="23"/>
      <c r="AE176" s="23"/>
      <c r="AF176" s="23"/>
      <c r="AG176" s="23"/>
      <c r="AH176" s="23"/>
      <c r="AI176" s="23"/>
      <c r="AJ176" s="23"/>
      <c r="AK176" s="23"/>
      <c r="AL176" s="23"/>
      <c r="AM176" s="23"/>
      <c r="AN176" s="23"/>
      <c r="AO176" s="23"/>
      <c r="AP176" s="23"/>
      <c r="AQ176" s="23"/>
      <c r="AR176" s="23"/>
      <c r="AS176" s="23"/>
      <c r="AT176" s="23"/>
      <c r="AU176" s="23"/>
      <c r="AV176" s="23"/>
      <c r="AW176" s="23"/>
      <c r="AX176" s="23"/>
      <c r="AY176" s="23"/>
      <c r="AZ176" s="23"/>
      <c r="BA176" s="23"/>
      <c r="BB176" s="23"/>
      <c r="BC176" s="23"/>
      <c r="BD176" s="23"/>
      <c r="BE176" s="23"/>
      <c r="BF176" s="12"/>
      <c r="BG176" s="12"/>
      <c r="BH176" s="12"/>
      <c r="BI176" s="12"/>
      <c r="BJ176" s="12"/>
      <c r="BK176" s="12"/>
      <c r="BL176" s="12"/>
      <c r="BM176" s="12"/>
      <c r="BN176" s="12"/>
      <c r="BO176" s="12"/>
    </row>
    <row r="177" spans="1:67">
      <c r="A177" s="85">
        <v>158</v>
      </c>
      <c r="B177" s="78"/>
      <c r="C177" s="79"/>
      <c r="D177" s="88"/>
      <c r="E177" s="79"/>
      <c r="F177" s="79"/>
      <c r="G177" s="80" t="str">
        <f t="shared" si="24"/>
        <v/>
      </c>
      <c r="H177" s="81" t="str">
        <f t="shared" si="25"/>
        <v/>
      </c>
      <c r="I177" s="81" t="str">
        <f t="shared" si="26"/>
        <v/>
      </c>
      <c r="J177" s="82" t="str">
        <f t="shared" si="27"/>
        <v/>
      </c>
      <c r="K177" s="56"/>
      <c r="L177" s="23"/>
      <c r="M177" s="23"/>
      <c r="N177" s="23"/>
      <c r="O177" s="23"/>
      <c r="P177" s="23"/>
      <c r="Q177" s="23"/>
      <c r="R177" s="23"/>
      <c r="S177" s="23"/>
      <c r="T177" s="23"/>
      <c r="U177" s="23"/>
      <c r="V177" s="23"/>
      <c r="W177" s="23"/>
      <c r="X177" s="23"/>
      <c r="Y177" s="23"/>
      <c r="Z177" s="23"/>
      <c r="AA177" s="23"/>
      <c r="AB177" s="23"/>
      <c r="AC177" s="23"/>
      <c r="AD177" s="23"/>
      <c r="AE177" s="23"/>
      <c r="AF177" s="23"/>
      <c r="AG177" s="23"/>
      <c r="AH177" s="23"/>
      <c r="AI177" s="23"/>
      <c r="AJ177" s="23"/>
      <c r="AK177" s="23"/>
      <c r="AL177" s="23"/>
      <c r="AM177" s="23"/>
      <c r="AN177" s="23"/>
      <c r="AO177" s="23"/>
      <c r="AP177" s="23"/>
      <c r="AQ177" s="23"/>
      <c r="AR177" s="23"/>
      <c r="AS177" s="23"/>
      <c r="AT177" s="23"/>
      <c r="AU177" s="23"/>
      <c r="AV177" s="23"/>
      <c r="AW177" s="23"/>
      <c r="AX177" s="23"/>
      <c r="AY177" s="23"/>
      <c r="AZ177" s="23"/>
      <c r="BA177" s="23"/>
      <c r="BB177" s="23"/>
      <c r="BC177" s="23"/>
      <c r="BD177" s="23"/>
      <c r="BE177" s="23"/>
      <c r="BF177" s="12"/>
      <c r="BG177" s="12"/>
      <c r="BH177" s="12"/>
      <c r="BI177" s="12"/>
      <c r="BJ177" s="12"/>
      <c r="BK177" s="12"/>
      <c r="BL177" s="12"/>
      <c r="BM177" s="12"/>
      <c r="BN177" s="12"/>
      <c r="BO177" s="12"/>
    </row>
    <row r="178" spans="1:67">
      <c r="A178" s="85">
        <v>159</v>
      </c>
      <c r="B178" s="78"/>
      <c r="C178" s="79"/>
      <c r="D178" s="88"/>
      <c r="E178" s="79"/>
      <c r="F178" s="79"/>
      <c r="G178" s="80" t="str">
        <f t="shared" si="24"/>
        <v/>
      </c>
      <c r="H178" s="81" t="str">
        <f t="shared" si="25"/>
        <v/>
      </c>
      <c r="I178" s="81" t="str">
        <f t="shared" si="26"/>
        <v/>
      </c>
      <c r="J178" s="82" t="str">
        <f t="shared" si="27"/>
        <v/>
      </c>
      <c r="K178" s="56"/>
      <c r="L178" s="23"/>
      <c r="M178" s="23"/>
      <c r="N178" s="23"/>
      <c r="O178" s="23"/>
      <c r="P178" s="23"/>
      <c r="Q178" s="23"/>
      <c r="R178" s="23"/>
      <c r="S178" s="23"/>
      <c r="T178" s="23"/>
      <c r="U178" s="23"/>
      <c r="V178" s="23"/>
      <c r="W178" s="23"/>
      <c r="X178" s="23"/>
      <c r="Y178" s="23"/>
      <c r="Z178" s="23"/>
      <c r="AA178" s="23"/>
      <c r="AB178" s="23"/>
      <c r="AC178" s="23"/>
      <c r="AD178" s="23"/>
      <c r="AE178" s="23"/>
      <c r="AF178" s="23"/>
      <c r="AG178" s="23"/>
      <c r="AH178" s="23"/>
      <c r="AI178" s="23"/>
      <c r="AJ178" s="23"/>
      <c r="AK178" s="23"/>
      <c r="AL178" s="23"/>
      <c r="AM178" s="23"/>
      <c r="AN178" s="23"/>
      <c r="AO178" s="23"/>
      <c r="AP178" s="23"/>
      <c r="AQ178" s="23"/>
      <c r="AR178" s="23"/>
      <c r="AS178" s="23"/>
      <c r="AT178" s="23"/>
      <c r="AU178" s="23"/>
      <c r="AV178" s="23"/>
      <c r="AW178" s="23"/>
      <c r="AX178" s="23"/>
      <c r="AY178" s="23"/>
      <c r="AZ178" s="23"/>
      <c r="BA178" s="23"/>
      <c r="BB178" s="23"/>
      <c r="BC178" s="23"/>
      <c r="BD178" s="23"/>
      <c r="BE178" s="23"/>
      <c r="BF178" s="12"/>
      <c r="BG178" s="12"/>
      <c r="BH178" s="12"/>
      <c r="BI178" s="12"/>
      <c r="BJ178" s="12"/>
      <c r="BK178" s="12"/>
      <c r="BL178" s="12"/>
      <c r="BM178" s="12"/>
      <c r="BN178" s="12"/>
      <c r="BO178" s="12"/>
    </row>
    <row r="179" spans="1:67">
      <c r="A179" s="85">
        <v>160</v>
      </c>
      <c r="B179" s="78"/>
      <c r="C179" s="79"/>
      <c r="D179" s="88"/>
      <c r="E179" s="79"/>
      <c r="F179" s="79"/>
      <c r="G179" s="80" t="str">
        <f t="shared" si="24"/>
        <v/>
      </c>
      <c r="H179" s="81" t="str">
        <f t="shared" si="25"/>
        <v/>
      </c>
      <c r="I179" s="81" t="str">
        <f t="shared" si="26"/>
        <v/>
      </c>
      <c r="J179" s="82" t="str">
        <f t="shared" si="27"/>
        <v/>
      </c>
      <c r="K179" s="56"/>
      <c r="L179" s="23"/>
      <c r="M179" s="23"/>
      <c r="N179" s="23"/>
      <c r="O179" s="23"/>
      <c r="P179" s="23"/>
      <c r="Q179" s="23"/>
      <c r="R179" s="23"/>
      <c r="S179" s="23"/>
      <c r="T179" s="23"/>
      <c r="U179" s="23"/>
      <c r="V179" s="23"/>
      <c r="W179" s="23"/>
      <c r="X179" s="23"/>
      <c r="Y179" s="23"/>
      <c r="Z179" s="23"/>
      <c r="AA179" s="23"/>
      <c r="AB179" s="23"/>
      <c r="AC179" s="23"/>
      <c r="AD179" s="23"/>
      <c r="AE179" s="23"/>
      <c r="AF179" s="23"/>
      <c r="AG179" s="23"/>
      <c r="AH179" s="23"/>
      <c r="AI179" s="23"/>
      <c r="AJ179" s="23"/>
      <c r="AK179" s="23"/>
      <c r="AL179" s="23"/>
      <c r="AM179" s="23"/>
      <c r="AN179" s="23"/>
      <c r="AO179" s="23"/>
      <c r="AP179" s="23"/>
      <c r="AQ179" s="23"/>
      <c r="AR179" s="23"/>
      <c r="AS179" s="23"/>
      <c r="AT179" s="23"/>
      <c r="AU179" s="23"/>
      <c r="AV179" s="23"/>
      <c r="AW179" s="23"/>
      <c r="AX179" s="23"/>
      <c r="AY179" s="23"/>
      <c r="AZ179" s="23"/>
      <c r="BA179" s="23"/>
      <c r="BB179" s="23"/>
      <c r="BC179" s="23"/>
      <c r="BD179" s="23"/>
      <c r="BE179" s="23"/>
      <c r="BF179" s="12"/>
      <c r="BG179" s="12"/>
      <c r="BH179" s="12"/>
      <c r="BI179" s="12"/>
      <c r="BJ179" s="12"/>
      <c r="BK179" s="12"/>
      <c r="BL179" s="12"/>
      <c r="BM179" s="12"/>
      <c r="BN179" s="12"/>
      <c r="BO179" s="12"/>
    </row>
    <row r="180" spans="1:67">
      <c r="A180" s="85">
        <v>161</v>
      </c>
      <c r="B180" s="78"/>
      <c r="C180" s="79"/>
      <c r="D180" s="88"/>
      <c r="E180" s="79"/>
      <c r="F180" s="79"/>
      <c r="G180" s="80" t="str">
        <f t="shared" ref="G180:G199" si="28">IF(LEN($B180)&gt;0, IF(C180&lt;&gt;0,IF((OR(C180&gt;=E$11, C180&lt;=E$12)), "Outlier",C180), "0"),"")</f>
        <v/>
      </c>
      <c r="H180" s="81" t="str">
        <f t="shared" ref="H180:H199" si="29">IF(LEN($B180)&gt;0, IF(D180&lt;&gt;0,IF((OR(D180&gt;=F$11, D180&lt;=F$12)), "Outlier",D180), 0),"")</f>
        <v/>
      </c>
      <c r="I180" s="81" t="str">
        <f t="shared" ref="I180:I199" si="30">IF(LEN($B180)&gt;0, IF(E180&lt;&gt;0,IF((OR(E180&gt;=G$11, E180&lt;=G$12)), "Outlier",E180), 0),"")</f>
        <v/>
      </c>
      <c r="J180" s="82" t="str">
        <f t="shared" ref="J180:J199" si="31">IF(LEN($B180)&gt;0, IF(F180&lt;&gt;0,IF((OR(F180&gt;=H$11, F180&lt;=H$12)), "Outlier",F180), 0),"")</f>
        <v/>
      </c>
      <c r="K180" s="56"/>
      <c r="L180" s="23"/>
      <c r="M180" s="23"/>
      <c r="N180" s="23"/>
      <c r="O180" s="23"/>
      <c r="P180" s="23"/>
      <c r="Q180" s="23"/>
      <c r="R180" s="23"/>
      <c r="S180" s="23"/>
      <c r="T180" s="23"/>
      <c r="U180" s="23"/>
      <c r="V180" s="23"/>
      <c r="W180" s="23"/>
      <c r="X180" s="23"/>
      <c r="Y180" s="23"/>
      <c r="Z180" s="23"/>
      <c r="AA180" s="23"/>
      <c r="AB180" s="23"/>
      <c r="AC180" s="23"/>
      <c r="AD180" s="23"/>
      <c r="AE180" s="23"/>
      <c r="AF180" s="23"/>
      <c r="AG180" s="23"/>
      <c r="AH180" s="23"/>
      <c r="AI180" s="23"/>
      <c r="AJ180" s="23"/>
      <c r="AK180" s="23"/>
      <c r="AL180" s="23"/>
      <c r="AM180" s="23"/>
      <c r="AN180" s="23"/>
      <c r="AO180" s="23"/>
      <c r="AP180" s="23"/>
      <c r="AQ180" s="23"/>
      <c r="AR180" s="23"/>
      <c r="AS180" s="23"/>
      <c r="AT180" s="23"/>
      <c r="AU180" s="23"/>
      <c r="AV180" s="23"/>
      <c r="AW180" s="23"/>
      <c r="AX180" s="23"/>
      <c r="AY180" s="23"/>
      <c r="AZ180" s="23"/>
      <c r="BA180" s="23"/>
      <c r="BB180" s="23"/>
      <c r="BC180" s="23"/>
      <c r="BD180" s="23"/>
      <c r="BE180" s="23"/>
      <c r="BF180" s="12"/>
      <c r="BG180" s="12"/>
      <c r="BH180" s="12"/>
      <c r="BI180" s="12"/>
      <c r="BJ180" s="12"/>
      <c r="BK180" s="12"/>
      <c r="BL180" s="12"/>
      <c r="BM180" s="12"/>
      <c r="BN180" s="12"/>
      <c r="BO180" s="12"/>
    </row>
    <row r="181" spans="1:67">
      <c r="A181" s="85">
        <v>162</v>
      </c>
      <c r="B181" s="78"/>
      <c r="C181" s="79"/>
      <c r="D181" s="88"/>
      <c r="E181" s="79"/>
      <c r="F181" s="79"/>
      <c r="G181" s="80" t="str">
        <f t="shared" si="28"/>
        <v/>
      </c>
      <c r="H181" s="81" t="str">
        <f t="shared" si="29"/>
        <v/>
      </c>
      <c r="I181" s="81" t="str">
        <f t="shared" si="30"/>
        <v/>
      </c>
      <c r="J181" s="82" t="str">
        <f t="shared" si="31"/>
        <v/>
      </c>
      <c r="K181" s="56"/>
      <c r="L181" s="23"/>
      <c r="M181" s="23"/>
      <c r="N181" s="23"/>
      <c r="O181" s="23"/>
      <c r="P181" s="23"/>
      <c r="Q181" s="23"/>
      <c r="R181" s="23"/>
      <c r="S181" s="23"/>
      <c r="T181" s="23"/>
      <c r="U181" s="23"/>
      <c r="V181" s="23"/>
      <c r="W181" s="23"/>
      <c r="X181" s="23"/>
      <c r="Y181" s="23"/>
      <c r="Z181" s="23"/>
      <c r="AA181" s="23"/>
      <c r="AB181" s="23"/>
      <c r="AC181" s="23"/>
      <c r="AD181" s="23"/>
      <c r="AE181" s="23"/>
      <c r="AF181" s="23"/>
      <c r="AG181" s="23"/>
      <c r="AH181" s="23"/>
      <c r="AI181" s="23"/>
      <c r="AJ181" s="23"/>
      <c r="AK181" s="23"/>
      <c r="AL181" s="23"/>
      <c r="AM181" s="23"/>
      <c r="AN181" s="23"/>
      <c r="AO181" s="23"/>
      <c r="AP181" s="23"/>
      <c r="AQ181" s="23"/>
      <c r="AR181" s="23"/>
      <c r="AS181" s="23"/>
      <c r="AT181" s="23"/>
      <c r="AU181" s="23"/>
      <c r="AV181" s="23"/>
      <c r="AW181" s="23"/>
      <c r="AX181" s="23"/>
      <c r="AY181" s="23"/>
      <c r="AZ181" s="23"/>
      <c r="BA181" s="23"/>
      <c r="BB181" s="23"/>
      <c r="BC181" s="23"/>
      <c r="BD181" s="23"/>
      <c r="BE181" s="23"/>
      <c r="BF181" s="12"/>
      <c r="BG181" s="12"/>
      <c r="BH181" s="12"/>
      <c r="BI181" s="12"/>
      <c r="BJ181" s="12"/>
      <c r="BK181" s="12"/>
      <c r="BL181" s="12"/>
      <c r="BM181" s="12"/>
      <c r="BN181" s="12"/>
      <c r="BO181" s="12"/>
    </row>
    <row r="182" spans="1:67">
      <c r="A182" s="85">
        <v>163</v>
      </c>
      <c r="B182" s="78"/>
      <c r="C182" s="79"/>
      <c r="D182" s="88"/>
      <c r="E182" s="79"/>
      <c r="F182" s="79"/>
      <c r="G182" s="80" t="str">
        <f t="shared" si="28"/>
        <v/>
      </c>
      <c r="H182" s="81" t="str">
        <f t="shared" si="29"/>
        <v/>
      </c>
      <c r="I182" s="81" t="str">
        <f t="shared" si="30"/>
        <v/>
      </c>
      <c r="J182" s="82" t="str">
        <f t="shared" si="31"/>
        <v/>
      </c>
      <c r="K182" s="56"/>
      <c r="L182" s="23"/>
      <c r="M182" s="23"/>
      <c r="N182" s="23"/>
      <c r="O182" s="23"/>
      <c r="P182" s="23"/>
      <c r="Q182" s="23"/>
      <c r="R182" s="23"/>
      <c r="S182" s="23"/>
      <c r="T182" s="23"/>
      <c r="U182" s="23"/>
      <c r="V182" s="23"/>
      <c r="W182" s="23"/>
      <c r="X182" s="23"/>
      <c r="Y182" s="23"/>
      <c r="Z182" s="23"/>
      <c r="AA182" s="23"/>
      <c r="AB182" s="23"/>
      <c r="AC182" s="23"/>
      <c r="AD182" s="23"/>
      <c r="AE182" s="23"/>
      <c r="AF182" s="23"/>
      <c r="AG182" s="23"/>
      <c r="AH182" s="23"/>
      <c r="AI182" s="23"/>
      <c r="AJ182" s="23"/>
      <c r="AK182" s="23"/>
      <c r="AL182" s="23"/>
      <c r="AM182" s="23"/>
      <c r="AN182" s="23"/>
      <c r="AO182" s="23"/>
      <c r="AP182" s="23"/>
      <c r="AQ182" s="23"/>
      <c r="AR182" s="23"/>
      <c r="AS182" s="23"/>
      <c r="AT182" s="23"/>
      <c r="AU182" s="23"/>
      <c r="AV182" s="23"/>
      <c r="AW182" s="23"/>
      <c r="AX182" s="23"/>
      <c r="AY182" s="23"/>
      <c r="AZ182" s="23"/>
      <c r="BA182" s="23"/>
      <c r="BB182" s="23"/>
      <c r="BC182" s="23"/>
      <c r="BD182" s="23"/>
      <c r="BE182" s="23"/>
      <c r="BF182" s="12"/>
      <c r="BG182" s="12"/>
      <c r="BH182" s="12"/>
      <c r="BI182" s="12"/>
      <c r="BJ182" s="12"/>
      <c r="BK182" s="12"/>
      <c r="BL182" s="12"/>
      <c r="BM182" s="12"/>
      <c r="BN182" s="12"/>
      <c r="BO182" s="12"/>
    </row>
    <row r="183" spans="1:67">
      <c r="A183" s="85">
        <v>164</v>
      </c>
      <c r="B183" s="78"/>
      <c r="C183" s="79"/>
      <c r="D183" s="88"/>
      <c r="E183" s="79"/>
      <c r="F183" s="79"/>
      <c r="G183" s="80" t="str">
        <f t="shared" si="28"/>
        <v/>
      </c>
      <c r="H183" s="81" t="str">
        <f t="shared" si="29"/>
        <v/>
      </c>
      <c r="I183" s="81" t="str">
        <f t="shared" si="30"/>
        <v/>
      </c>
      <c r="J183" s="82" t="str">
        <f t="shared" si="31"/>
        <v/>
      </c>
      <c r="K183" s="56"/>
      <c r="L183" s="23"/>
      <c r="M183" s="23"/>
      <c r="N183" s="23"/>
      <c r="O183" s="23"/>
      <c r="P183" s="23"/>
      <c r="Q183" s="23"/>
      <c r="R183" s="23"/>
      <c r="S183" s="23"/>
      <c r="T183" s="23"/>
      <c r="U183" s="23"/>
      <c r="V183" s="23"/>
      <c r="W183" s="23"/>
      <c r="X183" s="23"/>
      <c r="Y183" s="23"/>
      <c r="Z183" s="23"/>
      <c r="AA183" s="23"/>
      <c r="AB183" s="23"/>
      <c r="AC183" s="23"/>
      <c r="AD183" s="23"/>
      <c r="AE183" s="23"/>
      <c r="AF183" s="23"/>
      <c r="AG183" s="23"/>
      <c r="AH183" s="23"/>
      <c r="AI183" s="23"/>
      <c r="AJ183" s="23"/>
      <c r="AK183" s="23"/>
      <c r="AL183" s="23"/>
      <c r="AM183" s="23"/>
      <c r="AN183" s="23"/>
      <c r="AO183" s="23"/>
      <c r="AP183" s="23"/>
      <c r="AQ183" s="23"/>
      <c r="AR183" s="23"/>
      <c r="AS183" s="23"/>
      <c r="AT183" s="23"/>
      <c r="AU183" s="23"/>
      <c r="AV183" s="23"/>
      <c r="AW183" s="23"/>
      <c r="AX183" s="23"/>
      <c r="AY183" s="23"/>
      <c r="AZ183" s="23"/>
      <c r="BA183" s="23"/>
      <c r="BB183" s="23"/>
      <c r="BC183" s="23"/>
      <c r="BD183" s="23"/>
      <c r="BE183" s="23"/>
      <c r="BF183" s="12"/>
      <c r="BG183" s="12"/>
      <c r="BH183" s="12"/>
      <c r="BI183" s="12"/>
      <c r="BJ183" s="12"/>
      <c r="BK183" s="12"/>
      <c r="BL183" s="12"/>
      <c r="BM183" s="12"/>
      <c r="BN183" s="12"/>
      <c r="BO183" s="12"/>
    </row>
    <row r="184" spans="1:67">
      <c r="A184" s="85">
        <v>165</v>
      </c>
      <c r="B184" s="78"/>
      <c r="C184" s="79"/>
      <c r="D184" s="88"/>
      <c r="E184" s="79"/>
      <c r="F184" s="79"/>
      <c r="G184" s="80" t="str">
        <f t="shared" si="28"/>
        <v/>
      </c>
      <c r="H184" s="81" t="str">
        <f t="shared" si="29"/>
        <v/>
      </c>
      <c r="I184" s="81" t="str">
        <f t="shared" si="30"/>
        <v/>
      </c>
      <c r="J184" s="82" t="str">
        <f t="shared" si="31"/>
        <v/>
      </c>
      <c r="K184" s="56"/>
      <c r="L184" s="23"/>
      <c r="M184" s="23"/>
      <c r="N184" s="23"/>
      <c r="O184" s="23"/>
      <c r="P184" s="23"/>
      <c r="Q184" s="23"/>
      <c r="R184" s="23"/>
      <c r="S184" s="23"/>
      <c r="T184" s="23"/>
      <c r="U184" s="23"/>
      <c r="V184" s="23"/>
      <c r="W184" s="23"/>
      <c r="X184" s="23"/>
      <c r="Y184" s="23"/>
      <c r="Z184" s="23"/>
      <c r="AA184" s="23"/>
      <c r="AB184" s="23"/>
      <c r="AC184" s="23"/>
      <c r="AD184" s="23"/>
      <c r="AE184" s="23"/>
      <c r="AF184" s="23"/>
      <c r="AG184" s="23"/>
      <c r="AH184" s="23"/>
      <c r="AI184" s="23"/>
      <c r="AJ184" s="23"/>
      <c r="AK184" s="23"/>
      <c r="AL184" s="23"/>
      <c r="AM184" s="23"/>
      <c r="AN184" s="23"/>
      <c r="AO184" s="23"/>
      <c r="AP184" s="23"/>
      <c r="AQ184" s="23"/>
      <c r="AR184" s="23"/>
      <c r="AS184" s="23"/>
      <c r="AT184" s="23"/>
      <c r="AU184" s="23"/>
      <c r="AV184" s="23"/>
      <c r="AW184" s="23"/>
      <c r="AX184" s="23"/>
      <c r="AY184" s="23"/>
      <c r="AZ184" s="23"/>
      <c r="BA184" s="23"/>
      <c r="BB184" s="23"/>
      <c r="BC184" s="23"/>
      <c r="BD184" s="23"/>
      <c r="BE184" s="23"/>
      <c r="BF184" s="12"/>
      <c r="BG184" s="12"/>
      <c r="BH184" s="12"/>
      <c r="BI184" s="12"/>
      <c r="BJ184" s="12"/>
      <c r="BK184" s="12"/>
      <c r="BL184" s="12"/>
      <c r="BM184" s="12"/>
      <c r="BN184" s="12"/>
      <c r="BO184" s="12"/>
    </row>
    <row r="185" spans="1:67">
      <c r="A185" s="85">
        <v>166</v>
      </c>
      <c r="B185" s="78"/>
      <c r="C185" s="79"/>
      <c r="D185" s="88"/>
      <c r="E185" s="79"/>
      <c r="F185" s="79"/>
      <c r="G185" s="80" t="str">
        <f t="shared" si="28"/>
        <v/>
      </c>
      <c r="H185" s="81" t="str">
        <f t="shared" si="29"/>
        <v/>
      </c>
      <c r="I185" s="81" t="str">
        <f t="shared" si="30"/>
        <v/>
      </c>
      <c r="J185" s="82" t="str">
        <f t="shared" si="31"/>
        <v/>
      </c>
      <c r="K185" s="56"/>
      <c r="L185" s="23"/>
      <c r="M185" s="23"/>
      <c r="N185" s="23"/>
      <c r="O185" s="23"/>
      <c r="P185" s="23"/>
      <c r="Q185" s="23"/>
      <c r="R185" s="23"/>
      <c r="S185" s="23"/>
      <c r="T185" s="23"/>
      <c r="U185" s="23"/>
      <c r="V185" s="23"/>
      <c r="W185" s="23"/>
      <c r="X185" s="23"/>
      <c r="Y185" s="23"/>
      <c r="Z185" s="23"/>
      <c r="AA185" s="23"/>
      <c r="AB185" s="23"/>
      <c r="AC185" s="23"/>
      <c r="AD185" s="23"/>
      <c r="AE185" s="23"/>
      <c r="AF185" s="23"/>
      <c r="AG185" s="23"/>
      <c r="AH185" s="23"/>
      <c r="AI185" s="23"/>
      <c r="AJ185" s="23"/>
      <c r="AK185" s="23"/>
      <c r="AL185" s="23"/>
      <c r="AM185" s="23"/>
      <c r="AN185" s="23"/>
      <c r="AO185" s="23"/>
      <c r="AP185" s="23"/>
      <c r="AQ185" s="23"/>
      <c r="AR185" s="23"/>
      <c r="AS185" s="23"/>
      <c r="AT185" s="23"/>
      <c r="AU185" s="23"/>
      <c r="AV185" s="23"/>
      <c r="AW185" s="23"/>
      <c r="AX185" s="23"/>
      <c r="AY185" s="23"/>
      <c r="AZ185" s="23"/>
      <c r="BA185" s="23"/>
      <c r="BB185" s="23"/>
      <c r="BC185" s="23"/>
      <c r="BD185" s="23"/>
      <c r="BE185" s="23"/>
      <c r="BF185" s="12"/>
      <c r="BG185" s="12"/>
      <c r="BH185" s="12"/>
      <c r="BI185" s="12"/>
      <c r="BJ185" s="12"/>
      <c r="BK185" s="12"/>
      <c r="BL185" s="12"/>
      <c r="BM185" s="12"/>
      <c r="BN185" s="12"/>
      <c r="BO185" s="12"/>
    </row>
    <row r="186" spans="1:67">
      <c r="A186" s="85">
        <v>167</v>
      </c>
      <c r="B186" s="78"/>
      <c r="C186" s="79"/>
      <c r="D186" s="88"/>
      <c r="E186" s="79"/>
      <c r="F186" s="79"/>
      <c r="G186" s="80" t="str">
        <f t="shared" si="28"/>
        <v/>
      </c>
      <c r="H186" s="81" t="str">
        <f t="shared" si="29"/>
        <v/>
      </c>
      <c r="I186" s="81" t="str">
        <f t="shared" si="30"/>
        <v/>
      </c>
      <c r="J186" s="82" t="str">
        <f t="shared" si="31"/>
        <v/>
      </c>
      <c r="K186" s="56"/>
      <c r="L186" s="23"/>
      <c r="M186" s="23"/>
      <c r="N186" s="23"/>
      <c r="O186" s="23"/>
      <c r="P186" s="23"/>
      <c r="Q186" s="23"/>
      <c r="R186" s="23"/>
      <c r="S186" s="23"/>
      <c r="T186" s="23"/>
      <c r="U186" s="23"/>
      <c r="V186" s="23"/>
      <c r="W186" s="23"/>
      <c r="X186" s="23"/>
      <c r="Y186" s="23"/>
      <c r="Z186" s="23"/>
      <c r="AA186" s="23"/>
      <c r="AB186" s="23"/>
      <c r="AC186" s="23"/>
      <c r="AD186" s="23"/>
      <c r="AE186" s="23"/>
      <c r="AF186" s="23"/>
      <c r="AG186" s="23"/>
      <c r="AH186" s="23"/>
      <c r="AI186" s="23"/>
      <c r="AJ186" s="23"/>
      <c r="AK186" s="23"/>
      <c r="AL186" s="23"/>
      <c r="AM186" s="23"/>
      <c r="AN186" s="23"/>
      <c r="AO186" s="23"/>
      <c r="AP186" s="23"/>
      <c r="AQ186" s="23"/>
      <c r="AR186" s="23"/>
      <c r="AS186" s="23"/>
      <c r="AT186" s="23"/>
      <c r="AU186" s="23"/>
      <c r="AV186" s="23"/>
      <c r="AW186" s="23"/>
      <c r="AX186" s="23"/>
      <c r="AY186" s="23"/>
      <c r="AZ186" s="23"/>
      <c r="BA186" s="23"/>
      <c r="BB186" s="23"/>
      <c r="BC186" s="23"/>
      <c r="BD186" s="23"/>
      <c r="BE186" s="23"/>
      <c r="BF186" s="12"/>
      <c r="BG186" s="12"/>
      <c r="BH186" s="12"/>
      <c r="BI186" s="12"/>
      <c r="BJ186" s="12"/>
      <c r="BK186" s="12"/>
      <c r="BL186" s="12"/>
      <c r="BM186" s="12"/>
      <c r="BN186" s="12"/>
      <c r="BO186" s="12"/>
    </row>
    <row r="187" spans="1:67">
      <c r="A187" s="85">
        <v>168</v>
      </c>
      <c r="B187" s="78"/>
      <c r="C187" s="79"/>
      <c r="D187" s="88"/>
      <c r="E187" s="79"/>
      <c r="F187" s="79"/>
      <c r="G187" s="80" t="str">
        <f t="shared" si="28"/>
        <v/>
      </c>
      <c r="H187" s="81" t="str">
        <f t="shared" si="29"/>
        <v/>
      </c>
      <c r="I187" s="81" t="str">
        <f t="shared" si="30"/>
        <v/>
      </c>
      <c r="J187" s="82" t="str">
        <f t="shared" si="31"/>
        <v/>
      </c>
      <c r="K187" s="56"/>
      <c r="L187" s="23"/>
      <c r="M187" s="23"/>
      <c r="N187" s="23"/>
      <c r="O187" s="23"/>
      <c r="P187" s="23"/>
      <c r="Q187" s="23"/>
      <c r="R187" s="23"/>
      <c r="S187" s="23"/>
      <c r="T187" s="23"/>
      <c r="U187" s="23"/>
      <c r="V187" s="23"/>
      <c r="W187" s="23"/>
      <c r="X187" s="23"/>
      <c r="Y187" s="23"/>
      <c r="Z187" s="23"/>
      <c r="AA187" s="23"/>
      <c r="AB187" s="23"/>
      <c r="AC187" s="23"/>
      <c r="AD187" s="23"/>
      <c r="AE187" s="23"/>
      <c r="AF187" s="23"/>
      <c r="AG187" s="23"/>
      <c r="AH187" s="23"/>
      <c r="AI187" s="23"/>
      <c r="AJ187" s="23"/>
      <c r="AK187" s="23"/>
      <c r="AL187" s="23"/>
      <c r="AM187" s="23"/>
      <c r="AN187" s="23"/>
      <c r="AO187" s="23"/>
      <c r="AP187" s="23"/>
      <c r="AQ187" s="23"/>
      <c r="AR187" s="23"/>
      <c r="AS187" s="23"/>
      <c r="AT187" s="23"/>
      <c r="AU187" s="23"/>
      <c r="AV187" s="23"/>
      <c r="AW187" s="23"/>
      <c r="AX187" s="23"/>
      <c r="AY187" s="23"/>
      <c r="AZ187" s="23"/>
      <c r="BA187" s="23"/>
      <c r="BB187" s="23"/>
      <c r="BC187" s="23"/>
      <c r="BD187" s="23"/>
      <c r="BE187" s="23"/>
      <c r="BF187" s="12"/>
      <c r="BG187" s="12"/>
      <c r="BH187" s="12"/>
      <c r="BI187" s="12"/>
      <c r="BJ187" s="12"/>
      <c r="BK187" s="12"/>
      <c r="BL187" s="12"/>
      <c r="BM187" s="12"/>
      <c r="BN187" s="12"/>
      <c r="BO187" s="12"/>
    </row>
    <row r="188" spans="1:67">
      <c r="A188" s="85">
        <v>169</v>
      </c>
      <c r="B188" s="78"/>
      <c r="C188" s="79"/>
      <c r="D188" s="88"/>
      <c r="E188" s="79"/>
      <c r="F188" s="79"/>
      <c r="G188" s="80" t="str">
        <f t="shared" si="28"/>
        <v/>
      </c>
      <c r="H188" s="81" t="str">
        <f t="shared" si="29"/>
        <v/>
      </c>
      <c r="I188" s="81" t="str">
        <f t="shared" si="30"/>
        <v/>
      </c>
      <c r="J188" s="82" t="str">
        <f t="shared" si="31"/>
        <v/>
      </c>
      <c r="K188" s="56"/>
      <c r="L188" s="23"/>
      <c r="M188" s="23"/>
      <c r="N188" s="23"/>
      <c r="O188" s="23"/>
      <c r="P188" s="23"/>
      <c r="Q188" s="23"/>
      <c r="R188" s="23"/>
      <c r="S188" s="23"/>
      <c r="T188" s="23"/>
      <c r="U188" s="23"/>
      <c r="V188" s="23"/>
      <c r="W188" s="23"/>
      <c r="X188" s="23"/>
      <c r="Y188" s="23"/>
      <c r="Z188" s="23"/>
      <c r="AA188" s="23"/>
      <c r="AB188" s="23"/>
      <c r="AC188" s="23"/>
      <c r="AD188" s="23"/>
      <c r="AE188" s="23"/>
      <c r="AF188" s="23"/>
      <c r="AG188" s="23"/>
      <c r="AH188" s="23"/>
      <c r="AI188" s="23"/>
      <c r="AJ188" s="23"/>
      <c r="AK188" s="23"/>
      <c r="AL188" s="23"/>
      <c r="AM188" s="23"/>
      <c r="AN188" s="23"/>
      <c r="AO188" s="23"/>
      <c r="AP188" s="23"/>
      <c r="AQ188" s="23"/>
      <c r="AR188" s="23"/>
      <c r="AS188" s="23"/>
      <c r="AT188" s="23"/>
      <c r="AU188" s="23"/>
      <c r="AV188" s="23"/>
      <c r="AW188" s="23"/>
      <c r="AX188" s="23"/>
      <c r="AY188" s="23"/>
      <c r="AZ188" s="23"/>
      <c r="BA188" s="23"/>
      <c r="BB188" s="23"/>
      <c r="BC188" s="23"/>
      <c r="BD188" s="23"/>
      <c r="BE188" s="23"/>
      <c r="BF188" s="12"/>
      <c r="BG188" s="12"/>
      <c r="BH188" s="12"/>
      <c r="BI188" s="12"/>
      <c r="BJ188" s="12"/>
      <c r="BK188" s="12"/>
      <c r="BL188" s="12"/>
      <c r="BM188" s="12"/>
      <c r="BN188" s="12"/>
      <c r="BO188" s="12"/>
    </row>
    <row r="189" spans="1:67">
      <c r="A189" s="85">
        <v>170</v>
      </c>
      <c r="B189" s="78"/>
      <c r="C189" s="79"/>
      <c r="D189" s="88"/>
      <c r="E189" s="79"/>
      <c r="F189" s="79"/>
      <c r="G189" s="80" t="str">
        <f t="shared" si="28"/>
        <v/>
      </c>
      <c r="H189" s="81" t="str">
        <f t="shared" si="29"/>
        <v/>
      </c>
      <c r="I189" s="81" t="str">
        <f t="shared" si="30"/>
        <v/>
      </c>
      <c r="J189" s="82" t="str">
        <f t="shared" si="31"/>
        <v/>
      </c>
      <c r="K189" s="56"/>
      <c r="L189" s="23"/>
      <c r="M189" s="23"/>
      <c r="N189" s="23"/>
      <c r="O189" s="23"/>
      <c r="P189" s="23"/>
      <c r="Q189" s="23"/>
      <c r="R189" s="23"/>
      <c r="S189" s="23"/>
      <c r="T189" s="23"/>
      <c r="U189" s="23"/>
      <c r="V189" s="23"/>
      <c r="W189" s="23"/>
      <c r="X189" s="23"/>
      <c r="Y189" s="23"/>
      <c r="Z189" s="23"/>
      <c r="AA189" s="23"/>
      <c r="AB189" s="23"/>
      <c r="AC189" s="23"/>
      <c r="AD189" s="23"/>
      <c r="AE189" s="23"/>
      <c r="AF189" s="23"/>
      <c r="AG189" s="23"/>
      <c r="AH189" s="23"/>
      <c r="AI189" s="23"/>
      <c r="AJ189" s="23"/>
      <c r="AK189" s="23"/>
      <c r="AL189" s="23"/>
      <c r="AM189" s="23"/>
      <c r="AN189" s="23"/>
      <c r="AO189" s="23"/>
      <c r="AP189" s="23"/>
      <c r="AQ189" s="23"/>
      <c r="AR189" s="23"/>
      <c r="AS189" s="23"/>
      <c r="AT189" s="23"/>
      <c r="AU189" s="23"/>
      <c r="AV189" s="23"/>
      <c r="AW189" s="23"/>
      <c r="AX189" s="23"/>
      <c r="AY189" s="23"/>
      <c r="AZ189" s="23"/>
      <c r="BA189" s="23"/>
      <c r="BB189" s="23"/>
      <c r="BC189" s="23"/>
      <c r="BD189" s="23"/>
      <c r="BE189" s="23"/>
      <c r="BF189" s="12"/>
      <c r="BG189" s="12"/>
      <c r="BH189" s="12"/>
      <c r="BI189" s="12"/>
      <c r="BJ189" s="12"/>
      <c r="BK189" s="12"/>
      <c r="BL189" s="12"/>
      <c r="BM189" s="12"/>
      <c r="BN189" s="12"/>
      <c r="BO189" s="12"/>
    </row>
    <row r="190" spans="1:67">
      <c r="A190" s="85">
        <v>171</v>
      </c>
      <c r="B190" s="78"/>
      <c r="C190" s="79"/>
      <c r="D190" s="88"/>
      <c r="E190" s="79"/>
      <c r="F190" s="79"/>
      <c r="G190" s="80" t="str">
        <f t="shared" si="28"/>
        <v/>
      </c>
      <c r="H190" s="81" t="str">
        <f t="shared" si="29"/>
        <v/>
      </c>
      <c r="I190" s="81" t="str">
        <f t="shared" si="30"/>
        <v/>
      </c>
      <c r="J190" s="82" t="str">
        <f t="shared" si="31"/>
        <v/>
      </c>
      <c r="K190" s="56"/>
      <c r="L190" s="23"/>
      <c r="M190" s="23"/>
      <c r="N190" s="23"/>
      <c r="O190" s="23"/>
      <c r="P190" s="23"/>
      <c r="Q190" s="23"/>
      <c r="R190" s="23"/>
      <c r="S190" s="23"/>
      <c r="T190" s="23"/>
      <c r="U190" s="23"/>
      <c r="V190" s="23"/>
      <c r="W190" s="23"/>
      <c r="X190" s="23"/>
      <c r="Y190" s="23"/>
      <c r="Z190" s="23"/>
      <c r="AA190" s="23"/>
      <c r="AB190" s="23"/>
      <c r="AC190" s="23"/>
      <c r="AD190" s="23"/>
      <c r="AE190" s="23"/>
      <c r="AF190" s="23"/>
      <c r="AG190" s="23"/>
      <c r="AH190" s="23"/>
      <c r="AI190" s="23"/>
      <c r="AJ190" s="23"/>
      <c r="AK190" s="23"/>
      <c r="AL190" s="23"/>
      <c r="AM190" s="23"/>
      <c r="AN190" s="23"/>
      <c r="AO190" s="23"/>
      <c r="AP190" s="23"/>
      <c r="AQ190" s="23"/>
      <c r="AR190" s="23"/>
      <c r="AS190" s="23"/>
      <c r="AT190" s="23"/>
      <c r="AU190" s="23"/>
      <c r="AV190" s="23"/>
      <c r="AW190" s="23"/>
      <c r="AX190" s="23"/>
      <c r="AY190" s="23"/>
      <c r="AZ190" s="23"/>
      <c r="BA190" s="23"/>
      <c r="BB190" s="23"/>
      <c r="BC190" s="23"/>
      <c r="BD190" s="23"/>
      <c r="BE190" s="23"/>
      <c r="BF190" s="12"/>
      <c r="BG190" s="12"/>
      <c r="BH190" s="12"/>
      <c r="BI190" s="12"/>
      <c r="BJ190" s="12"/>
      <c r="BK190" s="12"/>
      <c r="BL190" s="12"/>
      <c r="BM190" s="12"/>
      <c r="BN190" s="12"/>
      <c r="BO190" s="12"/>
    </row>
    <row r="191" spans="1:67">
      <c r="A191" s="85">
        <v>172</v>
      </c>
      <c r="B191" s="78"/>
      <c r="C191" s="79"/>
      <c r="D191" s="88"/>
      <c r="E191" s="79"/>
      <c r="F191" s="79"/>
      <c r="G191" s="80" t="str">
        <f t="shared" si="28"/>
        <v/>
      </c>
      <c r="H191" s="81" t="str">
        <f t="shared" si="29"/>
        <v/>
      </c>
      <c r="I191" s="81" t="str">
        <f t="shared" si="30"/>
        <v/>
      </c>
      <c r="J191" s="82" t="str">
        <f t="shared" si="31"/>
        <v/>
      </c>
      <c r="K191" s="56"/>
      <c r="L191" s="23"/>
      <c r="M191" s="23"/>
      <c r="N191" s="23"/>
      <c r="O191" s="23"/>
      <c r="P191" s="23"/>
      <c r="Q191" s="23"/>
      <c r="R191" s="23"/>
      <c r="S191" s="23"/>
      <c r="T191" s="23"/>
      <c r="U191" s="23"/>
      <c r="V191" s="23"/>
      <c r="W191" s="23"/>
      <c r="X191" s="23"/>
      <c r="Y191" s="23"/>
      <c r="Z191" s="23"/>
      <c r="AA191" s="23"/>
      <c r="AB191" s="23"/>
      <c r="AC191" s="23"/>
      <c r="AD191" s="23"/>
      <c r="AE191" s="23"/>
      <c r="AF191" s="23"/>
      <c r="AG191" s="23"/>
      <c r="AH191" s="23"/>
      <c r="AI191" s="23"/>
      <c r="AJ191" s="23"/>
      <c r="AK191" s="23"/>
      <c r="AL191" s="23"/>
      <c r="AM191" s="23"/>
      <c r="AN191" s="23"/>
      <c r="AO191" s="23"/>
      <c r="AP191" s="23"/>
      <c r="AQ191" s="23"/>
      <c r="AR191" s="23"/>
      <c r="AS191" s="23"/>
      <c r="AT191" s="23"/>
      <c r="AU191" s="23"/>
      <c r="AV191" s="23"/>
      <c r="AW191" s="23"/>
      <c r="AX191" s="23"/>
      <c r="AY191" s="23"/>
      <c r="AZ191" s="23"/>
      <c r="BA191" s="23"/>
      <c r="BB191" s="23"/>
      <c r="BC191" s="23"/>
      <c r="BD191" s="23"/>
      <c r="BE191" s="23"/>
      <c r="BF191" s="12"/>
      <c r="BG191" s="12"/>
      <c r="BH191" s="12"/>
      <c r="BI191" s="12"/>
      <c r="BJ191" s="12"/>
      <c r="BK191" s="12"/>
      <c r="BL191" s="12"/>
      <c r="BM191" s="12"/>
      <c r="BN191" s="12"/>
      <c r="BO191" s="12"/>
    </row>
    <row r="192" spans="1:67">
      <c r="A192" s="85">
        <v>173</v>
      </c>
      <c r="B192" s="78"/>
      <c r="C192" s="79"/>
      <c r="D192" s="88"/>
      <c r="E192" s="79"/>
      <c r="F192" s="79"/>
      <c r="G192" s="80" t="str">
        <f t="shared" si="28"/>
        <v/>
      </c>
      <c r="H192" s="81" t="str">
        <f t="shared" si="29"/>
        <v/>
      </c>
      <c r="I192" s="81" t="str">
        <f t="shared" si="30"/>
        <v/>
      </c>
      <c r="J192" s="82" t="str">
        <f t="shared" si="31"/>
        <v/>
      </c>
      <c r="K192" s="56"/>
      <c r="L192" s="23"/>
      <c r="M192" s="23"/>
      <c r="N192" s="23"/>
      <c r="O192" s="23"/>
      <c r="P192" s="23"/>
      <c r="Q192" s="23"/>
      <c r="R192" s="23"/>
      <c r="S192" s="23"/>
      <c r="T192" s="23"/>
      <c r="U192" s="23"/>
      <c r="V192" s="23"/>
      <c r="W192" s="23"/>
      <c r="X192" s="23"/>
      <c r="Y192" s="23"/>
      <c r="Z192" s="23"/>
      <c r="AA192" s="23"/>
      <c r="AB192" s="23"/>
      <c r="AC192" s="23"/>
      <c r="AD192" s="23"/>
      <c r="AE192" s="23"/>
      <c r="AF192" s="23"/>
      <c r="AG192" s="23"/>
      <c r="AH192" s="23"/>
      <c r="AI192" s="23"/>
      <c r="AJ192" s="23"/>
      <c r="AK192" s="23"/>
      <c r="AL192" s="23"/>
      <c r="AM192" s="23"/>
      <c r="AN192" s="23"/>
      <c r="AO192" s="23"/>
      <c r="AP192" s="23"/>
      <c r="AQ192" s="23"/>
      <c r="AR192" s="23"/>
      <c r="AS192" s="23"/>
      <c r="AT192" s="23"/>
      <c r="AU192" s="23"/>
      <c r="AV192" s="23"/>
      <c r="AW192" s="23"/>
      <c r="AX192" s="23"/>
      <c r="AY192" s="23"/>
      <c r="AZ192" s="23"/>
      <c r="BA192" s="23"/>
      <c r="BB192" s="23"/>
      <c r="BC192" s="23"/>
      <c r="BD192" s="23"/>
      <c r="BE192" s="23"/>
      <c r="BF192" s="12"/>
      <c r="BG192" s="12"/>
      <c r="BH192" s="12"/>
      <c r="BI192" s="12"/>
      <c r="BJ192" s="12"/>
      <c r="BK192" s="12"/>
      <c r="BL192" s="12"/>
      <c r="BM192" s="12"/>
      <c r="BN192" s="12"/>
      <c r="BO192" s="12"/>
    </row>
    <row r="193" spans="1:67">
      <c r="A193" s="85">
        <v>174</v>
      </c>
      <c r="B193" s="78"/>
      <c r="C193" s="79"/>
      <c r="D193" s="88"/>
      <c r="E193" s="79"/>
      <c r="F193" s="79"/>
      <c r="G193" s="80" t="str">
        <f t="shared" si="28"/>
        <v/>
      </c>
      <c r="H193" s="81" t="str">
        <f t="shared" si="29"/>
        <v/>
      </c>
      <c r="I193" s="81" t="str">
        <f t="shared" si="30"/>
        <v/>
      </c>
      <c r="J193" s="82" t="str">
        <f t="shared" si="31"/>
        <v/>
      </c>
      <c r="K193" s="56"/>
      <c r="L193" s="23"/>
      <c r="M193" s="23"/>
      <c r="N193" s="23"/>
      <c r="O193" s="23"/>
      <c r="P193" s="23"/>
      <c r="Q193" s="23"/>
      <c r="R193" s="23"/>
      <c r="S193" s="23"/>
      <c r="T193" s="23"/>
      <c r="U193" s="23"/>
      <c r="V193" s="23"/>
      <c r="W193" s="23"/>
      <c r="X193" s="23"/>
      <c r="Y193" s="23"/>
      <c r="Z193" s="23"/>
      <c r="AA193" s="23"/>
      <c r="AB193" s="23"/>
      <c r="AC193" s="23"/>
      <c r="AD193" s="23"/>
      <c r="AE193" s="23"/>
      <c r="AF193" s="23"/>
      <c r="AG193" s="23"/>
      <c r="AH193" s="23"/>
      <c r="AI193" s="23"/>
      <c r="AJ193" s="23"/>
      <c r="AK193" s="23"/>
      <c r="AL193" s="23"/>
      <c r="AM193" s="23"/>
      <c r="AN193" s="23"/>
      <c r="AO193" s="23"/>
      <c r="AP193" s="23"/>
      <c r="AQ193" s="23"/>
      <c r="AR193" s="23"/>
      <c r="AS193" s="23"/>
      <c r="AT193" s="23"/>
      <c r="AU193" s="23"/>
      <c r="AV193" s="23"/>
      <c r="AW193" s="23"/>
      <c r="AX193" s="23"/>
      <c r="AY193" s="23"/>
      <c r="AZ193" s="23"/>
      <c r="BA193" s="23"/>
      <c r="BB193" s="23"/>
      <c r="BC193" s="23"/>
      <c r="BD193" s="23"/>
      <c r="BE193" s="23"/>
      <c r="BF193" s="12"/>
      <c r="BG193" s="12"/>
      <c r="BH193" s="12"/>
      <c r="BI193" s="12"/>
      <c r="BJ193" s="12"/>
      <c r="BK193" s="12"/>
      <c r="BL193" s="12"/>
      <c r="BM193" s="12"/>
      <c r="BN193" s="12"/>
      <c r="BO193" s="12"/>
    </row>
    <row r="194" spans="1:67">
      <c r="A194" s="85">
        <v>175</v>
      </c>
      <c r="B194" s="78"/>
      <c r="C194" s="79"/>
      <c r="D194" s="88"/>
      <c r="E194" s="79"/>
      <c r="F194" s="79"/>
      <c r="G194" s="80" t="str">
        <f t="shared" si="28"/>
        <v/>
      </c>
      <c r="H194" s="81" t="str">
        <f t="shared" si="29"/>
        <v/>
      </c>
      <c r="I194" s="81" t="str">
        <f t="shared" si="30"/>
        <v/>
      </c>
      <c r="J194" s="82" t="str">
        <f t="shared" si="31"/>
        <v/>
      </c>
      <c r="K194" s="56"/>
      <c r="L194" s="23"/>
      <c r="M194" s="23"/>
      <c r="N194" s="23"/>
      <c r="O194" s="23"/>
      <c r="P194" s="23"/>
      <c r="Q194" s="23"/>
      <c r="R194" s="23"/>
      <c r="S194" s="23"/>
      <c r="T194" s="23"/>
      <c r="U194" s="23"/>
      <c r="V194" s="23"/>
      <c r="W194" s="23"/>
      <c r="X194" s="23"/>
      <c r="Y194" s="23"/>
      <c r="Z194" s="23"/>
      <c r="AA194" s="23"/>
      <c r="AB194" s="23"/>
      <c r="AC194" s="23"/>
      <c r="AD194" s="23"/>
      <c r="AE194" s="23"/>
      <c r="AF194" s="23"/>
      <c r="AG194" s="23"/>
      <c r="AH194" s="23"/>
      <c r="AI194" s="23"/>
      <c r="AJ194" s="23"/>
      <c r="AK194" s="23"/>
      <c r="AL194" s="23"/>
      <c r="AM194" s="23"/>
      <c r="AN194" s="23"/>
      <c r="AO194" s="23"/>
      <c r="AP194" s="23"/>
      <c r="AQ194" s="23"/>
      <c r="AR194" s="23"/>
      <c r="AS194" s="23"/>
      <c r="AT194" s="23"/>
      <c r="AU194" s="23"/>
      <c r="AV194" s="23"/>
      <c r="AW194" s="23"/>
      <c r="AX194" s="23"/>
      <c r="AY194" s="23"/>
      <c r="AZ194" s="23"/>
      <c r="BA194" s="23"/>
      <c r="BB194" s="23"/>
      <c r="BC194" s="23"/>
      <c r="BD194" s="23"/>
      <c r="BE194" s="23"/>
      <c r="BF194" s="12"/>
      <c r="BG194" s="12"/>
      <c r="BH194" s="12"/>
      <c r="BI194" s="12"/>
      <c r="BJ194" s="12"/>
      <c r="BK194" s="12"/>
      <c r="BL194" s="12"/>
      <c r="BM194" s="12"/>
      <c r="BN194" s="12"/>
      <c r="BO194" s="12"/>
    </row>
    <row r="195" spans="1:67">
      <c r="A195" s="85">
        <v>176</v>
      </c>
      <c r="B195" s="78"/>
      <c r="C195" s="79"/>
      <c r="D195" s="88"/>
      <c r="E195" s="79"/>
      <c r="F195" s="79"/>
      <c r="G195" s="80" t="str">
        <f t="shared" si="28"/>
        <v/>
      </c>
      <c r="H195" s="81" t="str">
        <f t="shared" si="29"/>
        <v/>
      </c>
      <c r="I195" s="81" t="str">
        <f t="shared" si="30"/>
        <v/>
      </c>
      <c r="J195" s="82" t="str">
        <f t="shared" si="31"/>
        <v/>
      </c>
      <c r="K195" s="56"/>
      <c r="L195" s="23"/>
      <c r="M195" s="23"/>
      <c r="N195" s="23"/>
      <c r="O195" s="23"/>
      <c r="P195" s="23"/>
      <c r="Q195" s="23"/>
      <c r="R195" s="23"/>
      <c r="S195" s="23"/>
      <c r="T195" s="23"/>
      <c r="U195" s="23"/>
      <c r="V195" s="23"/>
      <c r="W195" s="23"/>
      <c r="X195" s="23"/>
      <c r="Y195" s="23"/>
      <c r="Z195" s="23"/>
      <c r="AA195" s="23"/>
      <c r="AB195" s="23"/>
      <c r="AC195" s="23"/>
      <c r="AD195" s="23"/>
      <c r="AE195" s="23"/>
      <c r="AF195" s="23"/>
      <c r="AG195" s="23"/>
      <c r="AH195" s="23"/>
      <c r="AI195" s="23"/>
      <c r="AJ195" s="23"/>
      <c r="AK195" s="23"/>
      <c r="AL195" s="23"/>
      <c r="AM195" s="23"/>
      <c r="AN195" s="23"/>
      <c r="AO195" s="23"/>
      <c r="AP195" s="23"/>
      <c r="AQ195" s="23"/>
      <c r="AR195" s="23"/>
      <c r="AS195" s="23"/>
      <c r="AT195" s="23"/>
      <c r="AU195" s="23"/>
      <c r="AV195" s="23"/>
      <c r="AW195" s="23"/>
      <c r="AX195" s="23"/>
      <c r="AY195" s="23"/>
      <c r="AZ195" s="23"/>
      <c r="BA195" s="23"/>
      <c r="BB195" s="23"/>
      <c r="BC195" s="23"/>
      <c r="BD195" s="23"/>
      <c r="BE195" s="23"/>
      <c r="BF195" s="12"/>
      <c r="BG195" s="12"/>
      <c r="BH195" s="12"/>
      <c r="BI195" s="12"/>
      <c r="BJ195" s="12"/>
      <c r="BK195" s="12"/>
      <c r="BL195" s="12"/>
      <c r="BM195" s="12"/>
      <c r="BN195" s="12"/>
      <c r="BO195" s="12"/>
    </row>
    <row r="196" spans="1:67">
      <c r="A196" s="85">
        <v>177</v>
      </c>
      <c r="B196" s="78"/>
      <c r="C196" s="79"/>
      <c r="D196" s="88"/>
      <c r="E196" s="79"/>
      <c r="F196" s="79"/>
      <c r="G196" s="80" t="str">
        <f t="shared" si="28"/>
        <v/>
      </c>
      <c r="H196" s="81" t="str">
        <f t="shared" si="29"/>
        <v/>
      </c>
      <c r="I196" s="81" t="str">
        <f t="shared" si="30"/>
        <v/>
      </c>
      <c r="J196" s="82" t="str">
        <f t="shared" si="31"/>
        <v/>
      </c>
      <c r="K196" s="56"/>
      <c r="L196" s="23"/>
      <c r="M196" s="23"/>
      <c r="N196" s="23"/>
      <c r="O196" s="23"/>
      <c r="P196" s="23"/>
      <c r="Q196" s="23"/>
      <c r="R196" s="23"/>
      <c r="S196" s="23"/>
      <c r="T196" s="23"/>
      <c r="U196" s="23"/>
      <c r="V196" s="23"/>
      <c r="W196" s="23"/>
      <c r="X196" s="23"/>
      <c r="Y196" s="23"/>
      <c r="Z196" s="23"/>
      <c r="AA196" s="23"/>
      <c r="AB196" s="23"/>
      <c r="AC196" s="23"/>
      <c r="AD196" s="23"/>
      <c r="AE196" s="23"/>
      <c r="AF196" s="23"/>
      <c r="AG196" s="23"/>
      <c r="AH196" s="23"/>
      <c r="AI196" s="23"/>
      <c r="AJ196" s="23"/>
      <c r="AK196" s="23"/>
      <c r="AL196" s="23"/>
      <c r="AM196" s="23"/>
      <c r="AN196" s="23"/>
      <c r="AO196" s="23"/>
      <c r="AP196" s="23"/>
      <c r="AQ196" s="23"/>
      <c r="AR196" s="23"/>
      <c r="AS196" s="23"/>
      <c r="AT196" s="23"/>
      <c r="AU196" s="23"/>
      <c r="AV196" s="23"/>
      <c r="AW196" s="23"/>
      <c r="AX196" s="23"/>
      <c r="AY196" s="23"/>
      <c r="AZ196" s="23"/>
      <c r="BA196" s="23"/>
      <c r="BB196" s="23"/>
      <c r="BC196" s="23"/>
      <c r="BD196" s="23"/>
      <c r="BE196" s="23"/>
      <c r="BF196" s="12"/>
      <c r="BG196" s="12"/>
      <c r="BH196" s="12"/>
      <c r="BI196" s="12"/>
      <c r="BJ196" s="12"/>
      <c r="BK196" s="12"/>
      <c r="BL196" s="12"/>
      <c r="BM196" s="12"/>
      <c r="BN196" s="12"/>
      <c r="BO196" s="12"/>
    </row>
    <row r="197" spans="1:67">
      <c r="A197" s="85">
        <v>178</v>
      </c>
      <c r="B197" s="78"/>
      <c r="C197" s="79"/>
      <c r="D197" s="88"/>
      <c r="E197" s="79"/>
      <c r="F197" s="79"/>
      <c r="G197" s="80" t="str">
        <f t="shared" si="28"/>
        <v/>
      </c>
      <c r="H197" s="81" t="str">
        <f t="shared" si="29"/>
        <v/>
      </c>
      <c r="I197" s="81" t="str">
        <f t="shared" si="30"/>
        <v/>
      </c>
      <c r="J197" s="82" t="str">
        <f t="shared" si="31"/>
        <v/>
      </c>
      <c r="K197" s="56"/>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3"/>
      <c r="AY197" s="23"/>
      <c r="AZ197" s="23"/>
      <c r="BA197" s="23"/>
      <c r="BB197" s="23"/>
      <c r="BC197" s="23"/>
      <c r="BD197" s="23"/>
      <c r="BE197" s="23"/>
      <c r="BF197" s="12"/>
      <c r="BG197" s="12"/>
      <c r="BH197" s="12"/>
      <c r="BI197" s="12"/>
      <c r="BJ197" s="12"/>
      <c r="BK197" s="12"/>
      <c r="BL197" s="12"/>
      <c r="BM197" s="12"/>
      <c r="BN197" s="12"/>
      <c r="BO197" s="12"/>
    </row>
    <row r="198" spans="1:67">
      <c r="A198" s="85">
        <v>179</v>
      </c>
      <c r="B198" s="78"/>
      <c r="C198" s="79"/>
      <c r="D198" s="88"/>
      <c r="E198" s="79"/>
      <c r="F198" s="79"/>
      <c r="G198" s="80" t="str">
        <f t="shared" si="28"/>
        <v/>
      </c>
      <c r="H198" s="81" t="str">
        <f t="shared" si="29"/>
        <v/>
      </c>
      <c r="I198" s="81" t="str">
        <f t="shared" si="30"/>
        <v/>
      </c>
      <c r="J198" s="82" t="str">
        <f t="shared" si="31"/>
        <v/>
      </c>
      <c r="K198" s="56"/>
      <c r="L198" s="23"/>
      <c r="M198" s="23"/>
      <c r="N198" s="23"/>
      <c r="O198" s="23"/>
      <c r="P198" s="23"/>
      <c r="Q198" s="23"/>
      <c r="R198" s="23"/>
      <c r="S198" s="23"/>
      <c r="T198" s="23"/>
      <c r="U198" s="23"/>
      <c r="V198" s="23"/>
      <c r="W198" s="23"/>
      <c r="X198" s="23"/>
      <c r="Y198" s="23"/>
      <c r="Z198" s="23"/>
      <c r="AA198" s="23"/>
      <c r="AB198" s="23"/>
      <c r="AC198" s="23"/>
      <c r="AD198" s="23"/>
      <c r="AE198" s="23"/>
      <c r="AF198" s="23"/>
      <c r="AG198" s="23"/>
      <c r="AH198" s="23"/>
      <c r="AI198" s="23"/>
      <c r="AJ198" s="23"/>
      <c r="AK198" s="23"/>
      <c r="AL198" s="23"/>
      <c r="AM198" s="23"/>
      <c r="AN198" s="23"/>
      <c r="AO198" s="23"/>
      <c r="AP198" s="23"/>
      <c r="AQ198" s="23"/>
      <c r="AR198" s="23"/>
      <c r="AS198" s="23"/>
      <c r="AT198" s="23"/>
      <c r="AU198" s="23"/>
      <c r="AV198" s="23"/>
      <c r="AW198" s="23"/>
      <c r="AX198" s="23"/>
      <c r="AY198" s="23"/>
      <c r="AZ198" s="23"/>
      <c r="BA198" s="23"/>
      <c r="BB198" s="23"/>
      <c r="BC198" s="23"/>
      <c r="BD198" s="23"/>
      <c r="BE198" s="23"/>
      <c r="BF198" s="12"/>
      <c r="BG198" s="12"/>
      <c r="BH198" s="12"/>
      <c r="BI198" s="12"/>
      <c r="BJ198" s="12"/>
      <c r="BK198" s="12"/>
      <c r="BL198" s="12"/>
      <c r="BM198" s="12"/>
      <c r="BN198" s="12"/>
      <c r="BO198" s="12"/>
    </row>
    <row r="199" spans="1:67">
      <c r="A199" s="85">
        <v>180</v>
      </c>
      <c r="B199" s="78"/>
      <c r="C199" s="79"/>
      <c r="D199" s="88"/>
      <c r="E199" s="79"/>
      <c r="F199" s="79"/>
      <c r="G199" s="80" t="str">
        <f t="shared" si="28"/>
        <v/>
      </c>
      <c r="H199" s="81" t="str">
        <f t="shared" si="29"/>
        <v/>
      </c>
      <c r="I199" s="81" t="str">
        <f t="shared" si="30"/>
        <v/>
      </c>
      <c r="J199" s="82" t="str">
        <f t="shared" si="31"/>
        <v/>
      </c>
      <c r="K199" s="56"/>
      <c r="L199" s="23"/>
      <c r="M199" s="23"/>
      <c r="N199" s="23"/>
      <c r="O199" s="23"/>
      <c r="P199" s="23"/>
      <c r="Q199" s="23"/>
      <c r="R199" s="23"/>
      <c r="S199" s="23"/>
      <c r="T199" s="23"/>
      <c r="U199" s="23"/>
      <c r="V199" s="23"/>
      <c r="W199" s="23"/>
      <c r="X199" s="23"/>
      <c r="Y199" s="23"/>
      <c r="Z199" s="23"/>
      <c r="AA199" s="23"/>
      <c r="AB199" s="23"/>
      <c r="AC199" s="23"/>
      <c r="AD199" s="23"/>
      <c r="AE199" s="23"/>
      <c r="AF199" s="23"/>
      <c r="AG199" s="23"/>
      <c r="AH199" s="23"/>
      <c r="AI199" s="23"/>
      <c r="AJ199" s="23"/>
      <c r="AK199" s="23"/>
      <c r="AL199" s="23"/>
      <c r="AM199" s="23"/>
      <c r="AN199" s="23"/>
      <c r="AO199" s="23"/>
      <c r="AP199" s="23"/>
      <c r="AQ199" s="23"/>
      <c r="AR199" s="23"/>
      <c r="AS199" s="23"/>
      <c r="AT199" s="23"/>
      <c r="AU199" s="23"/>
      <c r="AV199" s="23"/>
      <c r="AW199" s="23"/>
      <c r="AX199" s="23"/>
      <c r="AY199" s="23"/>
      <c r="AZ199" s="23"/>
      <c r="BA199" s="23"/>
      <c r="BB199" s="23"/>
      <c r="BC199" s="23"/>
      <c r="BD199" s="23"/>
      <c r="BE199" s="23"/>
      <c r="BF199" s="12"/>
      <c r="BG199" s="12"/>
      <c r="BH199" s="12"/>
      <c r="BI199" s="12"/>
      <c r="BJ199" s="12"/>
      <c r="BK199" s="12"/>
      <c r="BL199" s="12"/>
      <c r="BM199" s="12"/>
      <c r="BN199" s="12"/>
      <c r="BO199" s="12"/>
    </row>
    <row r="200" spans="1:67">
      <c r="A200" s="85"/>
      <c r="B200" s="78"/>
      <c r="C200" s="79"/>
      <c r="D200" s="79"/>
      <c r="E200" s="79"/>
      <c r="F200" s="79"/>
      <c r="G200" s="80"/>
      <c r="H200" s="81"/>
      <c r="I200" s="81"/>
      <c r="J200" s="82"/>
      <c r="K200" s="23"/>
      <c r="L200" s="23"/>
      <c r="M200" s="23"/>
      <c r="N200" s="23"/>
      <c r="O200" s="23"/>
      <c r="P200" s="23"/>
      <c r="Q200" s="23"/>
      <c r="R200" s="23"/>
      <c r="S200" s="23"/>
      <c r="T200" s="23"/>
      <c r="U200" s="23"/>
      <c r="V200" s="23"/>
      <c r="W200" s="23"/>
      <c r="X200" s="23"/>
      <c r="Y200" s="23"/>
      <c r="Z200" s="23"/>
      <c r="AA200" s="23"/>
      <c r="AB200" s="23"/>
      <c r="AC200" s="23"/>
      <c r="AD200" s="23"/>
      <c r="AE200" s="23"/>
      <c r="AF200" s="23"/>
      <c r="AG200" s="23"/>
      <c r="AH200" s="23"/>
      <c r="AI200" s="23"/>
      <c r="AJ200" s="23"/>
      <c r="AK200" s="23"/>
      <c r="AL200" s="23"/>
      <c r="AM200" s="23"/>
      <c r="AN200" s="23"/>
      <c r="AO200" s="23"/>
      <c r="AP200" s="23"/>
      <c r="AQ200" s="23"/>
      <c r="AR200" s="23"/>
      <c r="AS200" s="23"/>
      <c r="AT200" s="23"/>
      <c r="AU200" s="23"/>
      <c r="AV200" s="23"/>
      <c r="AW200" s="23"/>
      <c r="AX200" s="23"/>
      <c r="AY200" s="23"/>
      <c r="AZ200" s="23"/>
      <c r="BA200" s="23"/>
      <c r="BB200" s="23"/>
      <c r="BC200" s="23"/>
      <c r="BD200" s="23"/>
      <c r="BE200" s="23"/>
      <c r="BF200" s="12"/>
      <c r="BG200" s="12"/>
      <c r="BH200" s="12"/>
      <c r="BI200" s="12"/>
      <c r="BJ200" s="12"/>
      <c r="BK200" s="12"/>
      <c r="BL200" s="12"/>
      <c r="BM200" s="12"/>
      <c r="BN200" s="12"/>
      <c r="BO200" s="12"/>
    </row>
    <row r="201" spans="1:67">
      <c r="A201" s="85"/>
      <c r="B201" s="78"/>
      <c r="C201" s="79"/>
      <c r="D201" s="79"/>
      <c r="E201" s="79"/>
      <c r="F201" s="79"/>
      <c r="G201" s="80"/>
      <c r="H201" s="81"/>
      <c r="I201" s="81"/>
      <c r="J201" s="82"/>
      <c r="K201" s="23"/>
      <c r="L201" s="23"/>
      <c r="M201" s="23"/>
      <c r="N201" s="23"/>
      <c r="O201" s="23"/>
      <c r="P201" s="23"/>
      <c r="Q201" s="23"/>
      <c r="R201" s="23"/>
      <c r="S201" s="23"/>
      <c r="T201" s="23"/>
      <c r="U201" s="23"/>
      <c r="V201" s="23"/>
      <c r="W201" s="23"/>
      <c r="X201" s="23"/>
      <c r="Y201" s="23"/>
      <c r="Z201" s="23"/>
      <c r="AA201" s="23"/>
      <c r="AB201" s="23"/>
      <c r="AC201" s="23"/>
      <c r="AD201" s="23"/>
      <c r="AE201" s="23"/>
      <c r="AF201" s="23"/>
      <c r="AG201" s="23"/>
      <c r="AH201" s="23"/>
      <c r="AI201" s="23"/>
      <c r="AJ201" s="23"/>
      <c r="AK201" s="23"/>
      <c r="AL201" s="23"/>
      <c r="AM201" s="23"/>
      <c r="AN201" s="23"/>
      <c r="AO201" s="23"/>
      <c r="AP201" s="23"/>
      <c r="AQ201" s="23"/>
      <c r="AR201" s="23"/>
      <c r="AS201" s="23"/>
      <c r="AT201" s="23"/>
      <c r="AU201" s="23"/>
      <c r="AV201" s="23"/>
      <c r="AW201" s="23"/>
      <c r="AX201" s="23"/>
      <c r="AY201" s="23"/>
      <c r="AZ201" s="23"/>
      <c r="BA201" s="23"/>
      <c r="BB201" s="23"/>
      <c r="BC201" s="23"/>
      <c r="BD201" s="23"/>
      <c r="BE201" s="23"/>
      <c r="BF201" s="12"/>
      <c r="BG201" s="12"/>
      <c r="BH201" s="12"/>
      <c r="BI201" s="12"/>
      <c r="BJ201" s="12"/>
      <c r="BK201" s="12"/>
      <c r="BL201" s="12"/>
      <c r="BM201" s="12"/>
      <c r="BN201" s="12"/>
      <c r="BO201" s="12"/>
    </row>
    <row r="202" spans="1:67">
      <c r="A202" s="85"/>
      <c r="B202" s="78"/>
      <c r="C202" s="79"/>
      <c r="D202" s="79"/>
      <c r="E202" s="79"/>
      <c r="F202" s="79"/>
      <c r="G202" s="80"/>
      <c r="H202" s="81"/>
      <c r="I202" s="81"/>
      <c r="J202" s="82"/>
      <c r="K202" s="23"/>
      <c r="L202" s="23"/>
      <c r="M202" s="23"/>
      <c r="N202" s="23"/>
      <c r="O202" s="23"/>
      <c r="P202" s="23"/>
      <c r="Q202" s="23"/>
      <c r="R202" s="23"/>
      <c r="S202" s="23"/>
      <c r="T202" s="23"/>
      <c r="U202" s="23"/>
      <c r="V202" s="23"/>
      <c r="W202" s="23"/>
      <c r="X202" s="23"/>
      <c r="Y202" s="23"/>
      <c r="Z202" s="23"/>
      <c r="AA202" s="23"/>
      <c r="AB202" s="23"/>
      <c r="AC202" s="23"/>
      <c r="AD202" s="23"/>
      <c r="AE202" s="23"/>
      <c r="AF202" s="23"/>
      <c r="AG202" s="23"/>
      <c r="AH202" s="23"/>
      <c r="AI202" s="23"/>
      <c r="AJ202" s="23"/>
      <c r="AK202" s="23"/>
      <c r="AL202" s="23"/>
      <c r="AM202" s="23"/>
      <c r="AN202" s="23"/>
      <c r="AO202" s="23"/>
      <c r="AP202" s="23"/>
      <c r="AQ202" s="23"/>
      <c r="AR202" s="23"/>
      <c r="AS202" s="23"/>
      <c r="AT202" s="23"/>
      <c r="AU202" s="23"/>
      <c r="AV202" s="23"/>
      <c r="AW202" s="23"/>
      <c r="AX202" s="23"/>
      <c r="AY202" s="23"/>
      <c r="AZ202" s="23"/>
      <c r="BA202" s="23"/>
      <c r="BB202" s="23"/>
      <c r="BC202" s="23"/>
      <c r="BD202" s="23"/>
      <c r="BE202" s="23"/>
      <c r="BF202" s="12"/>
      <c r="BG202" s="12"/>
      <c r="BH202" s="12"/>
      <c r="BI202" s="12"/>
      <c r="BJ202" s="12"/>
      <c r="BK202" s="12"/>
      <c r="BL202" s="12"/>
      <c r="BM202" s="12"/>
      <c r="BN202" s="12"/>
      <c r="BO202" s="12"/>
    </row>
    <row r="203" spans="1:67">
      <c r="A203" s="85"/>
      <c r="B203" s="78"/>
      <c r="C203" s="79"/>
      <c r="D203" s="79"/>
      <c r="E203" s="79"/>
      <c r="F203" s="79"/>
      <c r="G203" s="80"/>
      <c r="H203" s="81"/>
      <c r="I203" s="81"/>
      <c r="J203" s="82"/>
      <c r="K203" s="23"/>
      <c r="L203" s="23"/>
      <c r="M203" s="23"/>
      <c r="N203" s="23"/>
      <c r="O203" s="23"/>
      <c r="P203" s="23"/>
      <c r="Q203" s="23"/>
      <c r="R203" s="23"/>
      <c r="S203" s="23"/>
      <c r="T203" s="23"/>
      <c r="U203" s="23"/>
      <c r="V203" s="23"/>
      <c r="W203" s="23"/>
      <c r="X203" s="23"/>
      <c r="Y203" s="23"/>
      <c r="Z203" s="23"/>
      <c r="AA203" s="23"/>
      <c r="AB203" s="23"/>
      <c r="AC203" s="23"/>
      <c r="AD203" s="23"/>
      <c r="AE203" s="23"/>
      <c r="AF203" s="23"/>
      <c r="AG203" s="23"/>
      <c r="AH203" s="23"/>
      <c r="AI203" s="23"/>
      <c r="AJ203" s="23"/>
      <c r="AK203" s="23"/>
      <c r="AL203" s="23"/>
      <c r="AM203" s="23"/>
      <c r="AN203" s="23"/>
      <c r="AO203" s="23"/>
      <c r="AP203" s="23"/>
      <c r="AQ203" s="23"/>
      <c r="AR203" s="23"/>
      <c r="AS203" s="23"/>
      <c r="AT203" s="23"/>
      <c r="AU203" s="23"/>
      <c r="AV203" s="23"/>
      <c r="AW203" s="23"/>
      <c r="AX203" s="23"/>
      <c r="AY203" s="23"/>
      <c r="AZ203" s="23"/>
      <c r="BA203" s="23"/>
      <c r="BB203" s="23"/>
      <c r="BC203" s="23"/>
      <c r="BD203" s="23"/>
      <c r="BE203" s="23"/>
      <c r="BF203" s="12"/>
      <c r="BG203" s="12"/>
      <c r="BH203" s="12"/>
      <c r="BI203" s="12"/>
      <c r="BJ203" s="12"/>
      <c r="BK203" s="12"/>
      <c r="BL203" s="12"/>
      <c r="BM203" s="12"/>
      <c r="BN203" s="12"/>
      <c r="BO203" s="12"/>
    </row>
    <row r="204" spans="1:67">
      <c r="A204" s="85"/>
      <c r="B204" s="78"/>
      <c r="C204" s="79"/>
      <c r="D204" s="79"/>
      <c r="E204" s="79"/>
      <c r="F204" s="79"/>
      <c r="G204" s="80"/>
      <c r="H204" s="81"/>
      <c r="I204" s="81"/>
      <c r="J204" s="82"/>
      <c r="K204" s="23"/>
      <c r="L204" s="23"/>
      <c r="M204" s="23"/>
      <c r="N204" s="23"/>
      <c r="O204" s="23"/>
      <c r="P204" s="23"/>
      <c r="Q204" s="23"/>
      <c r="R204" s="23"/>
      <c r="S204" s="23"/>
      <c r="T204" s="23"/>
      <c r="U204" s="23"/>
      <c r="V204" s="23"/>
      <c r="W204" s="23"/>
      <c r="X204" s="23"/>
      <c r="Y204" s="23"/>
      <c r="Z204" s="23"/>
      <c r="AA204" s="23"/>
      <c r="AB204" s="23"/>
      <c r="AC204" s="23"/>
      <c r="AD204" s="23"/>
      <c r="AE204" s="23"/>
      <c r="AF204" s="23"/>
      <c r="AG204" s="23"/>
      <c r="AH204" s="23"/>
      <c r="AI204" s="23"/>
      <c r="AJ204" s="23"/>
      <c r="AK204" s="23"/>
      <c r="AL204" s="23"/>
      <c r="AM204" s="23"/>
      <c r="AN204" s="23"/>
      <c r="AO204" s="23"/>
      <c r="AP204" s="23"/>
      <c r="AQ204" s="23"/>
      <c r="AR204" s="23"/>
      <c r="AS204" s="23"/>
      <c r="AT204" s="23"/>
      <c r="AU204" s="23"/>
      <c r="AV204" s="23"/>
      <c r="AW204" s="23"/>
      <c r="AX204" s="23"/>
      <c r="AY204" s="23"/>
      <c r="AZ204" s="23"/>
      <c r="BA204" s="23"/>
      <c r="BB204" s="23"/>
      <c r="BC204" s="23"/>
      <c r="BD204" s="23"/>
      <c r="BE204" s="23"/>
      <c r="BF204" s="12"/>
      <c r="BG204" s="12"/>
      <c r="BH204" s="12"/>
      <c r="BI204" s="12"/>
      <c r="BJ204" s="12"/>
      <c r="BK204" s="12"/>
      <c r="BL204" s="12"/>
      <c r="BM204" s="12"/>
      <c r="BN204" s="12"/>
      <c r="BO204" s="12"/>
    </row>
    <row r="205" spans="1:67">
      <c r="A205" s="85"/>
      <c r="B205" s="78"/>
      <c r="C205" s="79"/>
      <c r="D205" s="79"/>
      <c r="E205" s="79"/>
      <c r="F205" s="79"/>
      <c r="G205" s="80"/>
      <c r="H205" s="81"/>
      <c r="I205" s="81"/>
      <c r="J205" s="82"/>
      <c r="K205" s="23"/>
      <c r="L205" s="23"/>
      <c r="M205" s="23"/>
      <c r="N205" s="23"/>
      <c r="O205" s="23"/>
      <c r="P205" s="23"/>
      <c r="Q205" s="23"/>
      <c r="R205" s="23"/>
      <c r="S205" s="23"/>
      <c r="T205" s="23"/>
      <c r="U205" s="23"/>
      <c r="V205" s="23"/>
      <c r="W205" s="23"/>
      <c r="X205" s="23"/>
      <c r="Y205" s="23"/>
      <c r="Z205" s="23"/>
      <c r="AA205" s="23"/>
      <c r="AB205" s="23"/>
      <c r="AC205" s="23"/>
      <c r="AD205" s="23"/>
      <c r="AE205" s="23"/>
      <c r="AF205" s="23"/>
      <c r="AG205" s="23"/>
      <c r="AH205" s="23"/>
      <c r="AI205" s="23"/>
      <c r="AJ205" s="23"/>
      <c r="AK205" s="23"/>
      <c r="AL205" s="23"/>
      <c r="AM205" s="23"/>
      <c r="AN205" s="23"/>
      <c r="AO205" s="23"/>
      <c r="AP205" s="23"/>
      <c r="AQ205" s="23"/>
      <c r="AR205" s="23"/>
      <c r="AS205" s="23"/>
      <c r="AT205" s="23"/>
      <c r="AU205" s="23"/>
      <c r="AV205" s="23"/>
      <c r="AW205" s="23"/>
      <c r="AX205" s="23"/>
      <c r="AY205" s="23"/>
      <c r="AZ205" s="23"/>
      <c r="BA205" s="23"/>
      <c r="BB205" s="23"/>
      <c r="BC205" s="23"/>
      <c r="BD205" s="23"/>
      <c r="BE205" s="23"/>
      <c r="BF205" s="12"/>
      <c r="BG205" s="12"/>
      <c r="BH205" s="12"/>
      <c r="BI205" s="12"/>
      <c r="BJ205" s="12"/>
      <c r="BK205" s="12"/>
      <c r="BL205" s="12"/>
      <c r="BM205" s="12"/>
      <c r="BN205" s="12"/>
      <c r="BO205" s="12"/>
    </row>
    <row r="206" spans="1:67">
      <c r="A206" s="85"/>
      <c r="B206" s="78"/>
      <c r="C206" s="79"/>
      <c r="D206" s="79"/>
      <c r="E206" s="79"/>
      <c r="F206" s="79"/>
      <c r="G206" s="80"/>
      <c r="H206" s="81"/>
      <c r="I206" s="81"/>
      <c r="J206" s="82"/>
      <c r="K206" s="23"/>
      <c r="L206" s="23"/>
      <c r="M206" s="23"/>
      <c r="N206" s="23"/>
      <c r="O206" s="23"/>
      <c r="P206" s="23"/>
      <c r="Q206" s="23"/>
      <c r="R206" s="23"/>
      <c r="S206" s="23"/>
      <c r="T206" s="23"/>
      <c r="U206" s="23"/>
      <c r="V206" s="23"/>
      <c r="W206" s="23"/>
      <c r="X206" s="23"/>
      <c r="Y206" s="23"/>
      <c r="Z206" s="23"/>
      <c r="AA206" s="23"/>
      <c r="AB206" s="23"/>
      <c r="AC206" s="23"/>
      <c r="AD206" s="23"/>
      <c r="AE206" s="23"/>
      <c r="AF206" s="23"/>
      <c r="AG206" s="23"/>
      <c r="AH206" s="23"/>
      <c r="AI206" s="23"/>
      <c r="AJ206" s="23"/>
      <c r="AK206" s="23"/>
      <c r="AL206" s="23"/>
      <c r="AM206" s="23"/>
      <c r="AN206" s="23"/>
      <c r="AO206" s="23"/>
      <c r="AP206" s="23"/>
      <c r="AQ206" s="23"/>
      <c r="AR206" s="23"/>
      <c r="AS206" s="23"/>
      <c r="AT206" s="23"/>
      <c r="AU206" s="23"/>
      <c r="AV206" s="23"/>
      <c r="AW206" s="23"/>
      <c r="AX206" s="23"/>
      <c r="AY206" s="23"/>
      <c r="AZ206" s="23"/>
      <c r="BA206" s="23"/>
      <c r="BB206" s="23"/>
      <c r="BC206" s="23"/>
      <c r="BD206" s="23"/>
      <c r="BE206" s="23"/>
      <c r="BF206" s="12"/>
      <c r="BG206" s="12"/>
      <c r="BH206" s="12"/>
      <c r="BI206" s="12"/>
      <c r="BJ206" s="12"/>
      <c r="BK206" s="12"/>
      <c r="BL206" s="12"/>
      <c r="BM206" s="12"/>
      <c r="BN206" s="12"/>
      <c r="BO206" s="12"/>
    </row>
    <row r="207" spans="1:67">
      <c r="A207" s="85"/>
      <c r="B207" s="78"/>
      <c r="C207" s="79"/>
      <c r="D207" s="79"/>
      <c r="E207" s="79"/>
      <c r="F207" s="79"/>
      <c r="G207" s="80"/>
      <c r="H207" s="81"/>
      <c r="I207" s="81"/>
      <c r="J207" s="82"/>
      <c r="K207" s="23"/>
      <c r="L207" s="23"/>
      <c r="M207" s="23"/>
      <c r="N207" s="23"/>
      <c r="O207" s="23"/>
      <c r="P207" s="23"/>
      <c r="Q207" s="23"/>
      <c r="R207" s="23"/>
      <c r="S207" s="23"/>
      <c r="T207" s="23"/>
      <c r="U207" s="23"/>
      <c r="V207" s="23"/>
      <c r="W207" s="23"/>
      <c r="X207" s="23"/>
      <c r="Y207" s="23"/>
      <c r="Z207" s="23"/>
      <c r="AA207" s="23"/>
      <c r="AB207" s="23"/>
      <c r="AC207" s="23"/>
      <c r="AD207" s="23"/>
      <c r="AE207" s="23"/>
      <c r="AF207" s="23"/>
      <c r="AG207" s="23"/>
      <c r="AH207" s="23"/>
      <c r="AI207" s="23"/>
      <c r="AJ207" s="23"/>
      <c r="AK207" s="23"/>
      <c r="AL207" s="23"/>
      <c r="AM207" s="23"/>
      <c r="AN207" s="23"/>
      <c r="AO207" s="23"/>
      <c r="AP207" s="23"/>
      <c r="AQ207" s="23"/>
      <c r="AR207" s="23"/>
      <c r="AS207" s="23"/>
      <c r="AT207" s="23"/>
      <c r="AU207" s="23"/>
      <c r="AV207" s="23"/>
      <c r="AW207" s="23"/>
      <c r="AX207" s="23"/>
      <c r="AY207" s="23"/>
      <c r="AZ207" s="23"/>
      <c r="BA207" s="23"/>
      <c r="BB207" s="23"/>
      <c r="BC207" s="23"/>
      <c r="BD207" s="23"/>
      <c r="BE207" s="23"/>
      <c r="BF207" s="12"/>
      <c r="BG207" s="12"/>
      <c r="BH207" s="12"/>
      <c r="BI207" s="12"/>
      <c r="BJ207" s="12"/>
      <c r="BK207" s="12"/>
      <c r="BL207" s="12"/>
      <c r="BM207" s="12"/>
      <c r="BN207" s="12"/>
      <c r="BO207" s="12"/>
    </row>
    <row r="208" spans="1:67">
      <c r="A208" s="85"/>
      <c r="B208" s="78"/>
      <c r="C208" s="79"/>
      <c r="D208" s="79"/>
      <c r="E208" s="79"/>
      <c r="F208" s="79"/>
      <c r="G208" s="80"/>
      <c r="H208" s="81"/>
      <c r="I208" s="81"/>
      <c r="J208" s="82"/>
      <c r="K208" s="23"/>
      <c r="L208" s="23"/>
      <c r="M208" s="23"/>
      <c r="N208" s="23"/>
      <c r="O208" s="23"/>
      <c r="P208" s="23"/>
      <c r="Q208" s="23"/>
      <c r="R208" s="23"/>
      <c r="S208" s="23"/>
      <c r="T208" s="23"/>
      <c r="U208" s="23"/>
      <c r="V208" s="23"/>
      <c r="W208" s="23"/>
      <c r="X208" s="23"/>
      <c r="Y208" s="23"/>
      <c r="Z208" s="23"/>
      <c r="AA208" s="23"/>
      <c r="AB208" s="23"/>
      <c r="AC208" s="23"/>
      <c r="AD208" s="23"/>
      <c r="AE208" s="23"/>
      <c r="AF208" s="23"/>
      <c r="AG208" s="23"/>
      <c r="AH208" s="23"/>
      <c r="AI208" s="23"/>
      <c r="AJ208" s="23"/>
      <c r="AK208" s="23"/>
      <c r="AL208" s="23"/>
      <c r="AM208" s="23"/>
      <c r="AN208" s="23"/>
      <c r="AO208" s="23"/>
      <c r="AP208" s="23"/>
      <c r="AQ208" s="23"/>
      <c r="AR208" s="23"/>
      <c r="AS208" s="23"/>
      <c r="AT208" s="23"/>
      <c r="AU208" s="23"/>
      <c r="AV208" s="23"/>
      <c r="AW208" s="23"/>
      <c r="AX208" s="23"/>
      <c r="AY208" s="23"/>
      <c r="AZ208" s="23"/>
      <c r="BA208" s="23"/>
      <c r="BB208" s="23"/>
      <c r="BC208" s="23"/>
      <c r="BD208" s="23"/>
      <c r="BE208" s="23"/>
      <c r="BF208" s="12"/>
      <c r="BG208" s="12"/>
      <c r="BH208" s="12"/>
      <c r="BI208" s="12"/>
      <c r="BJ208" s="12"/>
      <c r="BK208" s="12"/>
      <c r="BL208" s="12"/>
      <c r="BM208" s="12"/>
      <c r="BN208" s="12"/>
      <c r="BO208" s="12"/>
    </row>
    <row r="209" spans="1:67">
      <c r="A209" s="85"/>
      <c r="B209" s="78"/>
      <c r="C209" s="79"/>
      <c r="D209" s="79"/>
      <c r="E209" s="79"/>
      <c r="F209" s="79"/>
      <c r="G209" s="80"/>
      <c r="H209" s="81"/>
      <c r="I209" s="81"/>
      <c r="J209" s="82"/>
      <c r="K209" s="23"/>
      <c r="L209" s="23"/>
      <c r="M209" s="23"/>
      <c r="N209" s="23"/>
      <c r="O209" s="23"/>
      <c r="P209" s="23"/>
      <c r="Q209" s="23"/>
      <c r="R209" s="23"/>
      <c r="S209" s="23"/>
      <c r="T209" s="23"/>
      <c r="U209" s="23"/>
      <c r="V209" s="23"/>
      <c r="W209" s="23"/>
      <c r="X209" s="23"/>
      <c r="Y209" s="23"/>
      <c r="Z209" s="23"/>
      <c r="AA209" s="23"/>
      <c r="AB209" s="23"/>
      <c r="AC209" s="23"/>
      <c r="AD209" s="23"/>
      <c r="AE209" s="23"/>
      <c r="AF209" s="23"/>
      <c r="AG209" s="23"/>
      <c r="AH209" s="23"/>
      <c r="AI209" s="23"/>
      <c r="AJ209" s="23"/>
      <c r="AK209" s="23"/>
      <c r="AL209" s="23"/>
      <c r="AM209" s="23"/>
      <c r="AN209" s="23"/>
      <c r="AO209" s="23"/>
      <c r="AP209" s="23"/>
      <c r="AQ209" s="23"/>
      <c r="AR209" s="23"/>
      <c r="AS209" s="23"/>
      <c r="AT209" s="23"/>
      <c r="AU209" s="23"/>
      <c r="AV209" s="23"/>
      <c r="AW209" s="23"/>
      <c r="AX209" s="23"/>
      <c r="AY209" s="23"/>
      <c r="AZ209" s="23"/>
      <c r="BA209" s="23"/>
      <c r="BB209" s="23"/>
      <c r="BC209" s="23"/>
      <c r="BD209" s="23"/>
      <c r="BE209" s="23"/>
      <c r="BF209" s="12"/>
      <c r="BG209" s="12"/>
      <c r="BH209" s="12"/>
      <c r="BI209" s="12"/>
      <c r="BJ209" s="12"/>
      <c r="BK209" s="12"/>
      <c r="BL209" s="12"/>
      <c r="BM209" s="12"/>
      <c r="BN209" s="12"/>
      <c r="BO209" s="12"/>
    </row>
    <row r="210" spans="1:67">
      <c r="A210" s="85"/>
      <c r="B210" s="78"/>
      <c r="C210" s="79"/>
      <c r="D210" s="79"/>
      <c r="E210" s="79"/>
      <c r="F210" s="79"/>
      <c r="G210" s="80"/>
      <c r="H210" s="81"/>
      <c r="I210" s="81"/>
      <c r="J210" s="82"/>
      <c r="K210" s="23"/>
      <c r="L210" s="23"/>
      <c r="M210" s="23"/>
      <c r="N210" s="23"/>
      <c r="O210" s="23"/>
      <c r="P210" s="23"/>
      <c r="Q210" s="23"/>
      <c r="R210" s="23"/>
      <c r="S210" s="23"/>
      <c r="T210" s="23"/>
      <c r="U210" s="23"/>
      <c r="V210" s="23"/>
      <c r="W210" s="23"/>
      <c r="X210" s="23"/>
      <c r="Y210" s="23"/>
      <c r="Z210" s="23"/>
      <c r="AA210" s="23"/>
      <c r="AB210" s="23"/>
      <c r="AC210" s="23"/>
      <c r="AD210" s="23"/>
      <c r="AE210" s="23"/>
      <c r="AF210" s="23"/>
      <c r="AG210" s="23"/>
      <c r="AH210" s="23"/>
      <c r="AI210" s="23"/>
      <c r="AJ210" s="23"/>
      <c r="AK210" s="23"/>
      <c r="AL210" s="23"/>
      <c r="AM210" s="23"/>
      <c r="AN210" s="23"/>
      <c r="AO210" s="23"/>
      <c r="AP210" s="23"/>
      <c r="AQ210" s="23"/>
      <c r="AR210" s="23"/>
      <c r="AS210" s="23"/>
      <c r="AT210" s="23"/>
      <c r="AU210" s="23"/>
      <c r="AV210" s="23"/>
      <c r="AW210" s="23"/>
      <c r="AX210" s="23"/>
      <c r="AY210" s="23"/>
      <c r="AZ210" s="23"/>
      <c r="BA210" s="23"/>
      <c r="BB210" s="23"/>
      <c r="BC210" s="23"/>
      <c r="BD210" s="23"/>
      <c r="BE210" s="23"/>
      <c r="BF210" s="12"/>
      <c r="BG210" s="12"/>
      <c r="BH210" s="12"/>
      <c r="BI210" s="12"/>
      <c r="BJ210" s="12"/>
      <c r="BK210" s="12"/>
      <c r="BL210" s="12"/>
      <c r="BM210" s="12"/>
      <c r="BN210" s="12"/>
      <c r="BO210" s="12"/>
    </row>
    <row r="211" spans="1:67">
      <c r="A211" s="85"/>
      <c r="B211" s="78"/>
      <c r="C211" s="79"/>
      <c r="D211" s="79"/>
      <c r="E211" s="79"/>
      <c r="F211" s="79"/>
      <c r="G211" s="80"/>
      <c r="H211" s="81"/>
      <c r="I211" s="81"/>
      <c r="J211" s="82"/>
      <c r="K211" s="23"/>
      <c r="L211" s="23"/>
      <c r="M211" s="23"/>
      <c r="N211" s="23"/>
      <c r="O211" s="23"/>
      <c r="P211" s="23"/>
      <c r="Q211" s="23"/>
      <c r="R211" s="23"/>
      <c r="S211" s="23"/>
      <c r="T211" s="23"/>
      <c r="U211" s="23"/>
      <c r="V211" s="23"/>
      <c r="W211" s="23"/>
      <c r="X211" s="23"/>
      <c r="Y211" s="23"/>
      <c r="Z211" s="23"/>
      <c r="AA211" s="23"/>
      <c r="AB211" s="23"/>
      <c r="AC211" s="23"/>
      <c r="AD211" s="23"/>
      <c r="AE211" s="23"/>
      <c r="AF211" s="23"/>
      <c r="AG211" s="23"/>
      <c r="AH211" s="23"/>
      <c r="AI211" s="23"/>
      <c r="AJ211" s="23"/>
      <c r="AK211" s="23"/>
      <c r="AL211" s="23"/>
      <c r="AM211" s="23"/>
      <c r="AN211" s="23"/>
      <c r="AO211" s="23"/>
      <c r="AP211" s="23"/>
      <c r="AQ211" s="23"/>
      <c r="AR211" s="23"/>
      <c r="AS211" s="23"/>
      <c r="AT211" s="23"/>
      <c r="AU211" s="23"/>
      <c r="AV211" s="23"/>
      <c r="AW211" s="23"/>
      <c r="AX211" s="23"/>
      <c r="AY211" s="23"/>
      <c r="AZ211" s="23"/>
      <c r="BA211" s="23"/>
      <c r="BB211" s="23"/>
      <c r="BC211" s="23"/>
      <c r="BD211" s="23"/>
      <c r="BE211" s="23"/>
      <c r="BF211" s="12"/>
      <c r="BG211" s="12"/>
      <c r="BH211" s="12"/>
      <c r="BI211" s="12"/>
      <c r="BJ211" s="12"/>
      <c r="BK211" s="12"/>
      <c r="BL211" s="12"/>
      <c r="BM211" s="12"/>
      <c r="BN211" s="12"/>
      <c r="BO211" s="12"/>
    </row>
    <row r="212" spans="1:67">
      <c r="A212" s="85"/>
      <c r="B212" s="78"/>
      <c r="C212" s="79"/>
      <c r="D212" s="79"/>
      <c r="E212" s="79"/>
      <c r="F212" s="79"/>
      <c r="G212" s="80"/>
      <c r="H212" s="81"/>
      <c r="I212" s="81"/>
      <c r="J212" s="82"/>
      <c r="K212" s="23"/>
      <c r="L212" s="23"/>
      <c r="M212" s="23"/>
      <c r="N212" s="23"/>
      <c r="O212" s="23"/>
      <c r="P212" s="23"/>
      <c r="Q212" s="23"/>
      <c r="R212" s="23"/>
      <c r="S212" s="23"/>
      <c r="T212" s="23"/>
      <c r="U212" s="23"/>
      <c r="V212" s="23"/>
      <c r="W212" s="23"/>
      <c r="X212" s="23"/>
      <c r="Y212" s="23"/>
      <c r="Z212" s="23"/>
      <c r="AA212" s="23"/>
      <c r="AB212" s="23"/>
      <c r="AC212" s="23"/>
      <c r="AD212" s="23"/>
      <c r="AE212" s="23"/>
      <c r="AF212" s="23"/>
      <c r="AG212" s="23"/>
      <c r="AH212" s="23"/>
      <c r="AI212" s="23"/>
      <c r="AJ212" s="23"/>
      <c r="AK212" s="23"/>
      <c r="AL212" s="23"/>
      <c r="AM212" s="23"/>
      <c r="AN212" s="23"/>
      <c r="AO212" s="23"/>
      <c r="AP212" s="23"/>
      <c r="AQ212" s="23"/>
      <c r="AR212" s="23"/>
      <c r="AS212" s="23"/>
      <c r="AT212" s="23"/>
      <c r="AU212" s="23"/>
      <c r="AV212" s="23"/>
      <c r="AW212" s="23"/>
      <c r="AX212" s="23"/>
      <c r="AY212" s="23"/>
      <c r="AZ212" s="23"/>
      <c r="BA212" s="23"/>
      <c r="BB212" s="23"/>
      <c r="BC212" s="23"/>
      <c r="BD212" s="23"/>
      <c r="BE212" s="23"/>
      <c r="BF212" s="12"/>
      <c r="BG212" s="12"/>
      <c r="BH212" s="12"/>
      <c r="BI212" s="12"/>
      <c r="BJ212" s="12"/>
      <c r="BK212" s="12"/>
      <c r="BL212" s="12"/>
      <c r="BM212" s="12"/>
      <c r="BN212" s="12"/>
      <c r="BO212" s="12"/>
    </row>
    <row r="213" spans="1:67">
      <c r="A213" s="85"/>
      <c r="B213" s="78"/>
      <c r="C213" s="79"/>
      <c r="D213" s="79"/>
      <c r="E213" s="79"/>
      <c r="F213" s="79"/>
      <c r="G213" s="80"/>
      <c r="H213" s="81"/>
      <c r="I213" s="81"/>
      <c r="J213" s="82"/>
      <c r="K213" s="23"/>
      <c r="L213" s="23"/>
      <c r="M213" s="23"/>
      <c r="N213" s="23"/>
      <c r="O213" s="23"/>
      <c r="P213" s="23"/>
      <c r="Q213" s="23"/>
      <c r="R213" s="23"/>
      <c r="S213" s="23"/>
      <c r="T213" s="23"/>
      <c r="U213" s="23"/>
      <c r="V213" s="23"/>
      <c r="W213" s="23"/>
      <c r="X213" s="23"/>
      <c r="Y213" s="23"/>
      <c r="Z213" s="23"/>
      <c r="AA213" s="23"/>
      <c r="AB213" s="23"/>
      <c r="AC213" s="23"/>
      <c r="AD213" s="23"/>
      <c r="AE213" s="23"/>
      <c r="AF213" s="23"/>
      <c r="AG213" s="23"/>
      <c r="AH213" s="23"/>
      <c r="AI213" s="23"/>
      <c r="AJ213" s="23"/>
      <c r="AK213" s="23"/>
      <c r="AL213" s="23"/>
      <c r="AM213" s="23"/>
      <c r="AN213" s="23"/>
      <c r="AO213" s="23"/>
      <c r="AP213" s="23"/>
      <c r="AQ213" s="23"/>
      <c r="AR213" s="23"/>
      <c r="AS213" s="23"/>
      <c r="AT213" s="23"/>
      <c r="AU213" s="23"/>
      <c r="AV213" s="23"/>
      <c r="AW213" s="23"/>
      <c r="AX213" s="23"/>
      <c r="AY213" s="23"/>
      <c r="AZ213" s="23"/>
      <c r="BA213" s="23"/>
      <c r="BB213" s="23"/>
      <c r="BC213" s="23"/>
      <c r="BD213" s="23"/>
      <c r="BE213" s="23"/>
      <c r="BF213" s="12"/>
      <c r="BG213" s="12"/>
      <c r="BH213" s="12"/>
      <c r="BI213" s="12"/>
      <c r="BJ213" s="12"/>
      <c r="BK213" s="12"/>
      <c r="BL213" s="12"/>
      <c r="BM213" s="12"/>
      <c r="BN213" s="12"/>
      <c r="BO213" s="12"/>
    </row>
    <row r="214" spans="1:67">
      <c r="A214" s="85"/>
      <c r="B214" s="78"/>
      <c r="C214" s="79"/>
      <c r="D214" s="79"/>
      <c r="E214" s="79"/>
      <c r="F214" s="79"/>
      <c r="G214" s="80"/>
      <c r="H214" s="81"/>
      <c r="I214" s="81"/>
      <c r="J214" s="82"/>
      <c r="K214" s="23"/>
      <c r="L214" s="23"/>
      <c r="M214" s="23"/>
      <c r="N214" s="23"/>
      <c r="O214" s="23"/>
      <c r="P214" s="23"/>
      <c r="Q214" s="23"/>
      <c r="R214" s="23"/>
      <c r="S214" s="23"/>
      <c r="T214" s="23"/>
      <c r="U214" s="23"/>
      <c r="V214" s="23"/>
      <c r="W214" s="23"/>
      <c r="X214" s="23"/>
      <c r="Y214" s="23"/>
      <c r="Z214" s="23"/>
      <c r="AA214" s="23"/>
      <c r="AB214" s="23"/>
      <c r="AC214" s="23"/>
      <c r="AD214" s="23"/>
      <c r="AE214" s="23"/>
      <c r="AF214" s="23"/>
      <c r="AG214" s="23"/>
      <c r="AH214" s="23"/>
      <c r="AI214" s="23"/>
      <c r="AJ214" s="23"/>
      <c r="AK214" s="23"/>
      <c r="AL214" s="23"/>
      <c r="AM214" s="23"/>
      <c r="AN214" s="23"/>
      <c r="AO214" s="23"/>
      <c r="AP214" s="23"/>
      <c r="AQ214" s="23"/>
      <c r="AR214" s="23"/>
      <c r="AS214" s="23"/>
      <c r="AT214" s="23"/>
      <c r="AU214" s="23"/>
      <c r="AV214" s="23"/>
      <c r="AW214" s="23"/>
      <c r="AX214" s="23"/>
      <c r="AY214" s="23"/>
      <c r="AZ214" s="23"/>
      <c r="BA214" s="23"/>
      <c r="BB214" s="23"/>
      <c r="BC214" s="23"/>
      <c r="BD214" s="23"/>
      <c r="BE214" s="23"/>
      <c r="BF214" s="12"/>
      <c r="BG214" s="12"/>
      <c r="BH214" s="12"/>
      <c r="BI214" s="12"/>
      <c r="BJ214" s="12"/>
      <c r="BK214" s="12"/>
      <c r="BL214" s="12"/>
      <c r="BM214" s="12"/>
      <c r="BN214" s="12"/>
      <c r="BO214" s="12"/>
    </row>
    <row r="215" spans="1:67">
      <c r="A215" s="85"/>
      <c r="B215" s="78"/>
      <c r="C215" s="79"/>
      <c r="D215" s="79"/>
      <c r="E215" s="79"/>
      <c r="F215" s="79"/>
      <c r="G215" s="80"/>
      <c r="H215" s="81"/>
      <c r="I215" s="81"/>
      <c r="J215" s="82"/>
      <c r="K215" s="23"/>
      <c r="L215" s="23"/>
      <c r="M215" s="23"/>
      <c r="N215" s="23"/>
      <c r="O215" s="23"/>
      <c r="P215" s="23"/>
      <c r="Q215" s="23"/>
      <c r="R215" s="23"/>
      <c r="S215" s="23"/>
      <c r="T215" s="23"/>
      <c r="U215" s="23"/>
      <c r="V215" s="23"/>
      <c r="W215" s="23"/>
      <c r="X215" s="23"/>
      <c r="Y215" s="23"/>
      <c r="Z215" s="23"/>
      <c r="AA215" s="23"/>
      <c r="AB215" s="23"/>
      <c r="AC215" s="23"/>
      <c r="AD215" s="23"/>
      <c r="AE215" s="23"/>
      <c r="AF215" s="23"/>
      <c r="AG215" s="23"/>
      <c r="AH215" s="23"/>
      <c r="AI215" s="23"/>
      <c r="AJ215" s="23"/>
      <c r="AK215" s="23"/>
      <c r="AL215" s="23"/>
      <c r="AM215" s="23"/>
      <c r="AN215" s="23"/>
      <c r="AO215" s="23"/>
      <c r="AP215" s="23"/>
      <c r="AQ215" s="23"/>
      <c r="AR215" s="23"/>
      <c r="AS215" s="23"/>
      <c r="AT215" s="23"/>
      <c r="AU215" s="23"/>
      <c r="AV215" s="23"/>
      <c r="AW215" s="23"/>
      <c r="AX215" s="23"/>
      <c r="AY215" s="23"/>
      <c r="AZ215" s="23"/>
      <c r="BA215" s="23"/>
      <c r="BB215" s="23"/>
      <c r="BC215" s="23"/>
      <c r="BD215" s="23"/>
      <c r="BE215" s="23"/>
      <c r="BF215" s="12"/>
      <c r="BG215" s="12"/>
      <c r="BH215" s="12"/>
      <c r="BI215" s="12"/>
      <c r="BJ215" s="12"/>
      <c r="BK215" s="12"/>
      <c r="BL215" s="12"/>
      <c r="BM215" s="12"/>
      <c r="BN215" s="12"/>
      <c r="BO215" s="12"/>
    </row>
    <row r="216" spans="1:67">
      <c r="A216" s="85"/>
      <c r="B216" s="78"/>
      <c r="C216" s="79"/>
      <c r="D216" s="79"/>
      <c r="E216" s="79"/>
      <c r="F216" s="79"/>
      <c r="G216" s="80"/>
      <c r="H216" s="81"/>
      <c r="I216" s="81"/>
      <c r="J216" s="82"/>
      <c r="K216" s="23"/>
      <c r="L216" s="23"/>
      <c r="M216" s="23"/>
      <c r="N216" s="23"/>
      <c r="O216" s="23"/>
      <c r="P216" s="23"/>
      <c r="Q216" s="23"/>
      <c r="R216" s="23"/>
      <c r="S216" s="23"/>
      <c r="T216" s="23"/>
      <c r="U216" s="23"/>
      <c r="V216" s="23"/>
      <c r="W216" s="23"/>
      <c r="X216" s="23"/>
      <c r="Y216" s="23"/>
      <c r="Z216" s="23"/>
      <c r="AA216" s="23"/>
      <c r="AB216" s="23"/>
      <c r="AC216" s="23"/>
      <c r="AD216" s="23"/>
      <c r="AE216" s="23"/>
      <c r="AF216" s="23"/>
      <c r="AG216" s="23"/>
      <c r="AH216" s="23"/>
      <c r="AI216" s="23"/>
      <c r="AJ216" s="23"/>
      <c r="AK216" s="23"/>
      <c r="AL216" s="23"/>
      <c r="AM216" s="23"/>
      <c r="AN216" s="23"/>
      <c r="AO216" s="23"/>
      <c r="AP216" s="23"/>
      <c r="AQ216" s="23"/>
      <c r="AR216" s="23"/>
      <c r="AS216" s="23"/>
      <c r="AT216" s="23"/>
      <c r="AU216" s="23"/>
      <c r="AV216" s="23"/>
      <c r="AW216" s="23"/>
      <c r="AX216" s="23"/>
      <c r="AY216" s="23"/>
      <c r="AZ216" s="23"/>
      <c r="BA216" s="23"/>
      <c r="BB216" s="23"/>
      <c r="BC216" s="23"/>
      <c r="BD216" s="23"/>
      <c r="BE216" s="23"/>
      <c r="BF216" s="12"/>
      <c r="BG216" s="12"/>
      <c r="BH216" s="12"/>
      <c r="BI216" s="12"/>
      <c r="BJ216" s="12"/>
      <c r="BK216" s="12"/>
      <c r="BL216" s="12"/>
      <c r="BM216" s="12"/>
      <c r="BN216" s="12"/>
      <c r="BO216" s="12"/>
    </row>
    <row r="217" spans="1:67">
      <c r="A217" s="85"/>
      <c r="B217" s="78"/>
      <c r="C217" s="79"/>
      <c r="D217" s="79"/>
      <c r="E217" s="79"/>
      <c r="F217" s="79"/>
      <c r="G217" s="80"/>
      <c r="H217" s="81"/>
      <c r="I217" s="81"/>
      <c r="J217" s="82"/>
      <c r="K217" s="23"/>
      <c r="L217" s="23"/>
      <c r="M217" s="23"/>
      <c r="N217" s="23"/>
      <c r="O217" s="23"/>
      <c r="P217" s="23"/>
      <c r="Q217" s="23"/>
      <c r="R217" s="23"/>
      <c r="S217" s="23"/>
      <c r="T217" s="23"/>
      <c r="U217" s="23"/>
      <c r="V217" s="23"/>
      <c r="W217" s="23"/>
      <c r="X217" s="23"/>
      <c r="Y217" s="23"/>
      <c r="Z217" s="23"/>
      <c r="AA217" s="23"/>
      <c r="AB217" s="23"/>
      <c r="AC217" s="23"/>
      <c r="AD217" s="23"/>
      <c r="AE217" s="23"/>
      <c r="AF217" s="23"/>
      <c r="AG217" s="23"/>
      <c r="AH217" s="23"/>
      <c r="AI217" s="23"/>
      <c r="AJ217" s="23"/>
      <c r="AK217" s="23"/>
      <c r="AL217" s="23"/>
      <c r="AM217" s="23"/>
      <c r="AN217" s="23"/>
      <c r="AO217" s="23"/>
      <c r="AP217" s="23"/>
      <c r="AQ217" s="23"/>
      <c r="AR217" s="23"/>
      <c r="AS217" s="23"/>
      <c r="AT217" s="23"/>
      <c r="AU217" s="23"/>
      <c r="AV217" s="23"/>
      <c r="AW217" s="23"/>
      <c r="AX217" s="23"/>
      <c r="AY217" s="23"/>
      <c r="AZ217" s="23"/>
      <c r="BA217" s="23"/>
      <c r="BB217" s="23"/>
      <c r="BC217" s="23"/>
      <c r="BD217" s="23"/>
      <c r="BE217" s="23"/>
      <c r="BF217" s="12"/>
      <c r="BG217" s="12"/>
      <c r="BH217" s="12"/>
      <c r="BI217" s="12"/>
      <c r="BJ217" s="12"/>
      <c r="BK217" s="12"/>
      <c r="BL217" s="12"/>
      <c r="BM217" s="12"/>
      <c r="BN217" s="12"/>
      <c r="BO217" s="12"/>
    </row>
    <row r="218" spans="1:67">
      <c r="A218" s="85"/>
      <c r="B218" s="78"/>
      <c r="C218" s="79"/>
      <c r="D218" s="79"/>
      <c r="E218" s="79"/>
      <c r="F218" s="79"/>
      <c r="G218" s="80"/>
      <c r="H218" s="81"/>
      <c r="I218" s="81"/>
      <c r="J218" s="82"/>
      <c r="K218" s="23"/>
      <c r="L218" s="23"/>
      <c r="M218" s="23"/>
      <c r="N218" s="23"/>
      <c r="O218" s="23"/>
      <c r="P218" s="23"/>
      <c r="Q218" s="23"/>
      <c r="R218" s="23"/>
      <c r="S218" s="23"/>
      <c r="T218" s="23"/>
      <c r="U218" s="23"/>
      <c r="V218" s="23"/>
      <c r="W218" s="23"/>
      <c r="X218" s="23"/>
      <c r="Y218" s="23"/>
      <c r="Z218" s="23"/>
      <c r="AA218" s="23"/>
      <c r="AB218" s="23"/>
      <c r="AC218" s="23"/>
      <c r="AD218" s="23"/>
      <c r="AE218" s="23"/>
      <c r="AF218" s="23"/>
      <c r="AG218" s="23"/>
      <c r="AH218" s="23"/>
      <c r="AI218" s="23"/>
      <c r="AJ218" s="23"/>
      <c r="AK218" s="23"/>
      <c r="AL218" s="23"/>
      <c r="AM218" s="23"/>
      <c r="AN218" s="23"/>
      <c r="AO218" s="23"/>
      <c r="AP218" s="23"/>
      <c r="AQ218" s="23"/>
      <c r="AR218" s="23"/>
      <c r="AS218" s="23"/>
      <c r="AT218" s="23"/>
      <c r="AU218" s="23"/>
      <c r="AV218" s="23"/>
      <c r="AW218" s="23"/>
      <c r="AX218" s="23"/>
      <c r="AY218" s="23"/>
      <c r="AZ218" s="23"/>
      <c r="BA218" s="23"/>
      <c r="BB218" s="23"/>
      <c r="BC218" s="23"/>
      <c r="BD218" s="23"/>
      <c r="BE218" s="23"/>
      <c r="BF218" s="12"/>
      <c r="BG218" s="12"/>
      <c r="BH218" s="12"/>
      <c r="BI218" s="12"/>
      <c r="BJ218" s="12"/>
      <c r="BK218" s="12"/>
      <c r="BL218" s="12"/>
      <c r="BM218" s="12"/>
      <c r="BN218" s="12"/>
      <c r="BO218" s="12"/>
    </row>
    <row r="219" spans="1:67">
      <c r="A219" s="85"/>
      <c r="B219" s="78"/>
      <c r="C219" s="79"/>
      <c r="D219" s="79"/>
      <c r="E219" s="79"/>
      <c r="F219" s="79"/>
      <c r="G219" s="80"/>
      <c r="H219" s="81"/>
      <c r="I219" s="81"/>
      <c r="J219" s="82"/>
      <c r="K219" s="23"/>
      <c r="L219" s="23"/>
      <c r="M219" s="23"/>
      <c r="N219" s="23"/>
      <c r="O219" s="23"/>
      <c r="P219" s="23"/>
      <c r="Q219" s="23"/>
      <c r="R219" s="23"/>
      <c r="S219" s="23"/>
      <c r="T219" s="23"/>
      <c r="U219" s="23"/>
      <c r="V219" s="23"/>
      <c r="W219" s="23"/>
      <c r="X219" s="23"/>
      <c r="Y219" s="23"/>
      <c r="Z219" s="23"/>
      <c r="AA219" s="23"/>
      <c r="AB219" s="23"/>
      <c r="AC219" s="23"/>
      <c r="AD219" s="23"/>
      <c r="AE219" s="23"/>
      <c r="AF219" s="23"/>
      <c r="AG219" s="23"/>
      <c r="AH219" s="23"/>
      <c r="AI219" s="23"/>
      <c r="AJ219" s="23"/>
      <c r="AK219" s="23"/>
      <c r="AL219" s="23"/>
      <c r="AM219" s="23"/>
      <c r="AN219" s="23"/>
      <c r="AO219" s="23"/>
      <c r="AP219" s="23"/>
      <c r="AQ219" s="23"/>
      <c r="AR219" s="23"/>
      <c r="AS219" s="23"/>
      <c r="AT219" s="23"/>
      <c r="AU219" s="23"/>
      <c r="AV219" s="23"/>
      <c r="AW219" s="23"/>
      <c r="AX219" s="23"/>
      <c r="AY219" s="23"/>
      <c r="AZ219" s="23"/>
      <c r="BA219" s="23"/>
      <c r="BB219" s="23"/>
      <c r="BC219" s="23"/>
      <c r="BD219" s="23"/>
      <c r="BE219" s="23"/>
      <c r="BF219" s="12"/>
      <c r="BG219" s="12"/>
      <c r="BH219" s="12"/>
      <c r="BI219" s="12"/>
      <c r="BJ219" s="12"/>
      <c r="BK219" s="12"/>
      <c r="BL219" s="12"/>
      <c r="BM219" s="12"/>
      <c r="BN219" s="12"/>
      <c r="BO219" s="12"/>
    </row>
    <row r="220" spans="1:67">
      <c r="A220" s="85"/>
      <c r="B220" s="78"/>
      <c r="C220" s="79"/>
      <c r="D220" s="79"/>
      <c r="E220" s="79"/>
      <c r="F220" s="79"/>
      <c r="G220" s="80"/>
      <c r="H220" s="81"/>
      <c r="I220" s="81"/>
      <c r="J220" s="82"/>
      <c r="K220" s="23"/>
      <c r="L220" s="23"/>
      <c r="M220" s="23"/>
      <c r="N220" s="23"/>
      <c r="O220" s="23"/>
      <c r="P220" s="23"/>
      <c r="Q220" s="23"/>
      <c r="R220" s="23"/>
      <c r="S220" s="23"/>
      <c r="T220" s="23"/>
      <c r="U220" s="23"/>
      <c r="V220" s="23"/>
      <c r="W220" s="23"/>
      <c r="X220" s="23"/>
      <c r="Y220" s="23"/>
      <c r="Z220" s="23"/>
      <c r="AA220" s="23"/>
      <c r="AB220" s="23"/>
      <c r="AC220" s="23"/>
      <c r="AD220" s="23"/>
      <c r="AE220" s="23"/>
      <c r="AF220" s="23"/>
      <c r="AG220" s="23"/>
      <c r="AH220" s="23"/>
      <c r="AI220" s="23"/>
      <c r="AJ220" s="23"/>
      <c r="AK220" s="23"/>
      <c r="AL220" s="23"/>
      <c r="AM220" s="23"/>
      <c r="AN220" s="23"/>
      <c r="AO220" s="23"/>
      <c r="AP220" s="23"/>
      <c r="AQ220" s="23"/>
      <c r="AR220" s="23"/>
      <c r="AS220" s="23"/>
      <c r="AT220" s="23"/>
      <c r="AU220" s="23"/>
      <c r="AV220" s="23"/>
      <c r="AW220" s="23"/>
      <c r="AX220" s="23"/>
      <c r="AY220" s="23"/>
      <c r="AZ220" s="23"/>
      <c r="BA220" s="23"/>
      <c r="BB220" s="23"/>
      <c r="BC220" s="23"/>
      <c r="BD220" s="23"/>
      <c r="BE220" s="23"/>
      <c r="BF220" s="12"/>
      <c r="BG220" s="12"/>
      <c r="BH220" s="12"/>
      <c r="BI220" s="12"/>
      <c r="BJ220" s="12"/>
      <c r="BK220" s="12"/>
      <c r="BL220" s="12"/>
      <c r="BM220" s="12"/>
      <c r="BN220" s="12"/>
      <c r="BO220" s="12"/>
    </row>
    <row r="221" spans="1:67">
      <c r="A221" s="85"/>
      <c r="B221" s="78"/>
      <c r="C221" s="79"/>
      <c r="D221" s="79"/>
      <c r="E221" s="79"/>
      <c r="F221" s="79"/>
      <c r="G221" s="80"/>
      <c r="H221" s="81"/>
      <c r="I221" s="81"/>
      <c r="J221" s="82"/>
      <c r="K221" s="23"/>
      <c r="L221" s="23"/>
      <c r="M221" s="23"/>
      <c r="N221" s="23"/>
      <c r="O221" s="23"/>
      <c r="P221" s="23"/>
      <c r="Q221" s="23"/>
      <c r="R221" s="23"/>
      <c r="S221" s="23"/>
      <c r="T221" s="23"/>
      <c r="U221" s="23"/>
      <c r="V221" s="23"/>
      <c r="W221" s="23"/>
      <c r="X221" s="23"/>
      <c r="Y221" s="23"/>
      <c r="Z221" s="23"/>
      <c r="AA221" s="23"/>
      <c r="AB221" s="23"/>
      <c r="AC221" s="23"/>
      <c r="AD221" s="23"/>
      <c r="AE221" s="23"/>
      <c r="AF221" s="23"/>
      <c r="AG221" s="23"/>
      <c r="AH221" s="23"/>
      <c r="AI221" s="23"/>
      <c r="AJ221" s="23"/>
      <c r="AK221" s="23"/>
      <c r="AL221" s="23"/>
      <c r="AM221" s="23"/>
      <c r="AN221" s="23"/>
      <c r="AO221" s="23"/>
      <c r="AP221" s="23"/>
      <c r="AQ221" s="23"/>
      <c r="AR221" s="23"/>
      <c r="AS221" s="23"/>
      <c r="AT221" s="23"/>
      <c r="AU221" s="23"/>
      <c r="AV221" s="23"/>
      <c r="AW221" s="23"/>
      <c r="AX221" s="23"/>
      <c r="AY221" s="23"/>
      <c r="AZ221" s="23"/>
      <c r="BA221" s="23"/>
      <c r="BB221" s="23"/>
      <c r="BC221" s="23"/>
      <c r="BD221" s="23"/>
      <c r="BE221" s="23"/>
      <c r="BF221" s="12"/>
      <c r="BG221" s="12"/>
      <c r="BH221" s="12"/>
      <c r="BI221" s="12"/>
      <c r="BJ221" s="12"/>
      <c r="BK221" s="12"/>
      <c r="BL221" s="12"/>
      <c r="BM221" s="12"/>
      <c r="BN221" s="12"/>
      <c r="BO221" s="12"/>
    </row>
    <row r="222" spans="1:67">
      <c r="A222" s="85"/>
      <c r="B222" s="78"/>
      <c r="C222" s="79"/>
      <c r="D222" s="79"/>
      <c r="E222" s="79"/>
      <c r="F222" s="79"/>
      <c r="G222" s="80"/>
      <c r="H222" s="81"/>
      <c r="I222" s="81"/>
      <c r="J222" s="82"/>
      <c r="K222" s="23"/>
      <c r="L222" s="23"/>
      <c r="M222" s="23"/>
      <c r="N222" s="23"/>
      <c r="O222" s="23"/>
      <c r="P222" s="23"/>
      <c r="Q222" s="23"/>
      <c r="R222" s="23"/>
      <c r="S222" s="23"/>
      <c r="T222" s="23"/>
      <c r="U222" s="23"/>
      <c r="V222" s="23"/>
      <c r="W222" s="23"/>
      <c r="X222" s="23"/>
      <c r="Y222" s="23"/>
      <c r="Z222" s="23"/>
      <c r="AA222" s="23"/>
      <c r="AB222" s="23"/>
      <c r="AC222" s="23"/>
      <c r="AD222" s="23"/>
      <c r="AE222" s="23"/>
      <c r="AF222" s="23"/>
      <c r="AG222" s="23"/>
      <c r="AH222" s="23"/>
      <c r="AI222" s="23"/>
      <c r="AJ222" s="23"/>
      <c r="AK222" s="23"/>
      <c r="AL222" s="23"/>
      <c r="AM222" s="23"/>
      <c r="AN222" s="23"/>
      <c r="AO222" s="23"/>
      <c r="AP222" s="23"/>
      <c r="AQ222" s="23"/>
      <c r="AR222" s="23"/>
      <c r="AS222" s="23"/>
      <c r="AT222" s="23"/>
      <c r="AU222" s="23"/>
      <c r="AV222" s="23"/>
      <c r="AW222" s="23"/>
      <c r="AX222" s="23"/>
      <c r="AY222" s="23"/>
      <c r="AZ222" s="23"/>
      <c r="BA222" s="23"/>
      <c r="BB222" s="23"/>
      <c r="BC222" s="23"/>
      <c r="BD222" s="23"/>
      <c r="BE222" s="23"/>
      <c r="BF222" s="12"/>
      <c r="BG222" s="12"/>
      <c r="BH222" s="12"/>
      <c r="BI222" s="12"/>
      <c r="BJ222" s="12"/>
      <c r="BK222" s="12"/>
      <c r="BL222" s="12"/>
      <c r="BM222" s="12"/>
      <c r="BN222" s="12"/>
      <c r="BO222" s="12"/>
    </row>
    <row r="223" spans="1:67">
      <c r="A223" s="85"/>
      <c r="B223" s="78"/>
      <c r="C223" s="79"/>
      <c r="D223" s="79"/>
      <c r="E223" s="79"/>
      <c r="F223" s="79"/>
      <c r="G223" s="80"/>
      <c r="H223" s="81"/>
      <c r="I223" s="81"/>
      <c r="J223" s="82"/>
      <c r="K223" s="23"/>
      <c r="L223" s="23"/>
      <c r="M223" s="23"/>
      <c r="N223" s="23"/>
      <c r="O223" s="23"/>
      <c r="P223" s="23"/>
      <c r="Q223" s="23"/>
      <c r="R223" s="23"/>
      <c r="S223" s="23"/>
      <c r="T223" s="23"/>
      <c r="U223" s="23"/>
      <c r="V223" s="23"/>
      <c r="W223" s="23"/>
      <c r="X223" s="23"/>
      <c r="Y223" s="23"/>
      <c r="Z223" s="23"/>
      <c r="AA223" s="23"/>
      <c r="AB223" s="23"/>
      <c r="AC223" s="23"/>
      <c r="AD223" s="23"/>
      <c r="AE223" s="23"/>
      <c r="AF223" s="23"/>
      <c r="AG223" s="23"/>
      <c r="AH223" s="23"/>
      <c r="AI223" s="23"/>
      <c r="AJ223" s="23"/>
      <c r="AK223" s="23"/>
      <c r="AL223" s="23"/>
      <c r="AM223" s="23"/>
      <c r="AN223" s="23"/>
      <c r="AO223" s="23"/>
      <c r="AP223" s="23"/>
      <c r="AQ223" s="23"/>
      <c r="AR223" s="23"/>
      <c r="AS223" s="23"/>
      <c r="AT223" s="23"/>
      <c r="AU223" s="23"/>
      <c r="AV223" s="23"/>
      <c r="AW223" s="23"/>
      <c r="AX223" s="23"/>
      <c r="AY223" s="23"/>
      <c r="AZ223" s="23"/>
      <c r="BA223" s="23"/>
      <c r="BB223" s="23"/>
      <c r="BC223" s="23"/>
      <c r="BD223" s="23"/>
      <c r="BE223" s="23"/>
      <c r="BF223" s="12"/>
      <c r="BG223" s="12"/>
      <c r="BH223" s="12"/>
      <c r="BI223" s="12"/>
      <c r="BJ223" s="12"/>
      <c r="BK223" s="12"/>
      <c r="BL223" s="12"/>
      <c r="BM223" s="12"/>
      <c r="BN223" s="12"/>
      <c r="BO223" s="12"/>
    </row>
    <row r="224" spans="1:67">
      <c r="A224" s="85"/>
      <c r="B224" s="78"/>
      <c r="C224" s="79"/>
      <c r="D224" s="79"/>
      <c r="E224" s="79"/>
      <c r="F224" s="79"/>
      <c r="G224" s="80"/>
      <c r="H224" s="81"/>
      <c r="I224" s="81"/>
      <c r="J224" s="82"/>
      <c r="K224" s="23"/>
      <c r="L224" s="23"/>
      <c r="M224" s="23"/>
      <c r="N224" s="23"/>
      <c r="O224" s="23"/>
      <c r="P224" s="23"/>
      <c r="Q224" s="23"/>
      <c r="R224" s="23"/>
      <c r="S224" s="23"/>
      <c r="T224" s="23"/>
      <c r="U224" s="23"/>
      <c r="V224" s="23"/>
      <c r="W224" s="23"/>
      <c r="X224" s="23"/>
      <c r="Y224" s="23"/>
      <c r="Z224" s="23"/>
      <c r="AA224" s="23"/>
      <c r="AB224" s="23"/>
      <c r="AC224" s="23"/>
      <c r="AD224" s="23"/>
      <c r="AE224" s="23"/>
      <c r="AF224" s="23"/>
      <c r="AG224" s="23"/>
      <c r="AH224" s="23"/>
      <c r="AI224" s="23"/>
      <c r="AJ224" s="23"/>
      <c r="AK224" s="23"/>
      <c r="AL224" s="23"/>
      <c r="AM224" s="23"/>
      <c r="AN224" s="23"/>
      <c r="AO224" s="23"/>
      <c r="AP224" s="23"/>
      <c r="AQ224" s="23"/>
      <c r="AR224" s="23"/>
      <c r="AS224" s="23"/>
      <c r="AT224" s="23"/>
      <c r="AU224" s="23"/>
      <c r="AV224" s="23"/>
      <c r="AW224" s="23"/>
      <c r="AX224" s="23"/>
      <c r="AY224" s="23"/>
      <c r="AZ224" s="23"/>
      <c r="BA224" s="23"/>
      <c r="BB224" s="23"/>
      <c r="BC224" s="23"/>
      <c r="BD224" s="23"/>
      <c r="BE224" s="23"/>
      <c r="BF224" s="12"/>
      <c r="BG224" s="12"/>
      <c r="BH224" s="12"/>
      <c r="BI224" s="12"/>
      <c r="BJ224" s="12"/>
      <c r="BK224" s="12"/>
      <c r="BL224" s="12"/>
      <c r="BM224" s="12"/>
      <c r="BN224" s="12"/>
      <c r="BO224" s="12"/>
    </row>
    <row r="225" spans="1:67">
      <c r="A225" s="85"/>
      <c r="B225" s="78"/>
      <c r="C225" s="79"/>
      <c r="D225" s="79"/>
      <c r="E225" s="79"/>
      <c r="F225" s="79"/>
      <c r="G225" s="80"/>
      <c r="H225" s="81"/>
      <c r="I225" s="81"/>
      <c r="J225" s="82"/>
      <c r="K225" s="23"/>
      <c r="L225" s="23"/>
      <c r="M225" s="23"/>
      <c r="N225" s="23"/>
      <c r="O225" s="23"/>
      <c r="P225" s="23"/>
      <c r="Q225" s="23"/>
      <c r="R225" s="23"/>
      <c r="S225" s="23"/>
      <c r="T225" s="23"/>
      <c r="U225" s="23"/>
      <c r="V225" s="23"/>
      <c r="W225" s="23"/>
      <c r="X225" s="23"/>
      <c r="Y225" s="23"/>
      <c r="Z225" s="23"/>
      <c r="AA225" s="23"/>
      <c r="AB225" s="23"/>
      <c r="AC225" s="23"/>
      <c r="AD225" s="23"/>
      <c r="AE225" s="23"/>
      <c r="AF225" s="23"/>
      <c r="AG225" s="23"/>
      <c r="AH225" s="23"/>
      <c r="AI225" s="23"/>
      <c r="AJ225" s="23"/>
      <c r="AK225" s="23"/>
      <c r="AL225" s="23"/>
      <c r="AM225" s="23"/>
      <c r="AN225" s="23"/>
      <c r="AO225" s="23"/>
      <c r="AP225" s="23"/>
      <c r="AQ225" s="23"/>
      <c r="AR225" s="23"/>
      <c r="AS225" s="23"/>
      <c r="AT225" s="23"/>
      <c r="AU225" s="23"/>
      <c r="AV225" s="23"/>
      <c r="AW225" s="23"/>
      <c r="AX225" s="23"/>
      <c r="AY225" s="23"/>
      <c r="AZ225" s="23"/>
      <c r="BA225" s="23"/>
      <c r="BB225" s="23"/>
      <c r="BC225" s="23"/>
      <c r="BD225" s="23"/>
      <c r="BE225" s="23"/>
      <c r="BF225" s="12"/>
      <c r="BG225" s="12"/>
      <c r="BH225" s="12"/>
      <c r="BI225" s="12"/>
      <c r="BJ225" s="12"/>
      <c r="BK225" s="12"/>
      <c r="BL225" s="12"/>
      <c r="BM225" s="12"/>
      <c r="BN225" s="12"/>
      <c r="BO225" s="12"/>
    </row>
    <row r="226" spans="1:67">
      <c r="A226" s="85"/>
      <c r="B226" s="78"/>
      <c r="C226" s="79"/>
      <c r="D226" s="79"/>
      <c r="E226" s="79"/>
      <c r="F226" s="79"/>
      <c r="G226" s="80"/>
      <c r="H226" s="81"/>
      <c r="I226" s="81"/>
      <c r="J226" s="82"/>
      <c r="K226" s="23"/>
      <c r="L226" s="23"/>
      <c r="M226" s="23"/>
      <c r="N226" s="23"/>
      <c r="O226" s="23"/>
      <c r="P226" s="23"/>
      <c r="Q226" s="12"/>
      <c r="R226" s="12"/>
      <c r="S226" s="12"/>
      <c r="T226" s="12"/>
      <c r="U226" s="12"/>
      <c r="V226" s="23"/>
      <c r="W226" s="23"/>
      <c r="X226" s="23"/>
      <c r="Y226" s="23"/>
      <c r="Z226" s="23"/>
      <c r="AA226" s="23"/>
      <c r="AB226" s="23"/>
      <c r="AC226" s="23"/>
      <c r="AD226" s="23"/>
      <c r="AE226" s="23"/>
      <c r="AF226" s="23"/>
      <c r="AG226" s="23"/>
      <c r="AH226" s="23"/>
      <c r="AI226" s="23"/>
      <c r="AJ226" s="23"/>
      <c r="AK226" s="23"/>
      <c r="AL226" s="23"/>
      <c r="AM226" s="23"/>
      <c r="AN226" s="23"/>
      <c r="AO226" s="23"/>
      <c r="AP226" s="23"/>
      <c r="AQ226" s="23"/>
      <c r="AR226" s="23"/>
      <c r="AS226" s="23"/>
      <c r="AT226" s="23"/>
      <c r="AU226" s="23"/>
      <c r="AV226" s="23"/>
      <c r="AW226" s="23"/>
      <c r="AX226" s="23"/>
      <c r="AY226" s="23"/>
      <c r="AZ226" s="23"/>
      <c r="BA226" s="23"/>
      <c r="BB226" s="23"/>
      <c r="BC226" s="23"/>
      <c r="BD226" s="23"/>
      <c r="BE226" s="23"/>
      <c r="BF226" s="12"/>
      <c r="BG226" s="12"/>
      <c r="BH226" s="12"/>
      <c r="BI226" s="12"/>
      <c r="BJ226" s="12"/>
      <c r="BK226" s="12"/>
      <c r="BL226" s="12"/>
      <c r="BM226" s="12"/>
      <c r="BN226" s="12"/>
      <c r="BO226" s="12"/>
    </row>
    <row r="227" spans="1:67">
      <c r="A227" s="85"/>
      <c r="B227" s="78"/>
      <c r="C227" s="79"/>
      <c r="D227" s="79"/>
      <c r="E227" s="79"/>
      <c r="F227" s="79"/>
      <c r="G227" s="80"/>
      <c r="H227" s="81"/>
      <c r="I227" s="81"/>
      <c r="J227" s="82"/>
      <c r="K227" s="23"/>
      <c r="L227" s="23"/>
      <c r="M227" s="23"/>
      <c r="N227" s="23"/>
      <c r="O227" s="23"/>
      <c r="P227" s="23"/>
      <c r="Q227" s="12"/>
      <c r="R227" s="12"/>
      <c r="S227" s="12"/>
      <c r="T227" s="12"/>
      <c r="U227" s="12"/>
      <c r="V227" s="12"/>
      <c r="W227" s="23"/>
      <c r="X227" s="23"/>
      <c r="Y227" s="23"/>
      <c r="Z227" s="23"/>
      <c r="AA227" s="23"/>
      <c r="AB227" s="23"/>
      <c r="AC227" s="23"/>
      <c r="AD227" s="23"/>
      <c r="AE227" s="23"/>
      <c r="AF227" s="23"/>
      <c r="AG227" s="23"/>
      <c r="AH227" s="23"/>
      <c r="AI227" s="23"/>
      <c r="AJ227" s="23"/>
      <c r="AK227" s="23"/>
      <c r="AL227" s="23"/>
      <c r="AM227" s="23"/>
      <c r="AN227" s="23"/>
      <c r="AO227" s="23"/>
      <c r="AP227" s="23"/>
      <c r="AQ227" s="23"/>
      <c r="AR227" s="23"/>
      <c r="AS227" s="23"/>
      <c r="AT227" s="23"/>
      <c r="AU227" s="23"/>
      <c r="AV227" s="23"/>
      <c r="AW227" s="23"/>
      <c r="AX227" s="23"/>
      <c r="AY227" s="23"/>
      <c r="AZ227" s="23"/>
      <c r="BA227" s="23"/>
      <c r="BB227" s="23"/>
      <c r="BC227" s="23"/>
      <c r="BD227" s="23"/>
      <c r="BE227" s="23"/>
      <c r="BF227" s="12"/>
      <c r="BG227" s="12"/>
      <c r="BH227" s="12"/>
      <c r="BI227" s="12"/>
      <c r="BJ227" s="12"/>
      <c r="BK227" s="12"/>
      <c r="BL227" s="12"/>
      <c r="BM227" s="12"/>
      <c r="BN227" s="12"/>
      <c r="BO227" s="12"/>
    </row>
    <row r="228" spans="1:67">
      <c r="A228" s="85"/>
      <c r="B228" s="78"/>
      <c r="C228" s="79"/>
      <c r="D228" s="79"/>
      <c r="E228" s="79"/>
      <c r="F228" s="79"/>
      <c r="G228" s="80"/>
      <c r="H228" s="81"/>
      <c r="I228" s="81"/>
      <c r="J228" s="82"/>
      <c r="K228" s="23"/>
      <c r="L228" s="23"/>
      <c r="M228" s="23"/>
      <c r="N228" s="23"/>
      <c r="O228" s="23"/>
      <c r="Q228" s="12"/>
      <c r="R228" s="12"/>
      <c r="S228" s="12"/>
      <c r="T228" s="12"/>
      <c r="U228" s="12"/>
      <c r="V228" s="12"/>
      <c r="W228" s="12"/>
      <c r="X228" s="12"/>
      <c r="Y228" s="12"/>
      <c r="Z228" s="12"/>
      <c r="AA228" s="12"/>
      <c r="AB228" s="12"/>
      <c r="AC228" s="12"/>
      <c r="AD228" s="12"/>
      <c r="AE228" s="12"/>
      <c r="AF228" s="12"/>
      <c r="AG228" s="12"/>
      <c r="AH228" s="12"/>
      <c r="AI228" s="12"/>
      <c r="AJ228" s="12"/>
      <c r="AK228" s="12"/>
      <c r="AL228" s="12"/>
      <c r="AM228" s="12"/>
      <c r="AN228" s="12"/>
      <c r="AO228" s="12"/>
      <c r="AP228" s="12"/>
      <c r="AQ228" s="12"/>
      <c r="AR228" s="12"/>
      <c r="AS228" s="12"/>
      <c r="AT228" s="12"/>
      <c r="AU228" s="12"/>
      <c r="AV228" s="12"/>
      <c r="AW228" s="12"/>
      <c r="AX228" s="12"/>
      <c r="AY228" s="12"/>
      <c r="AZ228" s="12"/>
      <c r="BA228" s="12"/>
      <c r="BB228" s="12"/>
      <c r="BC228" s="12"/>
      <c r="BD228" s="12"/>
      <c r="BE228" s="12"/>
      <c r="BF228" s="12"/>
      <c r="BG228" s="12"/>
      <c r="BH228" s="12"/>
      <c r="BI228" s="12"/>
      <c r="BJ228" s="12"/>
      <c r="BK228" s="12"/>
      <c r="BL228" s="12"/>
      <c r="BM228" s="12"/>
      <c r="BN228" s="12"/>
      <c r="BO228" s="12"/>
    </row>
    <row r="229" spans="1:67">
      <c r="A229" s="85"/>
      <c r="B229" s="78"/>
      <c r="C229" s="79"/>
      <c r="D229" s="79"/>
      <c r="E229" s="79"/>
      <c r="F229" s="79"/>
      <c r="G229" s="80"/>
      <c r="H229" s="81"/>
      <c r="I229" s="81"/>
      <c r="J229" s="82"/>
      <c r="K229" s="12"/>
      <c r="L229" s="12"/>
      <c r="M229" s="12"/>
      <c r="N229" s="12"/>
      <c r="O229" s="12"/>
      <c r="Q229" s="12"/>
      <c r="R229" s="12"/>
      <c r="S229" s="12"/>
      <c r="T229" s="12"/>
      <c r="U229" s="12"/>
      <c r="V229" s="12"/>
      <c r="W229" s="12"/>
      <c r="X229" s="12"/>
      <c r="Y229" s="12"/>
      <c r="Z229" s="12"/>
      <c r="AA229" s="12"/>
      <c r="AB229" s="12"/>
      <c r="AC229" s="12"/>
      <c r="AD229" s="12"/>
      <c r="AE229" s="12"/>
      <c r="AF229" s="12"/>
      <c r="AG229" s="12"/>
      <c r="AH229" s="12"/>
      <c r="AI229" s="12"/>
      <c r="AJ229" s="12"/>
      <c r="AK229" s="12"/>
      <c r="AL229" s="12"/>
      <c r="AM229" s="12"/>
      <c r="AN229" s="12"/>
      <c r="AO229" s="12"/>
      <c r="AP229" s="12"/>
      <c r="AQ229" s="12"/>
      <c r="AR229" s="12"/>
      <c r="AS229" s="12"/>
      <c r="AT229" s="12"/>
      <c r="AU229" s="12"/>
      <c r="AV229" s="12"/>
      <c r="AW229" s="12"/>
      <c r="AX229" s="12"/>
      <c r="AY229" s="12"/>
      <c r="AZ229" s="12"/>
      <c r="BA229" s="12"/>
      <c r="BB229" s="12"/>
      <c r="BC229" s="12"/>
      <c r="BD229" s="12"/>
      <c r="BE229" s="12"/>
      <c r="BF229" s="12"/>
      <c r="BG229" s="12"/>
      <c r="BH229" s="12"/>
      <c r="BI229" s="12"/>
      <c r="BJ229" s="12"/>
      <c r="BK229" s="12"/>
      <c r="BL229" s="12"/>
      <c r="BM229" s="12"/>
      <c r="BN229" s="12"/>
      <c r="BO229" s="12"/>
    </row>
    <row r="230" spans="1:67">
      <c r="A230" s="85"/>
      <c r="B230" s="78"/>
      <c r="C230" s="79"/>
      <c r="D230" s="79"/>
      <c r="E230" s="79"/>
      <c r="F230" s="79"/>
      <c r="G230" s="80"/>
      <c r="H230" s="81"/>
      <c r="I230" s="81"/>
      <c r="J230" s="82"/>
      <c r="K230" s="12"/>
      <c r="L230" s="12"/>
      <c r="M230" s="12"/>
      <c r="N230" s="12"/>
      <c r="O230" s="12"/>
      <c r="Q230" s="12"/>
      <c r="R230" s="12"/>
      <c r="S230" s="12"/>
      <c r="T230" s="12"/>
      <c r="U230" s="12"/>
      <c r="V230" s="12"/>
      <c r="W230" s="12"/>
      <c r="X230" s="12"/>
      <c r="Y230" s="12"/>
      <c r="Z230" s="12"/>
      <c r="AA230" s="12"/>
      <c r="AB230" s="12"/>
      <c r="AC230" s="12"/>
      <c r="AD230" s="12"/>
      <c r="AE230" s="12"/>
      <c r="AF230" s="12"/>
      <c r="AG230" s="12"/>
      <c r="AH230" s="12"/>
      <c r="AI230" s="12"/>
      <c r="AJ230" s="12"/>
      <c r="AK230" s="12"/>
      <c r="AL230" s="12"/>
      <c r="AM230" s="12"/>
      <c r="AN230" s="12"/>
      <c r="AO230" s="12"/>
      <c r="AP230" s="12"/>
      <c r="AQ230" s="12"/>
      <c r="AR230" s="12"/>
      <c r="AS230" s="12"/>
      <c r="AT230" s="12"/>
      <c r="AU230" s="12"/>
      <c r="AV230" s="12"/>
      <c r="AW230" s="12"/>
      <c r="AX230" s="12"/>
      <c r="AY230" s="12"/>
      <c r="AZ230" s="12"/>
      <c r="BA230" s="12"/>
      <c r="BB230" s="12"/>
      <c r="BC230" s="12"/>
      <c r="BD230" s="12"/>
      <c r="BE230" s="12"/>
      <c r="BF230" s="12"/>
      <c r="BG230" s="12"/>
      <c r="BH230" s="12"/>
      <c r="BI230" s="12"/>
      <c r="BJ230" s="12"/>
      <c r="BK230" s="12"/>
      <c r="BL230" s="12"/>
      <c r="BM230" s="12"/>
      <c r="BN230" s="12"/>
      <c r="BO230" s="12"/>
    </row>
    <row r="231" spans="1:67">
      <c r="A231" s="85"/>
      <c r="B231" s="78"/>
      <c r="C231" s="79"/>
      <c r="D231" s="79"/>
      <c r="E231" s="79"/>
      <c r="F231" s="79"/>
      <c r="G231" s="80"/>
      <c r="H231" s="81"/>
      <c r="I231" s="81"/>
      <c r="J231" s="82"/>
      <c r="K231" s="12"/>
      <c r="L231" s="12"/>
      <c r="M231" s="12"/>
      <c r="N231" s="12"/>
      <c r="O231" s="12"/>
      <c r="Q231" s="12"/>
      <c r="R231" s="12"/>
      <c r="S231" s="12"/>
      <c r="T231" s="12"/>
      <c r="U231" s="12"/>
      <c r="V231" s="12"/>
      <c r="W231" s="12"/>
      <c r="X231" s="12"/>
      <c r="Y231" s="12"/>
      <c r="Z231" s="12"/>
      <c r="AA231" s="12"/>
      <c r="AB231" s="12"/>
      <c r="AC231" s="12"/>
      <c r="AD231" s="12"/>
      <c r="AE231" s="12"/>
      <c r="AF231" s="12"/>
      <c r="AG231" s="12"/>
      <c r="AH231" s="12"/>
      <c r="AI231" s="12"/>
      <c r="AJ231" s="12"/>
      <c r="AK231" s="12"/>
      <c r="AL231" s="12"/>
      <c r="AM231" s="12"/>
      <c r="AN231" s="12"/>
      <c r="AO231" s="12"/>
      <c r="AP231" s="12"/>
      <c r="AQ231" s="12"/>
      <c r="AR231" s="12"/>
      <c r="AS231" s="12"/>
      <c r="AT231" s="12"/>
      <c r="AU231" s="12"/>
      <c r="AV231" s="12"/>
      <c r="AW231" s="12"/>
      <c r="AX231" s="12"/>
      <c r="AY231" s="12"/>
      <c r="AZ231" s="12"/>
      <c r="BA231" s="12"/>
      <c r="BB231" s="12"/>
      <c r="BC231" s="12"/>
      <c r="BD231" s="12"/>
      <c r="BE231" s="12"/>
      <c r="BF231" s="12"/>
      <c r="BG231" s="12"/>
      <c r="BH231" s="12"/>
      <c r="BI231" s="12"/>
      <c r="BJ231" s="12"/>
      <c r="BK231" s="12"/>
      <c r="BL231" s="12"/>
      <c r="BM231" s="12"/>
      <c r="BN231" s="12"/>
      <c r="BO231" s="12"/>
    </row>
    <row r="232" spans="1:67">
      <c r="A232" s="85"/>
      <c r="B232" s="78"/>
      <c r="C232" s="79"/>
      <c r="D232" s="79"/>
      <c r="E232" s="79"/>
      <c r="F232" s="79"/>
      <c r="G232" s="80"/>
      <c r="H232" s="81"/>
      <c r="I232" s="81"/>
      <c r="J232" s="82"/>
      <c r="K232" s="12"/>
      <c r="L232" s="12"/>
      <c r="M232" s="12"/>
      <c r="N232" s="12"/>
      <c r="O232" s="12"/>
      <c r="Q232" s="12"/>
      <c r="R232" s="12"/>
      <c r="S232" s="12"/>
      <c r="T232" s="12"/>
      <c r="U232" s="12"/>
      <c r="W232" s="12"/>
      <c r="X232" s="12"/>
      <c r="Y232" s="12"/>
      <c r="Z232" s="12"/>
      <c r="AA232" s="12"/>
      <c r="AB232" s="12"/>
      <c r="AC232" s="12"/>
      <c r="AD232" s="12"/>
      <c r="AE232" s="12"/>
      <c r="AF232" s="12"/>
      <c r="AG232" s="12"/>
      <c r="AH232" s="12"/>
      <c r="AI232" s="12"/>
      <c r="AJ232" s="12"/>
      <c r="AK232" s="12"/>
      <c r="AL232" s="12"/>
      <c r="AM232" s="12"/>
      <c r="AN232" s="12"/>
      <c r="AO232" s="12"/>
      <c r="AP232" s="12"/>
      <c r="AQ232" s="12"/>
      <c r="AR232" s="12"/>
      <c r="AS232" s="12"/>
      <c r="AT232" s="12"/>
      <c r="AU232" s="12"/>
      <c r="AV232" s="12"/>
      <c r="AW232" s="12"/>
      <c r="AX232" s="12"/>
      <c r="AY232" s="12"/>
      <c r="AZ232" s="12"/>
      <c r="BA232" s="12"/>
      <c r="BB232" s="12"/>
      <c r="BC232" s="12"/>
      <c r="BD232" s="12"/>
      <c r="BE232" s="12"/>
      <c r="BF232" s="12"/>
      <c r="BG232" s="12"/>
      <c r="BH232" s="12"/>
      <c r="BI232" s="12"/>
      <c r="BJ232" s="12"/>
      <c r="BK232" s="12"/>
      <c r="BL232" s="12"/>
      <c r="BM232" s="12"/>
      <c r="BN232" s="12"/>
      <c r="BO232" s="12"/>
    </row>
    <row r="233" spans="1:67">
      <c r="A233" s="85"/>
      <c r="B233" s="78"/>
      <c r="C233" s="79"/>
      <c r="D233" s="79"/>
      <c r="E233" s="79"/>
      <c r="F233" s="79"/>
      <c r="G233" s="80"/>
      <c r="H233" s="81"/>
      <c r="I233" s="81"/>
      <c r="J233" s="82"/>
      <c r="K233" s="12"/>
      <c r="L233" s="12"/>
      <c r="M233" s="12"/>
      <c r="N233" s="12"/>
      <c r="O233" s="12"/>
      <c r="Q233" s="12"/>
      <c r="R233" s="12"/>
      <c r="S233" s="12"/>
      <c r="T233" s="12"/>
      <c r="U233" s="12"/>
    </row>
    <row r="234" spans="1:67">
      <c r="A234" s="85"/>
      <c r="B234" s="78"/>
      <c r="C234" s="79"/>
      <c r="D234" s="79"/>
      <c r="E234" s="79"/>
      <c r="F234" s="79"/>
      <c r="G234" s="80"/>
      <c r="H234" s="81"/>
      <c r="I234" s="81"/>
      <c r="J234" s="82"/>
      <c r="K234" s="12"/>
      <c r="L234" s="12"/>
      <c r="M234" s="12"/>
      <c r="N234" s="12"/>
      <c r="O234" s="12"/>
      <c r="Q234" s="12"/>
      <c r="R234" s="12"/>
      <c r="S234" s="12"/>
      <c r="T234" s="12"/>
      <c r="U234" s="12"/>
    </row>
    <row r="235" spans="1:67">
      <c r="A235" s="85"/>
      <c r="B235" s="78"/>
      <c r="C235" s="79"/>
      <c r="D235" s="79"/>
      <c r="E235" s="79"/>
      <c r="F235" s="79"/>
      <c r="G235" s="80"/>
      <c r="H235" s="81"/>
      <c r="I235" s="81"/>
      <c r="J235" s="82"/>
      <c r="K235" s="12"/>
      <c r="L235" s="12"/>
      <c r="M235" s="12"/>
      <c r="N235" s="12"/>
      <c r="O235" s="12"/>
      <c r="Q235" s="12"/>
      <c r="R235" s="12"/>
      <c r="S235" s="12"/>
      <c r="T235" s="12"/>
      <c r="U235" s="12"/>
    </row>
    <row r="236" spans="1:67">
      <c r="A236" s="85"/>
      <c r="B236" s="78"/>
      <c r="C236" s="79"/>
      <c r="D236" s="79"/>
      <c r="E236" s="79"/>
      <c r="F236" s="79"/>
      <c r="G236" s="80"/>
      <c r="H236" s="81"/>
      <c r="I236" s="81"/>
      <c r="J236" s="82"/>
      <c r="K236" s="12"/>
      <c r="L236" s="12"/>
      <c r="M236" s="12"/>
      <c r="N236" s="12"/>
      <c r="O236" s="12"/>
      <c r="Q236" s="12"/>
      <c r="R236" s="12"/>
      <c r="S236" s="12"/>
      <c r="T236" s="12"/>
      <c r="U236" s="12"/>
    </row>
    <row r="237" spans="1:67">
      <c r="A237" s="85"/>
      <c r="B237" s="78"/>
      <c r="C237" s="79"/>
      <c r="D237" s="79"/>
      <c r="E237" s="79"/>
      <c r="F237" s="79"/>
      <c r="G237" s="80"/>
      <c r="H237" s="81"/>
      <c r="I237" s="81"/>
      <c r="J237" s="82"/>
      <c r="K237" s="12"/>
      <c r="L237" s="12"/>
      <c r="M237" s="12"/>
      <c r="N237" s="12"/>
      <c r="O237" s="12"/>
      <c r="Q237" s="12"/>
      <c r="R237" s="12"/>
      <c r="S237" s="12"/>
      <c r="T237" s="12"/>
      <c r="U237" s="12"/>
    </row>
    <row r="238" spans="1:67">
      <c r="A238" s="85"/>
      <c r="B238" s="78"/>
      <c r="C238" s="79"/>
      <c r="D238" s="79"/>
      <c r="E238" s="79"/>
      <c r="F238" s="79"/>
      <c r="G238" s="80"/>
      <c r="H238" s="81"/>
      <c r="I238" s="81"/>
      <c r="J238" s="82"/>
      <c r="K238" s="12"/>
      <c r="L238" s="12"/>
      <c r="M238" s="12"/>
      <c r="N238" s="12"/>
      <c r="O238" s="12"/>
      <c r="Q238" s="12"/>
      <c r="R238" s="12"/>
      <c r="S238" s="12"/>
      <c r="T238" s="12"/>
      <c r="U238" s="12"/>
    </row>
    <row r="239" spans="1:67">
      <c r="A239" s="85"/>
      <c r="B239" s="78"/>
      <c r="C239" s="79"/>
      <c r="D239" s="79"/>
      <c r="E239" s="79"/>
      <c r="F239" s="79"/>
      <c r="G239" s="80"/>
      <c r="H239" s="81"/>
      <c r="I239" s="81"/>
      <c r="J239" s="82"/>
      <c r="K239" s="12"/>
      <c r="L239" s="12"/>
      <c r="M239" s="12"/>
      <c r="N239" s="12"/>
      <c r="O239" s="12"/>
      <c r="Q239" s="12"/>
      <c r="R239" s="12"/>
      <c r="S239" s="12"/>
      <c r="T239" s="12"/>
      <c r="U239" s="12"/>
    </row>
    <row r="240" spans="1:67">
      <c r="A240" s="85"/>
      <c r="B240" s="78"/>
      <c r="C240" s="79"/>
      <c r="D240" s="79"/>
      <c r="E240" s="79"/>
      <c r="F240" s="79"/>
      <c r="G240" s="80"/>
      <c r="H240" s="81"/>
      <c r="I240" s="81"/>
      <c r="J240" s="82"/>
      <c r="K240" s="12"/>
      <c r="L240" s="12"/>
      <c r="M240" s="12"/>
      <c r="N240" s="12"/>
      <c r="O240" s="12"/>
      <c r="Q240" s="12"/>
      <c r="R240" s="12"/>
      <c r="S240" s="12"/>
      <c r="T240" s="12"/>
      <c r="U240" s="12"/>
    </row>
    <row r="241" spans="1:21">
      <c r="A241" s="85"/>
      <c r="B241" s="78"/>
      <c r="C241" s="79"/>
      <c r="D241" s="79"/>
      <c r="E241" s="79"/>
      <c r="F241" s="79"/>
      <c r="G241" s="80"/>
      <c r="H241" s="81"/>
      <c r="I241" s="81"/>
      <c r="J241" s="82"/>
      <c r="K241" s="12"/>
      <c r="L241" s="12"/>
      <c r="M241" s="12"/>
      <c r="N241" s="12"/>
      <c r="O241" s="12"/>
      <c r="Q241" s="12"/>
      <c r="R241" s="12"/>
      <c r="S241" s="12"/>
      <c r="T241" s="12"/>
      <c r="U241" s="12"/>
    </row>
    <row r="242" spans="1:21">
      <c r="A242" s="85"/>
      <c r="B242" s="78"/>
      <c r="C242" s="79"/>
      <c r="D242" s="79"/>
      <c r="E242" s="79"/>
      <c r="F242" s="79"/>
      <c r="G242" s="80"/>
      <c r="H242" s="81"/>
      <c r="I242" s="81"/>
      <c r="J242" s="82"/>
      <c r="K242" s="12"/>
      <c r="L242" s="12"/>
      <c r="M242" s="12"/>
      <c r="N242" s="12"/>
      <c r="O242" s="12"/>
      <c r="Q242" s="12"/>
      <c r="R242" s="12"/>
      <c r="S242" s="12"/>
      <c r="T242" s="12"/>
      <c r="U242" s="12"/>
    </row>
    <row r="243" spans="1:21">
      <c r="A243" s="85"/>
      <c r="B243" s="78"/>
      <c r="C243" s="79"/>
      <c r="D243" s="79"/>
      <c r="E243" s="79"/>
      <c r="F243" s="79"/>
      <c r="G243" s="80"/>
      <c r="H243" s="81"/>
      <c r="I243" s="81"/>
      <c r="J243" s="82"/>
      <c r="K243" s="12"/>
      <c r="L243" s="12"/>
      <c r="M243" s="12"/>
      <c r="N243" s="12"/>
      <c r="O243" s="12"/>
      <c r="Q243" s="12"/>
      <c r="R243" s="12"/>
      <c r="S243" s="12"/>
      <c r="T243" s="12"/>
      <c r="U243" s="12"/>
    </row>
    <row r="244" spans="1:21">
      <c r="A244" s="85"/>
      <c r="B244" s="78"/>
      <c r="C244" s="79"/>
      <c r="D244" s="79"/>
      <c r="E244" s="79"/>
      <c r="F244" s="79"/>
      <c r="G244" s="80"/>
      <c r="H244" s="81"/>
      <c r="I244" s="81"/>
      <c r="J244" s="82"/>
      <c r="K244" s="12"/>
      <c r="L244" s="12"/>
      <c r="M244" s="12"/>
      <c r="N244" s="12"/>
      <c r="O244" s="12"/>
      <c r="Q244" s="12"/>
      <c r="R244" s="12"/>
      <c r="S244" s="12"/>
      <c r="T244" s="12"/>
      <c r="U244" s="12"/>
    </row>
    <row r="245" spans="1:21">
      <c r="A245" s="85"/>
      <c r="B245" s="78"/>
      <c r="C245" s="79"/>
      <c r="D245" s="79"/>
      <c r="E245" s="79"/>
      <c r="F245" s="79"/>
      <c r="G245" s="80"/>
      <c r="H245" s="81"/>
      <c r="I245" s="81"/>
      <c r="J245" s="82"/>
      <c r="K245" s="12"/>
      <c r="L245" s="12"/>
      <c r="M245" s="12"/>
      <c r="N245" s="12"/>
      <c r="O245" s="12"/>
      <c r="Q245" s="12"/>
      <c r="R245" s="12"/>
      <c r="S245" s="12"/>
      <c r="T245" s="12"/>
      <c r="U245" s="12"/>
    </row>
    <row r="246" spans="1:21">
      <c r="A246" s="85"/>
      <c r="B246" s="78"/>
      <c r="C246" s="79"/>
      <c r="D246" s="79"/>
      <c r="E246" s="79"/>
      <c r="F246" s="79"/>
      <c r="G246" s="80"/>
      <c r="H246" s="81"/>
      <c r="I246" s="81"/>
      <c r="J246" s="82"/>
      <c r="K246" s="12"/>
      <c r="L246" s="12"/>
      <c r="M246" s="12"/>
      <c r="N246" s="12"/>
      <c r="O246" s="12"/>
      <c r="Q246" s="12"/>
      <c r="R246" s="12"/>
      <c r="S246" s="12"/>
      <c r="T246" s="12"/>
      <c r="U246" s="12"/>
    </row>
    <row r="247" spans="1:21">
      <c r="A247" s="85"/>
      <c r="B247" s="78"/>
      <c r="C247" s="79"/>
      <c r="D247" s="79"/>
      <c r="E247" s="79"/>
      <c r="F247" s="79"/>
      <c r="G247" s="80"/>
      <c r="H247" s="81"/>
      <c r="I247" s="81"/>
      <c r="J247" s="82"/>
      <c r="K247" s="12"/>
      <c r="L247" s="12"/>
      <c r="M247" s="12"/>
      <c r="N247" s="12"/>
      <c r="O247" s="12"/>
      <c r="Q247" s="12"/>
      <c r="R247" s="12"/>
      <c r="S247" s="12"/>
      <c r="T247" s="12"/>
      <c r="U247" s="12"/>
    </row>
    <row r="248" spans="1:21">
      <c r="A248" s="85"/>
      <c r="B248" s="78"/>
      <c r="C248" s="79"/>
      <c r="D248" s="79"/>
      <c r="E248" s="79"/>
      <c r="F248" s="79"/>
      <c r="G248" s="80"/>
      <c r="H248" s="81"/>
      <c r="I248" s="81"/>
      <c r="J248" s="82"/>
      <c r="K248" s="12"/>
      <c r="L248" s="12"/>
      <c r="M248" s="12"/>
      <c r="N248" s="12"/>
      <c r="O248" s="12"/>
      <c r="Q248" s="12"/>
      <c r="R248" s="12"/>
      <c r="S248" s="12"/>
      <c r="T248" s="12"/>
      <c r="U248" s="12"/>
    </row>
    <row r="249" spans="1:21">
      <c r="A249" s="85"/>
      <c r="B249" s="78"/>
      <c r="C249" s="79"/>
      <c r="D249" s="79"/>
      <c r="E249" s="79"/>
      <c r="F249" s="79"/>
      <c r="G249" s="80"/>
      <c r="H249" s="81"/>
      <c r="I249" s="81"/>
      <c r="J249" s="82"/>
      <c r="K249" s="12"/>
      <c r="L249" s="12"/>
      <c r="M249" s="12"/>
      <c r="N249" s="12"/>
      <c r="O249" s="12"/>
      <c r="Q249" s="12"/>
      <c r="R249" s="12"/>
      <c r="S249" s="12"/>
      <c r="T249" s="12"/>
      <c r="U249" s="12"/>
    </row>
    <row r="250" spans="1:21">
      <c r="A250" s="85"/>
      <c r="B250" s="78"/>
      <c r="C250" s="79"/>
      <c r="D250" s="79"/>
      <c r="E250" s="79"/>
      <c r="F250" s="79"/>
      <c r="G250" s="80"/>
      <c r="H250" s="81"/>
      <c r="I250" s="81"/>
      <c r="J250" s="82"/>
      <c r="K250" s="12"/>
      <c r="L250" s="12"/>
      <c r="M250" s="12"/>
      <c r="N250" s="12"/>
      <c r="O250" s="12"/>
      <c r="Q250" s="12"/>
      <c r="R250" s="12"/>
      <c r="S250" s="12"/>
      <c r="T250" s="12"/>
      <c r="U250" s="12"/>
    </row>
    <row r="251" spans="1:21">
      <c r="A251" s="85"/>
      <c r="B251" s="78"/>
      <c r="C251" s="79"/>
      <c r="D251" s="79"/>
      <c r="E251" s="79"/>
      <c r="F251" s="79"/>
      <c r="G251" s="80"/>
      <c r="H251" s="81"/>
      <c r="I251" s="81"/>
      <c r="J251" s="82"/>
      <c r="K251" s="12"/>
      <c r="L251" s="12"/>
      <c r="M251" s="12"/>
      <c r="N251" s="12"/>
      <c r="O251" s="12"/>
      <c r="Q251" s="12"/>
      <c r="R251" s="12"/>
      <c r="S251" s="12"/>
      <c r="T251" s="12"/>
      <c r="U251" s="12"/>
    </row>
    <row r="252" spans="1:21">
      <c r="A252" s="85"/>
      <c r="B252" s="78"/>
      <c r="C252" s="79"/>
      <c r="D252" s="79"/>
      <c r="E252" s="79"/>
      <c r="F252" s="79"/>
      <c r="G252" s="80"/>
      <c r="H252" s="81"/>
      <c r="I252" s="81"/>
      <c r="J252" s="82"/>
      <c r="K252" s="12"/>
      <c r="L252" s="12"/>
      <c r="M252" s="12"/>
      <c r="N252" s="12"/>
      <c r="O252" s="12"/>
      <c r="Q252" s="12"/>
      <c r="R252" s="12"/>
      <c r="S252" s="12"/>
      <c r="T252" s="12"/>
      <c r="U252" s="12"/>
    </row>
    <row r="253" spans="1:21">
      <c r="A253" s="85"/>
      <c r="B253" s="78"/>
      <c r="C253" s="79"/>
      <c r="D253" s="79"/>
      <c r="E253" s="79"/>
      <c r="F253" s="79"/>
      <c r="G253" s="80"/>
      <c r="H253" s="81"/>
      <c r="I253" s="81"/>
      <c r="J253" s="82"/>
      <c r="K253" s="12"/>
      <c r="L253" s="12"/>
      <c r="M253" s="12"/>
      <c r="N253" s="12"/>
      <c r="O253" s="12"/>
      <c r="Q253" s="12"/>
      <c r="R253" s="12"/>
      <c r="S253" s="12"/>
      <c r="T253" s="12"/>
      <c r="U253" s="12"/>
    </row>
    <row r="254" spans="1:21">
      <c r="A254" s="85"/>
      <c r="B254" s="78"/>
      <c r="C254" s="79"/>
      <c r="D254" s="79"/>
      <c r="E254" s="79"/>
      <c r="F254" s="79"/>
      <c r="G254" s="80"/>
      <c r="H254" s="81"/>
      <c r="I254" s="81"/>
      <c r="J254" s="82"/>
      <c r="K254" s="12"/>
      <c r="L254" s="12"/>
      <c r="M254" s="12"/>
      <c r="N254" s="12"/>
      <c r="O254" s="12"/>
      <c r="Q254" s="12"/>
      <c r="R254" s="12"/>
      <c r="S254" s="12"/>
      <c r="T254" s="12"/>
      <c r="U254" s="12"/>
    </row>
    <row r="255" spans="1:21">
      <c r="A255" s="85"/>
      <c r="B255" s="78"/>
      <c r="C255" s="79"/>
      <c r="D255" s="79"/>
      <c r="E255" s="79"/>
      <c r="F255" s="79"/>
      <c r="G255" s="80"/>
      <c r="H255" s="81"/>
      <c r="I255" s="81"/>
      <c r="J255" s="82"/>
      <c r="K255" s="12"/>
      <c r="L255" s="12"/>
      <c r="M255" s="12"/>
      <c r="N255" s="12"/>
      <c r="O255" s="12"/>
      <c r="Q255" s="12"/>
      <c r="R255" s="12"/>
      <c r="S255" s="12"/>
      <c r="T255" s="12"/>
      <c r="U255" s="12"/>
    </row>
    <row r="256" spans="1:21">
      <c r="A256" s="85"/>
      <c r="B256" s="78"/>
      <c r="C256" s="79"/>
      <c r="D256" s="79"/>
      <c r="E256" s="79"/>
      <c r="F256" s="79"/>
      <c r="G256" s="80"/>
      <c r="H256" s="81"/>
      <c r="I256" s="81"/>
      <c r="J256" s="82"/>
      <c r="K256" s="12"/>
      <c r="L256" s="12"/>
      <c r="M256" s="12"/>
      <c r="N256" s="12"/>
      <c r="O256" s="12"/>
      <c r="Q256" s="12"/>
      <c r="R256" s="12"/>
      <c r="S256" s="12"/>
      <c r="T256" s="12"/>
      <c r="U256" s="12"/>
    </row>
    <row r="257" spans="1:21">
      <c r="A257" s="85"/>
      <c r="B257" s="78"/>
      <c r="C257" s="79"/>
      <c r="D257" s="79"/>
      <c r="E257" s="79"/>
      <c r="F257" s="79"/>
      <c r="G257" s="80"/>
      <c r="H257" s="81"/>
      <c r="I257" s="81"/>
      <c r="J257" s="82"/>
      <c r="K257" s="12"/>
      <c r="L257" s="12"/>
      <c r="M257" s="12"/>
      <c r="N257" s="12"/>
      <c r="O257" s="12"/>
      <c r="Q257" s="12"/>
      <c r="R257" s="12"/>
      <c r="S257" s="12"/>
      <c r="T257" s="12"/>
      <c r="U257" s="12"/>
    </row>
    <row r="258" spans="1:21">
      <c r="A258" s="85"/>
      <c r="B258" s="78"/>
      <c r="C258" s="79"/>
      <c r="D258" s="79"/>
      <c r="E258" s="79"/>
      <c r="F258" s="79"/>
      <c r="G258" s="80"/>
      <c r="H258" s="81"/>
      <c r="I258" s="81"/>
      <c r="J258" s="82"/>
      <c r="K258" s="12"/>
      <c r="L258" s="12"/>
      <c r="M258" s="12"/>
      <c r="N258" s="12"/>
      <c r="O258" s="12"/>
      <c r="Q258" s="12"/>
      <c r="R258" s="12"/>
      <c r="S258" s="12"/>
      <c r="T258" s="12"/>
      <c r="U258" s="12"/>
    </row>
    <row r="259" spans="1:21">
      <c r="A259" s="85"/>
      <c r="B259" s="78"/>
      <c r="C259" s="79"/>
      <c r="D259" s="79"/>
      <c r="E259" s="79"/>
      <c r="F259" s="79"/>
      <c r="G259" s="80"/>
      <c r="H259" s="81"/>
      <c r="I259" s="81"/>
      <c r="J259" s="82"/>
      <c r="K259" s="12"/>
      <c r="L259" s="12"/>
      <c r="M259" s="12"/>
      <c r="N259" s="12"/>
      <c r="O259" s="12"/>
      <c r="Q259" s="12"/>
      <c r="R259" s="12"/>
      <c r="S259" s="12"/>
      <c r="T259" s="12"/>
      <c r="U259" s="12"/>
    </row>
    <row r="260" spans="1:21">
      <c r="A260" s="85"/>
      <c r="B260" s="78"/>
      <c r="C260" s="79"/>
      <c r="D260" s="79"/>
      <c r="E260" s="79"/>
      <c r="F260" s="79"/>
      <c r="G260" s="80"/>
      <c r="H260" s="81"/>
      <c r="I260" s="81"/>
      <c r="J260" s="82"/>
      <c r="K260" s="12"/>
      <c r="L260" s="12"/>
      <c r="M260" s="12"/>
      <c r="N260" s="12"/>
      <c r="O260" s="12"/>
      <c r="Q260" s="12"/>
      <c r="R260" s="12"/>
      <c r="S260" s="12"/>
      <c r="T260" s="12"/>
      <c r="U260" s="12"/>
    </row>
    <row r="261" spans="1:21">
      <c r="A261" s="85"/>
      <c r="B261" s="78"/>
      <c r="C261" s="79"/>
      <c r="D261" s="79"/>
      <c r="E261" s="79"/>
      <c r="F261" s="79"/>
      <c r="G261" s="80"/>
      <c r="H261" s="81"/>
      <c r="I261" s="81"/>
      <c r="J261" s="82"/>
      <c r="K261" s="12"/>
      <c r="L261" s="12"/>
      <c r="M261" s="12"/>
      <c r="N261" s="12"/>
      <c r="O261" s="12"/>
      <c r="Q261" s="12"/>
      <c r="R261" s="12"/>
      <c r="S261" s="12"/>
      <c r="T261" s="12"/>
      <c r="U261" s="12"/>
    </row>
    <row r="262" spans="1:21">
      <c r="A262" s="85"/>
      <c r="B262" s="78"/>
      <c r="C262" s="79"/>
      <c r="D262" s="79"/>
      <c r="E262" s="79"/>
      <c r="F262" s="79"/>
      <c r="G262" s="80"/>
      <c r="H262" s="81"/>
      <c r="I262" s="81"/>
      <c r="J262" s="82"/>
      <c r="K262" s="12"/>
      <c r="L262" s="12"/>
      <c r="M262" s="12"/>
      <c r="N262" s="12"/>
      <c r="O262" s="12"/>
      <c r="Q262" s="12"/>
      <c r="R262" s="12"/>
      <c r="S262" s="12"/>
      <c r="T262" s="12"/>
      <c r="U262" s="12"/>
    </row>
    <row r="263" spans="1:21">
      <c r="A263" s="85"/>
      <c r="B263" s="78"/>
      <c r="C263" s="79"/>
      <c r="D263" s="79"/>
      <c r="E263" s="79"/>
      <c r="F263" s="79"/>
      <c r="G263" s="80"/>
      <c r="H263" s="81"/>
      <c r="I263" s="81"/>
      <c r="J263" s="82"/>
      <c r="K263" s="12"/>
      <c r="L263" s="12"/>
      <c r="M263" s="12"/>
      <c r="N263" s="12"/>
      <c r="O263" s="12"/>
      <c r="Q263" s="12"/>
      <c r="R263" s="12"/>
      <c r="S263" s="12"/>
      <c r="T263" s="12"/>
      <c r="U263" s="12"/>
    </row>
    <row r="264" spans="1:21">
      <c r="A264" s="85"/>
      <c r="B264" s="78"/>
      <c r="C264" s="79"/>
      <c r="D264" s="79"/>
      <c r="E264" s="79"/>
      <c r="F264" s="79"/>
      <c r="G264" s="80"/>
      <c r="H264" s="81"/>
      <c r="I264" s="81"/>
      <c r="J264" s="82"/>
      <c r="K264" s="12"/>
      <c r="L264" s="12"/>
      <c r="M264" s="12"/>
      <c r="N264" s="12"/>
      <c r="O264" s="12"/>
      <c r="Q264" s="12"/>
      <c r="R264" s="12"/>
      <c r="S264" s="12"/>
      <c r="T264" s="12"/>
      <c r="U264" s="12"/>
    </row>
    <row r="265" spans="1:21">
      <c r="A265" s="85"/>
      <c r="B265" s="78"/>
      <c r="C265" s="79"/>
      <c r="D265" s="79"/>
      <c r="E265" s="79"/>
      <c r="F265" s="79"/>
      <c r="G265" s="80"/>
      <c r="H265" s="81"/>
      <c r="I265" s="81"/>
      <c r="J265" s="82"/>
      <c r="K265" s="12"/>
      <c r="L265" s="12"/>
      <c r="M265" s="12"/>
      <c r="N265" s="12"/>
      <c r="O265" s="12"/>
      <c r="Q265" s="12"/>
      <c r="R265" s="12"/>
      <c r="S265" s="12"/>
      <c r="T265" s="12"/>
      <c r="U265" s="12"/>
    </row>
    <row r="266" spans="1:21">
      <c r="A266" s="85"/>
      <c r="B266" s="78"/>
      <c r="C266" s="79"/>
      <c r="D266" s="79"/>
      <c r="E266" s="79"/>
      <c r="F266" s="79"/>
      <c r="G266" s="80"/>
      <c r="H266" s="81"/>
      <c r="I266" s="81"/>
      <c r="J266" s="82"/>
      <c r="K266" s="12"/>
      <c r="L266" s="12"/>
      <c r="M266" s="12"/>
      <c r="N266" s="12"/>
      <c r="O266" s="12"/>
      <c r="Q266" s="12"/>
      <c r="R266" s="12"/>
      <c r="S266" s="12"/>
      <c r="T266" s="12"/>
      <c r="U266" s="12"/>
    </row>
    <row r="267" spans="1:21">
      <c r="A267" s="85"/>
      <c r="B267" s="78"/>
      <c r="C267" s="79"/>
      <c r="D267" s="79"/>
      <c r="E267" s="79"/>
      <c r="F267" s="79"/>
      <c r="G267" s="80"/>
      <c r="H267" s="81"/>
      <c r="I267" s="81"/>
      <c r="J267" s="82"/>
      <c r="K267" s="12"/>
      <c r="L267" s="12"/>
      <c r="M267" s="12"/>
      <c r="N267" s="12"/>
      <c r="O267" s="12"/>
      <c r="Q267" s="12"/>
      <c r="R267" s="12"/>
      <c r="S267" s="12"/>
      <c r="T267" s="12"/>
      <c r="U267" s="12"/>
    </row>
    <row r="268" spans="1:21">
      <c r="A268" s="85"/>
      <c r="B268" s="78"/>
      <c r="C268" s="79"/>
      <c r="D268" s="79"/>
      <c r="E268" s="79"/>
      <c r="F268" s="79"/>
      <c r="G268" s="80"/>
      <c r="H268" s="81"/>
      <c r="I268" s="81"/>
      <c r="J268" s="82"/>
      <c r="K268" s="12"/>
      <c r="L268" s="12"/>
      <c r="M268" s="12"/>
      <c r="N268" s="12"/>
      <c r="O268" s="12"/>
      <c r="Q268" s="12"/>
      <c r="R268" s="12"/>
      <c r="S268" s="12"/>
      <c r="T268" s="12"/>
      <c r="U268" s="12"/>
    </row>
    <row r="269" spans="1:21">
      <c r="A269" s="85"/>
      <c r="B269" s="78"/>
      <c r="C269" s="79"/>
      <c r="D269" s="79"/>
      <c r="E269" s="79"/>
      <c r="F269" s="79"/>
      <c r="G269" s="80"/>
      <c r="H269" s="81"/>
      <c r="I269" s="81"/>
      <c r="J269" s="82"/>
      <c r="K269" s="12"/>
      <c r="L269" s="12"/>
      <c r="M269" s="12"/>
      <c r="N269" s="12"/>
      <c r="O269" s="12"/>
      <c r="Q269" s="12"/>
      <c r="R269" s="12"/>
      <c r="S269" s="12"/>
      <c r="T269" s="12"/>
      <c r="U269" s="12"/>
    </row>
    <row r="270" spans="1:21">
      <c r="A270" s="85"/>
      <c r="B270" s="78"/>
      <c r="C270" s="79"/>
      <c r="D270" s="79"/>
      <c r="E270" s="79"/>
      <c r="F270" s="79"/>
      <c r="G270" s="80"/>
      <c r="H270" s="81"/>
      <c r="I270" s="81"/>
      <c r="J270" s="82"/>
      <c r="K270" s="12"/>
      <c r="L270" s="12"/>
      <c r="M270" s="12"/>
      <c r="N270" s="12"/>
      <c r="O270" s="12"/>
      <c r="Q270" s="12"/>
      <c r="R270" s="12"/>
      <c r="S270" s="12"/>
      <c r="T270" s="12"/>
      <c r="U270" s="12"/>
    </row>
    <row r="271" spans="1:21">
      <c r="A271" s="85"/>
      <c r="B271" s="78"/>
      <c r="C271" s="79"/>
      <c r="D271" s="60"/>
      <c r="J271" s="12"/>
      <c r="K271" s="12"/>
      <c r="L271" s="12"/>
      <c r="M271" s="12"/>
      <c r="N271" s="12"/>
      <c r="O271" s="12"/>
      <c r="Q271" s="12"/>
      <c r="R271" s="12"/>
      <c r="S271" s="12"/>
      <c r="T271" s="12"/>
      <c r="U271" s="12"/>
    </row>
    <row r="272" spans="1:21">
      <c r="A272" s="85"/>
      <c r="B272" s="78"/>
      <c r="C272" s="79"/>
      <c r="D272" s="60"/>
      <c r="J272" s="12"/>
      <c r="K272" s="12"/>
      <c r="L272" s="12"/>
      <c r="M272" s="12"/>
      <c r="N272" s="12"/>
      <c r="O272" s="12"/>
      <c r="Q272" s="12"/>
      <c r="R272" s="12"/>
      <c r="S272" s="12"/>
      <c r="T272" s="12"/>
      <c r="U272" s="12"/>
    </row>
    <row r="273" spans="1:21">
      <c r="A273" s="85"/>
      <c r="B273" s="78"/>
      <c r="C273" s="79"/>
      <c r="D273" s="60"/>
      <c r="J273" s="12"/>
      <c r="K273" s="12"/>
      <c r="L273" s="12"/>
      <c r="M273" s="12"/>
      <c r="N273" s="12"/>
      <c r="O273" s="12"/>
      <c r="Q273" s="12"/>
      <c r="R273" s="12"/>
      <c r="S273" s="12"/>
      <c r="T273" s="12"/>
      <c r="U273" s="12"/>
    </row>
    <row r="274" spans="1:21">
      <c r="A274" s="85"/>
      <c r="B274" s="78"/>
      <c r="C274" s="79"/>
      <c r="D274" s="60"/>
      <c r="J274" s="12"/>
      <c r="K274" s="12"/>
      <c r="L274" s="12"/>
      <c r="M274" s="12"/>
      <c r="N274" s="12"/>
      <c r="O274" s="12"/>
      <c r="Q274" s="12"/>
      <c r="R274" s="12"/>
      <c r="S274" s="12"/>
      <c r="T274" s="12"/>
      <c r="U274" s="12"/>
    </row>
    <row r="275" spans="1:21">
      <c r="A275" s="60"/>
      <c r="B275" s="86"/>
      <c r="C275" s="60"/>
      <c r="D275" s="60"/>
      <c r="J275" s="12"/>
      <c r="K275" s="12"/>
      <c r="L275" s="12"/>
      <c r="M275" s="12"/>
      <c r="N275" s="12"/>
      <c r="O275" s="12"/>
      <c r="Q275" s="12"/>
      <c r="R275" s="12"/>
      <c r="S275" s="12"/>
      <c r="T275" s="12"/>
      <c r="U275" s="12"/>
    </row>
    <row r="276" spans="1:21">
      <c r="A276" s="60"/>
      <c r="B276" s="86"/>
      <c r="C276" s="60"/>
      <c r="D276" s="60"/>
      <c r="J276" s="12"/>
      <c r="K276" s="12"/>
      <c r="L276" s="12"/>
      <c r="M276" s="12"/>
      <c r="N276" s="12"/>
      <c r="O276" s="12"/>
      <c r="Q276" s="12"/>
      <c r="R276" s="12"/>
      <c r="S276" s="12"/>
      <c r="T276" s="12"/>
      <c r="U276" s="12"/>
    </row>
    <row r="277" spans="1:21">
      <c r="J277" s="12"/>
      <c r="K277" s="12"/>
      <c r="L277" s="12"/>
      <c r="M277" s="12"/>
      <c r="N277" s="12"/>
      <c r="O277" s="12"/>
      <c r="Q277" s="12"/>
      <c r="R277" s="12"/>
      <c r="S277" s="12"/>
      <c r="T277" s="12"/>
      <c r="U277" s="12"/>
    </row>
    <row r="278" spans="1:21">
      <c r="J278" s="12"/>
      <c r="K278" s="12"/>
      <c r="L278" s="12"/>
      <c r="M278" s="12"/>
      <c r="N278" s="12"/>
      <c r="O278" s="12"/>
      <c r="Q278" s="12"/>
      <c r="R278" s="12"/>
      <c r="S278" s="12"/>
      <c r="T278" s="12"/>
      <c r="U278" s="12"/>
    </row>
    <row r="279" spans="1:21">
      <c r="J279" s="12"/>
      <c r="K279" s="12"/>
      <c r="L279" s="12"/>
      <c r="M279" s="12"/>
      <c r="N279" s="12"/>
      <c r="O279" s="12"/>
      <c r="Q279" s="12"/>
      <c r="R279" s="12"/>
      <c r="S279" s="12"/>
      <c r="T279" s="12"/>
      <c r="U279" s="12"/>
    </row>
    <row r="280" spans="1:21">
      <c r="J280" s="12"/>
      <c r="K280" s="12"/>
      <c r="L280" s="12"/>
      <c r="M280" s="12"/>
      <c r="N280" s="12"/>
      <c r="O280" s="12"/>
      <c r="Q280" s="12"/>
      <c r="R280" s="12"/>
      <c r="S280" s="12"/>
      <c r="T280" s="12"/>
      <c r="U280" s="12"/>
    </row>
    <row r="281" spans="1:21">
      <c r="J281" s="12"/>
      <c r="K281" s="12"/>
      <c r="L281" s="12"/>
      <c r="M281" s="12"/>
      <c r="N281" s="12"/>
      <c r="O281" s="12"/>
      <c r="Q281" s="12"/>
      <c r="R281" s="12"/>
      <c r="S281" s="12"/>
      <c r="T281" s="12"/>
      <c r="U281" s="12"/>
    </row>
    <row r="282" spans="1:21">
      <c r="J282" s="12"/>
      <c r="K282" s="12"/>
      <c r="L282" s="12"/>
      <c r="M282" s="12"/>
      <c r="N282" s="12"/>
      <c r="O282" s="12"/>
      <c r="Q282" s="12"/>
      <c r="R282" s="12"/>
      <c r="S282" s="12"/>
      <c r="T282" s="12"/>
      <c r="U282" s="12"/>
    </row>
    <row r="283" spans="1:21">
      <c r="J283" s="12"/>
      <c r="K283" s="12"/>
      <c r="L283" s="12"/>
      <c r="M283" s="12"/>
      <c r="N283" s="12"/>
      <c r="O283" s="12"/>
      <c r="Q283" s="12"/>
      <c r="R283" s="12"/>
      <c r="S283" s="12"/>
      <c r="T283" s="12"/>
      <c r="U283" s="12"/>
    </row>
    <row r="284" spans="1:21">
      <c r="J284" s="12"/>
      <c r="K284" s="12"/>
      <c r="L284" s="12"/>
      <c r="M284" s="12"/>
      <c r="N284" s="12"/>
      <c r="O284" s="12"/>
      <c r="Q284" s="12"/>
      <c r="R284" s="12"/>
      <c r="S284" s="12"/>
      <c r="T284" s="12"/>
      <c r="U284" s="12"/>
    </row>
    <row r="285" spans="1:21">
      <c r="J285" s="12"/>
      <c r="K285" s="12"/>
      <c r="L285" s="12"/>
      <c r="M285" s="12"/>
      <c r="N285" s="12"/>
      <c r="O285" s="12"/>
      <c r="Q285" s="12"/>
      <c r="R285" s="12"/>
      <c r="S285" s="12"/>
      <c r="T285" s="12"/>
      <c r="U285" s="12"/>
    </row>
    <row r="286" spans="1:21">
      <c r="J286" s="12"/>
      <c r="K286" s="12"/>
      <c r="L286" s="12"/>
      <c r="M286" s="12"/>
      <c r="N286" s="12"/>
      <c r="O286" s="12"/>
      <c r="Q286" s="12"/>
      <c r="R286" s="12"/>
      <c r="S286" s="12"/>
      <c r="T286" s="12"/>
      <c r="U286" s="12"/>
    </row>
    <row r="287" spans="1:21">
      <c r="J287" s="12"/>
      <c r="K287" s="12"/>
      <c r="L287" s="12"/>
      <c r="M287" s="12"/>
      <c r="N287" s="12"/>
      <c r="O287" s="12"/>
      <c r="Q287" s="12"/>
      <c r="R287" s="12"/>
      <c r="S287" s="12"/>
      <c r="T287" s="12"/>
      <c r="U287" s="12"/>
    </row>
    <row r="288" spans="1:21">
      <c r="J288" s="12"/>
      <c r="K288" s="12"/>
      <c r="L288" s="12"/>
      <c r="M288" s="12"/>
      <c r="N288" s="12"/>
      <c r="O288" s="12"/>
      <c r="Q288" s="12"/>
      <c r="R288" s="12"/>
      <c r="S288" s="12"/>
      <c r="T288" s="12"/>
      <c r="U288" s="12"/>
    </row>
    <row r="289" spans="10:21">
      <c r="J289" s="12"/>
      <c r="K289" s="12"/>
      <c r="L289" s="12"/>
      <c r="M289" s="12"/>
      <c r="N289" s="12"/>
      <c r="O289" s="12"/>
      <c r="Q289" s="12"/>
      <c r="R289" s="12"/>
      <c r="S289" s="12"/>
      <c r="T289" s="12"/>
      <c r="U289" s="12"/>
    </row>
    <row r="290" spans="10:21">
      <c r="J290" s="12"/>
      <c r="K290" s="12"/>
      <c r="L290" s="12"/>
      <c r="M290" s="12"/>
      <c r="N290" s="12"/>
      <c r="O290" s="12"/>
      <c r="Q290" s="12"/>
      <c r="R290" s="12"/>
      <c r="S290" s="12"/>
      <c r="T290" s="12"/>
      <c r="U290" s="12"/>
    </row>
    <row r="291" spans="10:21">
      <c r="J291" s="12"/>
      <c r="K291" s="12"/>
      <c r="L291" s="12"/>
      <c r="M291" s="12"/>
      <c r="N291" s="12"/>
      <c r="O291" s="12"/>
      <c r="Q291" s="12"/>
      <c r="R291" s="12"/>
      <c r="S291" s="12"/>
      <c r="T291" s="12"/>
      <c r="U291" s="12"/>
    </row>
    <row r="292" spans="10:21">
      <c r="J292" s="12"/>
      <c r="K292" s="12"/>
      <c r="L292" s="12"/>
      <c r="M292" s="12"/>
      <c r="N292" s="12"/>
      <c r="O292" s="12"/>
      <c r="Q292" s="12"/>
      <c r="R292" s="12"/>
      <c r="S292" s="12"/>
      <c r="T292" s="12"/>
      <c r="U292" s="12"/>
    </row>
    <row r="293" spans="10:21">
      <c r="J293" s="12"/>
      <c r="K293" s="12"/>
      <c r="L293" s="12"/>
      <c r="M293" s="12"/>
      <c r="N293" s="12"/>
      <c r="O293" s="12"/>
      <c r="Q293" s="12"/>
      <c r="R293" s="12"/>
      <c r="S293" s="12"/>
      <c r="T293" s="12"/>
      <c r="U293" s="12"/>
    </row>
    <row r="294" spans="10:21">
      <c r="J294" s="12"/>
      <c r="K294" s="12"/>
      <c r="L294" s="12"/>
      <c r="M294" s="12"/>
      <c r="N294" s="12"/>
      <c r="O294" s="12"/>
      <c r="Q294" s="12"/>
      <c r="R294" s="12"/>
      <c r="S294" s="12"/>
      <c r="T294" s="12"/>
      <c r="U294" s="12"/>
    </row>
    <row r="295" spans="10:21">
      <c r="J295" s="12"/>
      <c r="K295" s="12"/>
      <c r="L295" s="12"/>
      <c r="M295" s="12"/>
      <c r="N295" s="12"/>
      <c r="O295" s="12"/>
      <c r="Q295" s="12"/>
      <c r="R295" s="12"/>
      <c r="S295" s="12"/>
      <c r="T295" s="12"/>
      <c r="U295" s="12"/>
    </row>
    <row r="296" spans="10:21">
      <c r="J296" s="12"/>
      <c r="K296" s="12"/>
      <c r="L296" s="12"/>
      <c r="M296" s="12"/>
      <c r="N296" s="12"/>
      <c r="O296" s="12"/>
      <c r="Q296" s="12"/>
      <c r="R296" s="12"/>
      <c r="S296" s="12"/>
      <c r="T296" s="12"/>
      <c r="U296" s="12"/>
    </row>
    <row r="297" spans="10:21">
      <c r="J297" s="12"/>
      <c r="K297" s="12"/>
      <c r="L297" s="12"/>
      <c r="M297" s="12"/>
      <c r="N297" s="12"/>
      <c r="O297" s="12"/>
      <c r="Q297" s="12"/>
      <c r="R297" s="12"/>
      <c r="S297" s="12"/>
      <c r="T297" s="12"/>
      <c r="U297" s="12"/>
    </row>
    <row r="298" spans="10:21">
      <c r="J298" s="12"/>
      <c r="K298" s="12"/>
      <c r="L298" s="12"/>
      <c r="M298" s="12"/>
      <c r="N298" s="12"/>
      <c r="O298" s="12"/>
      <c r="Q298" s="12"/>
      <c r="R298" s="12"/>
      <c r="S298" s="12"/>
      <c r="T298" s="12"/>
      <c r="U298" s="12"/>
    </row>
    <row r="299" spans="10:21">
      <c r="J299" s="12"/>
      <c r="K299" s="12"/>
      <c r="L299" s="12"/>
      <c r="M299" s="12"/>
      <c r="N299" s="12"/>
      <c r="O299" s="12"/>
      <c r="Q299" s="12"/>
      <c r="R299" s="12"/>
      <c r="S299" s="12"/>
      <c r="T299" s="12"/>
      <c r="U299" s="12"/>
    </row>
    <row r="300" spans="10:21">
      <c r="J300" s="12"/>
      <c r="K300" s="12"/>
      <c r="L300" s="12"/>
      <c r="M300" s="12"/>
      <c r="N300" s="12"/>
      <c r="O300" s="12"/>
      <c r="Q300" s="12"/>
      <c r="R300" s="12"/>
      <c r="S300" s="12"/>
      <c r="T300" s="12"/>
      <c r="U300" s="12"/>
    </row>
    <row r="301" spans="10:21">
      <c r="J301" s="12"/>
      <c r="K301" s="12"/>
      <c r="L301" s="12"/>
      <c r="M301" s="12"/>
      <c r="N301" s="12"/>
      <c r="O301" s="12"/>
      <c r="Q301" s="12"/>
      <c r="R301" s="12"/>
      <c r="S301" s="12"/>
      <c r="T301" s="12"/>
      <c r="U301" s="12"/>
    </row>
    <row r="302" spans="10:21">
      <c r="J302" s="12"/>
      <c r="K302" s="12"/>
      <c r="L302" s="12"/>
      <c r="M302" s="12"/>
      <c r="N302" s="12"/>
      <c r="O302" s="12"/>
      <c r="Q302" s="12"/>
      <c r="R302" s="12"/>
      <c r="S302" s="12"/>
      <c r="T302" s="12"/>
      <c r="U302" s="12"/>
    </row>
    <row r="303" spans="10:21">
      <c r="J303" s="12"/>
      <c r="K303" s="12"/>
      <c r="L303" s="12"/>
      <c r="M303" s="12"/>
      <c r="N303" s="12"/>
      <c r="O303" s="12"/>
      <c r="Q303" s="12"/>
      <c r="R303" s="12"/>
      <c r="S303" s="12"/>
      <c r="T303" s="12"/>
      <c r="U303" s="12"/>
    </row>
    <row r="304" spans="10:21">
      <c r="J304" s="12"/>
      <c r="K304" s="12"/>
      <c r="L304" s="12"/>
      <c r="M304" s="12"/>
      <c r="N304" s="12"/>
      <c r="O304" s="12"/>
      <c r="Q304" s="12"/>
      <c r="R304" s="12"/>
      <c r="S304" s="12"/>
      <c r="T304" s="12"/>
      <c r="U304" s="12"/>
    </row>
    <row r="305" spans="10:21">
      <c r="J305" s="12"/>
      <c r="K305" s="12"/>
      <c r="L305" s="12"/>
      <c r="M305" s="12"/>
      <c r="N305" s="12"/>
      <c r="O305" s="12"/>
      <c r="Q305" s="12"/>
      <c r="R305" s="12"/>
      <c r="S305" s="12"/>
      <c r="T305" s="12"/>
      <c r="U305" s="12"/>
    </row>
    <row r="306" spans="10:21">
      <c r="J306" s="12"/>
      <c r="K306" s="12"/>
      <c r="L306" s="12"/>
      <c r="M306" s="12"/>
      <c r="N306" s="12"/>
      <c r="O306" s="12"/>
      <c r="Q306" s="12"/>
      <c r="R306" s="12"/>
      <c r="S306" s="12"/>
      <c r="T306" s="12"/>
      <c r="U306" s="12"/>
    </row>
    <row r="307" spans="10:21">
      <c r="J307" s="12"/>
      <c r="K307" s="12"/>
      <c r="L307" s="12"/>
      <c r="M307" s="12"/>
      <c r="N307" s="12"/>
      <c r="O307" s="12"/>
      <c r="Q307" s="12"/>
      <c r="R307" s="12"/>
      <c r="S307" s="12"/>
      <c r="T307" s="12"/>
      <c r="U307" s="12"/>
    </row>
    <row r="308" spans="10:21">
      <c r="J308" s="12"/>
      <c r="K308" s="12"/>
      <c r="L308" s="12"/>
      <c r="M308" s="12"/>
      <c r="N308" s="12"/>
      <c r="O308" s="12"/>
      <c r="Q308" s="12"/>
      <c r="R308" s="12"/>
      <c r="S308" s="12"/>
      <c r="T308" s="12"/>
      <c r="U308" s="12"/>
    </row>
    <row r="309" spans="10:21">
      <c r="J309" s="12"/>
      <c r="K309" s="12"/>
      <c r="L309" s="12"/>
      <c r="M309" s="12"/>
      <c r="N309" s="12"/>
      <c r="O309" s="12"/>
      <c r="Q309" s="12"/>
      <c r="R309" s="12"/>
      <c r="S309" s="12"/>
      <c r="T309" s="12"/>
      <c r="U309" s="12"/>
    </row>
    <row r="310" spans="10:21">
      <c r="J310" s="12"/>
      <c r="K310" s="12"/>
      <c r="L310" s="12"/>
      <c r="M310" s="12"/>
      <c r="N310" s="12"/>
      <c r="O310" s="12"/>
      <c r="Q310" s="12"/>
      <c r="R310" s="12"/>
      <c r="S310" s="12"/>
      <c r="T310" s="12"/>
      <c r="U310" s="12"/>
    </row>
    <row r="311" spans="10:21">
      <c r="J311" s="12"/>
      <c r="K311" s="12"/>
      <c r="L311" s="12"/>
      <c r="M311" s="12"/>
      <c r="N311" s="12"/>
      <c r="O311" s="12"/>
      <c r="Q311" s="12"/>
      <c r="R311" s="12"/>
      <c r="S311" s="12"/>
      <c r="T311" s="12"/>
      <c r="U311" s="12"/>
    </row>
    <row r="312" spans="10:21">
      <c r="J312" s="12"/>
      <c r="K312" s="12"/>
      <c r="L312" s="12"/>
      <c r="M312" s="12"/>
      <c r="N312" s="12"/>
      <c r="O312" s="12"/>
      <c r="Q312" s="12"/>
      <c r="R312" s="12"/>
      <c r="S312" s="12"/>
      <c r="T312" s="12"/>
      <c r="U312" s="12"/>
    </row>
    <row r="313" spans="10:21">
      <c r="J313" s="12"/>
      <c r="K313" s="12"/>
      <c r="L313" s="12"/>
      <c r="M313" s="12"/>
      <c r="N313" s="12"/>
      <c r="O313" s="12"/>
      <c r="Q313" s="12"/>
      <c r="R313" s="12"/>
      <c r="S313" s="12"/>
      <c r="T313" s="12"/>
      <c r="U313" s="12"/>
    </row>
    <row r="314" spans="10:21">
      <c r="J314" s="12"/>
      <c r="K314" s="12"/>
      <c r="L314" s="12"/>
      <c r="M314" s="12"/>
      <c r="N314" s="12"/>
      <c r="O314" s="12"/>
      <c r="Q314" s="12"/>
      <c r="R314" s="12"/>
      <c r="S314" s="12"/>
      <c r="T314" s="12"/>
      <c r="U314" s="12"/>
    </row>
    <row r="315" spans="10:21">
      <c r="J315" s="12"/>
      <c r="K315" s="12"/>
      <c r="L315" s="12"/>
      <c r="M315" s="12"/>
      <c r="N315" s="12"/>
      <c r="O315" s="12"/>
      <c r="Q315" s="12"/>
      <c r="R315" s="12"/>
      <c r="S315" s="12"/>
      <c r="T315" s="12"/>
      <c r="U315" s="12"/>
    </row>
    <row r="316" spans="10:21">
      <c r="J316" s="12"/>
      <c r="K316" s="12"/>
      <c r="L316" s="12"/>
      <c r="M316" s="12"/>
      <c r="N316" s="12"/>
      <c r="O316" s="12"/>
      <c r="Q316" s="12"/>
      <c r="R316" s="12"/>
      <c r="S316" s="12"/>
      <c r="T316" s="12"/>
      <c r="U316" s="12"/>
    </row>
    <row r="317" spans="10:21">
      <c r="J317" s="12"/>
      <c r="K317" s="12"/>
      <c r="L317" s="12"/>
      <c r="M317" s="12"/>
      <c r="N317" s="12"/>
      <c r="O317" s="12"/>
      <c r="Q317" s="12"/>
      <c r="R317" s="12"/>
      <c r="S317" s="12"/>
      <c r="T317" s="12"/>
      <c r="U317" s="12"/>
    </row>
    <row r="318" spans="10:21">
      <c r="J318" s="12"/>
      <c r="K318" s="12"/>
      <c r="L318" s="12"/>
      <c r="M318" s="12"/>
      <c r="N318" s="12"/>
      <c r="O318" s="12"/>
      <c r="Q318" s="12"/>
      <c r="R318" s="12"/>
      <c r="S318" s="12"/>
      <c r="T318" s="12"/>
      <c r="U318" s="12"/>
    </row>
    <row r="319" spans="10:21">
      <c r="J319" s="12"/>
      <c r="K319" s="12"/>
      <c r="L319" s="12"/>
      <c r="M319" s="12"/>
      <c r="N319" s="12"/>
      <c r="O319" s="12"/>
      <c r="Q319" s="12"/>
      <c r="R319" s="12"/>
      <c r="S319" s="12"/>
      <c r="T319" s="12"/>
      <c r="U319" s="12"/>
    </row>
    <row r="320" spans="10:21">
      <c r="J320" s="12"/>
      <c r="K320" s="12"/>
      <c r="L320" s="12"/>
      <c r="M320" s="12"/>
      <c r="N320" s="12"/>
      <c r="O320" s="12"/>
      <c r="Q320" s="12"/>
      <c r="R320" s="12"/>
      <c r="S320" s="12"/>
      <c r="T320" s="12"/>
      <c r="U320" s="12"/>
    </row>
    <row r="321" spans="10:21">
      <c r="J321" s="12"/>
      <c r="K321" s="12"/>
      <c r="L321" s="12"/>
      <c r="M321" s="12"/>
      <c r="N321" s="12"/>
      <c r="O321" s="12"/>
      <c r="Q321" s="12"/>
      <c r="R321" s="12"/>
      <c r="S321" s="12"/>
      <c r="T321" s="12"/>
      <c r="U321" s="12"/>
    </row>
    <row r="322" spans="10:21">
      <c r="J322" s="12"/>
      <c r="K322" s="12"/>
      <c r="L322" s="12"/>
      <c r="M322" s="12"/>
      <c r="N322" s="12"/>
      <c r="O322" s="12"/>
      <c r="Q322" s="12"/>
      <c r="R322" s="12"/>
      <c r="S322" s="12"/>
      <c r="T322" s="12"/>
      <c r="U322" s="12"/>
    </row>
    <row r="323" spans="10:21">
      <c r="J323" s="12"/>
      <c r="K323" s="12"/>
      <c r="L323" s="12"/>
      <c r="M323" s="12"/>
      <c r="N323" s="12"/>
      <c r="O323" s="12"/>
      <c r="Q323" s="12"/>
      <c r="R323" s="12"/>
      <c r="S323" s="12"/>
      <c r="T323" s="12"/>
      <c r="U323" s="12"/>
    </row>
    <row r="324" spans="10:21">
      <c r="J324" s="12"/>
      <c r="K324" s="12"/>
      <c r="L324" s="12"/>
      <c r="M324" s="12"/>
      <c r="N324" s="12"/>
      <c r="O324" s="12"/>
      <c r="Q324" s="12"/>
      <c r="R324" s="12"/>
      <c r="S324" s="12"/>
      <c r="T324" s="12"/>
      <c r="U324" s="12"/>
    </row>
    <row r="325" spans="10:21">
      <c r="J325" s="12"/>
      <c r="K325" s="12"/>
      <c r="L325" s="12"/>
      <c r="M325" s="12"/>
      <c r="N325" s="12"/>
      <c r="O325" s="12"/>
      <c r="Q325" s="12"/>
      <c r="R325" s="12"/>
      <c r="S325" s="12"/>
      <c r="T325" s="12"/>
      <c r="U325" s="12"/>
    </row>
    <row r="326" spans="10:21">
      <c r="J326" s="12"/>
      <c r="K326" s="12"/>
      <c r="L326" s="12"/>
      <c r="M326" s="12"/>
      <c r="N326" s="12"/>
      <c r="O326" s="12"/>
      <c r="Q326" s="12"/>
      <c r="R326" s="12"/>
      <c r="S326" s="12"/>
      <c r="T326" s="12"/>
      <c r="U326" s="12"/>
    </row>
    <row r="327" spans="10:21">
      <c r="J327" s="12"/>
      <c r="K327" s="12"/>
      <c r="L327" s="12"/>
      <c r="M327" s="12"/>
      <c r="N327" s="12"/>
      <c r="O327" s="12"/>
      <c r="Q327" s="12"/>
      <c r="R327" s="12"/>
      <c r="S327" s="12"/>
      <c r="T327" s="12"/>
      <c r="U327" s="12"/>
    </row>
    <row r="328" spans="10:21">
      <c r="J328" s="12"/>
      <c r="K328" s="12"/>
      <c r="L328" s="12"/>
      <c r="M328" s="12"/>
      <c r="N328" s="12"/>
      <c r="O328" s="12"/>
      <c r="Q328" s="12"/>
      <c r="R328" s="12"/>
      <c r="S328" s="12"/>
      <c r="T328" s="12"/>
      <c r="U328" s="12"/>
    </row>
    <row r="329" spans="10:21">
      <c r="J329" s="12"/>
      <c r="K329" s="12"/>
      <c r="L329" s="12"/>
      <c r="M329" s="12"/>
      <c r="N329" s="12"/>
      <c r="O329" s="12"/>
      <c r="Q329" s="12"/>
      <c r="R329" s="12"/>
      <c r="S329" s="12"/>
      <c r="T329" s="12"/>
      <c r="U329" s="12"/>
    </row>
    <row r="330" spans="10:21">
      <c r="J330" s="12"/>
      <c r="K330" s="12"/>
      <c r="L330" s="12"/>
      <c r="M330" s="12"/>
      <c r="N330" s="12"/>
      <c r="O330" s="12"/>
      <c r="Q330" s="12"/>
      <c r="R330" s="12"/>
      <c r="S330" s="12"/>
      <c r="T330" s="12"/>
      <c r="U330" s="12"/>
    </row>
    <row r="331" spans="10:21">
      <c r="J331" s="12"/>
      <c r="K331" s="12"/>
      <c r="L331" s="12"/>
      <c r="M331" s="12"/>
      <c r="N331" s="12"/>
      <c r="O331" s="12"/>
      <c r="Q331" s="12"/>
      <c r="R331" s="12"/>
      <c r="S331" s="12"/>
      <c r="T331" s="12"/>
      <c r="U331" s="12"/>
    </row>
    <row r="332" spans="10:21">
      <c r="J332" s="12"/>
      <c r="K332" s="12"/>
      <c r="L332" s="12"/>
      <c r="M332" s="12"/>
      <c r="N332" s="12"/>
      <c r="O332" s="12"/>
      <c r="Q332" s="12"/>
      <c r="R332" s="12"/>
      <c r="S332" s="12"/>
      <c r="T332" s="12"/>
      <c r="U332" s="12"/>
    </row>
    <row r="333" spans="10:21">
      <c r="J333" s="12"/>
      <c r="K333" s="12"/>
      <c r="L333" s="12"/>
      <c r="M333" s="12"/>
      <c r="N333" s="12"/>
      <c r="O333" s="12"/>
      <c r="Q333" s="12"/>
      <c r="R333" s="12"/>
      <c r="S333" s="12"/>
      <c r="T333" s="12"/>
      <c r="U333" s="12"/>
    </row>
    <row r="334" spans="10:21">
      <c r="J334" s="12"/>
      <c r="K334" s="12"/>
      <c r="L334" s="12"/>
      <c r="M334" s="12"/>
      <c r="N334" s="12"/>
      <c r="O334" s="12"/>
      <c r="Q334" s="12"/>
      <c r="R334" s="12"/>
      <c r="S334" s="12"/>
      <c r="T334" s="12"/>
      <c r="U334" s="12"/>
    </row>
    <row r="335" spans="10:21">
      <c r="J335" s="12"/>
      <c r="K335" s="12"/>
      <c r="L335" s="12"/>
      <c r="M335" s="12"/>
      <c r="N335" s="12"/>
      <c r="O335" s="12"/>
      <c r="Q335" s="12"/>
      <c r="R335" s="12"/>
      <c r="S335" s="12"/>
      <c r="T335" s="12"/>
      <c r="U335" s="12"/>
    </row>
    <row r="336" spans="10:21">
      <c r="J336" s="12"/>
      <c r="K336" s="12"/>
      <c r="L336" s="12"/>
      <c r="M336" s="12"/>
      <c r="N336" s="12"/>
      <c r="O336" s="12"/>
      <c r="Q336" s="12"/>
      <c r="R336" s="12"/>
      <c r="S336" s="12"/>
      <c r="T336" s="12"/>
      <c r="U336" s="12"/>
    </row>
    <row r="337" spans="10:21">
      <c r="J337" s="12"/>
      <c r="K337" s="12"/>
      <c r="L337" s="12"/>
      <c r="M337" s="12"/>
      <c r="N337" s="12"/>
      <c r="O337" s="12"/>
      <c r="Q337" s="12"/>
      <c r="R337" s="12"/>
      <c r="S337" s="12"/>
      <c r="T337" s="12"/>
      <c r="U337" s="12"/>
    </row>
    <row r="338" spans="10:21">
      <c r="J338" s="12"/>
      <c r="K338" s="12"/>
      <c r="L338" s="12"/>
      <c r="M338" s="12"/>
      <c r="N338" s="12"/>
      <c r="O338" s="12"/>
      <c r="Q338" s="12"/>
      <c r="R338" s="12"/>
      <c r="S338" s="12"/>
      <c r="T338" s="12"/>
      <c r="U338" s="12"/>
    </row>
    <row r="339" spans="10:21">
      <c r="J339" s="12"/>
      <c r="K339" s="12"/>
      <c r="L339" s="12"/>
      <c r="M339" s="12"/>
      <c r="N339" s="12"/>
      <c r="O339" s="12"/>
      <c r="Q339" s="12"/>
      <c r="R339" s="12"/>
      <c r="S339" s="12"/>
      <c r="T339" s="12"/>
      <c r="U339" s="12"/>
    </row>
    <row r="340" spans="10:21">
      <c r="J340" s="12"/>
      <c r="K340" s="12"/>
      <c r="L340" s="12"/>
      <c r="M340" s="12"/>
      <c r="N340" s="12"/>
      <c r="O340" s="12"/>
      <c r="Q340" s="12"/>
      <c r="R340" s="12"/>
      <c r="S340" s="12"/>
      <c r="T340" s="12"/>
      <c r="U340" s="12"/>
    </row>
    <row r="341" spans="10:21">
      <c r="J341" s="12"/>
      <c r="K341" s="12"/>
      <c r="L341" s="12"/>
      <c r="M341" s="12"/>
      <c r="N341" s="12"/>
      <c r="O341" s="12"/>
      <c r="Q341" s="12"/>
      <c r="R341" s="12"/>
      <c r="S341" s="12"/>
      <c r="T341" s="12"/>
      <c r="U341" s="12"/>
    </row>
    <row r="342" spans="10:21">
      <c r="J342" s="12"/>
      <c r="K342" s="12"/>
      <c r="L342" s="12"/>
      <c r="M342" s="12"/>
      <c r="N342" s="12"/>
      <c r="O342" s="12"/>
      <c r="Q342" s="12"/>
      <c r="R342" s="12"/>
      <c r="S342" s="12"/>
      <c r="T342" s="12"/>
      <c r="U342" s="12"/>
    </row>
    <row r="343" spans="10:21">
      <c r="J343" s="12"/>
      <c r="K343" s="12"/>
      <c r="L343" s="12"/>
      <c r="M343" s="12"/>
      <c r="N343" s="12"/>
      <c r="O343" s="12"/>
      <c r="Q343" s="12"/>
      <c r="R343" s="12"/>
      <c r="S343" s="12"/>
      <c r="T343" s="12"/>
      <c r="U343" s="12"/>
    </row>
    <row r="344" spans="10:21">
      <c r="J344" s="12"/>
      <c r="K344" s="12"/>
      <c r="L344" s="12"/>
      <c r="M344" s="12"/>
      <c r="N344" s="12"/>
      <c r="O344" s="12"/>
      <c r="Q344" s="12"/>
      <c r="R344" s="12"/>
      <c r="S344" s="12"/>
      <c r="T344" s="12"/>
      <c r="U344" s="12"/>
    </row>
    <row r="345" spans="10:21">
      <c r="J345" s="12"/>
      <c r="K345" s="12"/>
      <c r="L345" s="12"/>
      <c r="M345" s="12"/>
      <c r="N345" s="12"/>
      <c r="O345" s="12"/>
      <c r="Q345" s="12"/>
      <c r="R345" s="12"/>
      <c r="S345" s="12"/>
      <c r="T345" s="12"/>
      <c r="U345" s="12"/>
    </row>
    <row r="346" spans="10:21">
      <c r="J346" s="12"/>
      <c r="K346" s="12"/>
      <c r="L346" s="12"/>
      <c r="M346" s="12"/>
      <c r="N346" s="12"/>
      <c r="O346" s="12"/>
      <c r="Q346" s="12"/>
      <c r="R346" s="12"/>
      <c r="S346" s="12"/>
      <c r="T346" s="12"/>
      <c r="U346" s="12"/>
    </row>
    <row r="347" spans="10:21">
      <c r="J347" s="12"/>
      <c r="K347" s="12"/>
      <c r="L347" s="12"/>
      <c r="M347" s="12"/>
      <c r="N347" s="12"/>
      <c r="O347" s="12"/>
      <c r="Q347" s="12"/>
      <c r="R347" s="12"/>
      <c r="S347" s="12"/>
      <c r="T347" s="12"/>
      <c r="U347" s="12"/>
    </row>
    <row r="348" spans="10:21">
      <c r="J348" s="12"/>
      <c r="K348" s="12"/>
      <c r="L348" s="12"/>
      <c r="M348" s="12"/>
      <c r="N348" s="12"/>
      <c r="O348" s="12"/>
      <c r="Q348" s="12"/>
      <c r="R348" s="12"/>
      <c r="S348" s="12"/>
      <c r="T348" s="12"/>
      <c r="U348" s="12"/>
    </row>
    <row r="349" spans="10:21">
      <c r="J349" s="12"/>
      <c r="K349" s="12"/>
      <c r="L349" s="12"/>
      <c r="M349" s="12"/>
      <c r="N349" s="12"/>
      <c r="O349" s="12"/>
      <c r="Q349" s="12"/>
      <c r="R349" s="12"/>
      <c r="S349" s="12"/>
      <c r="T349" s="12"/>
      <c r="U349" s="12"/>
    </row>
    <row r="350" spans="10:21">
      <c r="J350" s="12"/>
      <c r="K350" s="12"/>
      <c r="L350" s="12"/>
      <c r="M350" s="12"/>
      <c r="N350" s="12"/>
      <c r="O350" s="12"/>
      <c r="Q350" s="12"/>
      <c r="R350" s="12"/>
      <c r="S350" s="12"/>
      <c r="T350" s="12"/>
      <c r="U350" s="12"/>
    </row>
    <row r="351" spans="10:21">
      <c r="J351" s="12"/>
      <c r="K351" s="12"/>
      <c r="L351" s="12"/>
      <c r="M351" s="12"/>
      <c r="N351" s="12"/>
      <c r="O351" s="12"/>
      <c r="Q351" s="12"/>
      <c r="R351" s="12"/>
      <c r="S351" s="12"/>
      <c r="T351" s="12"/>
      <c r="U351" s="12"/>
    </row>
    <row r="352" spans="10:21">
      <c r="J352" s="12"/>
      <c r="K352" s="12"/>
      <c r="L352" s="12"/>
      <c r="M352" s="12"/>
      <c r="N352" s="12"/>
      <c r="O352" s="12"/>
      <c r="Q352" s="12"/>
      <c r="R352" s="12"/>
      <c r="S352" s="12"/>
      <c r="T352" s="12"/>
      <c r="U352" s="12"/>
    </row>
    <row r="353" spans="10:21">
      <c r="J353" s="12"/>
      <c r="K353" s="12"/>
      <c r="L353" s="12"/>
      <c r="M353" s="12"/>
      <c r="N353" s="12"/>
      <c r="O353" s="12"/>
      <c r="Q353" s="12"/>
      <c r="R353" s="12"/>
      <c r="S353" s="12"/>
      <c r="T353" s="12"/>
      <c r="U353" s="12"/>
    </row>
    <row r="354" spans="10:21">
      <c r="J354" s="12"/>
      <c r="K354" s="12"/>
      <c r="L354" s="12"/>
      <c r="M354" s="12"/>
      <c r="N354" s="12"/>
      <c r="O354" s="12"/>
      <c r="Q354" s="12"/>
      <c r="R354" s="12"/>
      <c r="S354" s="12"/>
      <c r="T354" s="12"/>
      <c r="U354" s="12"/>
    </row>
    <row r="355" spans="10:21">
      <c r="J355" s="12"/>
      <c r="K355" s="12"/>
      <c r="L355" s="12"/>
      <c r="M355" s="12"/>
      <c r="N355" s="12"/>
      <c r="O355" s="12"/>
      <c r="Q355" s="12"/>
      <c r="R355" s="12"/>
      <c r="S355" s="12"/>
      <c r="T355" s="12"/>
      <c r="U355" s="12"/>
    </row>
    <row r="356" spans="10:21">
      <c r="J356" s="12"/>
      <c r="K356" s="12"/>
      <c r="L356" s="12"/>
      <c r="M356" s="12"/>
      <c r="N356" s="12"/>
      <c r="O356" s="12"/>
      <c r="Q356" s="12"/>
      <c r="R356" s="12"/>
      <c r="S356" s="12"/>
      <c r="T356" s="12"/>
      <c r="U356" s="12"/>
    </row>
    <row r="357" spans="10:21">
      <c r="J357" s="12"/>
      <c r="K357" s="12"/>
      <c r="L357" s="12"/>
      <c r="M357" s="12"/>
      <c r="N357" s="12"/>
      <c r="O357" s="12"/>
      <c r="Q357" s="12"/>
      <c r="R357" s="12"/>
      <c r="S357" s="12"/>
      <c r="T357" s="12"/>
      <c r="U357" s="12"/>
    </row>
    <row r="358" spans="10:21">
      <c r="J358" s="12"/>
      <c r="K358" s="12"/>
      <c r="L358" s="12"/>
      <c r="M358" s="12"/>
      <c r="N358" s="12"/>
      <c r="O358" s="12"/>
      <c r="Q358" s="12"/>
      <c r="R358" s="12"/>
      <c r="S358" s="12"/>
      <c r="T358" s="12"/>
      <c r="U358" s="12"/>
    </row>
    <row r="359" spans="10:21">
      <c r="J359" s="12"/>
      <c r="K359" s="12"/>
      <c r="L359" s="12"/>
      <c r="M359" s="12"/>
      <c r="N359" s="12"/>
      <c r="O359" s="12"/>
      <c r="Q359" s="12"/>
      <c r="R359" s="12"/>
      <c r="S359" s="12"/>
      <c r="T359" s="12"/>
      <c r="U359" s="12"/>
    </row>
    <row r="360" spans="10:21">
      <c r="J360" s="12"/>
      <c r="K360" s="12"/>
      <c r="L360" s="12"/>
      <c r="M360" s="12"/>
      <c r="N360" s="12"/>
      <c r="O360" s="12"/>
      <c r="Q360" s="12"/>
      <c r="R360" s="12"/>
      <c r="S360" s="12"/>
      <c r="T360" s="12"/>
      <c r="U360" s="12"/>
    </row>
    <row r="361" spans="10:21">
      <c r="J361" s="12"/>
      <c r="K361" s="12"/>
      <c r="L361" s="12"/>
      <c r="M361" s="12"/>
      <c r="N361" s="12"/>
      <c r="O361" s="12"/>
      <c r="Q361" s="12"/>
      <c r="R361" s="12"/>
      <c r="S361" s="12"/>
      <c r="T361" s="12"/>
      <c r="U361" s="12"/>
    </row>
    <row r="362" spans="10:21">
      <c r="J362" s="12"/>
      <c r="K362" s="12"/>
      <c r="L362" s="12"/>
      <c r="M362" s="12"/>
      <c r="N362" s="12"/>
      <c r="O362" s="12"/>
      <c r="Q362" s="12"/>
      <c r="R362" s="12"/>
      <c r="S362" s="12"/>
      <c r="T362" s="12"/>
      <c r="U362" s="12"/>
    </row>
    <row r="363" spans="10:21">
      <c r="J363" s="12"/>
      <c r="K363" s="12"/>
      <c r="L363" s="12"/>
      <c r="M363" s="12"/>
      <c r="N363" s="12"/>
      <c r="O363" s="12"/>
      <c r="Q363" s="12"/>
      <c r="R363" s="12"/>
      <c r="S363" s="12"/>
      <c r="T363" s="12"/>
      <c r="U363" s="12"/>
    </row>
    <row r="364" spans="10:21">
      <c r="J364" s="12"/>
      <c r="K364" s="12"/>
      <c r="L364" s="12"/>
      <c r="M364" s="12"/>
      <c r="N364" s="12"/>
      <c r="O364" s="12"/>
      <c r="Q364" s="12"/>
      <c r="R364" s="12"/>
      <c r="S364" s="12"/>
      <c r="T364" s="12"/>
      <c r="U364" s="12"/>
    </row>
    <row r="365" spans="10:21">
      <c r="J365" s="12"/>
      <c r="K365" s="12"/>
      <c r="L365" s="12"/>
      <c r="M365" s="12"/>
      <c r="N365" s="12"/>
      <c r="O365" s="12"/>
      <c r="Q365" s="12"/>
      <c r="R365" s="12"/>
      <c r="S365" s="12"/>
      <c r="T365" s="12"/>
      <c r="U365" s="12"/>
    </row>
    <row r="366" spans="10:21">
      <c r="J366" s="12"/>
      <c r="K366" s="12"/>
      <c r="L366" s="12"/>
      <c r="M366" s="12"/>
      <c r="N366" s="12"/>
      <c r="O366" s="12"/>
      <c r="Q366" s="12"/>
      <c r="R366" s="12"/>
      <c r="S366" s="12"/>
      <c r="T366" s="12"/>
      <c r="U366" s="12"/>
    </row>
    <row r="367" spans="10:21">
      <c r="J367" s="12"/>
      <c r="K367" s="12"/>
      <c r="L367" s="12"/>
      <c r="M367" s="12"/>
      <c r="N367" s="12"/>
      <c r="O367" s="12"/>
      <c r="Q367" s="12"/>
      <c r="R367" s="12"/>
      <c r="S367" s="12"/>
      <c r="T367" s="12"/>
      <c r="U367" s="12"/>
    </row>
    <row r="368" spans="10:21">
      <c r="J368" s="12"/>
      <c r="K368" s="12"/>
      <c r="L368" s="12"/>
      <c r="M368" s="12"/>
      <c r="N368" s="12"/>
      <c r="O368" s="12"/>
      <c r="Q368" s="12"/>
      <c r="R368" s="12"/>
      <c r="S368" s="12"/>
      <c r="T368" s="12"/>
      <c r="U368" s="12"/>
    </row>
    <row r="369" spans="10:21">
      <c r="J369" s="12"/>
      <c r="K369" s="12"/>
      <c r="L369" s="12"/>
      <c r="M369" s="12"/>
      <c r="N369" s="12"/>
      <c r="O369" s="12"/>
      <c r="Q369" s="12"/>
      <c r="R369" s="12"/>
      <c r="S369" s="12"/>
      <c r="T369" s="12"/>
      <c r="U369" s="12"/>
    </row>
    <row r="370" spans="10:21">
      <c r="J370" s="12"/>
      <c r="K370" s="12"/>
      <c r="L370" s="12"/>
      <c r="M370" s="12"/>
      <c r="N370" s="12"/>
      <c r="O370" s="12"/>
      <c r="Q370" s="12"/>
      <c r="R370" s="12"/>
      <c r="S370" s="12"/>
      <c r="T370" s="12"/>
      <c r="U370" s="12"/>
    </row>
    <row r="371" spans="10:21">
      <c r="J371" s="12"/>
      <c r="K371" s="12"/>
      <c r="L371" s="12"/>
      <c r="M371" s="12"/>
      <c r="N371" s="12"/>
      <c r="O371" s="12"/>
      <c r="Q371" s="12"/>
      <c r="R371" s="12"/>
      <c r="S371" s="12"/>
      <c r="T371" s="12"/>
      <c r="U371" s="12"/>
    </row>
    <row r="372" spans="10:21">
      <c r="J372" s="12"/>
      <c r="K372" s="12"/>
      <c r="L372" s="12"/>
      <c r="M372" s="12"/>
      <c r="N372" s="12"/>
      <c r="O372" s="12"/>
      <c r="Q372" s="12"/>
      <c r="R372" s="12"/>
      <c r="S372" s="12"/>
      <c r="T372" s="12"/>
      <c r="U372" s="12"/>
    </row>
    <row r="373" spans="10:21">
      <c r="J373" s="12"/>
      <c r="K373" s="12"/>
      <c r="L373" s="12"/>
      <c r="M373" s="12"/>
      <c r="N373" s="12"/>
      <c r="O373" s="12"/>
    </row>
    <row r="374" spans="10:21">
      <c r="J374" s="12"/>
      <c r="K374" s="12"/>
      <c r="L374" s="12"/>
      <c r="M374" s="12"/>
      <c r="N374" s="12"/>
      <c r="O374" s="12"/>
    </row>
    <row r="375" spans="10:21">
      <c r="J375" s="12"/>
      <c r="K375" s="12"/>
      <c r="L375" s="12"/>
      <c r="M375" s="12"/>
      <c r="N375" s="12"/>
      <c r="O375" s="12"/>
    </row>
  </sheetData>
  <autoFilter ref="A18:K199" xr:uid="{4AD1D99A-63E8-4F44-BC3E-42FC50929330}"/>
  <mergeCells count="15">
    <mergeCell ref="Q12:Q15"/>
    <mergeCell ref="G16:J16"/>
    <mergeCell ref="B6:C6"/>
    <mergeCell ref="Q6:Q8"/>
    <mergeCell ref="R6:T8"/>
    <mergeCell ref="A7:A8"/>
    <mergeCell ref="B7:C8"/>
    <mergeCell ref="J11:K11"/>
    <mergeCell ref="B1:L1"/>
    <mergeCell ref="R2:T2"/>
    <mergeCell ref="E3:H3"/>
    <mergeCell ref="J3:O3"/>
    <mergeCell ref="B4:C5"/>
    <mergeCell ref="Q4:Q5"/>
    <mergeCell ref="R4:T5"/>
  </mergeCells>
  <dataValidations count="1">
    <dataValidation type="list" allowBlank="1" showInputMessage="1" showErrorMessage="1" sqref="S12:S15" xr:uid="{56D1B5B1-9EAC-4622-9533-8D6FF95BFAAC}">
      <formula1>$AM$4:$AM$5</formula1>
    </dataValidation>
  </dataValidation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7E566-70C8-4370-951C-4871E9565489}">
  <sheetPr codeName="Sheet6"/>
  <dimension ref="A1:T17"/>
  <sheetViews>
    <sheetView workbookViewId="0">
      <selection activeCell="K11" sqref="K11"/>
    </sheetView>
  </sheetViews>
  <sheetFormatPr defaultColWidth="11.42578125" defaultRowHeight="15"/>
  <cols>
    <col min="1" max="1" width="24" style="2" customWidth="1"/>
    <col min="2" max="6" width="11.42578125" style="2"/>
    <col min="7" max="7" width="13.28515625" style="2" bestFit="1" customWidth="1"/>
    <col min="8" max="10" width="11.42578125" style="2"/>
    <col min="11" max="11" width="36.42578125" style="2" bestFit="1" customWidth="1"/>
    <col min="12" max="18" width="11.42578125" style="2"/>
    <col min="19" max="19" width="15.7109375" style="2" bestFit="1" customWidth="1"/>
    <col min="20" max="16384" width="11.42578125" style="2"/>
  </cols>
  <sheetData>
    <row r="1" spans="1:20">
      <c r="A1" s="2" t="s">
        <v>2448</v>
      </c>
      <c r="G1" s="2" t="s">
        <v>2449</v>
      </c>
      <c r="H1" s="2" t="s">
        <v>5</v>
      </c>
      <c r="I1" s="2" t="s">
        <v>4</v>
      </c>
      <c r="K1" s="2" t="s">
        <v>2450</v>
      </c>
    </row>
    <row r="2" spans="1:20">
      <c r="A2" s="2" t="s">
        <v>2448</v>
      </c>
      <c r="C2" s="3" t="s">
        <v>2439</v>
      </c>
      <c r="G2" s="2" t="s">
        <v>2451</v>
      </c>
      <c r="H2" s="2">
        <v>2.9499999999999998E-2</v>
      </c>
      <c r="I2" s="2" t="s">
        <v>2452</v>
      </c>
      <c r="K2" s="2" t="s">
        <v>2453</v>
      </c>
      <c r="L2" s="2">
        <v>0.5</v>
      </c>
      <c r="N2" s="2">
        <v>1</v>
      </c>
      <c r="O2" s="2" t="s">
        <v>2454</v>
      </c>
      <c r="Q2" s="2" t="s">
        <v>322</v>
      </c>
      <c r="S2" s="4">
        <v>221766012667</v>
      </c>
      <c r="T2" s="2" t="s">
        <v>2455</v>
      </c>
    </row>
    <row r="3" spans="1:20">
      <c r="C3" s="3" t="s">
        <v>2422</v>
      </c>
      <c r="G3" s="2" t="s">
        <v>2456</v>
      </c>
      <c r="H3" s="2">
        <v>4.7300000000000002E-2</v>
      </c>
      <c r="I3" s="2" t="s">
        <v>2452</v>
      </c>
      <c r="K3" s="2" t="s">
        <v>2457</v>
      </c>
      <c r="L3" s="2">
        <v>0.8</v>
      </c>
      <c r="N3" s="2">
        <v>2</v>
      </c>
      <c r="O3" s="2" t="s">
        <v>2458</v>
      </c>
      <c r="Q3" s="2" t="s">
        <v>323</v>
      </c>
      <c r="S3" s="4">
        <v>221774244777</v>
      </c>
      <c r="T3" s="2" t="s">
        <v>2455</v>
      </c>
    </row>
    <row r="4" spans="1:20">
      <c r="A4" s="2" t="s">
        <v>719</v>
      </c>
      <c r="C4" s="3" t="s">
        <v>2424</v>
      </c>
      <c r="G4" s="2" t="s">
        <v>2459</v>
      </c>
      <c r="H4" s="2">
        <v>1.5599999999999999E-2</v>
      </c>
      <c r="I4" s="2" t="s">
        <v>2452</v>
      </c>
      <c r="K4" s="2" t="s">
        <v>2460</v>
      </c>
      <c r="L4" s="2">
        <v>1</v>
      </c>
      <c r="N4" s="2">
        <v>3</v>
      </c>
      <c r="O4" s="2" t="s">
        <v>2461</v>
      </c>
      <c r="S4" s="4">
        <v>221772396013</v>
      </c>
      <c r="T4" s="2" t="s">
        <v>2455</v>
      </c>
    </row>
    <row r="5" spans="1:20">
      <c r="A5" s="2" t="s">
        <v>331</v>
      </c>
      <c r="G5" s="2" t="s">
        <v>2462</v>
      </c>
      <c r="H5" s="2">
        <v>4.3799999999999999E-2</v>
      </c>
      <c r="I5" s="2" t="s">
        <v>2452</v>
      </c>
      <c r="K5" s="2" t="s">
        <v>2463</v>
      </c>
      <c r="L5" s="2">
        <v>0.8</v>
      </c>
      <c r="N5" s="2">
        <v>4</v>
      </c>
      <c r="O5" s="2" t="s">
        <v>2464</v>
      </c>
    </row>
    <row r="6" spans="1:20">
      <c r="A6" s="2" t="s">
        <v>2465</v>
      </c>
      <c r="K6" s="2" t="s">
        <v>2466</v>
      </c>
      <c r="L6" s="2">
        <v>0.8</v>
      </c>
      <c r="N6" s="2">
        <v>5</v>
      </c>
      <c r="O6" s="2" t="s">
        <v>2467</v>
      </c>
    </row>
    <row r="7" spans="1:20">
      <c r="A7" s="2" t="s">
        <v>2468</v>
      </c>
      <c r="N7" s="2">
        <v>5</v>
      </c>
      <c r="O7" s="2" t="s">
        <v>2469</v>
      </c>
    </row>
    <row r="8" spans="1:20">
      <c r="A8" s="2" t="s">
        <v>2470</v>
      </c>
      <c r="N8" s="2">
        <v>7</v>
      </c>
      <c r="O8" s="2" t="s">
        <v>2471</v>
      </c>
    </row>
    <row r="9" spans="1:20">
      <c r="A9" s="2" t="s">
        <v>2472</v>
      </c>
    </row>
    <row r="10" spans="1:20">
      <c r="A10" s="2" t="s">
        <v>720</v>
      </c>
    </row>
    <row r="11" spans="1:20">
      <c r="A11" s="2" t="s">
        <v>2473</v>
      </c>
    </row>
    <row r="12" spans="1:20">
      <c r="A12" s="2" t="s">
        <v>524</v>
      </c>
    </row>
    <row r="13" spans="1:20">
      <c r="A13" s="2" t="s">
        <v>2474</v>
      </c>
    </row>
    <row r="14" spans="1:20">
      <c r="A14" s="2" t="s">
        <v>2475</v>
      </c>
    </row>
    <row r="15" spans="1:20">
      <c r="A15" s="2" t="s">
        <v>2476</v>
      </c>
    </row>
    <row r="16" spans="1:20">
      <c r="A16" s="2" t="s">
        <v>2477</v>
      </c>
    </row>
    <row r="17" spans="1:1">
      <c r="A17" s="2" t="s">
        <v>2478</v>
      </c>
    </row>
  </sheetData>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6539716D86CE0419630026986165D6D" ma:contentTypeVersion="19" ma:contentTypeDescription="Create a new document." ma:contentTypeScope="" ma:versionID="6af9df47fc701265e534792cf2bca4e6">
  <xsd:schema xmlns:xsd="http://www.w3.org/2001/XMLSchema" xmlns:xs="http://www.w3.org/2001/XMLSchema" xmlns:p="http://schemas.microsoft.com/office/2006/metadata/properties" xmlns:ns2="d11a8474-885b-4e1b-a09c-10d71c0026be" xmlns:ns3="b46e1364-ed93-429f-80a5-89f879b76665" xmlns:ns4="d9f8895d-0cde-4411-9763-efa1c11cf6f3" targetNamespace="http://schemas.microsoft.com/office/2006/metadata/properties" ma:root="true" ma:fieldsID="216a3f7b4d836cdc4d8a5cf9cf72db48" ns2:_="" ns3:_="" ns4:_="">
    <xsd:import namespace="d11a8474-885b-4e1b-a09c-10d71c0026be"/>
    <xsd:import namespace="b46e1364-ed93-429f-80a5-89f879b76665"/>
    <xsd:import namespace="d9f8895d-0cde-4411-9763-efa1c11cf6f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1a8474-885b-4e1b-a09c-10d71c0026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555a538-6054-436f-8393-e89247c4947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46e1364-ed93-429f-80a5-89f879b76665"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9f8895d-0cde-4411-9763-efa1c11cf6f3"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b947f9de-90a7-41ff-9a04-7e0f30966d01}" ma:internalName="TaxCatchAll" ma:showField="CatchAllData" ma:web="d9f8895d-0cde-4411-9763-efa1c11cf6f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d9f8895d-0cde-4411-9763-efa1c11cf6f3" xsi:nil="true"/>
    <lcf76f155ced4ddcb4097134ff3c332f xmlns="d11a8474-885b-4e1b-a09c-10d71c0026be">
      <Terms xmlns="http://schemas.microsoft.com/office/infopath/2007/PartnerControls"/>
    </lcf76f155ced4ddcb4097134ff3c332f>
    <SharedWithUsers xmlns="b46e1364-ed93-429f-80a5-89f879b76665">
      <UserInfo>
        <DisplayName/>
        <AccountId xsi:nil="true"/>
        <AccountType/>
      </UserInfo>
    </SharedWithUsers>
  </documentManagement>
</p:properties>
</file>

<file path=customXml/itemProps1.xml><?xml version="1.0" encoding="utf-8"?>
<ds:datastoreItem xmlns:ds="http://schemas.openxmlformats.org/officeDocument/2006/customXml" ds:itemID="{BD862B1A-111E-4851-ACF6-7D012470E052}">
  <ds:schemaRefs>
    <ds:schemaRef ds:uri="http://schemas.microsoft.com/sharepoint/v3/contenttype/forms"/>
  </ds:schemaRefs>
</ds:datastoreItem>
</file>

<file path=customXml/itemProps2.xml><?xml version="1.0" encoding="utf-8"?>
<ds:datastoreItem xmlns:ds="http://schemas.openxmlformats.org/officeDocument/2006/customXml" ds:itemID="{AC084901-A9EB-49B4-B0BA-66B5C505C495}"/>
</file>

<file path=customXml/itemProps3.xml><?xml version="1.0" encoding="utf-8"?>
<ds:datastoreItem xmlns:ds="http://schemas.openxmlformats.org/officeDocument/2006/customXml" ds:itemID="{5AA6DCB9-FD26-46FF-8977-E76DFCCF9615}">
  <ds:schemaRefs>
    <ds:schemaRef ds:uri="http://schemas.openxmlformats.org/package/2006/metadata/core-properties"/>
    <ds:schemaRef ds:uri="http://schemas.microsoft.com/office/2006/metadata/properties"/>
    <ds:schemaRef ds:uri="http://purl.org/dc/elements/1.1/"/>
    <ds:schemaRef ds:uri="http://purl.org/dc/dcmitype/"/>
    <ds:schemaRef ds:uri="http://www.w3.org/XML/1998/namespace"/>
    <ds:schemaRef ds:uri="30c317e4-5427-4004-ab7a-7eac62b1df0c"/>
    <ds:schemaRef ds:uri="http://schemas.microsoft.com/office/2006/documentManagement/types"/>
    <ds:schemaRef ds:uri="http://purl.org/dc/terms/"/>
    <ds:schemaRef ds:uri="08472c2c-e34a-4894-b362-1601837bed5c"/>
    <ds:schemaRef ds:uri="http://schemas.microsoft.com/office/infopath/2007/PartnerControls"/>
    <ds:schemaRef ds:uri="d9f8895d-0cde-4411-9763-efa1c11cf6f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ERs ICS TPDDTEC</vt:lpstr>
      <vt:lpstr>Baseline and Project Emissions</vt:lpstr>
      <vt:lpstr>SDG Calculations</vt:lpstr>
      <vt:lpstr>Energy savings</vt:lpstr>
      <vt:lpstr>Baseline Surveys</vt:lpstr>
      <vt:lpstr>Baseline Survey_KPT</vt:lpstr>
      <vt:lpstr>Multi Fuel Independent Sampling</vt:lpstr>
      <vt:lpstr>Parameters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Ian Juma</dc:creator>
  <cp:keywords/>
  <dc:description/>
  <cp:lastModifiedBy>Vinit Garg</cp:lastModifiedBy>
  <cp:revision/>
  <dcterms:created xsi:type="dcterms:W3CDTF">2015-06-05T18:17:20Z</dcterms:created>
  <dcterms:modified xsi:type="dcterms:W3CDTF">2025-04-16T06:44:09Z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0x01010076539716D86CE0419630026986165D6D</vt:lpwstr>
  </property>
</Properties>
</file>