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priya\Downloads\"/>
    </mc:Choice>
  </mc:AlternateContent>
  <xr:revisionPtr revIDLastSave="0" documentId="13_ncr:1_{6A842D3C-7B3E-4B0C-B245-88C0DCD644A4}" xr6:coauthVersionLast="47" xr6:coauthVersionMax="47" xr10:uidLastSave="{00000000-0000-0000-0000-000000000000}"/>
  <bookViews>
    <workbookView xWindow="-110" yWindow="-110" windowWidth="19420" windowHeight="10300" tabRatio="612" firstSheet="1"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65" i="12" l="1"/>
  <c r="U65" i="12"/>
  <c r="U58" i="12"/>
  <c r="Q65" i="12"/>
  <c r="M65" i="12"/>
  <c r="I65" i="12"/>
  <c r="AC65" i="12"/>
  <c r="AB65" i="12"/>
  <c r="X65" i="12"/>
  <c r="D65" i="12"/>
  <c r="H65" i="12"/>
  <c r="I58" i="12"/>
  <c r="E58" i="12" l="1"/>
  <c r="AG65" i="12" l="1"/>
  <c r="Y65" i="12"/>
  <c r="C65" i="12"/>
  <c r="E65" i="12" s="1"/>
  <c r="AG58" i="12" l="1"/>
  <c r="Q58" i="12" l="1"/>
  <c r="M58" i="12"/>
  <c r="AC58" i="12"/>
  <c r="Y58" i="12"/>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6" i="12"/>
  <c r="AD26" i="12" s="1"/>
  <c r="B27" i="12"/>
  <c r="B36" i="12"/>
  <c r="B24" i="12"/>
  <c r="Z24" i="12" s="1"/>
  <c r="B23" i="12"/>
  <c r="AH23" i="12" s="1"/>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F23" i="12" l="1"/>
  <c r="J23" i="12"/>
  <c r="AE30" i="12" a="1"/>
  <c r="AE30" i="12" s="1"/>
  <c r="AE33" i="12" s="1"/>
  <c r="S30" i="11" a="1"/>
  <c r="S30" i="11" s="1"/>
  <c r="C30" i="12" a="1"/>
  <c r="C30" i="12" s="1"/>
  <c r="C39" i="12" s="1"/>
  <c r="AI30" i="12" a="1"/>
  <c r="AI30" i="12" s="1"/>
  <c r="AI39" i="12" s="1"/>
  <c r="W30" i="5" a="1"/>
  <c r="W30" i="5" s="1"/>
  <c r="W38" i="5" s="1"/>
  <c r="AE30" i="5" a="1"/>
  <c r="AE30" i="5" s="1"/>
  <c r="AE37" i="5" s="1"/>
  <c r="W30" i="11" a="1"/>
  <c r="W30" i="11" s="1"/>
  <c r="W38" i="11" s="1"/>
  <c r="G30" i="12" a="1"/>
  <c r="G30" i="12" s="1"/>
  <c r="G36" i="12" s="1"/>
  <c r="AM30" i="12" a="1"/>
  <c r="AM30" i="12" s="1"/>
  <c r="AM42"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J27" i="12"/>
  <c r="R27" i="12"/>
  <c r="Z27" i="12"/>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W40" i="12"/>
  <c r="W36" i="12"/>
  <c r="W32" i="12"/>
  <c r="W41" i="12"/>
  <c r="W37" i="12"/>
  <c r="W34" i="12"/>
  <c r="W35" i="12"/>
  <c r="W39" i="12"/>
  <c r="W33" i="12"/>
  <c r="AI40" i="12" l="1"/>
  <c r="AI32" i="12"/>
  <c r="AI38" i="12"/>
  <c r="AI37" i="12"/>
  <c r="AI36" i="12"/>
  <c r="AI42" i="12"/>
  <c r="AI31" i="12"/>
  <c r="W50" i="12" a="1"/>
  <c r="W50" i="12" s="1"/>
  <c r="AE38" i="12"/>
  <c r="AE41" i="12"/>
  <c r="AE36" i="12"/>
  <c r="AE40" i="12"/>
  <c r="AE31" i="12"/>
  <c r="AE35" i="12"/>
  <c r="AE39" i="12"/>
  <c r="AM40" i="12"/>
  <c r="AM35" i="12"/>
  <c r="AM31" i="12"/>
  <c r="AM39" i="12"/>
  <c r="AM38" i="12"/>
  <c r="AI41" i="12"/>
  <c r="AE32" i="12"/>
  <c r="AM34" i="12"/>
  <c r="AE37" i="12"/>
  <c r="AE42" i="12"/>
  <c r="AE34" i="12"/>
  <c r="AM32" i="12"/>
  <c r="AM41" i="12"/>
  <c r="AM36" i="12"/>
  <c r="S36" i="12"/>
  <c r="S39" i="12"/>
  <c r="S41" i="12"/>
  <c r="S38" i="12"/>
  <c r="S34" i="12"/>
  <c r="S40" i="12"/>
  <c r="S33" i="12"/>
  <c r="O41" i="12"/>
  <c r="K42" i="12"/>
  <c r="K35" i="12"/>
  <c r="AI35" i="12"/>
  <c r="AI33" i="12"/>
  <c r="AA50" i="12" a="1"/>
  <c r="AA50" i="12" s="1"/>
  <c r="K39" i="12"/>
  <c r="AI34" i="12"/>
  <c r="K31" i="12"/>
  <c r="K50" i="12" a="1"/>
  <c r="K50" i="12" s="1"/>
  <c r="K41" i="12"/>
  <c r="K37" i="12"/>
  <c r="K34" i="12"/>
  <c r="AM33" i="12"/>
  <c r="K33" i="12"/>
  <c r="K36" i="12"/>
  <c r="S32" i="12"/>
  <c r="S37" i="12"/>
  <c r="AM37" i="12"/>
  <c r="K32" i="12"/>
  <c r="S42"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<sst xmlns="http://schemas.openxmlformats.org/spreadsheetml/2006/main" count="3743" uniqueCount="1420">
  <si>
    <r>
      <t xml:space="preserve">VERSION  </t>
    </r>
    <r>
      <rPr>
        <b/>
        <sz val="11"/>
        <rFont val="Verdana"/>
        <family val="2"/>
      </rPr>
      <t>v.1.3</t>
    </r>
  </si>
  <si>
    <r>
      <t xml:space="preserve">PUBLICATION DATE  </t>
    </r>
    <r>
      <rPr>
        <b/>
        <sz val="11"/>
        <rFont val="Verdana"/>
        <family val="2"/>
      </rPr>
      <t>05/10/2023</t>
    </r>
  </si>
  <si>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</si>
  <si>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</si>
  <si>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</si>
  <si>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</si>
  <si>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</si>
  <si>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</si>
  <si>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</si>
  <si>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</si>
  <si>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</si>
  <si>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</si>
  <si>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</si>
  <si>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</si>
  <si>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</si>
  <si>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Version History</t>
  </si>
  <si>
    <t>V 1.0</t>
  </si>
  <si>
    <t>Initial adoption </t>
  </si>
  <si>
    <t>V 1.1</t>
  </si>
  <si>
    <t>CSA, access to finance indicators updates</t>
  </si>
  <si>
    <t>V 1.2</t>
  </si>
  <si>
    <t>Addition of new indicators</t>
  </si>
  <si>
    <t>V 1.3</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</si>
  <si>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</si>
  <si>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</si>
  <si>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</si>
  <si>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</si>
  <si>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</si>
  <si>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</si>
  <si>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</si>
  <si>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</si>
  <si>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</si>
  <si>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</si>
  <si>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</si>
  <si>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Certified project</t>
  </si>
  <si>
    <t>Crediting period</t>
  </si>
  <si>
    <t>&gt;&gt;new &amp; listed projects should use expected dates</t>
  </si>
  <si>
    <t>Monitoring period</t>
  </si>
  <si>
    <t>Start Date</t>
  </si>
  <si>
    <t>End Date</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</si>
  <si>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</si>
  <si>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</si>
  <si>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</si>
  <si>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</si>
  <si>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</si>
  <si>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</si>
  <si>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</si>
  <si>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</si>
  <si>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</si>
  <si>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</si>
  <si>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</si>
  <si>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</si>
  <si>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</si>
  <si>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impact category</t>
  </si>
  <si>
    <t>&gt;&gt; List of impact category</t>
  </si>
  <si>
    <t>SDG 13 is MANDATORY for all project (don’t change this monitoring parameter)</t>
  </si>
  <si>
    <t>Monitoring indicator selection</t>
  </si>
  <si>
    <t>13. Climate action</t>
  </si>
  <si>
    <t>1. No poverty</t>
  </si>
  <si>
    <t>3. Good health and well being</t>
  </si>
  <si>
    <t>4. Quality education</t>
  </si>
  <si>
    <t xml:space="preserve">5. Gender equality </t>
  </si>
  <si>
    <t xml:space="preserve">7. Affordable and clean energy </t>
  </si>
  <si>
    <t>8. Decent work and economic growth</t>
  </si>
  <si>
    <t>15. Life on land</t>
  </si>
  <si>
    <t/>
  </si>
  <si>
    <t>Amount of GHGs emissions avoided or sequestered</t>
  </si>
  <si>
    <t>1.4.1 Proportion of population living in households with access to basic services</t>
  </si>
  <si>
    <t>Number of households that observed reduction in PM2.5 &amp; carbon monoxide (CO) concentration reductions</t>
  </si>
  <si>
    <t>Number of employees provided skill development training</t>
  </si>
  <si>
    <t>5.4.1 Proportion of time spent on unpaid domestic and care work, by sex, age and location</t>
  </si>
  <si>
    <t>Number of beneficiaries: Households</t>
  </si>
  <si>
    <t>Total number of jobs</t>
  </si>
  <si>
    <t>Total non-renewable wood fuel saved</t>
  </si>
  <si>
    <t>&gt;&gt; List of all monitoring indicators</t>
  </si>
  <si>
    <r>
      <t xml:space="preserve">If </t>
    </r>
    <r>
      <rPr>
        <b/>
        <i/>
        <u/>
        <sz val="8"/>
        <color theme="1"/>
        <rFont val="Verdana"/>
        <family val="2"/>
      </rPr>
      <t>no</t>
    </r>
    <r>
      <rPr>
        <i/>
        <sz val="8"/>
        <color theme="1"/>
        <rFont val="Verdana"/>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</si>
  <si>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</si>
  <si>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</si>
  <si>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</si>
  <si>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</si>
  <si>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</si>
  <si>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</si>
  <si>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</si>
  <si>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</si>
  <si>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</si>
  <si>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</si>
  <si>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</si>
  <si>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</si>
  <si>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</si>
  <si>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</si>
  <si>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</si>
  <si>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</si>
  <si>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</si>
  <si>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</si>
  <si>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</si>
  <si>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tCO2</t>
  </si>
  <si>
    <t>%</t>
  </si>
  <si>
    <t>Number of people trained</t>
  </si>
  <si>
    <t>hh:mm (hh = hours; mm = minutes) per household per day</t>
  </si>
  <si>
    <t xml:space="preserve">Number of jobs created </t>
  </si>
  <si>
    <t>User input</t>
  </si>
  <si>
    <t>Database, monitoring/usage surveys, KPTs</t>
  </si>
  <si>
    <t>Usage Surveys</t>
  </si>
  <si>
    <t>Usage Survey</t>
  </si>
  <si>
    <t>Training Records</t>
  </si>
  <si>
    <t>Usage/Monitoring Survey</t>
  </si>
  <si>
    <t>ICS database and usage/monitoring survey</t>
  </si>
  <si>
    <t xml:space="preserve">Project records like contracts, payment slips, employee list or others </t>
  </si>
  <si>
    <t>KPT, Sales database, usage survey, FNRB calculations</t>
  </si>
  <si>
    <t xml:space="preserve">Continuously (database), Biennial (usage surveys and KPTs) </t>
  </si>
  <si>
    <t>Annual</t>
  </si>
  <si>
    <t xml:space="preserve">At least once every two years (biennial) </t>
  </si>
  <si>
    <t>At least once every two years (biennial)</t>
  </si>
  <si>
    <t>KPT (biennial), sales database (continuous), usage survey (annual), FNRB (fixed ex-ante)</t>
  </si>
  <si>
    <t>Survey / KPTs</t>
  </si>
  <si>
    <t>Surveys</t>
  </si>
  <si>
    <t xml:space="preserve">Carrying out surveys (either site visits or telephone surveys) to check on the time savings associated with cooking </t>
  </si>
  <si>
    <t>The total number of ISC sold/distributed is summed up in the database; The usage/monitoring survey provides information (on a representative basis) on the N° of ICS used per household</t>
  </si>
  <si>
    <t xml:space="preserve">Not applicable </t>
  </si>
  <si>
    <t>Not applicable</t>
  </si>
  <si>
    <t>QA/QC procedures, if any</t>
  </si>
  <si>
    <t>Not Applicable</t>
  </si>
  <si>
    <t xml:space="preserve">Employee list can be cross-checked with contracts/payment slips or others </t>
  </si>
  <si>
    <t>Any comment</t>
  </si>
  <si>
    <t xml:space="preserve">The time saving associated with fuel collection is not being monitored </t>
  </si>
  <si>
    <t>N° of stoves based on an annual basis (yr-stoves) in use taking into account multi project stove use in a household</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</si>
  <si>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</si>
  <si>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</si>
  <si>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</si>
  <si>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</si>
  <si>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</si>
  <si>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</si>
  <si>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</si>
  <si>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</si>
  <si>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</si>
  <si>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</si>
  <si>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</si>
  <si>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</si>
  <si>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</si>
  <si>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</si>
  <si>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</si>
  <si>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</si>
  <si>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</si>
  <si>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</si>
  <si>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</si>
  <si>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</si>
  <si>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</si>
  <si>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</si>
  <si>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</si>
  <si>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</si>
  <si>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</si>
  <si>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</si>
  <si>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</si>
  <si>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</si>
  <si>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</si>
  <si>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</si>
  <si>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</si>
  <si>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</si>
  <si>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</si>
  <si>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</si>
  <si>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</si>
  <si>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</si>
  <si>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</si>
  <si>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</si>
  <si>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</si>
  <si>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</si>
  <si>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</si>
  <si>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</si>
  <si>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</si>
  <si>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</si>
  <si>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</si>
  <si>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</si>
  <si>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</si>
  <si>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</si>
  <si>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2. Zero Hunger</t>
  </si>
  <si>
    <t>3. Good Health and well being</t>
  </si>
  <si>
    <t xml:space="preserve">5. Gender Equality </t>
  </si>
  <si>
    <t xml:space="preserve">6. Clean water and sanitation </t>
  </si>
  <si>
    <t>9. Industry, innovation and infrastructure</t>
  </si>
  <si>
    <t>10. Reduced inequalities</t>
  </si>
  <si>
    <t xml:space="preserve">11. Sustainable cities and communities </t>
  </si>
  <si>
    <t xml:space="preserve">12. Responsible consumption and production </t>
  </si>
  <si>
    <t>14. Life below water</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</si>
  <si>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</si>
  <si>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</si>
  <si>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</si>
  <si>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</si>
  <si>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</si>
  <si>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</si>
  <si>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</si>
  <si>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</si>
  <si>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</si>
  <si>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</si>
  <si>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</si>
  <si>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</si>
  <si>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</si>
  <si>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</si>
  <si>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</si>
  <si>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</si>
  <si>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</si>
  <si>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</si>
  <si>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</si>
  <si>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</si>
  <si>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</si>
  <si>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</si>
  <si>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</si>
  <si>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</si>
  <si>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</si>
  <si>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</si>
  <si>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</si>
  <si>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</si>
  <si>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</si>
  <si>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</si>
  <si>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</si>
  <si>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</si>
  <si>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</si>
  <si>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</si>
  <si>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</si>
  <si>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</si>
  <si>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</si>
  <si>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</si>
  <si>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</si>
  <si>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</si>
  <si>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</si>
  <si>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</si>
  <si>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</si>
  <si>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</si>
  <si>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</si>
  <si>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</si>
  <si>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</si>
  <si>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</si>
  <si>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</si>
  <si>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</si>
  <si>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</si>
  <si>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</si>
  <si>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</si>
  <si>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</si>
  <si>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</si>
  <si>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</si>
  <si>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</si>
  <si>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</si>
  <si>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</si>
  <si>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</si>
  <si>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</si>
  <si>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</si>
  <si>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</si>
  <si>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</si>
  <si>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</si>
  <si>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</si>
  <si>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</si>
  <si>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</si>
  <si>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</si>
  <si>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</si>
  <si>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</si>
  <si>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</si>
  <si>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</si>
  <si>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</si>
  <si>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</si>
  <si>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</si>
  <si>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</si>
  <si>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</si>
  <si>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</si>
  <si>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</si>
  <si>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</si>
  <si>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</si>
  <si>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</si>
  <si>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</si>
  <si>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</si>
  <si>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</si>
  <si>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</si>
  <si>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</si>
  <si>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</si>
  <si>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</si>
  <si>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</si>
  <si>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</si>
  <si>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</si>
  <si>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</si>
  <si>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</si>
  <si>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</si>
  <si>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</si>
  <si>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</si>
  <si>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</si>
  <si>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</si>
  <si>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3.9 By 2030, substantially reduce the number of deaths and illnesses from hazardous chemicals and air, water and soil pollution and contamination</t>
  </si>
  <si>
    <t>Reduced indoor air pollution</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</si>
  <si>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</si>
  <si>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</si>
  <si>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PM 2.5 micro-gram/m3 and CO (mg per m3) or %</t>
  </si>
  <si>
    <t>Measure indoor pollution in kitchens among a representative group of households participating in the project. 
Samp;e survey (For stove rated Tier 3 or above only)</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</si>
  <si>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</si>
  <si>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</si>
  <si>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</si>
  <si>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</si>
  <si>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</si>
  <si>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</si>
  <si>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</si>
  <si>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</si>
  <si>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</si>
  <si>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</si>
  <si>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</si>
  <si>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</si>
  <si>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</si>
  <si>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</si>
  <si>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</si>
  <si>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</si>
  <si>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</si>
  <si>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</si>
  <si>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</si>
  <si>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</si>
  <si>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</si>
  <si>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</si>
  <si>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</si>
  <si>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</si>
  <si>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</si>
  <si>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</si>
  <si>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</si>
  <si>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</si>
  <si>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</si>
  <si>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</si>
  <si>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</si>
  <si>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</si>
  <si>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</si>
  <si>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</si>
  <si>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</si>
  <si>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</si>
  <si>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</si>
  <si>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</si>
  <si>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</si>
  <si>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</si>
  <si>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</si>
  <si>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</si>
  <si>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</si>
  <si>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</si>
  <si>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</si>
  <si>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</si>
  <si>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</si>
  <si>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</si>
  <si>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</si>
  <si>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</si>
  <si>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</si>
  <si>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</si>
  <si>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</si>
  <si>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</si>
  <si>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</si>
  <si>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</si>
  <si>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</si>
  <si>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</si>
  <si>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</si>
  <si>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</si>
  <si>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</si>
  <si>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</si>
  <si>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</si>
  <si>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</si>
  <si>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</si>
  <si>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</si>
  <si>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</si>
  <si>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</si>
  <si>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</si>
  <si>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</si>
  <si>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</si>
  <si>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</si>
  <si>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</si>
  <si>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</si>
  <si>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</si>
  <si>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</si>
  <si>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</si>
  <si>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</si>
  <si>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</si>
  <si>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</si>
  <si>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</si>
  <si>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</si>
  <si>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</si>
  <si>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</si>
  <si>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</si>
  <si>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</si>
  <si>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</si>
  <si>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</si>
  <si>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</si>
  <si>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</si>
  <si>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</si>
  <si>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</si>
  <si>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</si>
  <si>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</si>
  <si>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</si>
  <si>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</si>
  <si>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</si>
  <si>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</si>
  <si>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</si>
  <si>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</si>
  <si>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</si>
  <si>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</si>
  <si>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</si>
  <si>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</si>
  <si>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</si>
  <si>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</si>
  <si>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</si>
  <si>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</si>
  <si>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</si>
  <si>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</si>
  <si>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</si>
  <si>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</si>
  <si>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</si>
  <si>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</si>
  <si>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</si>
  <si>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</si>
  <si>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</si>
  <si>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</si>
  <si>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</si>
  <si>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</si>
  <si>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</si>
  <si>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</si>
  <si>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</si>
  <si>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</si>
  <si>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</si>
  <si>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</si>
  <si>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</si>
  <si>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</si>
  <si>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</si>
  <si>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</si>
  <si>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</si>
  <si>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</si>
  <si>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</si>
  <si>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</si>
  <si>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</si>
  <si>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</si>
  <si>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</si>
  <si>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</si>
  <si>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</si>
  <si>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</si>
  <si>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</si>
  <si>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</si>
  <si>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</si>
  <si>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</si>
  <si>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</si>
  <si>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</si>
  <si>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</si>
  <si>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</si>
  <si>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</si>
  <si>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</si>
  <si>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</si>
  <si>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</si>
  <si>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</si>
  <si>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</si>
  <si>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</si>
  <si>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</si>
  <si>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</si>
  <si>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</si>
  <si>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</si>
  <si>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</si>
  <si>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</si>
  <si>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</si>
  <si>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</si>
  <si>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</si>
  <si>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</si>
  <si>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</si>
  <si>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</si>
  <si>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</si>
  <si>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</si>
  <si>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</si>
  <si>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</si>
  <si>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</si>
  <si>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</si>
  <si>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</si>
  <si>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</si>
  <si>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</si>
  <si>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</si>
  <si>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</si>
  <si>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</si>
  <si>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</si>
  <si>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</si>
  <si>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</si>
  <si>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</si>
  <si>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</si>
  <si>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</si>
  <si>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</si>
  <si>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</si>
  <si>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</si>
  <si>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</si>
  <si>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</si>
  <si>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</si>
  <si>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</si>
  <si>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</si>
  <si>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</si>
  <si>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</si>
  <si>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</si>
  <si>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</si>
  <si>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</si>
  <si>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</si>
  <si>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</si>
  <si>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</si>
  <si>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</si>
  <si>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</si>
  <si>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</si>
  <si>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</si>
  <si>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</si>
  <si>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</si>
  <si>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</si>
  <si>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</si>
  <si>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</si>
  <si>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</si>
  <si>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</si>
  <si>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</si>
  <si>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</si>
  <si>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</si>
  <si>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</si>
  <si>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</si>
  <si>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</si>
  <si>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</si>
  <si>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</si>
  <si>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</si>
  <si>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</si>
  <si>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</si>
  <si>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</si>
  <si>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</si>
  <si>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</si>
  <si>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</si>
  <si>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</si>
  <si>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</si>
  <si>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</si>
  <si>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</si>
  <si>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</si>
  <si>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</si>
  <si>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</si>
  <si>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</si>
  <si>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</si>
  <si>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</si>
  <si>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</si>
  <si>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</si>
  <si>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</si>
  <si>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</si>
  <si>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</si>
  <si>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</si>
  <si>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</si>
  <si>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</si>
  <si>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</si>
  <si>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</si>
  <si>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</si>
  <si>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</si>
  <si>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</si>
  <si>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</si>
  <si>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</si>
  <si>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</si>
  <si>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</si>
  <si>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</si>
  <si>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</si>
  <si>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</si>
  <si>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</si>
  <si>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</si>
  <si>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 and and indigenous status</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</si>
  <si>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</si>
  <si>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</si>
  <si>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</si>
  <si>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</si>
  <si>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</si>
  <si>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</si>
  <si>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</si>
  <si>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</si>
  <si>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</si>
  <si>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</si>
  <si>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</si>
  <si>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</si>
  <si>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</si>
  <si>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</si>
  <si>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</si>
  <si>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</si>
  <si>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</si>
  <si>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</si>
  <si>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</si>
  <si>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</si>
  <si>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</si>
  <si>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</si>
  <si>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</si>
  <si>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</si>
  <si>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</si>
  <si>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</si>
  <si>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</si>
  <si>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</si>
  <si>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</si>
  <si>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</si>
  <si>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</si>
  <si>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</si>
  <si>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</si>
  <si>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</si>
  <si>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</si>
  <si>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</si>
  <si>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</si>
  <si>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</si>
  <si>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</si>
  <si>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</si>
  <si>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</si>
  <si>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</si>
  <si>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</si>
  <si>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</si>
  <si>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</si>
  <si>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</si>
  <si>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</si>
  <si>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</si>
  <si>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</si>
  <si>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</si>
  <si>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</si>
  <si>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</si>
  <si>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</si>
  <si>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</si>
  <si>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</si>
  <si>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</si>
  <si>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</si>
  <si>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</si>
  <si>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</si>
  <si>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</si>
  <si>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</si>
  <si>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</si>
  <si>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</si>
  <si>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</si>
  <si>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</si>
  <si>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</si>
  <si>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</si>
  <si>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</si>
  <si>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</si>
  <si>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</si>
  <si>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</si>
  <si>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</si>
  <si>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</si>
  <si>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</si>
  <si>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</si>
  <si>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</si>
  <si>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</si>
  <si>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</si>
  <si>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</si>
  <si>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</si>
  <si>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</si>
  <si>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</si>
  <si>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</si>
  <si>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</si>
  <si>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</si>
  <si>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</si>
  <si>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</si>
  <si>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</si>
  <si>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</si>
  <si>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</si>
  <si>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</si>
  <si>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</si>
  <si>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</si>
  <si>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</si>
  <si>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</si>
  <si>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</si>
  <si>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</si>
  <si>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</si>
  <si>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</si>
  <si>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</si>
  <si>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</si>
  <si>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</si>
  <si>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</si>
  <si>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</si>
  <si>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</si>
  <si>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</si>
  <si>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</si>
  <si>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</si>
  <si>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</si>
  <si>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</si>
  <si>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</si>
  <si>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</si>
  <si>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</si>
  <si>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</si>
  <si>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</si>
  <si>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</si>
  <si>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</si>
  <si>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</si>
  <si>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</si>
  <si>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</si>
  <si>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</si>
  <si>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</si>
  <si>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</si>
  <si>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</si>
  <si>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</si>
  <si>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</si>
  <si>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</si>
  <si>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</si>
  <si>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</si>
  <si>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</si>
  <si>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</si>
  <si>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</si>
  <si>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</si>
  <si>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</si>
  <si>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</si>
  <si>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</si>
  <si>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</si>
  <si>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</si>
  <si>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</si>
  <si>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</si>
  <si>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</si>
  <si>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</si>
  <si>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</si>
  <si>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</si>
  <si>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</si>
  <si>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</si>
  <si>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</si>
  <si>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</si>
  <si>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</si>
  <si>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</si>
  <si>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</si>
  <si>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</si>
  <si>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</si>
  <si>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</si>
  <si>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</si>
  <si>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</si>
  <si>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</si>
  <si>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</si>
  <si>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</si>
  <si>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</si>
  <si>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</si>
  <si>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</si>
  <si>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</si>
  <si>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</si>
  <si>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</si>
  <si>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</si>
  <si>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</si>
  <si>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</si>
  <si>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</si>
  <si>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</si>
  <si>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</si>
  <si>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</si>
  <si>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</si>
  <si>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</si>
  <si>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</si>
  <si>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</si>
  <si>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</si>
  <si>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</si>
  <si>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</si>
  <si>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</si>
  <si>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</si>
  <si>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</si>
  <si>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</si>
  <si>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</si>
  <si>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</si>
  <si>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</si>
  <si>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</si>
  <si>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</si>
  <si>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</si>
  <si>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</si>
  <si>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</si>
  <si>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</si>
  <si>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</si>
  <si>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</si>
  <si>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</si>
  <si>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</si>
  <si>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</si>
  <si>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</si>
  <si>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</si>
  <si>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</si>
  <si>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</si>
  <si>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</si>
  <si>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</si>
  <si>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</si>
  <si>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</si>
  <si>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</si>
  <si>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</si>
  <si>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</si>
  <si>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</si>
  <si>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</si>
  <si>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</si>
  <si>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</si>
  <si>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</si>
  <si>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</si>
  <si>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</si>
  <si>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</si>
  <si>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</si>
  <si>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</si>
  <si>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</si>
  <si>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</si>
  <si>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</si>
  <si>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</si>
  <si>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</si>
  <si>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</si>
  <si>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</si>
  <si>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</si>
  <si>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</si>
  <si>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</si>
  <si>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</si>
  <si>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</si>
  <si>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</si>
  <si>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</si>
  <si>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</si>
  <si>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</si>
  <si>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</si>
  <si>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</si>
  <si>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</si>
  <si>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</si>
  <si>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</si>
  <si>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</si>
  <si>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</si>
  <si>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</si>
  <si>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</si>
  <si>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</si>
  <si>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</si>
  <si>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</si>
  <si>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</si>
  <si>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</si>
  <si>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</si>
  <si>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</si>
  <si>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</si>
  <si>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</si>
  <si>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</si>
  <si>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</si>
  <si>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</si>
  <si>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</si>
  <si>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</si>
  <si>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</si>
  <si>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</si>
  <si>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</si>
  <si>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</si>
  <si>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</si>
  <si>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</si>
  <si>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</si>
  <si>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</si>
  <si>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</si>
  <si>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</si>
  <si>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</si>
  <si>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</si>
  <si>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</si>
  <si>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</si>
  <si>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</si>
  <si>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</si>
  <si>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</si>
  <si>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</si>
  <si>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</si>
  <si>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</si>
  <si>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</si>
  <si>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</si>
  <si>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</si>
  <si>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</si>
  <si>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</si>
  <si>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</si>
  <si>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</si>
  <si>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</si>
  <si>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</si>
  <si>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</si>
  <si>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</si>
  <si>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</si>
  <si>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</si>
  <si>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</si>
  <si>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</si>
  <si>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</si>
  <si>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</si>
  <si>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</si>
  <si>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</si>
  <si>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</si>
  <si>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</si>
  <si>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</si>
  <si>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</si>
  <si>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</si>
  <si>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</si>
  <si>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</si>
  <si>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</si>
  <si>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</si>
  <si>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</si>
  <si>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</si>
  <si>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</si>
  <si>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</si>
  <si>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</si>
  <si>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</si>
  <si>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</si>
  <si>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</si>
  <si>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</si>
  <si>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</si>
  <si>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</si>
  <si>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</si>
  <si>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</si>
  <si>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</si>
  <si>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</si>
  <si>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</si>
  <si>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</si>
  <si>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</si>
  <si>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</si>
  <si>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</si>
  <si>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</si>
  <si>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</si>
  <si>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</si>
  <si>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</si>
  <si>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</si>
  <si>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</si>
  <si>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</si>
  <si>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</si>
  <si>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</si>
  <si>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</si>
  <si>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</si>
  <si>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</si>
  <si>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</si>
  <si>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</si>
  <si>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</si>
  <si>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</si>
  <si>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</si>
  <si>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</si>
  <si>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</si>
  <si>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</si>
  <si>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</si>
  <si>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</si>
  <si>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</si>
  <si>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</si>
  <si>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</si>
  <si>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</si>
  <si>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</si>
  <si>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GSDM-I3.9.6</t>
  </si>
  <si>
    <t>Percentage of project population using polluting fuels</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</si>
  <si>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</si>
  <si>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</si>
  <si>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 xml:space="preserve">% of end user households </t>
  </si>
  <si>
    <t>biennial</t>
  </si>
  <si>
    <t>GSDM-I11.1.1</t>
  </si>
  <si>
    <t>Access to clean energy</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</si>
  <si>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</si>
  <si>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</si>
  <si>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</si>
  <si>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GSDM-I11.1.2</t>
  </si>
  <si>
    <t>Number of unique households (HHs) that received off grid renewable, sustainable energy services during the reporting period</t>
  </si>
  <si>
    <t>HH(WM) = no of unique HHs (disaggregated by rural and urban) benefitting from improved waste management introduced by the project; source (s)</t>
  </si>
  <si>
    <t>GSDM-I11.6.1</t>
  </si>
  <si>
    <t>Access to improved waste management services</t>
  </si>
  <si>
    <t>Number of unique households (HHs) that benefitted from improved waste management services during the reporting period</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</si>
  <si>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</si>
  <si>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</si>
  <si>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</si>
  <si>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</si>
  <si>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</si>
  <si>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</si>
  <si>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</si>
  <si>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</si>
  <si>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</si>
  <si>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</si>
  <si>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</si>
  <si>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</si>
  <si>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</si>
  <si>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</si>
  <si>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</si>
  <si>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</si>
  <si>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</si>
  <si>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</si>
  <si>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</si>
  <si>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</si>
  <si>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</si>
  <si>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</si>
  <si>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</si>
  <si>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</si>
  <si>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</si>
  <si>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</si>
  <si>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</si>
  <si>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</si>
  <si>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</si>
  <si>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</si>
  <si>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</si>
  <si>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</si>
  <si>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</si>
  <si>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</si>
  <si>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</si>
  <si>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</si>
  <si>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</si>
  <si>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</si>
  <si>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</si>
  <si>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</si>
  <si>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</si>
  <si>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</si>
  <si>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</si>
  <si>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</si>
  <si>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</si>
  <si>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</si>
  <si>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</si>
  <si>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</si>
  <si>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</si>
  <si>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</si>
  <si>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</si>
  <si>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</si>
  <si>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</si>
  <si>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</si>
  <si>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</si>
  <si>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</si>
  <si>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</si>
  <si>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</si>
  <si>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</si>
  <si>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</si>
  <si>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</si>
  <si>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</si>
  <si>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</si>
  <si>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</si>
  <si>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</si>
  <si>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</si>
  <si>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</si>
  <si>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</si>
  <si>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</si>
  <si>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</si>
  <si>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</si>
  <si>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</si>
  <si>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</si>
  <si>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</si>
  <si>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</si>
  <si>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</si>
  <si>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</si>
  <si>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</si>
  <si>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</si>
  <si>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</si>
  <si>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</si>
  <si>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</si>
  <si>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</si>
  <si>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</si>
  <si>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</si>
  <si>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</si>
  <si>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</si>
  <si>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</si>
  <si>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</si>
  <si>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</si>
  <si>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</si>
  <si>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</si>
  <si>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</si>
  <si>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</si>
  <si>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</si>
  <si>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</si>
  <si>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</si>
  <si>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</si>
  <si>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</si>
  <si>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</si>
  <si>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</si>
  <si>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</si>
  <si>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</si>
  <si>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</si>
  <si>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</si>
  <si>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</si>
  <si>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</si>
  <si>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</si>
  <si>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</si>
  <si>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</si>
  <si>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</si>
  <si>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</si>
  <si>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</si>
  <si>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</si>
  <si>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</si>
  <si>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</si>
  <si>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Start with SDG</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</si>
  <si>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</si>
  <si>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</si>
  <si>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</si>
  <si>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</si>
  <si>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</si>
  <si>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</si>
  <si>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</si>
  <si>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</si>
  <si>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</si>
  <si>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</si>
  <si>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</si>
  <si>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</si>
  <si>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</si>
  <si>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</si>
  <si>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</si>
  <si>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</si>
  <si>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</si>
  <si>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</si>
  <si>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</si>
  <si>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</si>
  <si>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</si>
  <si>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</si>
  <si>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</si>
  <si>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</si>
  <si>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</si>
  <si>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</si>
  <si>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</si>
  <si>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</si>
  <si>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</si>
  <si>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</si>
  <si>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</si>
  <si>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</si>
  <si>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</si>
  <si>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</si>
  <si>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</si>
  <si>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</si>
  <si>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</si>
  <si>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</si>
  <si>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</si>
  <si>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</si>
  <si>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</si>
  <si>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</si>
  <si>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</si>
  <si>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</si>
  <si>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</si>
  <si>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</si>
  <si>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</si>
  <si>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</si>
  <si>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</si>
  <si>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</si>
  <si>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</si>
  <si>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</si>
  <si>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</si>
  <si>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</si>
  <si>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</si>
  <si>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</si>
  <si>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</si>
  <si>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</si>
  <si>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</si>
  <si>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</si>
  <si>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</si>
  <si>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</si>
  <si>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</si>
  <si>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</si>
  <si>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</si>
  <si>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</si>
  <si>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</si>
  <si>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</si>
  <si>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</si>
  <si>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</si>
  <si>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</si>
  <si>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</si>
  <si>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</si>
  <si>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</si>
  <si>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</si>
  <si>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</si>
  <si>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</si>
  <si>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</si>
  <si>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</si>
  <si>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</si>
  <si>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</si>
  <si>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</si>
  <si>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</si>
  <si>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</si>
  <si>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</si>
  <si>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</si>
  <si>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</si>
  <si>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</si>
  <si>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</si>
  <si>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</si>
  <si>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</si>
  <si>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</si>
  <si>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</si>
  <si>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</si>
  <si>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</si>
  <si>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</si>
  <si>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</si>
  <si>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</si>
  <si>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</si>
  <si>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</si>
  <si>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</si>
  <si>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</si>
  <si>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</si>
  <si>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</si>
  <si>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</si>
  <si>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</si>
  <si>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</si>
  <si>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</si>
  <si>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</si>
  <si>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</si>
  <si>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</si>
  <si>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</si>
  <si>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</si>
  <si>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</si>
  <si>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</si>
  <si>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</si>
  <si>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</si>
  <si>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</si>
  <si>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</si>
  <si>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</si>
  <si>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</si>
  <si>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</si>
  <si>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</si>
  <si>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</si>
  <si>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</si>
  <si>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</si>
  <si>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</si>
  <si>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</si>
  <si>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</si>
  <si>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</si>
  <si>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</si>
  <si>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</si>
  <si>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</si>
  <si>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</si>
  <si>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</si>
  <si>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</si>
  <si>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</si>
  <si>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</si>
  <si>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</si>
  <si>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</si>
  <si>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</si>
  <si>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</si>
  <si>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</si>
  <si>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</si>
  <si>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</si>
  <si>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</si>
  <si>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</si>
  <si>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</si>
  <si>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</si>
  <si>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</si>
  <si>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</si>
  <si>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</si>
  <si>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</si>
  <si>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</si>
  <si>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</si>
  <si>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</si>
  <si>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</si>
  <si>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</si>
  <si>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</si>
  <si>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</si>
  <si>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</si>
  <si>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</si>
  <si>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</si>
  <si>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</si>
  <si>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</si>
  <si>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</si>
  <si>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</si>
  <si>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</si>
  <si>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</si>
  <si>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</si>
  <si>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</si>
  <si>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</si>
  <si>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</si>
  <si>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</si>
  <si>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</si>
  <si>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</si>
  <si>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</si>
  <si>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</si>
  <si>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</si>
  <si>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</si>
  <si>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</si>
  <si>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</si>
  <si>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</si>
  <si>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</si>
  <si>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</si>
  <si>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</si>
  <si>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</si>
  <si>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</si>
  <si>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</si>
  <si>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</si>
  <si>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</si>
  <si>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</si>
  <si>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</si>
  <si>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</si>
  <si>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</si>
  <si>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</si>
  <si>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</si>
  <si>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</si>
  <si>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</si>
  <si>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</si>
  <si>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</si>
  <si>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</si>
  <si>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</si>
  <si>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</si>
  <si>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</si>
  <si>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</si>
  <si>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</si>
  <si>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</si>
  <si>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</si>
  <si>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</si>
  <si>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</si>
  <si>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</si>
  <si>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</si>
  <si>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</si>
  <si>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</si>
  <si>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</si>
  <si>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</si>
  <si>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</si>
  <si>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</si>
  <si>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</si>
  <si>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</si>
  <si>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</si>
  <si>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</si>
  <si>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</si>
  <si>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</si>
  <si>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</si>
  <si>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</si>
  <si>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</si>
  <si>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</si>
  <si>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</si>
  <si>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</si>
  <si>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</si>
  <si>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</si>
  <si>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</si>
  <si>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</si>
  <si>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</si>
  <si>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</si>
  <si>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</si>
  <si>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</si>
  <si>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</si>
  <si>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</si>
  <si>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</si>
  <si>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</si>
  <si>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</si>
  <si>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</si>
  <si>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</si>
  <si>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</si>
  <si>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</si>
  <si>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</si>
  <si>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</si>
  <si>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</si>
  <si>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</si>
  <si>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</si>
  <si>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</si>
  <si>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</si>
  <si>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</si>
  <si>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</si>
  <si>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</si>
  <si>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</si>
  <si>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</si>
  <si>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</si>
  <si>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</si>
  <si>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</si>
  <si>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</si>
  <si>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</si>
  <si>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</si>
  <si>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</si>
  <si>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</si>
  <si>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</si>
  <si>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</si>
  <si>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</si>
  <si>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</si>
  <si>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</si>
  <si>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</si>
  <si>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</si>
  <si>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</si>
  <si>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</si>
  <si>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</si>
  <si>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</si>
  <si>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</si>
  <si>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</si>
  <si>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</si>
  <si>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</si>
  <si>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</si>
  <si>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</si>
  <si>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</si>
  <si>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</si>
  <si>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</si>
  <si>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</si>
  <si>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</si>
  <si>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</si>
  <si>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</si>
  <si>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</si>
  <si>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</si>
  <si>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</si>
  <si>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</si>
  <si>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</si>
  <si>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</si>
  <si>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</si>
  <si>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</si>
  <si>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</si>
  <si>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</si>
  <si>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</si>
  <si>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</si>
  <si>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</si>
  <si>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</si>
  <si>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</si>
  <si>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</si>
  <si>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</si>
  <si>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</si>
  <si>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</si>
  <si>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</si>
  <si>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</si>
  <si>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</si>
  <si>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</si>
  <si>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</si>
  <si>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</si>
  <si>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</si>
  <si>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</si>
  <si>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</si>
  <si>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</si>
  <si>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</si>
  <si>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</si>
  <si>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</si>
  <si>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</si>
  <si>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</si>
  <si>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</si>
  <si>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</si>
  <si>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</si>
  <si>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</si>
  <si>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</si>
  <si>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</si>
  <si>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</si>
  <si>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</si>
  <si>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</si>
  <si>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</si>
  <si>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</si>
  <si>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</si>
  <si>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</si>
  <si>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</si>
  <si>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</si>
  <si>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</si>
  <si>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</si>
  <si>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</si>
  <si>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</si>
  <si>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</si>
  <si>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</si>
  <si>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</si>
  <si>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</si>
  <si>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</si>
  <si>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</si>
  <si>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</si>
  <si>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</si>
  <si>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</si>
  <si>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</si>
  <si>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</si>
  <si>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</si>
  <si>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</si>
  <si>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</si>
  <si>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</si>
  <si>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</si>
  <si>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</si>
  <si>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</si>
  <si>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</si>
  <si>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</si>
  <si>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</si>
  <si>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</si>
  <si>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</si>
  <si>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r>
      <t xml:space="preserve">If </t>
    </r>
    <r>
      <rPr>
        <b/>
        <i/>
        <u/>
        <sz val="8"/>
        <color theme="1"/>
        <rFont val="Abadi"/>
        <family val="2"/>
      </rPr>
      <t>no</t>
    </r>
    <r>
      <rPr>
        <i/>
        <sz val="8"/>
        <color theme="1"/>
        <rFont val="Abadi"/>
        <family val="2"/>
      </rPr>
      <t xml:space="preserve"> monitoring indicator is assigned, the list will appear blank.</t>
    </r>
  </si>
  <si>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</si>
  <si>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</si>
  <si>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</si>
  <si>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</si>
  <si>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</si>
  <si>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</si>
  <si>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</si>
  <si>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</si>
  <si>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</si>
  <si>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</si>
  <si>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</si>
  <si>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</si>
  <si>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GS 5642</t>
  </si>
  <si>
    <t>N/A</t>
  </si>
  <si>
    <t>25/04/2031</t>
  </si>
  <si>
    <t>31/01/2025– 05/05/2025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</si>
</sst>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81">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sz val="11"/>
      <color theme="1"/>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
      <patternFill patternType="solid">
        <fgColor theme="2"/>
        <bgColor indexed="64"/>
      </patternFill>
    </fill>
    <fill>
      <patternFill patternType="solid">
        <fgColor theme="2" tint="-0.499984740745262"/>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9" fontId="80" fillId="0" borderId="0" applyFont="0" applyFill="0" applyBorder="0" applyAlignment="0" applyProtection="0"/>
  </cellStyleXfs>
  <cellXfs count="353">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2" borderId="0" xfId="0" applyFont="1" applyFill="1"/>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3" fontId="59" fillId="0" borderId="1" xfId="0" applyNumberFormat="1" applyFont="1" applyBorder="1" applyAlignment="1">
      <alignment horizontal="center"/>
    </xf>
    <xf numFmtId="9" fontId="59" fillId="0" borderId="1" xfId="4" applyFont="1" applyBorder="1" applyAlignment="1">
      <alignment horizontal="center"/>
    </xf>
    <xf numFmtId="9" fontId="59" fillId="0" borderId="1" xfId="0" applyNumberFormat="1" applyFont="1" applyBorder="1" applyAlignment="1">
      <alignment horizontal="center"/>
    </xf>
    <xf numFmtId="4" fontId="59" fillId="0" borderId="1" xfId="0" applyNumberFormat="1" applyFont="1" applyBorder="1" applyAlignment="1">
      <alignment horizontal="center"/>
    </xf>
    <xf numFmtId="14" fontId="59" fillId="26" borderId="1" xfId="0" applyNumberFormat="1" applyFont="1" applyFill="1" applyBorder="1" applyAlignment="1">
      <alignment horizontal="left"/>
    </xf>
    <xf numFmtId="0" fontId="56" fillId="27" borderId="1" xfId="0" applyFont="1" applyFill="1" applyBorder="1"/>
    <xf numFmtId="0" fontId="56" fillId="0" borderId="0" xfId="0" applyFont="1" applyAlignment="1">
      <alignment horizontal="right"/>
    </xf>
    <xf numFmtId="14" fontId="56" fillId="2" borderId="0" xfId="0" applyNumberFormat="1" applyFont="1" applyFill="1"/>
    <xf numFmtId="10" fontId="59" fillId="0" borderId="1" xfId="4" applyNumberFormat="1" applyFont="1" applyBorder="1" applyAlignment="1">
      <alignment horizontal="center"/>
    </xf>
    <xf numFmtId="10" fontId="59" fillId="0" borderId="1" xfId="0" applyNumberFormat="1" applyFont="1" applyBorder="1" applyAlignment="1">
      <alignment horizontal="center"/>
    </xf>
    <xf numFmtId="164"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4" xfId="0" applyFont="1" applyFill="1" applyBorder="1" applyAlignment="1">
      <alignment horizontal="left" vertical="top" wrapText="1"/>
    </xf>
    <xf numFmtId="0" fontId="58" fillId="14" borderId="18" xfId="0" applyFont="1" applyFill="1" applyBorder="1" applyAlignment="1">
      <alignment horizontal="left" vertical="top" wrapText="1"/>
    </xf>
    <xf numFmtId="0" fontId="58" fillId="14" borderId="19"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71" fillId="15" borderId="4" xfId="0" applyFont="1" applyFill="1" applyBorder="1" applyAlignment="1">
      <alignment horizontal="left" vertical="top"/>
    </xf>
    <xf numFmtId="0" fontId="71" fillId="15" borderId="18" xfId="0" applyFont="1" applyFill="1" applyBorder="1" applyAlignment="1">
      <alignment horizontal="left" vertical="top"/>
    </xf>
    <xf numFmtId="0" fontId="71" fillId="15" borderId="19" xfId="0" applyFont="1" applyFill="1" applyBorder="1" applyAlignment="1">
      <alignment horizontal="left" vertical="top"/>
    </xf>
    <xf numFmtId="0" fontId="56" fillId="19" borderId="26" xfId="0" applyFont="1" applyFill="1" applyBorder="1" applyAlignment="1">
      <alignment horizontal="left"/>
    </xf>
    <xf numFmtId="0" fontId="56" fillId="19" borderId="29" xfId="0" applyFont="1" applyFill="1" applyBorder="1" applyAlignment="1">
      <alignment horizontal="left"/>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cellXfs>
  <cellStyles count="5">
    <cellStyle name="Hyperlink" xfId="2" builtinId="8"/>
    <cellStyle name="Normal" xfId="0" builtinId="0"/>
    <cellStyle name="Normal 2" xfId="1" xr:uid="{9EB15B56-D3F6-4B50-8DFC-F5C155315011}"/>
    <cellStyle name="Per cent" xfId="4" builtinId="5"/>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3933294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85102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15" zoomScaleNormal="100" workbookViewId="0">
      <selection activeCell="C7" sqref="C7"/>
    </sheetView>
  </sheetViews>
  <sheetFormatPr defaultColWidth="10.453125" defaultRowHeight="15"/>
  <cols>
    <col min="1" max="1" width="1.6328125" style="161" customWidth="1"/>
    <col min="2" max="2" width="14.36328125" style="217" customWidth="1"/>
    <col min="3" max="3" width="75.453125" style="161" customWidth="1"/>
    <col min="4" max="4" width="1.36328125" style="161" customWidth="1"/>
    <col min="5" max="6" width="1.6328125" style="161" customWidth="1"/>
    <col min="7" max="7" width="59" style="161" customWidth="1"/>
    <col min="8" max="8" width="30.36328125" style="161" customWidth="1"/>
    <col min="9" max="10" width="10.453125" style="161"/>
    <col min="11" max="11" width="29.08984375" style="161" customWidth="1"/>
    <col min="12" max="16384" width="10.453125" style="161"/>
  </cols>
  <sheetData>
    <row r="1" spans="1:8" ht="135" customHeight="1"/>
    <row r="2" spans="1:8" ht="20" customHeight="1">
      <c r="A2" s="160"/>
      <c r="B2" s="242" t="s">
        <v>0</v>
      </c>
      <c r="C2" s="243"/>
      <c r="D2" s="160"/>
      <c r="E2" s="160"/>
      <c r="F2" s="160"/>
    </row>
    <row r="3" spans="1:8" ht="20" customHeight="1">
      <c r="A3" s="160"/>
      <c r="B3" s="242" t="s">
        <v>1</v>
      </c>
      <c r="C3" s="243"/>
      <c r="D3" s="160"/>
      <c r="E3" s="160"/>
      <c r="F3" s="160"/>
    </row>
    <row r="4" spans="1:8" ht="56" customHeight="1">
      <c r="A4" s="160"/>
      <c r="B4" s="244" t="s">
        <v>2</v>
      </c>
      <c r="C4" s="244"/>
      <c r="D4" s="244"/>
      <c r="E4" s="244"/>
      <c r="F4" s="244"/>
      <c r="G4" s="244"/>
      <c r="H4" s="244"/>
    </row>
    <row r="5" spans="1:8">
      <c r="A5" s="160"/>
      <c r="B5" s="218" t="s">
        <v>3</v>
      </c>
      <c r="C5" s="224" t="s">
        <v>4</v>
      </c>
      <c r="D5" s="160"/>
      <c r="E5" s="160"/>
      <c r="F5" s="160"/>
    </row>
    <row r="6" spans="1:8">
      <c r="A6" s="160"/>
      <c r="B6" s="219"/>
      <c r="C6" s="225"/>
      <c r="D6" s="160"/>
      <c r="E6" s="160"/>
      <c r="F6" s="160"/>
    </row>
    <row r="7" spans="1:8" ht="26.25" customHeight="1">
      <c r="A7" s="160"/>
      <c r="B7" s="218" t="s">
        <v>5</v>
      </c>
      <c r="C7" s="226" t="s">
        <v>6</v>
      </c>
      <c r="D7" s="160"/>
      <c r="E7" s="160"/>
      <c r="F7" s="160"/>
    </row>
    <row r="8" spans="1:8">
      <c r="B8" s="220"/>
      <c r="C8" s="166"/>
    </row>
    <row r="9" spans="1:8" ht="126" customHeight="1">
      <c r="B9" s="218" t="s">
        <v>7</v>
      </c>
      <c r="C9" s="227" t="s">
        <v>8</v>
      </c>
    </row>
    <row r="10" spans="1:8" ht="20.25" customHeight="1">
      <c r="B10" s="220"/>
      <c r="C10" s="166"/>
    </row>
    <row r="11" spans="1:8" ht="141.75" customHeight="1">
      <c r="B11" s="218" t="s">
        <v>9</v>
      </c>
      <c r="C11" s="228" t="s">
        <v>10</v>
      </c>
    </row>
    <row r="12" spans="1:8" ht="20.25" customHeight="1">
      <c r="B12" s="220"/>
      <c r="C12" s="166"/>
    </row>
    <row r="13" spans="1:8" ht="232.5" customHeight="1">
      <c r="B13" s="218" t="s">
        <v>11</v>
      </c>
      <c r="C13" s="227" t="s">
        <v>12</v>
      </c>
    </row>
    <row r="14" spans="1:8" ht="23.25" customHeight="1">
      <c r="B14" s="221"/>
      <c r="C14" s="229"/>
    </row>
    <row r="15" spans="1:8" ht="169.5" customHeight="1">
      <c r="B15" s="218" t="s">
        <v>13</v>
      </c>
      <c r="C15" s="227" t="s">
        <v>14</v>
      </c>
    </row>
    <row r="16" spans="1:8">
      <c r="B16" s="220"/>
      <c r="G16" s="222"/>
    </row>
    <row r="17" spans="2:7">
      <c r="B17" s="220"/>
    </row>
    <row r="18" spans="2:7">
      <c r="B18" s="220"/>
      <c r="G18" s="223"/>
    </row>
    <row r="19" spans="2:7">
      <c r="B19" s="220"/>
    </row>
    <row r="20" spans="2:7" ht="17" customHeight="1">
      <c r="B20" s="245" t="s">
        <v>15</v>
      </c>
      <c r="C20" s="245"/>
      <c r="G20" s="223"/>
    </row>
    <row r="21" spans="2:7" ht="13.5">
      <c r="B21" s="227" t="s">
        <v>16</v>
      </c>
      <c r="C21" s="227" t="s">
        <v>17</v>
      </c>
    </row>
    <row r="22" spans="2:7" ht="13.5">
      <c r="B22" s="227" t="s">
        <v>18</v>
      </c>
      <c r="C22" s="227" t="s">
        <v>19</v>
      </c>
      <c r="G22" s="223"/>
    </row>
    <row r="23" spans="2:7" ht="13.5">
      <c r="B23" s="227" t="s">
        <v>20</v>
      </c>
      <c r="C23" s="227" t="s">
        <v>21</v>
      </c>
    </row>
    <row r="24" spans="2:7" ht="13.5">
      <c r="B24" s="227" t="s">
        <v>22</v>
      </c>
      <c r="C24" s="227" t="s">
        <v>21</v>
      </c>
      <c r="G24" s="223"/>
    </row>
    <row r="26" spans="2:7">
      <c r="G26" s="223"/>
    </row>
    <row r="29" spans="2:7">
      <c r="G29" s="223"/>
    </row>
    <row r="31" spans="2:7">
      <c r="G31" s="223"/>
    </row>
    <row r="32" spans="2:7">
      <c r="G32" s="223"/>
    </row>
    <row r="34" spans="7:7">
      <c r="G34" s="223"/>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08984375" defaultRowHeight="13"/>
  <cols>
    <col min="1" max="1" width="29.453125" style="8" customWidth="1"/>
    <col min="2" max="2" width="32.089843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08984375" style="14"/>
    <col min="56" max="16384" width="9.08984375" style="8"/>
  </cols>
  <sheetData>
    <row r="1" spans="1:5" s="14" customFormat="1" ht="12.75" customHeight="1">
      <c r="A1" s="305" t="s">
        <v>23</v>
      </c>
      <c r="B1" s="59"/>
      <c r="C1" s="148"/>
      <c r="D1" s="148"/>
      <c r="E1" s="149"/>
    </row>
    <row r="2" spans="1:5" s="14" customFormat="1" ht="15.5">
      <c r="A2" s="305"/>
      <c r="B2" s="59" t="s">
        <v>24</v>
      </c>
      <c r="C2" s="144" t="s">
        <v>25</v>
      </c>
      <c r="D2" s="145" t="s">
        <v>26</v>
      </c>
    </row>
    <row r="3" spans="1:5" s="14" customFormat="1" ht="12.75" customHeight="1">
      <c r="A3" s="146"/>
    </row>
    <row r="4" spans="1:5" s="14" customFormat="1">
      <c r="A4" s="9" t="s">
        <v>27</v>
      </c>
      <c r="B4" s="10" t="s">
        <v>28</v>
      </c>
    </row>
    <row r="5" spans="1:5" s="14" customFormat="1">
      <c r="B5" s="59" t="s">
        <v>29</v>
      </c>
      <c r="C5" s="87">
        <v>1111</v>
      </c>
      <c r="D5" s="14" t="s">
        <v>30</v>
      </c>
      <c r="E5" s="87"/>
    </row>
    <row r="6" spans="1:5" s="14" customFormat="1">
      <c r="B6" s="59" t="s">
        <v>31</v>
      </c>
      <c r="C6" s="87"/>
      <c r="D6" s="14" t="s">
        <v>32</v>
      </c>
      <c r="E6" s="87"/>
    </row>
    <row r="7" spans="1:5" s="14" customFormat="1">
      <c r="B7" s="59" t="s">
        <v>33</v>
      </c>
      <c r="C7" s="88" t="s">
        <v>1000</v>
      </c>
    </row>
    <row r="8" spans="1:5" s="14" customFormat="1">
      <c r="B8" s="59" t="s">
        <v>35</v>
      </c>
      <c r="C8" s="14" t="s">
        <v>38</v>
      </c>
      <c r="D8" s="14" t="s">
        <v>39</v>
      </c>
    </row>
    <row r="9" spans="1:5" s="14" customFormat="1">
      <c r="B9" s="59"/>
      <c r="C9" s="147">
        <v>43466</v>
      </c>
      <c r="D9" s="147" t="s">
        <v>1404</v>
      </c>
      <c r="E9" s="14" t="s">
        <v>36</v>
      </c>
    </row>
    <row r="10" spans="1:5" s="14" customFormat="1">
      <c r="B10" s="59" t="s">
        <v>37</v>
      </c>
      <c r="C10" s="14" t="s">
        <v>38</v>
      </c>
      <c r="D10" s="14" t="s">
        <v>39</v>
      </c>
    </row>
    <row r="11" spans="1:5" s="14" customFormat="1">
      <c r="B11" s="59" t="s">
        <v>40</v>
      </c>
      <c r="C11" s="147">
        <v>43466</v>
      </c>
      <c r="D11" s="147" t="s">
        <v>1405</v>
      </c>
      <c r="E11" s="14" t="s">
        <v>42</v>
      </c>
    </row>
    <row r="12" spans="1:5" s="14" customFormat="1">
      <c r="B12" s="59" t="s">
        <v>43</v>
      </c>
      <c r="C12" s="147" t="s">
        <v>41</v>
      </c>
      <c r="D12" s="147" t="s">
        <v>41</v>
      </c>
    </row>
    <row r="13" spans="1:5" s="14" customFormat="1">
      <c r="B13" s="59" t="s">
        <v>44</v>
      </c>
      <c r="C13" s="147" t="s">
        <v>41</v>
      </c>
      <c r="D13" s="147" t="s">
        <v>41</v>
      </c>
    </row>
    <row r="14" spans="1:5" s="14" customFormat="1">
      <c r="B14" s="59" t="s">
        <v>45</v>
      </c>
      <c r="C14" s="147" t="s">
        <v>41</v>
      </c>
      <c r="D14" s="147" t="s">
        <v>41</v>
      </c>
    </row>
    <row r="15" spans="1:5" s="14" customFormat="1">
      <c r="B15" s="59" t="s">
        <v>46</v>
      </c>
      <c r="C15" s="147" t="s">
        <v>41</v>
      </c>
      <c r="D15" s="147" t="s">
        <v>41</v>
      </c>
    </row>
    <row r="16" spans="1:5" s="14" customFormat="1">
      <c r="B16" s="59" t="s">
        <v>47</v>
      </c>
      <c r="C16" s="147" t="s">
        <v>41</v>
      </c>
      <c r="D16" s="147" t="s">
        <v>41</v>
      </c>
    </row>
    <row r="17" spans="1:41 16384:16384" s="14" customFormat="1"/>
    <row r="18" spans="1:41 16384:16384" s="14" customFormat="1" ht="21.5">
      <c r="A18" s="9" t="s">
        <v>5</v>
      </c>
      <c r="B18" s="10" t="s">
        <v>48</v>
      </c>
      <c r="C18" s="88" t="s">
        <v>49</v>
      </c>
      <c r="E18" s="94" t="s">
        <v>50</v>
      </c>
    </row>
    <row r="19" spans="1:41 16384:16384" s="14" customFormat="1">
      <c r="D19" s="86"/>
      <c r="E19" s="95" t="s">
        <v>51</v>
      </c>
      <c r="XFD19" s="14" t="e" cm="1">
        <f t="array" ref="XFD19">_xlfn.IFS(C18="Renewable",(INDEX(RE,,MATCH(AM23,REC,0))),C18="CSA",(INDEX(IMP_CSA,,MATCH(AM23,IMP_CSAC,0))),C18="Forestry",(INDEX(AR,,MATCH(AM23,ARC,0))),C18="AGR",(INDEX(AGR,,MATCH(AM23,AGRC,0))))</f>
        <v>#N/A</v>
      </c>
    </row>
    <row r="20" spans="1:41 16384:16384" s="14" customFormat="1">
      <c r="A20" s="342" t="s">
        <v>7</v>
      </c>
      <c r="B20" s="11" t="s">
        <v>52</v>
      </c>
      <c r="C20" s="88" t="s">
        <v>1034</v>
      </c>
      <c r="E20" s="94" t="s">
        <v>54</v>
      </c>
      <c r="O20" s="57"/>
    </row>
    <row r="21" spans="1:41 16384:16384" s="14" customFormat="1">
      <c r="A21" s="342"/>
      <c r="B21" s="17"/>
    </row>
    <row r="22" spans="1:41 16384:16384">
      <c r="A22" s="342"/>
      <c r="C22" s="336" t="s">
        <v>1406</v>
      </c>
      <c r="D22" s="337"/>
      <c r="E22" s="338"/>
      <c r="G22" s="330" t="s">
        <v>56</v>
      </c>
      <c r="H22" s="331"/>
      <c r="I22" s="332"/>
      <c r="K22" s="330" t="s">
        <v>56</v>
      </c>
      <c r="L22" s="331"/>
      <c r="M22" s="332"/>
      <c r="O22" s="330" t="s">
        <v>56</v>
      </c>
      <c r="P22" s="331"/>
      <c r="Q22" s="332"/>
      <c r="S22" s="330" t="s">
        <v>56</v>
      </c>
      <c r="T22" s="331"/>
      <c r="U22" s="332"/>
      <c r="W22" s="330" t="s">
        <v>56</v>
      </c>
      <c r="X22" s="331"/>
      <c r="Y22" s="332"/>
      <c r="AA22" s="330" t="s">
        <v>56</v>
      </c>
      <c r="AB22" s="331"/>
      <c r="AC22" s="332"/>
      <c r="AE22" s="330" t="s">
        <v>56</v>
      </c>
      <c r="AF22" s="331"/>
      <c r="AG22" s="332"/>
      <c r="AI22" s="330" t="s">
        <v>56</v>
      </c>
      <c r="AJ22" s="331"/>
      <c r="AK22" s="332"/>
      <c r="AM22" s="330" t="s">
        <v>56</v>
      </c>
      <c r="AN22" s="331"/>
      <c r="AO22" s="332"/>
    </row>
    <row r="23" spans="1:41 16384:16384">
      <c r="A23" s="342"/>
      <c r="B23" s="150" t="str">
        <f>IF(C20="Start with impact category","Select Impact category &gt;&gt;","")</f>
        <v/>
      </c>
      <c r="C23" s="315"/>
      <c r="D23" s="316"/>
      <c r="E23" s="317"/>
      <c r="F23" s="101" t="str">
        <f>IF($B$23="Select Impact category &gt;&gt;", "&gt;&gt;","")</f>
        <v/>
      </c>
      <c r="G23" s="315"/>
      <c r="H23" s="316"/>
      <c r="I23" s="317"/>
      <c r="J23" s="101" t="str">
        <f>IF($B$23="Select Impact category &gt;&gt;", "&gt;&gt;","")</f>
        <v/>
      </c>
      <c r="K23" s="315"/>
      <c r="L23" s="316"/>
      <c r="M23" s="317"/>
      <c r="N23" s="101" t="str">
        <f>IF($B$23="Select Impact category &gt;&gt;", "&gt;&gt;","")</f>
        <v/>
      </c>
      <c r="O23" s="315"/>
      <c r="P23" s="316"/>
      <c r="Q23" s="317"/>
      <c r="R23" s="101" t="str">
        <f>IF($B$23="Select Impact category &gt;&gt;", "&gt;&gt;","")</f>
        <v/>
      </c>
      <c r="S23" s="315"/>
      <c r="T23" s="316"/>
      <c r="U23" s="317"/>
      <c r="V23" s="101" t="str">
        <f>IF($B$23="Select Impact category &gt;&gt;", "&gt;&gt;","")</f>
        <v/>
      </c>
      <c r="W23" s="315"/>
      <c r="X23" s="316"/>
      <c r="Y23" s="317"/>
      <c r="Z23" s="101" t="str">
        <f>IF($B$23="Select Impact category &gt;&gt;", "&gt;&gt;","")</f>
        <v/>
      </c>
      <c r="AA23" s="315"/>
      <c r="AB23" s="316"/>
      <c r="AC23" s="317"/>
      <c r="AD23" s="101" t="str">
        <f>IF($B$23="Select Impact category &gt;&gt;", "&gt;&gt;","")</f>
        <v/>
      </c>
      <c r="AE23" s="315"/>
      <c r="AF23" s="316"/>
      <c r="AG23" s="317"/>
      <c r="AH23" s="101" t="str">
        <f>IF($B$23="Select Impact category &gt;&gt;", "&gt;&gt;","")</f>
        <v/>
      </c>
      <c r="AI23" s="315"/>
      <c r="AJ23" s="316"/>
      <c r="AK23" s="317"/>
      <c r="AL23" s="101" t="str">
        <f>IF($B$23="Select Impact category &gt;&gt;", "&gt;&gt;","")</f>
        <v/>
      </c>
      <c r="AM23" s="315"/>
      <c r="AN23" s="316"/>
      <c r="AO23" s="317"/>
    </row>
    <row r="24" spans="1:41 16384:16384" ht="12.75" customHeight="1">
      <c r="A24" s="342"/>
      <c r="B24" s="150" t="str">
        <f>IF(C20="Start with SDG","Select SDG &gt;&gt;","")</f>
        <v>Select SDG &gt;&gt;</v>
      </c>
      <c r="C24" s="312" t="s">
        <v>57</v>
      </c>
      <c r="D24" s="313"/>
      <c r="E24" s="314"/>
      <c r="F24" s="101" t="str">
        <f>IF($B$24="Select SDG &gt;&gt;","&gt;&gt;","")</f>
        <v>&gt;&gt;</v>
      </c>
      <c r="G24" s="312" t="s">
        <v>440</v>
      </c>
      <c r="H24" s="313"/>
      <c r="I24" s="314"/>
      <c r="J24" s="101" t="str">
        <f>IF($B$24="Select SDG &gt;&gt;","&gt;&gt;","")</f>
        <v>&gt;&gt;</v>
      </c>
      <c r="K24" s="312" t="s">
        <v>177</v>
      </c>
      <c r="L24" s="313"/>
      <c r="M24" s="314"/>
      <c r="N24" s="101" t="str">
        <f>IF($B$24="Select SDG &gt;&gt;","&gt;&gt;","")</f>
        <v>&gt;&gt;</v>
      </c>
      <c r="O24" s="312" t="s">
        <v>181</v>
      </c>
      <c r="P24" s="313"/>
      <c r="Q24" s="314"/>
      <c r="R24" s="101" t="str">
        <f>IF($B$24="Select SDG &gt;&gt;","&gt;&gt;","")</f>
        <v>&gt;&gt;</v>
      </c>
      <c r="S24" s="312"/>
      <c r="T24" s="313"/>
      <c r="U24" s="314"/>
      <c r="V24" s="101" t="str">
        <f>IF($B$24="Select SDG &gt;&gt;","&gt;&gt;","")</f>
        <v>&gt;&gt;</v>
      </c>
      <c r="W24" s="312"/>
      <c r="X24" s="313"/>
      <c r="Y24" s="314"/>
      <c r="Z24" s="101" t="str">
        <f>IF($B$24="Select SDG &gt;&gt;","&gt;&gt;","")</f>
        <v>&gt;&gt;</v>
      </c>
      <c r="AA24" s="312"/>
      <c r="AB24" s="313"/>
      <c r="AC24" s="314"/>
      <c r="AD24" s="101" t="str">
        <f>IF($B$24="Select SDG &gt;&gt;","&gt;&gt;","")</f>
        <v>&gt;&gt;</v>
      </c>
      <c r="AE24" s="312"/>
      <c r="AF24" s="313"/>
      <c r="AG24" s="314"/>
      <c r="AH24" s="101" t="str">
        <f>IF($B$24="Select SDG &gt;&gt;","&gt;&gt;","")</f>
        <v>&gt;&gt;</v>
      </c>
      <c r="AI24" s="312"/>
      <c r="AJ24" s="313"/>
      <c r="AK24" s="314"/>
      <c r="AL24" s="101" t="str">
        <f>IF($B$24="Select SDG &gt;&gt;","&gt;&gt;","")</f>
        <v>&gt;&gt;</v>
      </c>
      <c r="AM24" s="312"/>
      <c r="AN24" s="313"/>
      <c r="AO24" s="314"/>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9</v>
      </c>
      <c r="B26" s="11" t="str">
        <f>IF(C23&lt;&gt;"","Select Monitoring indicator &gt;&gt;","")</f>
        <v/>
      </c>
      <c r="C26" s="347"/>
      <c r="D26" s="348"/>
      <c r="E26" s="349"/>
      <c r="F26" s="101" t="str">
        <f>IF($B$26="Select Monitoring indicator &gt;&gt;", "&gt;&gt;","")</f>
        <v/>
      </c>
      <c r="G26" s="315"/>
      <c r="H26" s="316"/>
      <c r="I26" s="317"/>
      <c r="J26" s="101" t="str">
        <f>IF($B$26="Select Monitoring indicator &gt;&gt;","&gt;&gt;","")</f>
        <v/>
      </c>
      <c r="K26" s="315"/>
      <c r="L26" s="316"/>
      <c r="M26" s="317"/>
      <c r="N26" s="101" t="str">
        <f>IF($B$26="Select Monitoring indicator &gt;&gt;","&gt;&gt;","")</f>
        <v/>
      </c>
      <c r="O26" s="315"/>
      <c r="P26" s="316"/>
      <c r="Q26" s="317"/>
      <c r="R26" s="101" t="str">
        <f>IF($B$26="Select Monitoring indicator &gt;&gt;","&gt;&gt;","")</f>
        <v/>
      </c>
      <c r="S26" s="315"/>
      <c r="T26" s="316"/>
      <c r="U26" s="317"/>
      <c r="V26" s="101" t="str">
        <f>IF($B$26="Select Monitoring indicator &gt;&gt;","&gt;&gt;","")</f>
        <v/>
      </c>
      <c r="W26" s="315"/>
      <c r="X26" s="316"/>
      <c r="Y26" s="317"/>
      <c r="Z26" s="101" t="str">
        <f>IF($B$26="Select Monitoring indicator &gt;&gt;","&gt;&gt;","")</f>
        <v/>
      </c>
      <c r="AA26" s="315"/>
      <c r="AB26" s="316"/>
      <c r="AC26" s="317"/>
      <c r="AD26" s="101" t="str">
        <f>IF($B$26="Select Monitoring indicator &gt;&gt;","&gt;&gt;","")</f>
        <v/>
      </c>
      <c r="AE26" s="315"/>
      <c r="AF26" s="316"/>
      <c r="AG26" s="317"/>
      <c r="AH26" s="101" t="str">
        <f>IF($B$26="Select Monitoring indicator &gt;&gt;","&gt;&gt;","")</f>
        <v/>
      </c>
      <c r="AI26" s="315"/>
      <c r="AJ26" s="316"/>
      <c r="AK26" s="317"/>
      <c r="AL26" s="101" t="str">
        <f>IF($B$26="Select Monitoring indicator &gt;&gt;","&gt;&gt;","")</f>
        <v/>
      </c>
      <c r="AM26" s="315"/>
      <c r="AN26" s="316"/>
      <c r="AO26" s="317"/>
    </row>
    <row r="27" spans="1:41 16384:16384" ht="12.75" customHeight="1">
      <c r="B27" s="151" t="str">
        <f>IF(C24&lt;&gt;"","Select Monitoring indicator &gt;&gt;","")</f>
        <v>Select Monitoring indicator &gt;&gt;</v>
      </c>
      <c r="C27" s="318" t="s">
        <v>66</v>
      </c>
      <c r="D27" s="319"/>
      <c r="E27" s="320"/>
      <c r="F27" s="101" t="str">
        <f>IF($B$27="Select Monitoring indicator &gt;&gt;","&gt;&gt;","")</f>
        <v>&gt;&gt;</v>
      </c>
      <c r="G27" s="312" t="s">
        <v>548</v>
      </c>
      <c r="H27" s="313"/>
      <c r="I27" s="314"/>
      <c r="J27" s="101" t="str">
        <f>IF($B$27="Select Monitoring indicator &gt;&gt;","&gt;&gt;","")</f>
        <v>&gt;&gt;</v>
      </c>
      <c r="K27" s="312" t="s">
        <v>1131</v>
      </c>
      <c r="L27" s="313"/>
      <c r="M27" s="314"/>
      <c r="N27" s="101" t="str">
        <f>IF($B$27="Select Monitoring indicator &gt;&gt;","&gt;&gt;","")</f>
        <v>&gt;&gt;</v>
      </c>
      <c r="O27" s="312" t="s">
        <v>1251</v>
      </c>
      <c r="P27" s="313"/>
      <c r="Q27" s="314"/>
      <c r="R27" s="101" t="str">
        <f>IF($B$27="Select Monitoring indicator &gt;&gt;","&gt;&gt;","")</f>
        <v>&gt;&gt;</v>
      </c>
      <c r="S27" s="312"/>
      <c r="T27" s="313"/>
      <c r="U27" s="314"/>
      <c r="V27" s="101" t="str">
        <f>IF($B$27="Select Monitoring indicator &gt;&gt;","&gt;&gt;","")</f>
        <v>&gt;&gt;</v>
      </c>
      <c r="W27" s="312"/>
      <c r="X27" s="313"/>
      <c r="Y27" s="314"/>
      <c r="Z27" s="101" t="str">
        <f>IF($B$27="Select Monitoring indicator &gt;&gt;","&gt;&gt;","")</f>
        <v>&gt;&gt;</v>
      </c>
      <c r="AA27" s="312"/>
      <c r="AB27" s="313"/>
      <c r="AC27" s="314"/>
      <c r="AD27" s="101" t="str">
        <f>IF($B$27="Select Monitoring indicator &gt;&gt;","&gt;&gt;","")</f>
        <v>&gt;&gt;</v>
      </c>
      <c r="AE27" s="312"/>
      <c r="AF27" s="313"/>
      <c r="AG27" s="314"/>
      <c r="AH27" s="101" t="str">
        <f>IF($B$27="Select Monitoring indicator &gt;&gt;","&gt;&gt;","")</f>
        <v>&gt;&gt;</v>
      </c>
      <c r="AI27" s="312"/>
      <c r="AJ27" s="313"/>
      <c r="AK27" s="314"/>
      <c r="AL27" s="101" t="str">
        <f>IF($B$27="Select Monitoring indicator &gt;&gt;","&gt;&gt;","")</f>
        <v>&gt;&gt;</v>
      </c>
      <c r="AM27" s="312"/>
      <c r="AN27" s="313"/>
      <c r="AO27" s="314"/>
    </row>
    <row r="28" spans="1:41 16384:16384" s="14" customFormat="1" ht="15" customHeight="1" thickBot="1">
      <c r="A28" s="93"/>
      <c r="C28" s="96" t="s">
        <v>74</v>
      </c>
      <c r="D28" s="97" t="s">
        <v>1403</v>
      </c>
      <c r="E28" s="98"/>
      <c r="F28" s="93"/>
      <c r="G28" s="96" t="s">
        <v>74</v>
      </c>
      <c r="H28" s="97" t="s">
        <v>76</v>
      </c>
      <c r="I28" s="99"/>
      <c r="J28" s="93"/>
      <c r="K28" s="96" t="s">
        <v>74</v>
      </c>
      <c r="L28" s="97" t="s">
        <v>76</v>
      </c>
      <c r="M28" s="99"/>
      <c r="N28" s="93"/>
      <c r="O28" s="96" t="s">
        <v>74</v>
      </c>
      <c r="P28" s="97" t="s">
        <v>76</v>
      </c>
      <c r="Q28" s="99"/>
      <c r="R28" s="93"/>
      <c r="S28" s="96" t="s">
        <v>74</v>
      </c>
      <c r="T28" s="97" t="s">
        <v>76</v>
      </c>
      <c r="U28" s="99"/>
      <c r="V28" s="93"/>
      <c r="W28" s="96" t="s">
        <v>74</v>
      </c>
      <c r="X28" s="97" t="s">
        <v>76</v>
      </c>
      <c r="Y28" s="99"/>
      <c r="Z28" s="93"/>
      <c r="AA28" s="96" t="s">
        <v>74</v>
      </c>
      <c r="AB28" s="97" t="s">
        <v>76</v>
      </c>
      <c r="AC28" s="99"/>
      <c r="AD28" s="93"/>
      <c r="AE28" s="96" t="s">
        <v>74</v>
      </c>
      <c r="AF28" s="97" t="s">
        <v>76</v>
      </c>
      <c r="AG28" s="99"/>
      <c r="AH28" s="93"/>
      <c r="AI28" s="96" t="s">
        <v>74</v>
      </c>
      <c r="AJ28" s="97" t="s">
        <v>76</v>
      </c>
      <c r="AK28" s="99"/>
      <c r="AL28" s="93"/>
      <c r="AM28" s="96" t="s">
        <v>74</v>
      </c>
      <c r="AN28" s="97" t="s">
        <v>76</v>
      </c>
      <c r="AO28" s="99"/>
    </row>
    <row r="29" spans="1:41 16384:16384" ht="13.5" thickTop="1">
      <c r="A29" s="18" t="s">
        <v>11</v>
      </c>
      <c r="B29" s="29" t="s">
        <v>77</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78</v>
      </c>
      <c r="C30" s="310" t="str" cm="1">
        <f t="array" ref="C30">IFERROR(_xlfn.IFS(C23&lt;&gt;"",IFERROR(INDEX(BA!$J$4:$J$952,MATCH(C26,BA!$P$4:$P$952,0)),""),C24&lt;&gt;"",IFERROR(INDEX(BA!$J$4:$J$952,MATCH(C27,BA!$P$4:$P$952,0)),"")),"")</f>
        <v>GSDM-I13.2.1</v>
      </c>
      <c r="D30" s="302"/>
      <c r="E30" s="311"/>
      <c r="G30" s="310" t="str" cm="1">
        <f t="array" ref="G30">IFERROR(_xlfn.IFS(G23&lt;&gt;"",IFERROR(INDEX(BA!$J$4:$J$952,MATCH(G26,BA!$P$4:$P$952,0)),""),G24&lt;&gt;"",IFERROR(INDEX(BA!$J$4:$J$952,MATCH(G27,BA!$P$4:$P$952,0)),"")),"")</f>
        <v>GSDM-I2.3.2</v>
      </c>
      <c r="H30" s="302"/>
      <c r="I30" s="311"/>
      <c r="K30" s="310" t="str" cm="1">
        <f t="array" ref="K30">IFERROR(_xlfn.IFS(K23&lt;&gt;"",IFERROR(INDEX(BA!$J$4:$J$952,MATCH(K26,BA!$P$4:$P$952,0)),""),K24&lt;&gt;"",IFERROR(INDEX(BA!$J$4:$J$952,MATCH(K27,BA!$P$4:$P$952,0)),"")),"")</f>
        <v>GSDG-I6.1.1</v>
      </c>
      <c r="L30" s="302"/>
      <c r="M30" s="311"/>
      <c r="O30" s="310" t="str" cm="1">
        <f t="array" ref="O30">IFERROR(_xlfn.IFS(O23&lt;&gt;"",IFERROR(INDEX(BA!$J$4:$J$952,MATCH(O26,BA!$P$4:$P$952,0)),""),O24&lt;&gt;"",IFERROR(INDEX(BA!$J$4:$J$952,MATCH(O27,BA!$P$4:$P$952,0)),"")),"")</f>
        <v>GSDG-I12.2.1</v>
      </c>
      <c r="P30" s="302"/>
      <c r="Q30" s="311"/>
      <c r="S30" s="310" t="str" cm="1">
        <f t="array" ref="S30">IFERROR(_xlfn.IFS(S23&lt;&gt;"",IFERROR(INDEX(BA!$J$4:$J$952,MATCH(S26,BA!$P$4:$P$952,0)),""),S24&lt;&gt;"",IFERROR(INDEX(BA!$J$4:$J$952,MATCH(S27,BA!$P$4:$P$952,0)),"")),"")</f>
        <v/>
      </c>
      <c r="T30" s="302"/>
      <c r="U30" s="311"/>
      <c r="W30" s="310" t="str" cm="1">
        <f t="array" ref="W30">IFERROR(_xlfn.IFS(W23&lt;&gt;"",IFERROR(INDEX(BA!$J$4:$J$952,MATCH(W26,BA!$P$4:$P$952,0)),""),W24&lt;&gt;"",IFERROR(INDEX(BA!$J$4:$J$952,MATCH(W27,BA!$P$4:$P$952,0)),"")),"")</f>
        <v/>
      </c>
      <c r="X30" s="302"/>
      <c r="Y30" s="311"/>
      <c r="AA30" s="310" t="str" cm="1">
        <f t="array" ref="AA30">IFERROR(_xlfn.IFS(AA23&lt;&gt;"",IFERROR(INDEX(BA!$J$4:$J$952,MATCH(AA26,BA!$P$4:$P$952,0)),""),AA24&lt;&gt;"",IFERROR(INDEX(BA!$J$4:$J$952,MATCH(AA27,BA!$P$4:$P$952,0)),"")),"")</f>
        <v/>
      </c>
      <c r="AB30" s="302"/>
      <c r="AC30" s="311"/>
      <c r="AE30" s="310" t="str" cm="1">
        <f t="array" ref="AE30">IFERROR(_xlfn.IFS(AE23&lt;&gt;"",IFERROR(INDEX(BA!$J$4:$J$952,MATCH(AE26,BA!$P$4:$P$952,0)),""),AE24&lt;&gt;"",IFERROR(INDEX(BA!$J$4:$J$952,MATCH(AE27,BA!$P$4:$P$952,0)),"")),"")</f>
        <v/>
      </c>
      <c r="AF30" s="302"/>
      <c r="AG30" s="311"/>
      <c r="AI30" s="310" t="str" cm="1">
        <f t="array" ref="AI30">IFERROR(_xlfn.IFS(AI23&lt;&gt;"",IFERROR(INDEX(BA!$J$4:$J$952,MATCH(AI26,BA!$P$4:$P$952,0)),""),AI24&lt;&gt;"",IFERROR(INDEX(BA!$J$4:$J$952,MATCH(AI27,BA!$P$4:$P$952,0)),"")),"")</f>
        <v/>
      </c>
      <c r="AJ30" s="302"/>
      <c r="AK30" s="311"/>
      <c r="AM30" s="310" t="str" cm="1">
        <f t="array" ref="AM30">IFERROR(_xlfn.IFS(AM23&lt;&gt;"",IFERROR(INDEX(BA!$J$4:$J$952,MATCH(AM26,BA!$P$4:$P$952,0)),""),AM24&lt;&gt;"",IFERROR(INDEX(BA!$J$4:$J$952,MATCH(AM27,BA!$P$4:$P$952,0)),"")),"")</f>
        <v/>
      </c>
      <c r="AN30" s="302"/>
      <c r="AO30" s="311"/>
    </row>
    <row r="31" spans="1:41 16384:16384">
      <c r="A31" s="14"/>
      <c r="B31" s="90" t="s">
        <v>79</v>
      </c>
      <c r="C31" s="310" t="str">
        <f>IFERROR(INDEX(BA!$O$4:$O$952,MATCH(C30,BA!$J$4:$J$952,0)),"")</f>
        <v xml:space="preserve">Reduction in GHGs emissions </v>
      </c>
      <c r="D31" s="302"/>
      <c r="E31" s="311"/>
      <c r="G31" s="310" t="str">
        <f>IFERROR(INDEX(BA!$O$4:$O$952,MATCH(G30,BA!$J$4:$J$952,0)),"")</f>
        <v xml:space="preserve">Increased productivity </v>
      </c>
      <c r="H31" s="302"/>
      <c r="I31" s="311"/>
      <c r="K31" s="310" t="str">
        <f>IFERROR(INDEX(BA!$O$4:$O$952,MATCH(K30,BA!$J$4:$J$952,0)),"")</f>
        <v>Access to improved source of water</v>
      </c>
      <c r="L31" s="302"/>
      <c r="M31" s="311"/>
      <c r="O31" s="310">
        <f>IFERROR(INDEX(BA!$O$4:$O$952,MATCH(O30,BA!$J$4:$J$952,0)),"")</f>
        <v>0</v>
      </c>
      <c r="P31" s="302"/>
      <c r="Q31" s="311"/>
      <c r="S31" s="310" t="str">
        <f>IFERROR(INDEX(BA!$O$4:$O$952,MATCH(S30,BA!$J$4:$J$952,0)),"")</f>
        <v/>
      </c>
      <c r="T31" s="302"/>
      <c r="U31" s="311"/>
      <c r="W31" s="310" t="str">
        <f>IFERROR(INDEX(BA!$O$4:$O$952,MATCH(W30,BA!$J$4:$J$952,0)),"")</f>
        <v/>
      </c>
      <c r="X31" s="302"/>
      <c r="Y31" s="311"/>
      <c r="AA31" s="310" t="str">
        <f>IFERROR(INDEX(BA!$O$4:$O$952,MATCH(AA30,BA!$J$4:$J$952,0)),"")</f>
        <v/>
      </c>
      <c r="AB31" s="302"/>
      <c r="AC31" s="311"/>
      <c r="AE31" s="310" t="str">
        <f>IFERROR(INDEX(BA!$O$4:$O$952,MATCH(AE30,BA!$J$4:$J$952,0)),"")</f>
        <v/>
      </c>
      <c r="AF31" s="302"/>
      <c r="AG31" s="311"/>
      <c r="AI31" s="310" t="str">
        <f>IFERROR(INDEX(BA!$O$4:$O$952,MATCH(AI30,BA!$J$4:$J$952,0)),"")</f>
        <v/>
      </c>
      <c r="AJ31" s="302"/>
      <c r="AK31" s="311"/>
      <c r="AM31" s="310" t="str">
        <f>IFERROR(INDEX(BA!$O$4:$O$952,MATCH(AM30,BA!$J$4:$J$952,0)),"")</f>
        <v/>
      </c>
      <c r="AN31" s="302"/>
      <c r="AO31" s="311"/>
    </row>
    <row r="32" spans="1:41 16384:16384" ht="15" customHeight="1">
      <c r="A32" s="14"/>
      <c r="B32" s="90" t="s">
        <v>80</v>
      </c>
      <c r="C32" s="310" t="str">
        <f>IFERROR(INDEX(BA!$L$4:$L$952,MATCH(C30,BA!$J$4:$J$952,0)),"")</f>
        <v>Climate change mitigation</v>
      </c>
      <c r="D32" s="302"/>
      <c r="E32" s="311"/>
      <c r="G32" s="310" t="str">
        <f>IFERROR(INDEX(BA!$L$4:$L$952,MATCH(G30,BA!$J$4:$J$952,0)),"")</f>
        <v>Livelihood</v>
      </c>
      <c r="H32" s="302"/>
      <c r="I32" s="311"/>
      <c r="K32" s="310" t="str">
        <f>IFERROR(INDEX(BA!$L$4:$L$952,MATCH(K30,BA!$J$4:$J$952,0)),"")</f>
        <v>Access to basic services</v>
      </c>
      <c r="L32" s="302"/>
      <c r="M32" s="311"/>
      <c r="O32" s="310">
        <f>IFERROR(INDEX(BA!$L$4:$L$952,MATCH(O30,BA!$J$4:$J$952,0)),"")</f>
        <v>0</v>
      </c>
      <c r="P32" s="302"/>
      <c r="Q32" s="311"/>
      <c r="S32" s="310" t="str">
        <f>IFERROR(INDEX(BA!$L$4:$L$952,MATCH(S30,BA!$J$4:$J$952,0)),"")</f>
        <v/>
      </c>
      <c r="T32" s="302"/>
      <c r="U32" s="311"/>
      <c r="W32" s="310" t="str">
        <f>IFERROR(INDEX(BA!$L$4:$L$952,MATCH(W30,BA!$J$4:$J$952,0)),"")</f>
        <v/>
      </c>
      <c r="X32" s="302"/>
      <c r="Y32" s="311"/>
      <c r="AA32" s="310" t="str">
        <f>IFERROR(INDEX(BA!$L$4:$L$952,MATCH(AA30,BA!$J$4:$J$952,0)),"")</f>
        <v/>
      </c>
      <c r="AB32" s="302"/>
      <c r="AC32" s="311"/>
      <c r="AE32" s="310" t="str">
        <f>IFERROR(INDEX(BA!$L$4:$L$952,MATCH(AE30,BA!$J$4:$J$952,0)),"")</f>
        <v/>
      </c>
      <c r="AF32" s="302"/>
      <c r="AG32" s="311"/>
      <c r="AI32" s="310" t="str">
        <f>IFERROR(INDEX(BA!$L$4:$L$952,MATCH(AI30,BA!$J$4:$J$952,0)),"")</f>
        <v/>
      </c>
      <c r="AJ32" s="302"/>
      <c r="AK32" s="311"/>
      <c r="AM32" s="310" t="str">
        <f>IFERROR(INDEX(BA!$L$4:$L$952,MATCH(AM30,BA!$J$4:$J$952,0)),"")</f>
        <v/>
      </c>
      <c r="AN32" s="302"/>
      <c r="AO32" s="311"/>
    </row>
    <row r="33" spans="1:41" ht="15" customHeight="1">
      <c r="A33" s="14"/>
      <c r="B33" s="90" t="s">
        <v>81</v>
      </c>
      <c r="C33" s="310" t="str">
        <f>IFERROR(INDEX(BA!$M$4:$M$952,MATCH(C30,BA!$J$4:$J$952,0)),"")</f>
        <v>13. Climate action</v>
      </c>
      <c r="D33" s="302"/>
      <c r="E33" s="311"/>
      <c r="G33" s="310" t="str">
        <f>IFERROR(INDEX(BA!$M$4:$M$952,MATCH(G30,BA!$J$4:$J$952,0)),"")</f>
        <v>2. Zero hunger</v>
      </c>
      <c r="H33" s="302"/>
      <c r="I33" s="311"/>
      <c r="K33" s="310" t="str">
        <f>IFERROR(INDEX(BA!$M$4:$M$952,MATCH(K30,BA!$J$4:$J$952,0)),"")</f>
        <v xml:space="preserve">6. Clean water and sanitation </v>
      </c>
      <c r="L33" s="302"/>
      <c r="M33" s="311"/>
      <c r="O33" s="310" t="str">
        <f>IFERROR(INDEX(BA!$M$4:$M$952,MATCH(O30,BA!$J$4:$J$952,0)),"")</f>
        <v xml:space="preserve">12. Responsible consumption and production </v>
      </c>
      <c r="P33" s="302"/>
      <c r="Q33" s="311"/>
      <c r="S33" s="310" t="str">
        <f>IFERROR(INDEX(BA!$M$4:$M$952,MATCH(S30,BA!$J$4:$J$952,0)),"")</f>
        <v/>
      </c>
      <c r="T33" s="302"/>
      <c r="U33" s="311"/>
      <c r="W33" s="310" t="str">
        <f>IFERROR(INDEX(BA!$M$4:$M$952,MATCH(W30,BA!$J$4:$J$952,0)),"")</f>
        <v/>
      </c>
      <c r="X33" s="302"/>
      <c r="Y33" s="311"/>
      <c r="AA33" s="310" t="str">
        <f>IFERROR(INDEX(BA!$M$4:$M$952,MATCH(AA30,BA!$J$4:$J$952,0)),"")</f>
        <v/>
      </c>
      <c r="AB33" s="302"/>
      <c r="AC33" s="311"/>
      <c r="AE33" s="310" t="str">
        <f>IFERROR(INDEX(BA!$M$4:$M$952,MATCH(AE30,BA!$J$4:$J$952,0)),"")</f>
        <v/>
      </c>
      <c r="AF33" s="302"/>
      <c r="AG33" s="311"/>
      <c r="AI33" s="310" t="str">
        <f>IFERROR(INDEX(BA!$M$4:$M$952,MATCH(AI30,BA!$J$4:$J$952,0)),"")</f>
        <v/>
      </c>
      <c r="AJ33" s="302"/>
      <c r="AK33" s="311"/>
      <c r="AM33" s="310" t="str">
        <f>IFERROR(INDEX(BA!$M$4:$M$952,MATCH(AM30,BA!$J$4:$J$952,0)),"")</f>
        <v/>
      </c>
      <c r="AN33" s="302"/>
      <c r="AO33" s="311"/>
    </row>
    <row r="34" spans="1:41" ht="15" customHeight="1">
      <c r="A34" s="14"/>
      <c r="B34" s="90" t="s">
        <v>82</v>
      </c>
      <c r="C34" s="310" t="str">
        <f>IFERROR(INDEX(BA!$N$4:$N$952,MATCH(C30,BA!$J$4:$J$952,0)),"")</f>
        <v>13.2 Integrate climate change measures into national policies, strategies and planning</v>
      </c>
      <c r="D34" s="302"/>
      <c r="E34" s="311"/>
      <c r="G34" s="310"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302"/>
      <c r="I34" s="311"/>
      <c r="K34" s="310" t="str">
        <f>IFERROR(INDEX(BA!$N$4:$N$952,MATCH(K30,BA!$J$4:$J$952,0)),"")</f>
        <v>6.1 By 2030, achieve universal and equitable access to safe and affordable drinking water for all</v>
      </c>
      <c r="L34" s="302"/>
      <c r="M34" s="311"/>
      <c r="O34" s="310" t="str">
        <f>IFERROR(INDEX(BA!$N$4:$N$952,MATCH(O30,BA!$J$4:$J$952,0)),"")</f>
        <v>12.2 By 2030, achieve the sustainable management and efficient use of natural resources</v>
      </c>
      <c r="P34" s="302"/>
      <c r="Q34" s="311"/>
      <c r="S34" s="310" t="str">
        <f>IFERROR(INDEX(BA!$N$4:$N$952,MATCH(S30,BA!$J$4:$J$952,0)),"")</f>
        <v/>
      </c>
      <c r="T34" s="302"/>
      <c r="U34" s="311"/>
      <c r="W34" s="310" t="str">
        <f>IFERROR(INDEX(BA!$N$4:$N$952,MATCH(W30,BA!$J$4:$J$952,0)),"")</f>
        <v/>
      </c>
      <c r="X34" s="302"/>
      <c r="Y34" s="311"/>
      <c r="AA34" s="310" t="str">
        <f>IFERROR(INDEX(BA!$N$4:$N$952,MATCH(AA30,BA!$J$4:$J$952,0)),"")</f>
        <v/>
      </c>
      <c r="AB34" s="302"/>
      <c r="AC34" s="311"/>
      <c r="AE34" s="310" t="str">
        <f>IFERROR(INDEX(BA!$N$4:$N$952,MATCH(AE30,BA!$J$4:$J$952,0)),"")</f>
        <v/>
      </c>
      <c r="AF34" s="302"/>
      <c r="AG34" s="311"/>
      <c r="AI34" s="310" t="str">
        <f>IFERROR(INDEX(BA!$N$4:$N$952,MATCH(AI30,BA!$J$4:$J$952,0)),"")</f>
        <v/>
      </c>
      <c r="AJ34" s="302"/>
      <c r="AK34" s="311"/>
      <c r="AM34" s="310" t="str">
        <f>IFERROR(INDEX(BA!$N$4:$N$952,MATCH(AM30,BA!$J$4:$J$952,0)),"")</f>
        <v/>
      </c>
      <c r="AN34" s="302"/>
      <c r="AO34" s="311"/>
    </row>
    <row r="35" spans="1:41" ht="140.25" customHeight="1">
      <c r="A35" s="14"/>
      <c r="B35" s="90" t="s">
        <v>83</v>
      </c>
      <c r="C35" s="310" t="str">
        <f>IFERROR(INDEX(BA!$Q$4:$Q$952,MATCH($C$30,BA!$J$4:$J$952,0)),"")</f>
        <v>Refers to total amount of greenhouse gases avoided or sequestered during the reporting period.</v>
      </c>
      <c r="D35" s="302"/>
      <c r="E35" s="311"/>
      <c r="G35" s="310" t="str">
        <f>IFERROR(INDEX(BA!$Q$4:$Q$952,MATCH($G$30,BA!$J$4:$J$952,0)),"")</f>
        <v>Refers to change in farmer income due to adoption of measures implemented as part of project activity</v>
      </c>
      <c r="H35" s="302"/>
      <c r="I35" s="311"/>
      <c r="K35" s="310"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302"/>
      <c r="M35" s="311"/>
      <c r="O35" s="310" t="str">
        <f>IFERROR(INDEX(BA!$Q$4:$Q$952,MATCH($O$30,BA!$J$4:$J$952,0)),"")</f>
        <v>NA</v>
      </c>
      <c r="P35" s="302"/>
      <c r="Q35" s="311"/>
      <c r="S35" s="310" t="str">
        <f>IFERROR(INDEX(BA!$Q$4:$Q$952,MATCH($S$30,BA!$J$4:$J$952,0)),"")</f>
        <v/>
      </c>
      <c r="T35" s="302"/>
      <c r="U35" s="311"/>
      <c r="W35" s="310" t="str">
        <f>IFERROR(INDEX(BA!$Q$4:$Q$952,MATCH($W$30,BA!$J$4:$J$952,0)),"")</f>
        <v/>
      </c>
      <c r="X35" s="302"/>
      <c r="Y35" s="311"/>
      <c r="AA35" s="310" t="str">
        <f>IFERROR(INDEX(BA!$Q$4:$Q$952,MATCH($AA$30,BA!$J$4:$J$952,0)),"")</f>
        <v/>
      </c>
      <c r="AB35" s="302"/>
      <c r="AC35" s="311"/>
      <c r="AE35" s="310" t="str">
        <f>IFERROR(INDEX(BA!$Q$4:$Q$952,MATCH($AE$30,BA!$J$4:$J$952,0)),"")</f>
        <v/>
      </c>
      <c r="AF35" s="302"/>
      <c r="AG35" s="311"/>
      <c r="AI35" s="310" t="str">
        <f>IFERROR(INDEX(BA!$Q$4:$Q$952,MATCH($AI$30,BA!$J$4:$J$952,0)),"")</f>
        <v/>
      </c>
      <c r="AJ35" s="302"/>
      <c r="AK35" s="311"/>
      <c r="AM35" s="310" t="str">
        <f>IFERROR(INDEX(BA!$Q$4:$Q$952,MATCH($AM$30,BA!$J$4:$J$952,0)),"")</f>
        <v/>
      </c>
      <c r="AN35" s="302"/>
      <c r="AO35" s="311"/>
    </row>
    <row r="36" spans="1:41" ht="187.5" customHeight="1">
      <c r="A36" s="100" t="s">
        <v>84</v>
      </c>
      <c r="B36" s="91" t="str">
        <f>BA!R3</f>
        <v>Guidance, calculation method and other considerations</v>
      </c>
      <c r="C36" s="31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302"/>
      <c r="E36" s="311"/>
      <c r="G36" s="310" t="str">
        <f>IFERROR(INDEX(BA!$R$4:$R$952,MATCH($G$30,BA!$J$4:$J$952,0)),"")</f>
        <v>Wherever detailed income surveys are not being conducted, this indicator may be compiled on the basis of the assessment and opinions of a target group of farmers.</v>
      </c>
      <c r="H36" s="302"/>
      <c r="I36" s="311"/>
      <c r="K36" s="310"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302"/>
      <c r="M36" s="311"/>
      <c r="O36" s="310" t="str">
        <f>IFERROR(INDEX(BA!$R$4:$R$952,MATCH($O$30,BA!$J$4:$J$952,0)),"")</f>
        <v>NA</v>
      </c>
      <c r="P36" s="302"/>
      <c r="Q36" s="311"/>
      <c r="S36" s="310" t="str">
        <f>IFERROR(INDEX(BA!$R$4:$R$952,MATCH($S$30,BA!$J$4:$J$952,0)),"")</f>
        <v/>
      </c>
      <c r="T36" s="302"/>
      <c r="U36" s="311"/>
      <c r="W36" s="310" t="str">
        <f>IFERROR(INDEX(BA!$R$4:$R$952,MATCH($W$30,BA!$J$4:$J$952,0)),"")</f>
        <v/>
      </c>
      <c r="X36" s="302"/>
      <c r="Y36" s="311"/>
      <c r="AA36" s="310" t="str">
        <f>IFERROR(INDEX(BA!$R$4:$R$952,MATCH($AA$30,BA!$J$4:$J$952,0)),"")</f>
        <v/>
      </c>
      <c r="AB36" s="302"/>
      <c r="AC36" s="311"/>
      <c r="AE36" s="310" t="str">
        <f>IFERROR(INDEX(BA!$R$4:$R$952,MATCH($AE$30,BA!$J$4:$J$952,0)),"")</f>
        <v/>
      </c>
      <c r="AF36" s="302"/>
      <c r="AG36" s="311"/>
      <c r="AI36" s="310" t="str">
        <f>IFERROR(INDEX(BA!$R$4:$R$952,MATCH($AI$30,BA!$J$4:$J$952,0)),"")</f>
        <v/>
      </c>
      <c r="AJ36" s="302"/>
      <c r="AK36" s="311"/>
      <c r="AM36" s="310" t="str">
        <f>IFERROR(INDEX(BA!$R$4:$R$952,MATCH($AM$30,BA!$J$4:$J$952,0)),"")</f>
        <v/>
      </c>
      <c r="AN36" s="302"/>
      <c r="AO36" s="311"/>
    </row>
    <row r="37" spans="1:41" ht="15" customHeight="1">
      <c r="A37" s="14"/>
      <c r="B37" s="92" t="s">
        <v>85</v>
      </c>
      <c r="C37" s="324" t="str">
        <f>IFERROR(INDEX(BA!$S$4:$S$952,MATCH(C30,BA!$J$4:$J$952,0)),"")</f>
        <v>tCO2eq</v>
      </c>
      <c r="D37" s="325"/>
      <c r="E37" s="326"/>
      <c r="G37" s="324" t="str">
        <f>IFERROR(INDEX(BA!$S$4:$S$952,MATCH(G30,BA!$J$4:$J$952,0)),"")</f>
        <v xml:space="preserve">Percentage increase in average annual salary </v>
      </c>
      <c r="H37" s="325"/>
      <c r="I37" s="326"/>
      <c r="K37" s="324" t="str">
        <f>IFERROR(INDEX(BA!$S$4:$S$952,MATCH(K30,BA!$J$4:$J$952,0)),"")</f>
        <v>% or Number</v>
      </c>
      <c r="L37" s="325"/>
      <c r="M37" s="326"/>
      <c r="O37" s="324" t="str">
        <f>IFERROR(INDEX(BA!$S$4:$S$952,MATCH(O30,BA!$J$4:$J$952,0)),"")</f>
        <v>NA</v>
      </c>
      <c r="P37" s="325"/>
      <c r="Q37" s="326"/>
      <c r="S37" s="324" t="str">
        <f>IFERROR(INDEX(BA!$S$4:$S$952,MATCH(S30,BA!$J$4:$J$952,0)),"")</f>
        <v/>
      </c>
      <c r="T37" s="325"/>
      <c r="U37" s="326"/>
      <c r="W37" s="324" t="str">
        <f>IFERROR(INDEX(BA!$S$4:$S$952,MATCH(W30,BA!$J$4:$J$952,0)),"")</f>
        <v/>
      </c>
      <c r="X37" s="325"/>
      <c r="Y37" s="326"/>
      <c r="AA37" s="324" t="str">
        <f>IFERROR(INDEX(BA!$S$4:$S$952,MATCH(AA30,BA!$J$4:$J$952,0)),"")</f>
        <v/>
      </c>
      <c r="AB37" s="325"/>
      <c r="AC37" s="326"/>
      <c r="AE37" s="324" t="str">
        <f>IFERROR(INDEX(BA!$S$4:$S$952,MATCH(AE30,BA!$J$4:$J$952,0)),"")</f>
        <v/>
      </c>
      <c r="AF37" s="325"/>
      <c r="AG37" s="326"/>
      <c r="AI37" s="324" t="str">
        <f>IFERROR(INDEX(BA!$S$4:$S$952,MATCH(AI30,BA!$J$4:$J$952,0)),"")</f>
        <v/>
      </c>
      <c r="AJ37" s="325"/>
      <c r="AK37" s="326"/>
      <c r="AM37" s="324" t="str">
        <f>IFERROR(INDEX(BA!$S$4:$S$952,MATCH(AM30,BA!$J$4:$J$952,0)),"")</f>
        <v/>
      </c>
      <c r="AN37" s="325"/>
      <c r="AO37" s="326"/>
    </row>
    <row r="38" spans="1:41" ht="15" customHeight="1">
      <c r="A38" s="14"/>
      <c r="B38" s="92" t="s">
        <v>86</v>
      </c>
      <c r="C38" s="324" t="str">
        <f>IFERROR(INDEX(BA!$T$4:$T$952,MATCH(C30,BA!$J$4:$J$952,0)),"")</f>
        <v>Project activity</v>
      </c>
      <c r="D38" s="325"/>
      <c r="E38" s="326"/>
      <c r="G38" s="324" t="str">
        <f>IFERROR(INDEX(BA!$T$4:$T$952,MATCH(G30,BA!$J$4:$J$952,0)),"")</f>
        <v>Project activity and/or reference studies</v>
      </c>
      <c r="H38" s="325"/>
      <c r="I38" s="326"/>
      <c r="K38" s="324" t="str">
        <f>IFERROR(INDEX(BA!$T$4:$T$952,MATCH(K30,BA!$J$4:$J$952,0)),"")</f>
        <v>Project activity</v>
      </c>
      <c r="L38" s="325"/>
      <c r="M38" s="326"/>
      <c r="O38" s="324" t="str">
        <f>IFERROR(INDEX(BA!$T$4:$T$952,MATCH(O30,BA!$J$4:$J$952,0)),"")</f>
        <v>NA</v>
      </c>
      <c r="P38" s="325"/>
      <c r="Q38" s="326"/>
      <c r="S38" s="324" t="str">
        <f>IFERROR(INDEX(BA!$T$4:$T$952,MATCH(S30,BA!$J$4:$J$952,0)),"")</f>
        <v/>
      </c>
      <c r="T38" s="325"/>
      <c r="U38" s="326"/>
      <c r="W38" s="324" t="str">
        <f>IFERROR(INDEX(BA!$T$4:$T$952,MATCH(W30,BA!$J$4:$J$952,0)),"")</f>
        <v/>
      </c>
      <c r="X38" s="325"/>
      <c r="Y38" s="326"/>
      <c r="AA38" s="324" t="str">
        <f>IFERROR(INDEX(BA!$T$4:$T$952,MATCH(AA30,BA!$J$4:$J$952,0)),"")</f>
        <v/>
      </c>
      <c r="AB38" s="325"/>
      <c r="AC38" s="326"/>
      <c r="AE38" s="324" t="str">
        <f>IFERROR(INDEX(BA!$T$4:$T$952,MATCH(AE30,BA!$J$4:$J$952,0)),"")</f>
        <v/>
      </c>
      <c r="AF38" s="325"/>
      <c r="AG38" s="326"/>
      <c r="AI38" s="324" t="str">
        <f>IFERROR(INDEX(BA!$T$4:$T$952,MATCH(AI30,BA!$J$4:$J$952,0)),"")</f>
        <v/>
      </c>
      <c r="AJ38" s="325"/>
      <c r="AK38" s="326"/>
      <c r="AM38" s="324" t="str">
        <f>IFERROR(INDEX(BA!$T$4:$T$952,MATCH(AM30,BA!$J$4:$J$952,0)),"")</f>
        <v/>
      </c>
      <c r="AN38" s="325"/>
      <c r="AO38" s="326"/>
    </row>
    <row r="39" spans="1:41" ht="15" customHeight="1">
      <c r="A39" s="14"/>
      <c r="B39" s="92" t="s">
        <v>87</v>
      </c>
      <c r="C39" s="324" t="str">
        <f>IFERROR(INDEX(BA!$U$4:$U$952,MATCH(C30,BA!$J$4:$J$952,0)),"")</f>
        <v>Calculation</v>
      </c>
      <c r="D39" s="325"/>
      <c r="E39" s="326"/>
      <c r="G39" s="324">
        <f>IFERROR(INDEX(BA!$U$4:$U$952,MATCH(G30,BA!$J$4:$J$952,0)),"")</f>
        <v>0</v>
      </c>
      <c r="H39" s="325"/>
      <c r="I39" s="326"/>
      <c r="K39" s="324" t="str">
        <f>IFERROR(INDEX(BA!$U$4:$U$952,MATCH(K30,BA!$J$4:$J$952,0)),"")</f>
        <v>Household surveys</v>
      </c>
      <c r="L39" s="325"/>
      <c r="M39" s="326"/>
      <c r="O39" s="324" t="str">
        <f>IFERROR(INDEX(BA!$U$4:$U$952,MATCH(O30,BA!$J$4:$J$952,0)),"")</f>
        <v>NA</v>
      </c>
      <c r="P39" s="325"/>
      <c r="Q39" s="326"/>
      <c r="S39" s="324" t="str">
        <f>IFERROR(INDEX(BA!$U$4:$U$952,MATCH(S30,BA!$J$4:$J$952,0)),"")</f>
        <v/>
      </c>
      <c r="T39" s="325"/>
      <c r="U39" s="326"/>
      <c r="W39" s="324" t="str">
        <f>IFERROR(INDEX(BA!$U$4:$U$952,MATCH(W30,BA!$J$4:$J$952,0)),"")</f>
        <v/>
      </c>
      <c r="X39" s="325"/>
      <c r="Y39" s="326"/>
      <c r="AA39" s="324" t="str">
        <f>IFERROR(INDEX(BA!$U$4:$U$952,MATCH(AA30,BA!$J$4:$J$952,0)),"")</f>
        <v/>
      </c>
      <c r="AB39" s="325"/>
      <c r="AC39" s="326"/>
      <c r="AE39" s="324" t="str">
        <f>IFERROR(INDEX(BA!$U$4:$U$952,MATCH(AE30,BA!$J$4:$J$952,0)),"")</f>
        <v/>
      </c>
      <c r="AF39" s="325"/>
      <c r="AG39" s="326"/>
      <c r="AI39" s="324" t="str">
        <f>IFERROR(INDEX(BA!$U$4:$U$952,MATCH(AI30,BA!$J$4:$J$952,0)),"")</f>
        <v/>
      </c>
      <c r="AJ39" s="325"/>
      <c r="AK39" s="326"/>
      <c r="AM39" s="324" t="str">
        <f>IFERROR(INDEX(BA!$U$4:$U$952,MATCH(AM30,BA!$J$4:$J$952,0)),"")</f>
        <v/>
      </c>
      <c r="AN39" s="325"/>
      <c r="AO39" s="326"/>
    </row>
    <row r="40" spans="1:41" ht="15" customHeight="1">
      <c r="A40" s="14"/>
      <c r="B40" s="92" t="s">
        <v>88</v>
      </c>
      <c r="C40" s="324" t="str">
        <f>IFERROR(INDEX(BA!$V$4:$V$952,MATCH(C30,BA!$J$4:$J$952,0)),"")</f>
        <v>Annual</v>
      </c>
      <c r="D40" s="325"/>
      <c r="E40" s="326"/>
      <c r="G40" s="324" t="str">
        <f>IFERROR(INDEX(BA!$V$4:$V$952,MATCH(G30,BA!$J$4:$J$952,0)),"")</f>
        <v>Annual</v>
      </c>
      <c r="H40" s="325"/>
      <c r="I40" s="326"/>
      <c r="K40" s="324" t="str">
        <f>IFERROR(INDEX(BA!$V$4:$V$952,MATCH(K30,BA!$J$4:$J$952,0)),"")</f>
        <v>Annual</v>
      </c>
      <c r="L40" s="325"/>
      <c r="M40" s="326"/>
      <c r="O40" s="324" t="str">
        <f>IFERROR(INDEX(BA!$V$4:$V$952,MATCH(O30,BA!$J$4:$J$952,0)),"")</f>
        <v>NA</v>
      </c>
      <c r="P40" s="325"/>
      <c r="Q40" s="326"/>
      <c r="S40" s="324" t="str">
        <f>IFERROR(INDEX(BA!$V$4:$V$952,MATCH(S30,BA!$J$4:$J$952,0)),"")</f>
        <v/>
      </c>
      <c r="T40" s="325"/>
      <c r="U40" s="326"/>
      <c r="W40" s="324" t="str">
        <f>IFERROR(INDEX(BA!$V$4:$V$952,MATCH(W30,BA!$J$4:$J$952,0)),"")</f>
        <v/>
      </c>
      <c r="X40" s="325"/>
      <c r="Y40" s="326"/>
      <c r="AA40" s="324" t="str">
        <f>IFERROR(INDEX(BA!$V$4:$V$952,MATCH(AA30,BA!$J$4:$J$952,0)),"")</f>
        <v/>
      </c>
      <c r="AB40" s="325"/>
      <c r="AC40" s="326"/>
      <c r="AE40" s="324" t="str">
        <f>IFERROR(INDEX(BA!$V$4:$V$952,MATCH(AE30,BA!$J$4:$J$952,0)),"")</f>
        <v/>
      </c>
      <c r="AF40" s="325"/>
      <c r="AG40" s="326"/>
      <c r="AI40" s="324" t="str">
        <f>IFERROR(INDEX(BA!$V$4:$V$952,MATCH(AI30,BA!$J$4:$J$952,0)),"")</f>
        <v/>
      </c>
      <c r="AJ40" s="325"/>
      <c r="AK40" s="326"/>
      <c r="AM40" s="324" t="str">
        <f>IFERROR(INDEX(BA!$V$4:$V$952,MATCH(AM30,BA!$J$4:$J$952,0)),"")</f>
        <v/>
      </c>
      <c r="AN40" s="325"/>
      <c r="AO40" s="326"/>
    </row>
    <row r="41" spans="1:41" ht="15" customHeight="1">
      <c r="A41" s="14"/>
      <c r="B41" s="92" t="s">
        <v>89</v>
      </c>
      <c r="C41" s="324" t="str">
        <f>IFERROR(INDEX(BA!$X$4:$X$952,MATCH(C30,BA!$J$4:$J$952,0 )),"")</f>
        <v>NA</v>
      </c>
      <c r="D41" s="325"/>
      <c r="E41" s="326"/>
      <c r="G41" s="324" t="str">
        <f>IFERROR(INDEX(BA!$X$4:$X$952,MATCH(G30,BA!$J$4:$J$952,0 )),"")</f>
        <v xml:space="preserve"> </v>
      </c>
      <c r="H41" s="325"/>
      <c r="I41" s="326"/>
      <c r="K41" s="324">
        <f>IFERROR(INDEX(BA!$X$4:$X$952,MATCH(K30,BA!$J$4:$J$952,0 )),"")</f>
        <v>0</v>
      </c>
      <c r="L41" s="325"/>
      <c r="M41" s="326"/>
      <c r="O41" s="324">
        <f>IFERROR(INDEX(BA!$X$4:$X$952,MATCH(O30,BA!$J$4:$J$952,0 )),"")</f>
        <v>0</v>
      </c>
      <c r="P41" s="325"/>
      <c r="Q41" s="326"/>
      <c r="S41" s="324" t="str">
        <f>IFERROR(INDEX(BA!$X$4:$X$952,MATCH(S30,BA!$J$4:$J$952,0 )),"")</f>
        <v/>
      </c>
      <c r="T41" s="325"/>
      <c r="U41" s="326"/>
      <c r="W41" s="324" t="str">
        <f>IFERROR(INDEX(BA!$X$4:$X$952,MATCH(W30,BA!$J$4:$J$952,0 )),"")</f>
        <v/>
      </c>
      <c r="X41" s="325"/>
      <c r="Y41" s="326"/>
      <c r="AA41" s="324" t="str">
        <f>IFERROR(INDEX(BA!$X$4:$X$952,MATCH(AA30,BA!$J$4:$J$952,0 )),"")</f>
        <v/>
      </c>
      <c r="AB41" s="325"/>
      <c r="AC41" s="326"/>
      <c r="AE41" s="324" t="str">
        <f>IFERROR(INDEX(BA!$X$4:$X$952,MATCH(AE30,BA!$J$4:$J$952,0 )),"")</f>
        <v/>
      </c>
      <c r="AF41" s="325"/>
      <c r="AG41" s="326"/>
      <c r="AI41" s="324" t="str">
        <f>IFERROR(INDEX(BA!$X$4:$X$952,MATCH(AI30,BA!$J$4:$J$952,0 )),"")</f>
        <v/>
      </c>
      <c r="AJ41" s="325"/>
      <c r="AK41" s="326"/>
      <c r="AM41" s="324" t="str">
        <f>IFERROR(INDEX(BA!$X$4:$X$952,MATCH(AM30,BA!$J$4:$J$952,0 )),"")</f>
        <v/>
      </c>
      <c r="AN41" s="325"/>
      <c r="AO41" s="326"/>
    </row>
    <row r="42" spans="1:41" ht="28.5" customHeight="1">
      <c r="A42" s="14"/>
      <c r="B42" s="92" t="s">
        <v>90</v>
      </c>
      <c r="C42" s="324" t="str">
        <f>IFERROR(INDEX(BA!$Y$4:$Y$952,MATCH(C30,BA!$J$4:$J$952,0 )),"NA")</f>
        <v>Gold Standard approved SDG Impact Quantification methodologies are available at https://globalgoals.goldstandard.org/</v>
      </c>
      <c r="D42" s="325"/>
      <c r="E42" s="326"/>
      <c r="G42" s="324" t="str">
        <f>IFERROR(INDEX(BA!$Y$4:$Y$952,MATCH(G30,BA!$J$4:$J$952,0)),"")</f>
        <v xml:space="preserve"> </v>
      </c>
      <c r="H42" s="325"/>
      <c r="I42" s="326"/>
      <c r="K42" s="324" t="str">
        <f>IFERROR(INDEX(BA!$Y$4:$Y$952,MATCH(K30,BA!$J$4:$J$952,0 )),"")</f>
        <v>Drinking water: https://washdata.org/monitoring/drinking-water</v>
      </c>
      <c r="L42" s="325"/>
      <c r="M42" s="326"/>
      <c r="O42" s="324">
        <f>IFERROR(INDEX(BA!$Y$4:$Y$952,MATCH(O30,BA!$J$4:$J$952,0 )),"")</f>
        <v>0</v>
      </c>
      <c r="P42" s="325"/>
      <c r="Q42" s="326"/>
      <c r="S42" s="324" t="str">
        <f>IFERROR(INDEX(BA!$Y$4:$Y$952,MATCH(S30,BA!$J$4:$J$952,0 )),"")</f>
        <v/>
      </c>
      <c r="T42" s="325"/>
      <c r="U42" s="326"/>
      <c r="W42" s="324" t="str">
        <f>IFERROR(INDEX(BA!$Y$4:$Y$952,MATCH(W30,BA!$J$4:$J$952,0 )),"")</f>
        <v/>
      </c>
      <c r="X42" s="325"/>
      <c r="Y42" s="326"/>
      <c r="AA42" s="324" t="str">
        <f>IFERROR(INDEX(BA!$Y$4:$Y$952,MATCH(AA30,BA!$J$4:$J$952,0 )),"")</f>
        <v/>
      </c>
      <c r="AB42" s="325"/>
      <c r="AC42" s="326"/>
      <c r="AE42" s="324" t="str">
        <f>IFERROR(INDEX(BA!$Y$4:$Y$952,MATCH(AE30,BA!$J$4:$J$952,0 )),"")</f>
        <v/>
      </c>
      <c r="AF42" s="325"/>
      <c r="AG42" s="326"/>
      <c r="AI42" s="324" t="str">
        <f>IFERROR(INDEX(BA!$Y$4:$Y$952,MATCH(AI30,BA!$J$4:$J$952,0 )),"")</f>
        <v/>
      </c>
      <c r="AJ42" s="325"/>
      <c r="AK42" s="326"/>
      <c r="AM42" s="324" t="str">
        <f>IFERROR(INDEX(BA!$Y$4:$Y$952,MATCH(AM30,BA!$J$4:$J$952,0 )),"")</f>
        <v/>
      </c>
      <c r="AN42" s="325"/>
      <c r="AO42" s="326"/>
    </row>
    <row r="43" spans="1:41" ht="15" customHeight="1">
      <c r="A43" s="14"/>
      <c r="B43" s="30"/>
      <c r="C43" s="324"/>
      <c r="D43" s="325"/>
      <c r="E43" s="326"/>
      <c r="G43" s="327"/>
      <c r="H43" s="328"/>
      <c r="I43" s="329"/>
      <c r="K43" s="324"/>
      <c r="L43" s="325"/>
      <c r="M43" s="326"/>
      <c r="O43" s="324"/>
      <c r="P43" s="325"/>
      <c r="Q43" s="326"/>
      <c r="S43" s="324"/>
      <c r="T43" s="325"/>
      <c r="U43" s="326"/>
      <c r="W43" s="324"/>
      <c r="X43" s="325"/>
      <c r="Y43" s="326"/>
      <c r="AA43" s="324"/>
      <c r="AB43" s="325"/>
      <c r="AC43" s="326"/>
      <c r="AE43" s="324"/>
      <c r="AF43" s="325"/>
      <c r="AG43" s="326"/>
      <c r="AI43" s="324"/>
      <c r="AJ43" s="325"/>
      <c r="AK43" s="326"/>
      <c r="AM43" s="324"/>
      <c r="AN43" s="325"/>
      <c r="AO43" s="326"/>
    </row>
    <row r="44" spans="1:41" ht="15" customHeight="1">
      <c r="A44" s="14"/>
      <c r="B44" s="30"/>
      <c r="C44" s="327"/>
      <c r="D44" s="328"/>
      <c r="E44" s="329"/>
      <c r="G44" s="327"/>
      <c r="H44" s="328"/>
      <c r="I44" s="329"/>
      <c r="K44" s="324"/>
      <c r="L44" s="325"/>
      <c r="M44" s="326"/>
      <c r="O44" s="324"/>
      <c r="P44" s="325"/>
      <c r="Q44" s="326"/>
      <c r="S44" s="324"/>
      <c r="T44" s="325"/>
      <c r="U44" s="326"/>
      <c r="W44" s="324"/>
      <c r="X44" s="325"/>
      <c r="Y44" s="326"/>
      <c r="AA44" s="324"/>
      <c r="AB44" s="325"/>
      <c r="AC44" s="326"/>
      <c r="AE44" s="324"/>
      <c r="AF44" s="325"/>
      <c r="AG44" s="326"/>
      <c r="AI44" s="324"/>
      <c r="AJ44" s="325"/>
      <c r="AK44" s="326"/>
      <c r="AM44" s="324"/>
      <c r="AN44" s="325"/>
      <c r="AO44" s="326"/>
    </row>
    <row r="45" spans="1:41" ht="15" customHeight="1">
      <c r="A45" s="14"/>
      <c r="B45" s="30"/>
      <c r="C45" s="327"/>
      <c r="D45" s="328"/>
      <c r="E45" s="329"/>
      <c r="G45" s="327"/>
      <c r="H45" s="328"/>
      <c r="I45" s="329"/>
      <c r="K45" s="324"/>
      <c r="L45" s="325"/>
      <c r="M45" s="326"/>
      <c r="O45" s="324"/>
      <c r="P45" s="325"/>
      <c r="Q45" s="326"/>
      <c r="S45" s="324"/>
      <c r="T45" s="325"/>
      <c r="U45" s="326"/>
      <c r="W45" s="324"/>
      <c r="X45" s="325"/>
      <c r="Y45" s="326"/>
      <c r="AA45" s="324"/>
      <c r="AB45" s="325"/>
      <c r="AC45" s="326"/>
      <c r="AE45" s="324"/>
      <c r="AF45" s="325"/>
      <c r="AG45" s="326"/>
      <c r="AI45" s="324"/>
      <c r="AJ45" s="325"/>
      <c r="AK45" s="326"/>
      <c r="AM45" s="324"/>
      <c r="AN45" s="325"/>
      <c r="AO45" s="326"/>
    </row>
    <row r="46" spans="1:41" ht="15" customHeight="1">
      <c r="A46" s="14"/>
      <c r="B46" s="30"/>
      <c r="C46" s="327"/>
      <c r="D46" s="328"/>
      <c r="E46" s="329"/>
      <c r="G46" s="327"/>
      <c r="H46" s="328"/>
      <c r="I46" s="329"/>
      <c r="K46" s="324"/>
      <c r="L46" s="325"/>
      <c r="M46" s="326"/>
      <c r="O46" s="324"/>
      <c r="P46" s="325"/>
      <c r="Q46" s="326"/>
      <c r="S46" s="324"/>
      <c r="T46" s="325"/>
      <c r="U46" s="326"/>
      <c r="W46" s="324"/>
      <c r="X46" s="325"/>
      <c r="Y46" s="326"/>
      <c r="AA46" s="324"/>
      <c r="AB46" s="325"/>
      <c r="AC46" s="326"/>
      <c r="AE46" s="324"/>
      <c r="AF46" s="325"/>
      <c r="AG46" s="326"/>
      <c r="AI46" s="324"/>
      <c r="AJ46" s="325"/>
      <c r="AK46" s="326"/>
      <c r="AM46" s="324"/>
      <c r="AN46" s="325"/>
      <c r="AO46" s="326"/>
    </row>
    <row r="47" spans="1:41" ht="15" customHeight="1">
      <c r="A47" s="14"/>
      <c r="B47" s="30"/>
      <c r="C47" s="333"/>
      <c r="D47" s="334"/>
      <c r="E47" s="335"/>
      <c r="G47" s="333"/>
      <c r="H47" s="334"/>
      <c r="I47" s="335"/>
      <c r="K47" s="324"/>
      <c r="L47" s="325"/>
      <c r="M47" s="326"/>
      <c r="O47" s="324"/>
      <c r="P47" s="325"/>
      <c r="Q47" s="326"/>
      <c r="S47" s="324"/>
      <c r="T47" s="325"/>
      <c r="U47" s="326"/>
      <c r="W47" s="324"/>
      <c r="X47" s="325"/>
      <c r="Y47" s="326"/>
      <c r="AA47" s="324"/>
      <c r="AB47" s="325"/>
      <c r="AC47" s="326"/>
      <c r="AE47" s="324"/>
      <c r="AF47" s="325"/>
      <c r="AG47" s="326"/>
      <c r="AI47" s="324"/>
      <c r="AJ47" s="325"/>
      <c r="AK47" s="326"/>
      <c r="AM47" s="324"/>
      <c r="AN47" s="325"/>
      <c r="AO47" s="326"/>
    </row>
    <row r="48" spans="1:41" ht="15" customHeight="1">
      <c r="A48" s="14"/>
      <c r="B48" s="30"/>
      <c r="C48" s="321"/>
      <c r="D48" s="322"/>
      <c r="E48" s="323"/>
      <c r="G48" s="321"/>
      <c r="H48" s="322"/>
      <c r="I48" s="323"/>
      <c r="K48" s="324"/>
      <c r="L48" s="325"/>
      <c r="M48" s="326"/>
      <c r="O48" s="324"/>
      <c r="P48" s="325"/>
      <c r="Q48" s="326"/>
      <c r="S48" s="324"/>
      <c r="T48" s="325"/>
      <c r="U48" s="326"/>
      <c r="W48" s="324"/>
      <c r="X48" s="325"/>
      <c r="Y48" s="326"/>
      <c r="AA48" s="324"/>
      <c r="AB48" s="325"/>
      <c r="AC48" s="326"/>
      <c r="AE48" s="324"/>
      <c r="AF48" s="325"/>
      <c r="AG48" s="326"/>
      <c r="AI48" s="324"/>
      <c r="AJ48" s="325"/>
      <c r="AK48" s="326"/>
      <c r="AM48" s="324"/>
      <c r="AN48" s="325"/>
      <c r="AO48" s="326"/>
    </row>
    <row r="49" spans="1:41" ht="15" customHeight="1" thickBot="1">
      <c r="A49" s="34" t="s">
        <v>91</v>
      </c>
      <c r="B49" s="139" t="s">
        <v>92</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5">
      <c r="A50" s="309" t="s">
        <v>93</v>
      </c>
      <c r="B50" s="138" t="s">
        <v>94</v>
      </c>
      <c r="C50" s="339" t="str" cm="1">
        <f t="array" ref="C50">IFERROR(_xlfn.IFS(B26&lt;&gt;"",C26,B27&lt;&gt;"",C27),"")</f>
        <v>Amount of GHGs emissions avoided or sequestered</v>
      </c>
      <c r="D50" s="340"/>
      <c r="E50" s="341"/>
      <c r="F50" s="37"/>
      <c r="G50" s="339" t="str" cm="1">
        <f t="array" ref="G50">IFERROR(_xlfn.IFS(F26&lt;&gt;"",G26,F27&lt;&gt;"",G27),"")</f>
        <v>Change in farmer income as a result of project, by gender and and indigenous status</v>
      </c>
      <c r="H50" s="340"/>
      <c r="I50" s="341"/>
      <c r="J50" s="38"/>
      <c r="K50" s="339" t="str" cm="1">
        <f t="array" ref="K50">IFERROR(_xlfn.IFS(J26&lt;&gt;"",K26,J27&lt;&gt;"",K27),"")</f>
        <v>6.1.1 Proportion of population using safely managed drinking water services</v>
      </c>
      <c r="L50" s="340"/>
      <c r="M50" s="341"/>
      <c r="N50" s="38"/>
      <c r="O50" s="339" t="str" cm="1">
        <f t="array" ref="O50">IFERROR(_xlfn.IFS(N26&lt;&gt;"",O26,N27&lt;&gt;"",O27),"")</f>
        <v>12.2.1 Material footprint, material footprint per capita, and material footprint per GDP</v>
      </c>
      <c r="P50" s="340"/>
      <c r="Q50" s="341"/>
      <c r="R50" s="38"/>
      <c r="S50" s="339" cm="1">
        <f t="array" ref="S50">IFERROR(_xlfn.IFS(R26&lt;&gt;"",S26,R27&lt;&gt;"",S27),"")</f>
        <v>0</v>
      </c>
      <c r="T50" s="340"/>
      <c r="U50" s="341"/>
      <c r="V50" s="38"/>
      <c r="W50" s="339" cm="1">
        <f t="array" ref="W50">IFERROR(_xlfn.IFS(V26&lt;&gt;"",W26,V27&lt;&gt;"",W27),"")</f>
        <v>0</v>
      </c>
      <c r="X50" s="340"/>
      <c r="Y50" s="341"/>
      <c r="Z50" s="38"/>
      <c r="AA50" s="339" cm="1">
        <f t="array" ref="AA50">IFERROR(_xlfn.IFS(Z26&lt;&gt;"",AA26,Z27&lt;&gt;"",AA27),"")</f>
        <v>0</v>
      </c>
      <c r="AB50" s="340"/>
      <c r="AC50" s="341"/>
      <c r="AD50" s="38"/>
      <c r="AE50" s="339" cm="1">
        <f t="array" ref="AE50">IFERROR(_xlfn.IFS(AD26&lt;&gt;"",AE26,AD27&lt;&gt;"",AE27),"")</f>
        <v>0</v>
      </c>
      <c r="AF50" s="340"/>
      <c r="AG50" s="341"/>
      <c r="AH50" s="38"/>
      <c r="AI50" s="339" cm="1">
        <f t="array" ref="AI50">IFERROR(_xlfn.IFS(AH26&lt;&gt;"",AI26,AH27&lt;&gt;"",AI27),"")</f>
        <v>0</v>
      </c>
      <c r="AJ50" s="340"/>
      <c r="AK50" s="341"/>
      <c r="AL50" s="38"/>
      <c r="AM50" s="339" cm="1">
        <f t="array" ref="AM50">IFERROR(_xlfn.IFS(AL26&lt;&gt;"",AM26,AL27&lt;&gt;"",AM27),"")</f>
        <v>0</v>
      </c>
      <c r="AN50" s="340"/>
      <c r="AO50" s="341"/>
    </row>
    <row r="51" spans="1:41">
      <c r="A51" s="309"/>
      <c r="B51" s="92" t="s">
        <v>85</v>
      </c>
      <c r="C51" s="306" t="s">
        <v>270</v>
      </c>
      <c r="D51" s="307"/>
      <c r="E51" s="307"/>
      <c r="F51" s="37"/>
      <c r="G51" s="306" t="s">
        <v>1407</v>
      </c>
      <c r="H51" s="307"/>
      <c r="I51" s="307"/>
      <c r="J51" s="38"/>
      <c r="K51" s="306" t="s">
        <v>323</v>
      </c>
      <c r="L51" s="307"/>
      <c r="M51" s="307"/>
      <c r="N51" s="38"/>
      <c r="O51" s="306" t="s">
        <v>100</v>
      </c>
      <c r="P51" s="307"/>
      <c r="Q51" s="307"/>
      <c r="R51" s="38"/>
      <c r="S51" s="306" t="s">
        <v>100</v>
      </c>
      <c r="T51" s="307"/>
      <c r="U51" s="307"/>
      <c r="V51" s="38"/>
      <c r="W51" s="306" t="s">
        <v>100</v>
      </c>
      <c r="X51" s="307"/>
      <c r="Y51" s="307"/>
      <c r="Z51" s="38"/>
      <c r="AA51" s="306" t="s">
        <v>100</v>
      </c>
      <c r="AB51" s="307"/>
      <c r="AC51" s="307"/>
      <c r="AD51" s="38"/>
      <c r="AE51" s="306" t="s">
        <v>100</v>
      </c>
      <c r="AF51" s="307"/>
      <c r="AG51" s="307"/>
      <c r="AH51" s="38"/>
      <c r="AI51" s="306" t="s">
        <v>100</v>
      </c>
      <c r="AJ51" s="307"/>
      <c r="AK51" s="307"/>
      <c r="AL51" s="38"/>
      <c r="AM51" s="306" t="s">
        <v>100</v>
      </c>
      <c r="AN51" s="307"/>
      <c r="AO51" s="307"/>
    </row>
    <row r="52" spans="1:41">
      <c r="A52" s="309"/>
      <c r="B52" s="92" t="s">
        <v>86</v>
      </c>
      <c r="C52" s="306" t="s">
        <v>1408</v>
      </c>
      <c r="D52" s="307"/>
      <c r="E52" s="307"/>
      <c r="F52" s="37"/>
      <c r="G52" s="306" t="s">
        <v>1409</v>
      </c>
      <c r="H52" s="307"/>
      <c r="I52" s="307"/>
      <c r="J52" s="38"/>
      <c r="K52" s="306" t="s">
        <v>1410</v>
      </c>
      <c r="L52" s="307"/>
      <c r="M52" s="307"/>
      <c r="N52" s="38"/>
      <c r="O52" s="306" t="s">
        <v>100</v>
      </c>
      <c r="P52" s="307"/>
      <c r="Q52" s="307"/>
      <c r="R52" s="38"/>
      <c r="S52" s="306" t="s">
        <v>100</v>
      </c>
      <c r="T52" s="307"/>
      <c r="U52" s="307"/>
      <c r="V52" s="38"/>
      <c r="W52" s="306" t="s">
        <v>100</v>
      </c>
      <c r="X52" s="307"/>
      <c r="Y52" s="307"/>
      <c r="Z52" s="38"/>
      <c r="AA52" s="306" t="s">
        <v>100</v>
      </c>
      <c r="AB52" s="307"/>
      <c r="AC52" s="307"/>
      <c r="AD52" s="38"/>
      <c r="AE52" s="306" t="s">
        <v>100</v>
      </c>
      <c r="AF52" s="307"/>
      <c r="AG52" s="307"/>
      <c r="AH52" s="38"/>
      <c r="AI52" s="306" t="s">
        <v>100</v>
      </c>
      <c r="AJ52" s="307"/>
      <c r="AK52" s="307"/>
      <c r="AL52" s="38"/>
      <c r="AM52" s="306" t="s">
        <v>100</v>
      </c>
      <c r="AN52" s="307"/>
      <c r="AO52" s="307"/>
    </row>
    <row r="53" spans="1:41">
      <c r="A53" s="309"/>
      <c r="B53" s="92" t="s">
        <v>88</v>
      </c>
      <c r="C53" s="306" t="s">
        <v>110</v>
      </c>
      <c r="D53" s="307"/>
      <c r="E53" s="307"/>
      <c r="F53" s="37"/>
      <c r="G53" s="306" t="s">
        <v>110</v>
      </c>
      <c r="H53" s="307"/>
      <c r="I53" s="307"/>
      <c r="J53" s="38"/>
      <c r="K53" s="306" t="s">
        <v>258</v>
      </c>
      <c r="L53" s="307"/>
      <c r="M53" s="307"/>
      <c r="N53" s="38"/>
      <c r="O53" s="306" t="s">
        <v>100</v>
      </c>
      <c r="P53" s="307"/>
      <c r="Q53" s="307"/>
      <c r="R53" s="38"/>
      <c r="S53" s="306" t="s">
        <v>100</v>
      </c>
      <c r="T53" s="307"/>
      <c r="U53" s="307"/>
      <c r="V53" s="38"/>
      <c r="W53" s="306" t="s">
        <v>100</v>
      </c>
      <c r="X53" s="307"/>
      <c r="Y53" s="307"/>
      <c r="Z53" s="38"/>
      <c r="AA53" s="306" t="s">
        <v>100</v>
      </c>
      <c r="AB53" s="307"/>
      <c r="AC53" s="307"/>
      <c r="AD53" s="38"/>
      <c r="AE53" s="306" t="s">
        <v>100</v>
      </c>
      <c r="AF53" s="307"/>
      <c r="AG53" s="307"/>
      <c r="AH53" s="38"/>
      <c r="AI53" s="306" t="s">
        <v>100</v>
      </c>
      <c r="AJ53" s="307"/>
      <c r="AK53" s="307"/>
      <c r="AL53" s="38"/>
      <c r="AM53" s="306" t="s">
        <v>100</v>
      </c>
      <c r="AN53" s="307"/>
      <c r="AO53" s="307"/>
    </row>
    <row r="54" spans="1:41">
      <c r="A54" s="309"/>
      <c r="B54" s="92" t="s">
        <v>87</v>
      </c>
      <c r="C54" s="306"/>
      <c r="D54" s="307"/>
      <c r="E54" s="307"/>
      <c r="F54" s="37"/>
      <c r="G54" s="350" t="s">
        <v>1411</v>
      </c>
      <c r="H54" s="351"/>
      <c r="I54" s="351"/>
      <c r="J54" s="38"/>
      <c r="K54" s="306" t="s">
        <v>1412</v>
      </c>
      <c r="L54" s="307"/>
      <c r="M54" s="307"/>
      <c r="N54" s="38"/>
      <c r="O54" s="306" t="s">
        <v>100</v>
      </c>
      <c r="P54" s="307"/>
      <c r="Q54" s="307"/>
      <c r="R54" s="38"/>
      <c r="S54" s="306" t="s">
        <v>100</v>
      </c>
      <c r="T54" s="307"/>
      <c r="U54" s="307"/>
      <c r="V54" s="38"/>
      <c r="W54" s="306" t="s">
        <v>100</v>
      </c>
      <c r="X54" s="307"/>
      <c r="Y54" s="307"/>
      <c r="Z54" s="38"/>
      <c r="AA54" s="306" t="s">
        <v>100</v>
      </c>
      <c r="AB54" s="307"/>
      <c r="AC54" s="307"/>
      <c r="AD54" s="38"/>
      <c r="AE54" s="306" t="s">
        <v>100</v>
      </c>
      <c r="AF54" s="307"/>
      <c r="AG54" s="307"/>
      <c r="AH54" s="38"/>
      <c r="AI54" s="306" t="s">
        <v>100</v>
      </c>
      <c r="AJ54" s="307"/>
      <c r="AK54" s="307"/>
      <c r="AL54" s="38"/>
      <c r="AM54" s="306" t="s">
        <v>100</v>
      </c>
      <c r="AN54" s="307"/>
      <c r="AO54" s="307"/>
    </row>
    <row r="55" spans="1:41">
      <c r="A55" s="309"/>
      <c r="B55" s="92" t="s">
        <v>120</v>
      </c>
      <c r="C55" s="306" t="s">
        <v>100</v>
      </c>
      <c r="D55" s="307"/>
      <c r="E55" s="307"/>
      <c r="F55" s="37"/>
      <c r="G55" s="306" t="s">
        <v>1413</v>
      </c>
      <c r="H55" s="307"/>
      <c r="I55" s="307"/>
      <c r="J55" s="38"/>
      <c r="K55" s="306" t="s">
        <v>259</v>
      </c>
      <c r="L55" s="307"/>
      <c r="M55" s="307"/>
      <c r="N55" s="38"/>
      <c r="O55" s="306" t="s">
        <v>100</v>
      </c>
      <c r="P55" s="307"/>
      <c r="Q55" s="307"/>
      <c r="R55" s="38"/>
      <c r="S55" s="306" t="s">
        <v>100</v>
      </c>
      <c r="T55" s="307"/>
      <c r="U55" s="307"/>
      <c r="V55" s="38"/>
      <c r="W55" s="306" t="s">
        <v>100</v>
      </c>
      <c r="X55" s="307"/>
      <c r="Y55" s="307"/>
      <c r="Z55" s="38"/>
      <c r="AA55" s="306" t="s">
        <v>100</v>
      </c>
      <c r="AB55" s="307"/>
      <c r="AC55" s="307"/>
      <c r="AD55" s="38"/>
      <c r="AE55" s="306" t="s">
        <v>100</v>
      </c>
      <c r="AF55" s="307"/>
      <c r="AG55" s="307"/>
      <c r="AH55" s="38"/>
      <c r="AI55" s="306" t="s">
        <v>100</v>
      </c>
      <c r="AJ55" s="307"/>
      <c r="AK55" s="307"/>
      <c r="AL55" s="38"/>
      <c r="AM55" s="306" t="s">
        <v>100</v>
      </c>
      <c r="AN55" s="307"/>
      <c r="AO55" s="307"/>
    </row>
    <row r="56" spans="1:41">
      <c r="A56" s="309"/>
      <c r="B56" s="92" t="s">
        <v>123</v>
      </c>
      <c r="C56" s="306" t="s">
        <v>100</v>
      </c>
      <c r="D56" s="307"/>
      <c r="E56" s="307"/>
      <c r="F56" s="37"/>
      <c r="G56" s="306"/>
      <c r="H56" s="307"/>
      <c r="I56" s="307"/>
      <c r="J56" s="38"/>
      <c r="K56" s="306"/>
      <c r="L56" s="307"/>
      <c r="M56" s="307"/>
      <c r="N56" s="38"/>
      <c r="O56" s="306" t="s">
        <v>100</v>
      </c>
      <c r="P56" s="307"/>
      <c r="Q56" s="307"/>
      <c r="R56" s="38"/>
      <c r="S56" s="306" t="s">
        <v>100</v>
      </c>
      <c r="T56" s="307"/>
      <c r="U56" s="307"/>
      <c r="V56" s="38"/>
      <c r="W56" s="306" t="s">
        <v>100</v>
      </c>
      <c r="X56" s="307"/>
      <c r="Y56" s="307"/>
      <c r="Z56" s="38"/>
      <c r="AA56" s="306" t="s">
        <v>100</v>
      </c>
      <c r="AB56" s="307"/>
      <c r="AC56" s="307"/>
      <c r="AD56" s="38"/>
      <c r="AE56" s="306" t="s">
        <v>100</v>
      </c>
      <c r="AF56" s="307"/>
      <c r="AG56" s="307"/>
      <c r="AH56" s="38"/>
      <c r="AI56" s="306" t="s">
        <v>100</v>
      </c>
      <c r="AJ56" s="307"/>
      <c r="AK56" s="307"/>
      <c r="AL56" s="38"/>
      <c r="AM56" s="306" t="s">
        <v>100</v>
      </c>
      <c r="AN56" s="307"/>
      <c r="AO56" s="307"/>
    </row>
    <row r="57" spans="1:41">
      <c r="B57" s="92" t="s">
        <v>126</v>
      </c>
      <c r="C57" s="92" t="s">
        <v>127</v>
      </c>
      <c r="D57" s="92" t="s">
        <v>128</v>
      </c>
      <c r="E57" s="92" t="s">
        <v>129</v>
      </c>
      <c r="F57" s="37"/>
      <c r="G57" s="40" t="s">
        <v>127</v>
      </c>
      <c r="H57" s="40" t="s">
        <v>128</v>
      </c>
      <c r="I57" s="40" t="s">
        <v>129</v>
      </c>
      <c r="J57" s="38"/>
      <c r="K57" s="40" t="s">
        <v>127</v>
      </c>
      <c r="L57" s="40" t="s">
        <v>128</v>
      </c>
      <c r="M57" s="40" t="s">
        <v>129</v>
      </c>
      <c r="N57" s="38"/>
      <c r="O57" s="40" t="s">
        <v>127</v>
      </c>
      <c r="P57" s="40" t="s">
        <v>128</v>
      </c>
      <c r="Q57" s="40" t="s">
        <v>129</v>
      </c>
      <c r="R57" s="38"/>
      <c r="S57" s="40" t="s">
        <v>127</v>
      </c>
      <c r="T57" s="40" t="s">
        <v>128</v>
      </c>
      <c r="U57" s="40" t="s">
        <v>129</v>
      </c>
      <c r="V57" s="38"/>
      <c r="W57" s="40" t="s">
        <v>127</v>
      </c>
      <c r="X57" s="40" t="s">
        <v>128</v>
      </c>
      <c r="Y57" s="40" t="s">
        <v>129</v>
      </c>
      <c r="Z57" s="38"/>
      <c r="AA57" s="40" t="s">
        <v>127</v>
      </c>
      <c r="AB57" s="40" t="s">
        <v>128</v>
      </c>
      <c r="AC57" s="40" t="s">
        <v>129</v>
      </c>
      <c r="AD57" s="38"/>
      <c r="AE57" s="40" t="s">
        <v>127</v>
      </c>
      <c r="AF57" s="40" t="s">
        <v>128</v>
      </c>
      <c r="AG57" s="40" t="s">
        <v>129</v>
      </c>
      <c r="AH57" s="38"/>
      <c r="AI57" s="40" t="s">
        <v>127</v>
      </c>
      <c r="AJ57" s="40" t="s">
        <v>128</v>
      </c>
      <c r="AK57" s="40" t="s">
        <v>129</v>
      </c>
      <c r="AL57" s="38"/>
      <c r="AM57" s="40" t="s">
        <v>127</v>
      </c>
      <c r="AN57" s="40" t="s">
        <v>128</v>
      </c>
      <c r="AO57" s="40" t="s">
        <v>129</v>
      </c>
    </row>
    <row r="58" spans="1:41" ht="12.75" customHeight="1">
      <c r="A58" s="308" t="s">
        <v>130</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08"/>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08"/>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04" t="s">
        <v>131</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04"/>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04"/>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04"/>
      <c r="B64" s="92" t="s">
        <v>132</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04"/>
      <c r="B65" s="92" t="s">
        <v>133</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04"/>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04"/>
      <c r="B67" s="39" t="s">
        <v>134</v>
      </c>
      <c r="C67" s="352" t="s">
        <v>1414</v>
      </c>
      <c r="D67" s="352"/>
      <c r="E67" s="352"/>
      <c r="F67" s="37"/>
      <c r="G67" s="343" t="s">
        <v>1415</v>
      </c>
      <c r="H67" s="343"/>
      <c r="I67" s="343"/>
      <c r="J67" s="38"/>
      <c r="K67" s="343" t="s">
        <v>135</v>
      </c>
      <c r="L67" s="343"/>
      <c r="M67" s="343"/>
      <c r="N67" s="38"/>
      <c r="O67" s="343" t="s">
        <v>135</v>
      </c>
      <c r="P67" s="343"/>
      <c r="Q67" s="343"/>
      <c r="R67" s="38"/>
      <c r="S67" s="343" t="s">
        <v>135</v>
      </c>
      <c r="T67" s="343"/>
      <c r="U67" s="343"/>
      <c r="V67" s="38"/>
      <c r="W67" s="343" t="s">
        <v>135</v>
      </c>
      <c r="X67" s="343"/>
      <c r="Y67" s="343"/>
      <c r="Z67" s="38"/>
      <c r="AA67" s="343" t="s">
        <v>135</v>
      </c>
      <c r="AB67" s="343"/>
      <c r="AC67" s="343"/>
      <c r="AD67" s="38"/>
      <c r="AE67" s="343" t="s">
        <v>135</v>
      </c>
      <c r="AF67" s="343"/>
      <c r="AG67" s="343"/>
      <c r="AH67" s="38"/>
      <c r="AI67" s="343" t="s">
        <v>135</v>
      </c>
      <c r="AJ67" s="343"/>
      <c r="AK67" s="343"/>
      <c r="AL67" s="38"/>
      <c r="AM67" s="343" t="s">
        <v>135</v>
      </c>
      <c r="AN67" s="343"/>
      <c r="AO67" s="343"/>
    </row>
    <row r="68" spans="1:41">
      <c r="A68" s="304"/>
      <c r="B68" s="344"/>
      <c r="C68" s="352"/>
      <c r="D68" s="352"/>
      <c r="E68" s="352"/>
      <c r="F68" s="37"/>
      <c r="G68" s="343"/>
      <c r="H68" s="343"/>
      <c r="I68" s="343"/>
      <c r="J68" s="38"/>
      <c r="K68" s="343"/>
      <c r="L68" s="343"/>
      <c r="M68" s="343"/>
      <c r="N68" s="38"/>
      <c r="O68" s="343"/>
      <c r="P68" s="343"/>
      <c r="Q68" s="343"/>
      <c r="R68" s="38"/>
      <c r="S68" s="343"/>
      <c r="T68" s="343"/>
      <c r="U68" s="343"/>
      <c r="V68" s="38"/>
      <c r="W68" s="343"/>
      <c r="X68" s="343"/>
      <c r="Y68" s="343"/>
      <c r="Z68" s="38"/>
      <c r="AA68" s="343"/>
      <c r="AB68" s="343"/>
      <c r="AC68" s="343"/>
      <c r="AD68" s="38"/>
      <c r="AE68" s="343"/>
      <c r="AF68" s="343"/>
      <c r="AG68" s="343"/>
      <c r="AH68" s="38"/>
      <c r="AI68" s="343"/>
      <c r="AJ68" s="343"/>
      <c r="AK68" s="343"/>
      <c r="AL68" s="38"/>
      <c r="AM68" s="343"/>
      <c r="AN68" s="343"/>
      <c r="AO68" s="343"/>
    </row>
    <row r="69" spans="1:41">
      <c r="A69" s="304"/>
      <c r="B69" s="345"/>
      <c r="C69" s="352"/>
      <c r="D69" s="352"/>
      <c r="E69" s="352"/>
      <c r="F69" s="37"/>
      <c r="G69" s="343"/>
      <c r="H69" s="343"/>
      <c r="I69" s="343"/>
      <c r="J69" s="38"/>
      <c r="K69" s="343"/>
      <c r="L69" s="343"/>
      <c r="M69" s="343"/>
      <c r="N69" s="38"/>
      <c r="O69" s="343"/>
      <c r="P69" s="343"/>
      <c r="Q69" s="343"/>
      <c r="R69" s="38"/>
      <c r="S69" s="343"/>
      <c r="T69" s="343"/>
      <c r="U69" s="343"/>
      <c r="V69" s="38"/>
      <c r="W69" s="343"/>
      <c r="X69" s="343"/>
      <c r="Y69" s="343"/>
      <c r="Z69" s="38"/>
      <c r="AA69" s="343"/>
      <c r="AB69" s="343"/>
      <c r="AC69" s="343"/>
      <c r="AD69" s="38"/>
      <c r="AE69" s="343"/>
      <c r="AF69" s="343"/>
      <c r="AG69" s="343"/>
      <c r="AH69" s="38"/>
      <c r="AI69" s="343"/>
      <c r="AJ69" s="343"/>
      <c r="AK69" s="343"/>
      <c r="AL69" s="38"/>
      <c r="AM69" s="343"/>
      <c r="AN69" s="343"/>
      <c r="AO69" s="343"/>
    </row>
    <row r="70" spans="1:41">
      <c r="A70" s="304"/>
      <c r="B70" s="345"/>
      <c r="C70" s="352"/>
      <c r="D70" s="352"/>
      <c r="E70" s="352"/>
      <c r="F70" s="37"/>
      <c r="G70" s="343"/>
      <c r="H70" s="343"/>
      <c r="I70" s="343"/>
      <c r="J70" s="38"/>
      <c r="K70" s="343"/>
      <c r="L70" s="343"/>
      <c r="M70" s="343"/>
      <c r="N70" s="38"/>
      <c r="O70" s="343"/>
      <c r="P70" s="343"/>
      <c r="Q70" s="343"/>
      <c r="R70" s="38"/>
      <c r="S70" s="343"/>
      <c r="T70" s="343"/>
      <c r="U70" s="343"/>
      <c r="V70" s="38"/>
      <c r="W70" s="343"/>
      <c r="X70" s="343"/>
      <c r="Y70" s="343"/>
      <c r="Z70" s="38"/>
      <c r="AA70" s="343"/>
      <c r="AB70" s="343"/>
      <c r="AC70" s="343"/>
      <c r="AD70" s="38"/>
      <c r="AE70" s="343"/>
      <c r="AF70" s="343"/>
      <c r="AG70" s="343"/>
      <c r="AH70" s="38"/>
      <c r="AI70" s="343"/>
      <c r="AJ70" s="343"/>
      <c r="AK70" s="343"/>
      <c r="AL70" s="38"/>
      <c r="AM70" s="343"/>
      <c r="AN70" s="343"/>
      <c r="AO70" s="343"/>
    </row>
    <row r="71" spans="1:41">
      <c r="A71" s="304"/>
      <c r="B71" s="345"/>
      <c r="C71" s="352"/>
      <c r="D71" s="352"/>
      <c r="E71" s="352"/>
      <c r="F71" s="37"/>
      <c r="G71" s="343"/>
      <c r="H71" s="343"/>
      <c r="I71" s="343"/>
      <c r="J71" s="38"/>
      <c r="K71" s="343"/>
      <c r="L71" s="343"/>
      <c r="M71" s="343"/>
      <c r="N71" s="38"/>
      <c r="O71" s="343"/>
      <c r="P71" s="343"/>
      <c r="Q71" s="343"/>
      <c r="R71" s="38"/>
      <c r="S71" s="343"/>
      <c r="T71" s="343"/>
      <c r="U71" s="343"/>
      <c r="V71" s="38"/>
      <c r="W71" s="343"/>
      <c r="X71" s="343"/>
      <c r="Y71" s="343"/>
      <c r="Z71" s="38"/>
      <c r="AA71" s="343"/>
      <c r="AB71" s="343"/>
      <c r="AC71" s="343"/>
      <c r="AD71" s="38"/>
      <c r="AE71" s="343"/>
      <c r="AF71" s="343"/>
      <c r="AG71" s="343"/>
      <c r="AH71" s="38"/>
      <c r="AI71" s="343"/>
      <c r="AJ71" s="343"/>
      <c r="AK71" s="343"/>
      <c r="AL71" s="38"/>
      <c r="AM71" s="343"/>
      <c r="AN71" s="343"/>
      <c r="AO71" s="343"/>
    </row>
    <row r="72" spans="1:41">
      <c r="A72" s="304"/>
      <c r="B72" s="345"/>
      <c r="C72" s="352"/>
      <c r="D72" s="352"/>
      <c r="E72" s="352"/>
      <c r="F72" s="37"/>
      <c r="G72" s="343"/>
      <c r="H72" s="343"/>
      <c r="I72" s="343"/>
      <c r="J72" s="38"/>
      <c r="K72" s="343"/>
      <c r="L72" s="343"/>
      <c r="M72" s="343"/>
      <c r="N72" s="38"/>
      <c r="O72" s="343"/>
      <c r="P72" s="343"/>
      <c r="Q72" s="343"/>
      <c r="R72" s="38"/>
      <c r="S72" s="343"/>
      <c r="T72" s="343"/>
      <c r="U72" s="343"/>
      <c r="V72" s="38"/>
      <c r="W72" s="343"/>
      <c r="X72" s="343"/>
      <c r="Y72" s="343"/>
      <c r="Z72" s="38"/>
      <c r="AA72" s="343"/>
      <c r="AB72" s="343"/>
      <c r="AC72" s="343"/>
      <c r="AD72" s="38"/>
      <c r="AE72" s="343"/>
      <c r="AF72" s="343"/>
      <c r="AG72" s="343"/>
      <c r="AH72" s="38"/>
      <c r="AI72" s="343"/>
      <c r="AJ72" s="343"/>
      <c r="AK72" s="343"/>
      <c r="AL72" s="38"/>
      <c r="AM72" s="343"/>
      <c r="AN72" s="343"/>
      <c r="AO72" s="343"/>
    </row>
    <row r="73" spans="1:41">
      <c r="A73" s="304"/>
      <c r="B73" s="346"/>
      <c r="C73" s="352"/>
      <c r="D73" s="352"/>
      <c r="E73" s="352"/>
      <c r="F73" s="37"/>
      <c r="G73" s="343"/>
      <c r="H73" s="343"/>
      <c r="I73" s="343"/>
      <c r="J73" s="38"/>
      <c r="K73" s="343"/>
      <c r="L73" s="343"/>
      <c r="M73" s="343"/>
      <c r="N73" s="38"/>
      <c r="O73" s="343"/>
      <c r="P73" s="343"/>
      <c r="Q73" s="343"/>
      <c r="R73" s="38"/>
      <c r="S73" s="343"/>
      <c r="T73" s="343"/>
      <c r="U73" s="343"/>
      <c r="V73" s="38"/>
      <c r="W73" s="343"/>
      <c r="X73" s="343"/>
      <c r="Y73" s="343"/>
      <c r="Z73" s="38"/>
      <c r="AA73" s="343"/>
      <c r="AB73" s="343"/>
      <c r="AC73" s="343"/>
      <c r="AD73" s="38"/>
      <c r="AE73" s="343"/>
      <c r="AF73" s="343"/>
      <c r="AG73" s="343"/>
      <c r="AH73" s="38"/>
      <c r="AI73" s="343"/>
      <c r="AJ73" s="343"/>
      <c r="AK73" s="343"/>
      <c r="AL73" s="38"/>
      <c r="AM73" s="343"/>
      <c r="AN73" s="343"/>
      <c r="AO73" s="343"/>
    </row>
    <row r="74" spans="1:41">
      <c r="A74" s="304"/>
    </row>
    <row r="75" spans="1:41">
      <c r="A75" s="304"/>
    </row>
    <row r="76" spans="1:41">
      <c r="A76" s="304"/>
    </row>
    <row r="77" spans="1:41">
      <c r="A77" s="304"/>
    </row>
    <row r="78" spans="1:41">
      <c r="A78" s="304"/>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1"/>
  <sheetViews>
    <sheetView tabSelected="1" zoomScaleNormal="100" workbookViewId="0">
      <pane xSplit="2" ySplit="2" topLeftCell="C4" activePane="bottomRight" state="frozen"/>
      <selection pane="topRight" activeCell="C1" sqref="C1"/>
      <selection pane="bottomLeft" activeCell="A3" sqref="A3"/>
      <selection pane="bottomRight" activeCell="AI33" sqref="AI33:AK33"/>
    </sheetView>
  </sheetViews>
  <sheetFormatPr defaultColWidth="9.08984375" defaultRowHeight="13.5"/>
  <cols>
    <col min="1" max="1" width="29.453125" style="170" customWidth="1"/>
    <col min="2" max="2" width="32.08984375" style="170" customWidth="1"/>
    <col min="3" max="3" width="25.6328125" style="170" customWidth="1"/>
    <col min="4" max="4" width="27.36328125" style="170" customWidth="1"/>
    <col min="5" max="5" width="25.6328125" style="170" customWidth="1"/>
    <col min="6" max="6" width="3.6328125" style="161" customWidth="1"/>
    <col min="7" max="9" width="25.6328125" style="170" customWidth="1"/>
    <col min="10" max="10" width="3.6328125" style="170" customWidth="1"/>
    <col min="11" max="13" width="25.6328125" style="170" customWidth="1"/>
    <col min="14" max="14" width="3.6328125" style="170" customWidth="1"/>
    <col min="15" max="17" width="25.6328125" style="170" customWidth="1"/>
    <col min="18" max="18" width="3.6328125" style="170" customWidth="1"/>
    <col min="19" max="21" width="25.6328125" style="170" customWidth="1"/>
    <col min="22" max="22" width="3.6328125" style="170" customWidth="1"/>
    <col min="23" max="25" width="25.6328125" style="170" customWidth="1"/>
    <col min="26" max="26" width="3.6328125" style="170" customWidth="1"/>
    <col min="27" max="29" width="25.6328125" style="170" customWidth="1"/>
    <col min="30" max="30" width="3.6328125" style="170" customWidth="1"/>
    <col min="31" max="33" width="25.6328125" style="170" customWidth="1"/>
    <col min="34" max="34" width="3.6328125" style="170" customWidth="1"/>
    <col min="35" max="37" width="25.6328125" style="170" customWidth="1"/>
    <col min="38" max="38" width="3.6328125" style="170" customWidth="1"/>
    <col min="39" max="41" width="25.6328125" style="170" customWidth="1"/>
    <col min="42" max="55" width="9.08984375" style="161"/>
    <col min="56" max="16384" width="9.08984375" style="170"/>
  </cols>
  <sheetData>
    <row r="1" spans="1:5" s="161" customFormat="1" ht="12.75" customHeight="1">
      <c r="A1" s="246" t="s">
        <v>23</v>
      </c>
      <c r="B1" s="200"/>
      <c r="C1" s="201"/>
      <c r="D1" s="201"/>
      <c r="E1" s="202"/>
    </row>
    <row r="2" spans="1:5" s="161" customFormat="1" ht="14" customHeight="1">
      <c r="A2" s="246"/>
      <c r="B2" s="162" t="s">
        <v>24</v>
      </c>
      <c r="C2" s="163" t="s">
        <v>25</v>
      </c>
      <c r="D2" s="164" t="s">
        <v>26</v>
      </c>
    </row>
    <row r="3" spans="1:5" s="161" customFormat="1" ht="12.75" customHeight="1">
      <c r="A3" s="203"/>
    </row>
    <row r="4" spans="1:5" s="161" customFormat="1" ht="16.25" customHeight="1">
      <c r="A4" s="165" t="s">
        <v>27</v>
      </c>
      <c r="B4" s="167" t="s">
        <v>28</v>
      </c>
    </row>
    <row r="5" spans="1:5" s="161" customFormat="1">
      <c r="B5" s="162" t="s">
        <v>29</v>
      </c>
      <c r="C5" s="183" t="s">
        <v>1416</v>
      </c>
      <c r="D5" s="166" t="s">
        <v>30</v>
      </c>
      <c r="E5" s="183"/>
    </row>
    <row r="6" spans="1:5" s="161" customFormat="1">
      <c r="B6" s="162" t="s">
        <v>31</v>
      </c>
      <c r="C6" s="183" t="s">
        <v>1417</v>
      </c>
      <c r="D6" s="166" t="s">
        <v>32</v>
      </c>
      <c r="E6" s="183"/>
    </row>
    <row r="7" spans="1:5" s="161" customFormat="1">
      <c r="B7" s="237" t="s">
        <v>33</v>
      </c>
      <c r="C7" s="236" t="s">
        <v>34</v>
      </c>
    </row>
    <row r="8" spans="1:5" s="161" customFormat="1">
      <c r="B8" s="162" t="s">
        <v>35</v>
      </c>
      <c r="C8" s="238">
        <v>45688</v>
      </c>
      <c r="D8" s="166" t="s">
        <v>1418</v>
      </c>
      <c r="E8" s="166"/>
    </row>
    <row r="9" spans="1:5" s="161" customFormat="1">
      <c r="B9" s="162"/>
      <c r="C9" s="184"/>
      <c r="D9" s="184"/>
      <c r="E9" s="166" t="s">
        <v>36</v>
      </c>
    </row>
    <row r="10" spans="1:5" s="161" customFormat="1">
      <c r="B10" s="162" t="s">
        <v>37</v>
      </c>
      <c r="C10" s="208" t="s">
        <v>38</v>
      </c>
      <c r="D10" s="208" t="s">
        <v>39</v>
      </c>
      <c r="E10" s="166"/>
    </row>
    <row r="11" spans="1:5" s="161" customFormat="1">
      <c r="B11" s="162" t="s">
        <v>40</v>
      </c>
      <c r="C11" s="235">
        <v>45688</v>
      </c>
      <c r="D11" s="235">
        <v>45782</v>
      </c>
      <c r="E11" s="166" t="s">
        <v>42</v>
      </c>
    </row>
    <row r="12" spans="1:5" s="161" customFormat="1">
      <c r="B12" s="162" t="s">
        <v>43</v>
      </c>
      <c r="C12" s="235" t="s">
        <v>41</v>
      </c>
      <c r="D12" s="235" t="s">
        <v>41</v>
      </c>
    </row>
    <row r="13" spans="1:5" s="161" customFormat="1">
      <c r="B13" s="162" t="s">
        <v>44</v>
      </c>
      <c r="C13" s="235" t="s">
        <v>41</v>
      </c>
      <c r="D13" s="235" t="s">
        <v>41</v>
      </c>
    </row>
    <row r="14" spans="1:5" s="161" customFormat="1">
      <c r="B14" s="162" t="s">
        <v>45</v>
      </c>
      <c r="C14" s="235" t="s">
        <v>41</v>
      </c>
      <c r="D14" s="235" t="s">
        <v>41</v>
      </c>
    </row>
    <row r="15" spans="1:5" s="161" customFormat="1">
      <c r="B15" s="162" t="s">
        <v>46</v>
      </c>
      <c r="C15" s="235" t="s">
        <v>41</v>
      </c>
      <c r="D15" s="235" t="s">
        <v>41</v>
      </c>
    </row>
    <row r="16" spans="1:5" s="161" customFormat="1">
      <c r="B16" s="162" t="s">
        <v>47</v>
      </c>
      <c r="C16" s="235" t="s">
        <v>41</v>
      </c>
      <c r="D16" s="235" t="s">
        <v>41</v>
      </c>
    </row>
    <row r="17" spans="1:50 16384:16384" s="161" customFormat="1"/>
    <row r="18" spans="1:50 16384:16384" s="161" customFormat="1" ht="31">
      <c r="A18" s="165" t="s">
        <v>5</v>
      </c>
      <c r="B18" s="167" t="s">
        <v>48</v>
      </c>
      <c r="C18" s="188" t="s">
        <v>49</v>
      </c>
      <c r="E18" s="185" t="s">
        <v>50</v>
      </c>
    </row>
    <row r="19" spans="1:50 16384:16384" s="161" customFormat="1">
      <c r="D19" s="186"/>
      <c r="E19" s="187" t="s">
        <v>51</v>
      </c>
      <c r="XFD19" s="161" t="e" cm="1">
        <f t="array" ref="XFD19">_xlfn.IFS(C18="Renewable",(INDEX(RE,,MATCH(AM23,REC,0))),C18="CSA",(INDEX(IMP_CSA,,MATCH(AM23,IMP_CSAC,0))),C18="Forestry",(INDEX(AR,,MATCH(AM23,ARC,0))),C18="AGR",(INDEX(AGR,,MATCH(AM23,AGRC,0))))</f>
        <v>#N/A</v>
      </c>
    </row>
    <row r="20" spans="1:50 16384:16384" s="161" customFormat="1">
      <c r="A20" s="165" t="s">
        <v>7</v>
      </c>
      <c r="B20" s="167" t="s">
        <v>52</v>
      </c>
      <c r="C20" s="188" t="s">
        <v>1034</v>
      </c>
      <c r="E20" s="185" t="s">
        <v>54</v>
      </c>
      <c r="O20" s="189"/>
    </row>
    <row r="21" spans="1:50 16384:16384" s="161" customFormat="1">
      <c r="A21" s="165"/>
      <c r="B21" s="204"/>
    </row>
    <row r="22" spans="1:50 16384:16384">
      <c r="A22" s="165"/>
      <c r="C22" s="247" t="s">
        <v>55</v>
      </c>
      <c r="D22" s="248"/>
      <c r="E22" s="249"/>
      <c r="G22" s="250" t="s">
        <v>56</v>
      </c>
      <c r="H22" s="251"/>
      <c r="I22" s="252"/>
      <c r="K22" s="250" t="s">
        <v>56</v>
      </c>
      <c r="L22" s="251"/>
      <c r="M22" s="252"/>
      <c r="O22" s="250" t="s">
        <v>56</v>
      </c>
      <c r="P22" s="251"/>
      <c r="Q22" s="252"/>
      <c r="S22" s="250" t="s">
        <v>56</v>
      </c>
      <c r="T22" s="251"/>
      <c r="U22" s="252"/>
      <c r="W22" s="250" t="s">
        <v>56</v>
      </c>
      <c r="X22" s="251"/>
      <c r="Y22" s="252"/>
      <c r="AA22" s="250" t="s">
        <v>56</v>
      </c>
      <c r="AB22" s="251"/>
      <c r="AC22" s="252"/>
      <c r="AE22" s="250" t="s">
        <v>56</v>
      </c>
      <c r="AF22" s="251"/>
      <c r="AG22" s="252"/>
      <c r="AI22" s="250" t="s">
        <v>56</v>
      </c>
      <c r="AJ22" s="251"/>
      <c r="AK22" s="252"/>
      <c r="AM22" s="250" t="s">
        <v>56</v>
      </c>
      <c r="AN22" s="251"/>
      <c r="AO22" s="252"/>
    </row>
    <row r="23" spans="1:50 16384:16384">
      <c r="A23" s="165"/>
      <c r="B23" s="205" t="str">
        <f>IF(C20="Start with impact category","Select Impact category &gt;&gt;","")</f>
        <v/>
      </c>
      <c r="C23" s="253"/>
      <c r="D23" s="254"/>
      <c r="E23" s="255"/>
      <c r="F23" s="169" t="str">
        <f>IF($B$23="Select Impact category &gt;&gt;", "&gt;&gt;","")</f>
        <v/>
      </c>
      <c r="G23" s="253"/>
      <c r="H23" s="254"/>
      <c r="I23" s="255"/>
      <c r="J23" s="169" t="str">
        <f>IF($B$23="Select Impact category &gt;&gt;", "&gt;&gt;","")</f>
        <v/>
      </c>
      <c r="K23" s="253"/>
      <c r="L23" s="254"/>
      <c r="M23" s="255"/>
      <c r="N23" s="169" t="str">
        <f>IF($B$23="Select Impact category &gt;&gt;", "&gt;&gt;","")</f>
        <v/>
      </c>
      <c r="O23" s="253"/>
      <c r="P23" s="254"/>
      <c r="Q23" s="255"/>
      <c r="R23" s="169" t="str">
        <f>IF($B$23="Select Impact category &gt;&gt;", "&gt;&gt;","")</f>
        <v/>
      </c>
      <c r="S23" s="256"/>
      <c r="T23" s="257"/>
      <c r="U23" s="258"/>
      <c r="V23" s="169" t="str">
        <f>IF($B$23="Select Impact category &gt;&gt;", "&gt;&gt;","")</f>
        <v/>
      </c>
      <c r="W23" s="253"/>
      <c r="X23" s="254"/>
      <c r="Y23" s="255"/>
      <c r="Z23" s="169" t="str">
        <f>IF($B$23="Select Impact category &gt;&gt;", "&gt;&gt;","")</f>
        <v/>
      </c>
      <c r="AA23" s="253"/>
      <c r="AB23" s="254"/>
      <c r="AC23" s="255"/>
      <c r="AD23" s="169" t="str">
        <f>IF($B$23="Select Impact category &gt;&gt;", "&gt;&gt;","")</f>
        <v/>
      </c>
      <c r="AE23" s="253"/>
      <c r="AF23" s="254"/>
      <c r="AG23" s="255"/>
      <c r="AH23" s="169" t="str">
        <f>IF($B$23="Select Impact category &gt;&gt;", "&gt;&gt;","")</f>
        <v/>
      </c>
      <c r="AI23" s="253"/>
      <c r="AJ23" s="254"/>
      <c r="AK23" s="255"/>
      <c r="AL23" s="169" t="str">
        <f>IF($B$23="Select Impact category &gt;&gt;", "&gt;&gt;","")</f>
        <v/>
      </c>
      <c r="AM23" s="253"/>
      <c r="AN23" s="254"/>
      <c r="AO23" s="255"/>
    </row>
    <row r="24" spans="1:50 16384:16384" ht="12.75" customHeight="1">
      <c r="A24" s="165"/>
      <c r="B24" s="167" t="str">
        <f>IF(C20="Start with SDG","Select SDG &gt;&gt;","")</f>
        <v>Select SDG &gt;&gt;</v>
      </c>
      <c r="C24" s="259" t="s">
        <v>57</v>
      </c>
      <c r="D24" s="260"/>
      <c r="E24" s="261"/>
      <c r="F24" s="169" t="str">
        <f>IF($B$24="Select SDG &gt;&gt;","&gt;&gt;","")</f>
        <v>&gt;&gt;</v>
      </c>
      <c r="G24" s="259" t="s">
        <v>58</v>
      </c>
      <c r="H24" s="260"/>
      <c r="I24" s="261"/>
      <c r="J24" s="169" t="str">
        <f>IF($B$24="Select SDG &gt;&gt;","&gt;&gt;","")</f>
        <v>&gt;&gt;</v>
      </c>
      <c r="K24" s="259" t="s">
        <v>59</v>
      </c>
      <c r="L24" s="260"/>
      <c r="M24" s="261"/>
      <c r="N24" s="169" t="str">
        <f>IF($B$24="Select SDG &gt;&gt;","&gt;&gt;","")</f>
        <v>&gt;&gt;</v>
      </c>
      <c r="O24" s="259" t="s">
        <v>60</v>
      </c>
      <c r="P24" s="260"/>
      <c r="Q24" s="261"/>
      <c r="R24" s="169" t="str">
        <f>IF($B$24="Select SDG &gt;&gt;","&gt;&gt;","")</f>
        <v>&gt;&gt;</v>
      </c>
      <c r="S24" s="259" t="s">
        <v>61</v>
      </c>
      <c r="T24" s="260"/>
      <c r="U24" s="261"/>
      <c r="V24" s="169" t="str">
        <f>IF($B$24="Select SDG &gt;&gt;","&gt;&gt;","")</f>
        <v>&gt;&gt;</v>
      </c>
      <c r="W24" s="259" t="s">
        <v>62</v>
      </c>
      <c r="X24" s="260"/>
      <c r="Y24" s="261"/>
      <c r="Z24" s="169" t="str">
        <f>IF($B$24="Select SDG &gt;&gt;","&gt;&gt;","")</f>
        <v>&gt;&gt;</v>
      </c>
      <c r="AA24" s="259" t="s">
        <v>63</v>
      </c>
      <c r="AB24" s="260"/>
      <c r="AC24" s="261"/>
      <c r="AD24" s="169" t="str">
        <f>IF($B$24="Select SDG &gt;&gt;","&gt;&gt;","")</f>
        <v>&gt;&gt;</v>
      </c>
      <c r="AE24" s="259" t="s">
        <v>64</v>
      </c>
      <c r="AF24" s="260"/>
      <c r="AG24" s="261"/>
      <c r="AH24" s="169" t="str">
        <f>IF($B$24="Select SDG &gt;&gt;","&gt;&gt;","")</f>
        <v>&gt;&gt;</v>
      </c>
      <c r="AI24" s="259"/>
      <c r="AJ24" s="260"/>
      <c r="AK24" s="261"/>
      <c r="AL24" s="169" t="str">
        <f>IF($B$24="Select SDG &gt;&gt;","&gt;&gt;","")</f>
        <v>&gt;&gt;</v>
      </c>
      <c r="AM24" s="259"/>
      <c r="AN24" s="260"/>
      <c r="AO24" s="261"/>
    </row>
    <row r="25" spans="1:50 16384:16384" s="161" customFormat="1">
      <c r="C25" s="190"/>
      <c r="D25" s="191"/>
      <c r="E25" s="192"/>
      <c r="F25" s="169"/>
      <c r="G25" s="193"/>
      <c r="I25" s="194"/>
      <c r="J25" s="169"/>
      <c r="K25" s="193"/>
      <c r="M25" s="194"/>
      <c r="N25" s="169"/>
      <c r="O25" s="193"/>
      <c r="Q25" s="194"/>
      <c r="R25" s="169"/>
      <c r="S25" s="193"/>
      <c r="U25" s="194"/>
      <c r="V25" s="169"/>
      <c r="W25" s="193"/>
      <c r="Y25" s="194"/>
      <c r="Z25" s="169"/>
      <c r="AA25" s="193"/>
      <c r="AC25" s="194"/>
      <c r="AD25" s="169"/>
      <c r="AE25" s="193"/>
      <c r="AG25" s="194"/>
      <c r="AH25" s="169"/>
      <c r="AI25" s="193"/>
      <c r="AK25" s="194"/>
      <c r="AL25" s="169"/>
      <c r="AM25" s="193"/>
      <c r="AO25" s="194"/>
    </row>
    <row r="26" spans="1:50 16384:16384">
      <c r="A26" s="165" t="s">
        <v>9</v>
      </c>
      <c r="B26" s="168" t="str">
        <f>IF(C23&lt;&gt;"","Select Monitoring indicator &gt;&gt;","")</f>
        <v/>
      </c>
      <c r="C26" s="253"/>
      <c r="D26" s="254"/>
      <c r="E26" s="255"/>
      <c r="F26" s="169" t="str">
        <f>IF($B$26="Select Monitoring indicator &gt;&gt;", "&gt;&gt;","")</f>
        <v/>
      </c>
      <c r="G26" s="256"/>
      <c r="H26" s="257"/>
      <c r="I26" s="258"/>
      <c r="J26" s="169" t="str">
        <f>IF($B$26="Select Monitoring indicator &gt;&gt;","&gt;&gt;","")</f>
        <v/>
      </c>
      <c r="K26" s="253"/>
      <c r="L26" s="254"/>
      <c r="M26" s="255"/>
      <c r="N26" s="169" t="str">
        <f>IF($B$26="Select Monitoring indicator &gt;&gt;","&gt;&gt;","")</f>
        <v/>
      </c>
      <c r="O26" s="253" t="s">
        <v>65</v>
      </c>
      <c r="P26" s="254"/>
      <c r="Q26" s="255"/>
      <c r="R26" s="169" t="str">
        <f>IF($B$26="Select Monitoring indicator &gt;&gt;","&gt;&gt;","")</f>
        <v/>
      </c>
      <c r="S26" s="253"/>
      <c r="T26" s="254"/>
      <c r="U26" s="255"/>
      <c r="V26" s="169" t="str">
        <f>IF($B$26="Select Monitoring indicator &gt;&gt;","&gt;&gt;","")</f>
        <v/>
      </c>
      <c r="W26" s="253"/>
      <c r="X26" s="254"/>
      <c r="Y26" s="255"/>
      <c r="Z26" s="169" t="str">
        <f>IF($B$26="Select Monitoring indicator &gt;&gt;","&gt;&gt;","")</f>
        <v/>
      </c>
      <c r="AA26" s="253"/>
      <c r="AB26" s="254"/>
      <c r="AC26" s="255"/>
      <c r="AD26" s="169" t="str">
        <f>IF($B$26="Select Monitoring indicator &gt;&gt;","&gt;&gt;","")</f>
        <v/>
      </c>
      <c r="AE26" s="253"/>
      <c r="AF26" s="254"/>
      <c r="AG26" s="255"/>
      <c r="AH26" s="169" t="str">
        <f>IF($B$26="Select Monitoring indicator &gt;&gt;","&gt;&gt;","")</f>
        <v/>
      </c>
      <c r="AI26" s="253"/>
      <c r="AJ26" s="254"/>
      <c r="AK26" s="255"/>
      <c r="AL26" s="169" t="str">
        <f>IF($B$26="Select Monitoring indicator &gt;&gt;","&gt;&gt;","")</f>
        <v/>
      </c>
      <c r="AM26" s="253"/>
      <c r="AN26" s="254"/>
      <c r="AO26" s="255"/>
    </row>
    <row r="27" spans="1:50 16384:16384" ht="12.75" customHeight="1">
      <c r="B27" s="167" t="str">
        <f>IF(C24&lt;&gt;"","Select Monitoring indicator &gt;&gt;","")</f>
        <v>Select Monitoring indicator &gt;&gt;</v>
      </c>
      <c r="C27" s="265" t="s">
        <v>66</v>
      </c>
      <c r="D27" s="266"/>
      <c r="E27" s="267"/>
      <c r="F27" s="169" t="str">
        <f>IF($B$27="Select Monitoring indicator &gt;&gt;","&gt;&gt;","")</f>
        <v>&gt;&gt;</v>
      </c>
      <c r="G27" s="259" t="s">
        <v>67</v>
      </c>
      <c r="H27" s="260"/>
      <c r="I27" s="261"/>
      <c r="J27" s="169" t="str">
        <f>IF($B$27="Select Monitoring indicator &gt;&gt;","&gt;&gt;","")</f>
        <v>&gt;&gt;</v>
      </c>
      <c r="K27" s="259" t="s">
        <v>68</v>
      </c>
      <c r="L27" s="260"/>
      <c r="M27" s="261"/>
      <c r="N27" s="169" t="str">
        <f>IF($B$27="Select Monitoring indicator &gt;&gt;","&gt;&gt;","")</f>
        <v>&gt;&gt;</v>
      </c>
      <c r="O27" s="259" t="s">
        <v>69</v>
      </c>
      <c r="P27" s="260"/>
      <c r="Q27" s="261"/>
      <c r="R27" s="169" t="str">
        <f>IF($B$27="Select Monitoring indicator &gt;&gt;","&gt;&gt;","")</f>
        <v>&gt;&gt;</v>
      </c>
      <c r="S27" s="259" t="s">
        <v>70</v>
      </c>
      <c r="T27" s="260"/>
      <c r="U27" s="261"/>
      <c r="V27" s="169" t="str">
        <f>IF($B$27="Select Monitoring indicator &gt;&gt;","&gt;&gt;","")</f>
        <v>&gt;&gt;</v>
      </c>
      <c r="W27" s="259" t="s">
        <v>71</v>
      </c>
      <c r="X27" s="260"/>
      <c r="Y27" s="261"/>
      <c r="Z27" s="169" t="str">
        <f>IF($B$27="Select Monitoring indicator &gt;&gt;","&gt;&gt;","")</f>
        <v>&gt;&gt;</v>
      </c>
      <c r="AA27" s="259" t="s">
        <v>72</v>
      </c>
      <c r="AB27" s="260"/>
      <c r="AC27" s="261"/>
      <c r="AD27" s="169" t="str">
        <f>IF($B$27="Select Monitoring indicator &gt;&gt;","&gt;&gt;","")</f>
        <v>&gt;&gt;</v>
      </c>
      <c r="AE27" s="259" t="s">
        <v>73</v>
      </c>
      <c r="AF27" s="260"/>
      <c r="AG27" s="261"/>
      <c r="AH27" s="169" t="str">
        <f>IF($B$27="Select Monitoring indicator &gt;&gt;","&gt;&gt;","")</f>
        <v>&gt;&gt;</v>
      </c>
      <c r="AI27" s="259"/>
      <c r="AJ27" s="260"/>
      <c r="AK27" s="261"/>
      <c r="AL27" s="169" t="str">
        <f>IF($B$27="Select Monitoring indicator &gt;&gt;","&gt;&gt;","")</f>
        <v>&gt;&gt;</v>
      </c>
      <c r="AM27" s="259"/>
      <c r="AN27" s="260"/>
      <c r="AO27" s="261"/>
    </row>
    <row r="28" spans="1:50 16384:16384" s="161" customFormat="1" ht="15" customHeight="1" thickBot="1">
      <c r="A28" s="171"/>
      <c r="C28" s="172" t="s">
        <v>74</v>
      </c>
      <c r="D28" s="173" t="s">
        <v>75</v>
      </c>
      <c r="E28" s="174"/>
      <c r="F28" s="171"/>
      <c r="G28" s="172" t="s">
        <v>74</v>
      </c>
      <c r="H28" s="173" t="s">
        <v>76</v>
      </c>
      <c r="I28" s="175"/>
      <c r="J28" s="171"/>
      <c r="K28" s="172" t="s">
        <v>74</v>
      </c>
      <c r="L28" s="173" t="s">
        <v>76</v>
      </c>
      <c r="M28" s="175"/>
      <c r="N28" s="171"/>
      <c r="O28" s="172" t="s">
        <v>74</v>
      </c>
      <c r="P28" s="173" t="s">
        <v>76</v>
      </c>
      <c r="Q28" s="175"/>
      <c r="R28" s="171"/>
      <c r="S28" s="172" t="s">
        <v>74</v>
      </c>
      <c r="T28" s="173" t="s">
        <v>76</v>
      </c>
      <c r="U28" s="175"/>
      <c r="V28" s="171"/>
      <c r="W28" s="172" t="s">
        <v>74</v>
      </c>
      <c r="X28" s="173" t="s">
        <v>76</v>
      </c>
      <c r="Y28" s="175"/>
      <c r="Z28" s="171"/>
      <c r="AA28" s="172" t="s">
        <v>74</v>
      </c>
      <c r="AB28" s="173" t="s">
        <v>76</v>
      </c>
      <c r="AC28" s="175"/>
      <c r="AD28" s="171"/>
      <c r="AE28" s="172" t="s">
        <v>74</v>
      </c>
      <c r="AF28" s="173" t="s">
        <v>76</v>
      </c>
      <c r="AG28" s="175"/>
      <c r="AH28" s="171"/>
      <c r="AI28" s="172" t="s">
        <v>74</v>
      </c>
      <c r="AJ28" s="173" t="s">
        <v>76</v>
      </c>
      <c r="AK28" s="175"/>
      <c r="AL28" s="171"/>
      <c r="AM28" s="172" t="s">
        <v>74</v>
      </c>
      <c r="AN28" s="173" t="s">
        <v>76</v>
      </c>
      <c r="AO28" s="175"/>
    </row>
    <row r="29" spans="1:50 16384:16384" ht="14" thickTop="1">
      <c r="A29" s="165" t="s">
        <v>11</v>
      </c>
      <c r="B29" s="176" t="s">
        <v>77</v>
      </c>
      <c r="C29" s="176"/>
      <c r="D29" s="177"/>
      <c r="E29" s="178"/>
      <c r="F29" s="179"/>
      <c r="G29" s="180"/>
      <c r="H29" s="179"/>
      <c r="I29" s="178"/>
      <c r="J29" s="179"/>
      <c r="K29" s="180"/>
      <c r="L29" s="179"/>
      <c r="M29" s="178"/>
      <c r="N29" s="179"/>
      <c r="O29" s="180"/>
      <c r="P29" s="179"/>
      <c r="Q29" s="178"/>
      <c r="R29" s="179"/>
      <c r="S29" s="180"/>
      <c r="T29" s="179"/>
      <c r="U29" s="178"/>
      <c r="V29" s="179"/>
      <c r="W29" s="180"/>
      <c r="X29" s="179"/>
      <c r="Y29" s="178"/>
      <c r="Z29" s="179"/>
      <c r="AA29" s="180"/>
      <c r="AB29" s="179"/>
      <c r="AC29" s="178"/>
      <c r="AD29" s="179"/>
      <c r="AE29" s="180"/>
      <c r="AF29" s="179"/>
      <c r="AG29" s="178"/>
      <c r="AH29" s="179"/>
      <c r="AI29" s="180"/>
      <c r="AJ29" s="179"/>
      <c r="AK29" s="178"/>
      <c r="AL29" s="179"/>
      <c r="AM29" s="180"/>
      <c r="AN29" s="179"/>
      <c r="AO29" s="178"/>
    </row>
    <row r="30" spans="1:50 16384:16384" ht="15" customHeight="1">
      <c r="A30" s="161"/>
      <c r="B30" s="207" t="s">
        <v>78</v>
      </c>
      <c r="C30" s="262" t="str" cm="1">
        <f t="array" ref="C30">IFERROR(_xlfn.IFS(C23&lt;&gt;"",IFERROR(INDEX(BA!$J$4:$J$952,MATCH(C26,BA!$P$4:$P$952,0)),""),C24&lt;&gt;"",IFERROR(INDEX(BA!$J$4:$J$952,MATCH(C27,BA!$P$4:$P$952,0)),"")),"")</f>
        <v>GSDM-I13.2.1</v>
      </c>
      <c r="D30" s="263"/>
      <c r="E30" s="264"/>
      <c r="F30" s="166"/>
      <c r="G30" s="262" t="str" cm="1">
        <f t="array" ref="G30">IFERROR(_xlfn.IFS(G23&lt;&gt;"",IFERROR(INDEX(BA!$J$4:$J$952,MATCH(G26,BA!$P$4:$P$952,0)),""),G24&lt;&gt;"",IFERROR(INDEX(BA!$J$4:$J$952,MATCH(G27,BA!$P$4:$P$952,0)),"")),"")</f>
        <v>GSDG-I1.4.1</v>
      </c>
      <c r="H30" s="263"/>
      <c r="I30" s="264"/>
      <c r="J30" s="208"/>
      <c r="K30" s="262" t="str" cm="1">
        <f t="array" ref="K30">IFERROR(_xlfn.IFS(K23&lt;&gt;"",IFERROR(INDEX(BA!$J$4:$J$952,MATCH(K26,BA!$P$4:$P$952,0)),""),K24&lt;&gt;"",IFERROR(INDEX(BA!$J$4:$J$952,MATCH(K27,BA!$P$4:$P$952,0)),"")),"")</f>
        <v>GSDM-I3.9.1</v>
      </c>
      <c r="L30" s="263"/>
      <c r="M30" s="264"/>
      <c r="N30" s="208"/>
      <c r="O30" s="262" t="str" cm="1">
        <f t="array" ref="O30">IFERROR(_xlfn.IFS(O23&lt;&gt;"",IFERROR(INDEX(BA!$J$4:$J$952,MATCH(O26,BA!$P$4:$P$952,0)),""),O24&lt;&gt;"",IFERROR(INDEX(BA!$J$4:$J$952,MATCH(O27,BA!$P$4:$P$952,0)),"")),"")</f>
        <v>GSDM-I4.4.1</v>
      </c>
      <c r="P30" s="263"/>
      <c r="Q30" s="264"/>
      <c r="R30" s="208"/>
      <c r="S30" s="262" t="str" cm="1">
        <f t="array" ref="S30">IFERROR(_xlfn.IFS(S23&lt;&gt;"",IFERROR(INDEX(BA!$J$4:$J$952,MATCH(S26,BA!$P$4:$P$952,0)),""),S24&lt;&gt;"",IFERROR(INDEX(BA!$J$4:$J$952,MATCH(S27,BA!$P$4:$P$952,0)),"")),"")</f>
        <v>GSDG-I5.4.1</v>
      </c>
      <c r="T30" s="263"/>
      <c r="U30" s="264"/>
      <c r="V30" s="208"/>
      <c r="W30" s="262" t="str" cm="1">
        <f t="array" ref="W30">IFERROR(_xlfn.IFS(W23&lt;&gt;"",IFERROR(INDEX(BA!$J$4:$J$952,MATCH(W26,BA!$P$4:$P$952,0)),""),W24&lt;&gt;"",IFERROR(INDEX(BA!$J$4:$J$952,MATCH(W27,BA!$P$4:$P$952,0)),"")),"")</f>
        <v>GSDM-I7.1.1</v>
      </c>
      <c r="X30" s="263"/>
      <c r="Y30" s="264"/>
      <c r="Z30" s="208"/>
      <c r="AA30" s="262" t="str" cm="1">
        <f t="array" ref="AA30">IFERROR(_xlfn.IFS(AA23&lt;&gt;"",IFERROR(INDEX(BA!$J$4:$J$952,MATCH(AA26,BA!$P$4:$P$952,0)),""),AA24&lt;&gt;"",IFERROR(INDEX(BA!$J$4:$J$952,MATCH(AA27,BA!$P$4:$P$952,0)),"")),"")</f>
        <v>GSDM-I8.5.1</v>
      </c>
      <c r="AB30" s="263"/>
      <c r="AC30" s="264"/>
      <c r="AD30" s="208"/>
      <c r="AE30" s="262" t="str" cm="1">
        <f t="array" ref="AE30">IFERROR(_xlfn.IFS(AE23&lt;&gt;"",IFERROR(INDEX(BA!$J$4:$J$952,MATCH(AE26,BA!$P$4:$P$952,0)),""),AE24&lt;&gt;"",IFERROR(INDEX(BA!$J$4:$J$952,MATCH(AE27,BA!$P$4:$P$952,0)),"")),"")</f>
        <v>GSDM-I15.1.1</v>
      </c>
      <c r="AF30" s="263"/>
      <c r="AG30" s="264"/>
      <c r="AH30" s="208"/>
      <c r="AI30" s="262" t="str" cm="1">
        <f t="array" ref="AI30">IFERROR(_xlfn.IFS(AI23&lt;&gt;"",IFERROR(INDEX(BA!$J$4:$J$952,MATCH(AI26,BA!$P$4:$P$952,0)),""),AI24&lt;&gt;"",IFERROR(INDEX(BA!$J$4:$J$952,MATCH(AI27,BA!$P$4:$P$952,0)),"")),"")</f>
        <v/>
      </c>
      <c r="AJ30" s="263"/>
      <c r="AK30" s="264"/>
      <c r="AL30" s="208"/>
      <c r="AM30" s="262" t="str" cm="1">
        <f t="array" ref="AM30">IFERROR(_xlfn.IFS(AM23&lt;&gt;"",IFERROR(INDEX(BA!$J$4:$J$952,MATCH(AM26,BA!$P$4:$P$952,0)),""),AM24&lt;&gt;"",IFERROR(INDEX(BA!$J$4:$J$952,MATCH(AM27,BA!$P$4:$P$952,0)),"")),"")</f>
        <v/>
      </c>
      <c r="AN30" s="263"/>
      <c r="AO30" s="264"/>
      <c r="AP30" s="166"/>
      <c r="AQ30" s="166"/>
      <c r="AR30" s="166"/>
      <c r="AS30" s="166"/>
      <c r="AT30" s="166"/>
      <c r="AU30" s="166"/>
      <c r="AV30" s="166"/>
      <c r="AW30" s="166"/>
      <c r="AX30" s="166"/>
    </row>
    <row r="31" spans="1:50 16384:16384">
      <c r="A31" s="161"/>
      <c r="B31" s="209" t="s">
        <v>79</v>
      </c>
      <c r="C31" s="262" t="str">
        <f>IFERROR(INDEX(BA!$O$4:$O$952,MATCH(C30,BA!$J$4:$J$952,0)),"")</f>
        <v xml:space="preserve">Reduction in GHGs emissions </v>
      </c>
      <c r="D31" s="263"/>
      <c r="E31" s="264"/>
      <c r="F31" s="166"/>
      <c r="G31" s="262" t="str">
        <f>IFERROR(INDEX(BA!$O$4:$O$952,MATCH(G30,BA!$J$4:$J$952,0)),"")</f>
        <v>Increased access to basic services</v>
      </c>
      <c r="H31" s="263"/>
      <c r="I31" s="264"/>
      <c r="J31" s="208"/>
      <c r="K31" s="262" t="str">
        <f>IFERROR(INDEX(BA!$O$4:$O$952,MATCH(K30,BA!$J$4:$J$952,0)),"")</f>
        <v>Reduced indoor air pollution</v>
      </c>
      <c r="L31" s="263"/>
      <c r="M31" s="264"/>
      <c r="N31" s="208"/>
      <c r="O31" s="262" t="str">
        <f>IFERROR(INDEX(BA!$O$4:$O$952,MATCH(O30,BA!$J$4:$J$952,0)),"")</f>
        <v xml:space="preserve">Skill development </v>
      </c>
      <c r="P31" s="263"/>
      <c r="Q31" s="264"/>
      <c r="R31" s="208"/>
      <c r="S31" s="262" t="str">
        <f>IFERROR(INDEX(BA!$O$4:$O$952,MATCH(S30,BA!$J$4:$J$952,0)),"")</f>
        <v xml:space="preserve">Women empowerment and gender equality </v>
      </c>
      <c r="T31" s="263"/>
      <c r="U31" s="264"/>
      <c r="V31" s="208"/>
      <c r="W31" s="262" t="str">
        <f>IFERROR(INDEX(BA!$O$4:$O$952,MATCH(W30,BA!$J$4:$J$952,0)),"")</f>
        <v>Increased access to energy</v>
      </c>
      <c r="X31" s="263"/>
      <c r="Y31" s="264"/>
      <c r="Z31" s="208"/>
      <c r="AA31" s="262" t="str">
        <f>IFERROR(INDEX(BA!$O$4:$O$952,MATCH(AA30,BA!$J$4:$J$952,0)),"")</f>
        <v>Increased employment opportunities</v>
      </c>
      <c r="AB31" s="263"/>
      <c r="AC31" s="264"/>
      <c r="AD31" s="208"/>
      <c r="AE31" s="262" t="str">
        <f>IFERROR(INDEX(BA!$O$4:$O$952,MATCH(AE30,BA!$J$4:$J$952,0)),"")</f>
        <v xml:space="preserve">Reduced deforestation attributed to wood fuel savings </v>
      </c>
      <c r="AF31" s="263"/>
      <c r="AG31" s="264"/>
      <c r="AH31" s="208"/>
      <c r="AI31" s="262" t="str">
        <f>IFERROR(INDEX(BA!$O$4:$O$952,MATCH(AI30,BA!$J$4:$J$952,0)),"")</f>
        <v/>
      </c>
      <c r="AJ31" s="263"/>
      <c r="AK31" s="264"/>
      <c r="AL31" s="208"/>
      <c r="AM31" s="262" t="str">
        <f>IFERROR(INDEX(BA!$O$4:$O$952,MATCH(AM30,BA!$J$4:$J$952,0)),"")</f>
        <v/>
      </c>
      <c r="AN31" s="263"/>
      <c r="AO31" s="264"/>
      <c r="AP31" s="166"/>
      <c r="AQ31" s="166"/>
      <c r="AR31" s="166"/>
      <c r="AS31" s="166"/>
      <c r="AT31" s="166"/>
      <c r="AU31" s="166"/>
      <c r="AV31" s="166"/>
      <c r="AW31" s="166"/>
      <c r="AX31" s="166"/>
    </row>
    <row r="32" spans="1:50 16384:16384" ht="15" customHeight="1">
      <c r="A32" s="161"/>
      <c r="B32" s="209" t="s">
        <v>80</v>
      </c>
      <c r="C32" s="262" t="str">
        <f>IFERROR(INDEX(BA!$L$4:$L$952,MATCH(C30,BA!$J$4:$J$952,0)),"")</f>
        <v>Climate change mitigation</v>
      </c>
      <c r="D32" s="263"/>
      <c r="E32" s="264"/>
      <c r="F32" s="166"/>
      <c r="G32" s="262" t="str">
        <f>IFERROR(INDEX(BA!$L$4:$L$952,MATCH(G30,BA!$J$4:$J$952,0)),"")</f>
        <v>Access to basic services</v>
      </c>
      <c r="H32" s="263"/>
      <c r="I32" s="264"/>
      <c r="J32" s="208"/>
      <c r="K32" s="262" t="str">
        <f>IFERROR(INDEX(BA!$L$4:$L$952,MATCH(K30,BA!$J$4:$J$952,0)),"")</f>
        <v>Air quality</v>
      </c>
      <c r="L32" s="263"/>
      <c r="M32" s="264"/>
      <c r="N32" s="208"/>
      <c r="O32" s="262" t="str">
        <f>IFERROR(INDEX(BA!$L$4:$L$952,MATCH(O30,BA!$J$4:$J$952,0)),"")</f>
        <v>Capacity building</v>
      </c>
      <c r="P32" s="263"/>
      <c r="Q32" s="264"/>
      <c r="R32" s="208"/>
      <c r="S32" s="262" t="str">
        <f>IFERROR(INDEX(BA!$L$4:$L$952,MATCH(S30,BA!$J$4:$J$952,0)),"")</f>
        <v>Gender</v>
      </c>
      <c r="T32" s="263"/>
      <c r="U32" s="264"/>
      <c r="V32" s="208"/>
      <c r="W32" s="262" t="str">
        <f>IFERROR(INDEX(BA!$L$4:$L$952,MATCH(W30,BA!$J$4:$J$952,0)),"")</f>
        <v>Energy generation, efficiency &amp; access</v>
      </c>
      <c r="X32" s="263"/>
      <c r="Y32" s="264"/>
      <c r="Z32" s="208"/>
      <c r="AA32" s="262" t="str">
        <f>IFERROR(INDEX(BA!$L$4:$L$952,MATCH(AA30,BA!$J$4:$J$952,0)),"")</f>
        <v>Employment</v>
      </c>
      <c r="AB32" s="263"/>
      <c r="AC32" s="264"/>
      <c r="AD32" s="208"/>
      <c r="AE32" s="262" t="str">
        <f>IFERROR(INDEX(BA!$L$4:$L$952,MATCH(AE30,BA!$J$4:$J$952,0)),"")</f>
        <v>Natural resource and Sustainable Forest Management</v>
      </c>
      <c r="AF32" s="263"/>
      <c r="AG32" s="264"/>
      <c r="AH32" s="208"/>
      <c r="AI32" s="262" t="str">
        <f>IFERROR(INDEX(BA!$L$4:$L$952,MATCH(AI30,BA!$J$4:$J$952,0)),"")</f>
        <v/>
      </c>
      <c r="AJ32" s="263"/>
      <c r="AK32" s="264"/>
      <c r="AL32" s="208"/>
      <c r="AM32" s="262" t="str">
        <f>IFERROR(INDEX(BA!$L$4:$L$952,MATCH(AM30,BA!$J$4:$J$952,0)),"")</f>
        <v/>
      </c>
      <c r="AN32" s="263"/>
      <c r="AO32" s="264"/>
      <c r="AP32" s="166"/>
      <c r="AQ32" s="166"/>
      <c r="AR32" s="166"/>
      <c r="AS32" s="166"/>
      <c r="AT32" s="166"/>
      <c r="AU32" s="166"/>
      <c r="AV32" s="166"/>
      <c r="AW32" s="166"/>
      <c r="AX32" s="166"/>
    </row>
    <row r="33" spans="1:50" ht="15" customHeight="1">
      <c r="A33" s="161"/>
      <c r="B33" s="209" t="s">
        <v>81</v>
      </c>
      <c r="C33" s="262" t="str">
        <f>IFERROR(INDEX(BA!$M$4:$M$952,MATCH(C30,BA!$J$4:$J$952,0)),"")</f>
        <v>13. Climate action</v>
      </c>
      <c r="D33" s="263"/>
      <c r="E33" s="264"/>
      <c r="F33" s="166"/>
      <c r="G33" s="262" t="str">
        <f>IFERROR(INDEX(BA!$M$4:$M$952,MATCH(G30,BA!$J$4:$J$952,0)),"")</f>
        <v>1. No poverty</v>
      </c>
      <c r="H33" s="263"/>
      <c r="I33" s="264"/>
      <c r="J33" s="208"/>
      <c r="K33" s="262" t="str">
        <f>IFERROR(INDEX(BA!$M$4:$M$952,MATCH(K30,BA!$J$4:$J$952,0)),"")</f>
        <v>3. Good health and well being</v>
      </c>
      <c r="L33" s="263"/>
      <c r="M33" s="264"/>
      <c r="N33" s="208"/>
      <c r="O33" s="262" t="str">
        <f>IFERROR(INDEX(BA!$M$4:$M$952,MATCH(O30,BA!$J$4:$J$952,0)),"")</f>
        <v>4. Quality education</v>
      </c>
      <c r="P33" s="263"/>
      <c r="Q33" s="264"/>
      <c r="R33" s="208"/>
      <c r="S33" s="262" t="str">
        <f>IFERROR(INDEX(BA!$M$4:$M$952,MATCH(S30,BA!$J$4:$J$952,0)),"")</f>
        <v xml:space="preserve">5. Gender equality </v>
      </c>
      <c r="T33" s="263"/>
      <c r="U33" s="264"/>
      <c r="V33" s="208"/>
      <c r="W33" s="262" t="str">
        <f>IFERROR(INDEX(BA!$M$4:$M$952,MATCH(W30,BA!$J$4:$J$952,0)),"")</f>
        <v xml:space="preserve">7. Affordable and clean energy </v>
      </c>
      <c r="X33" s="263"/>
      <c r="Y33" s="264"/>
      <c r="Z33" s="208"/>
      <c r="AA33" s="262" t="str">
        <f>IFERROR(INDEX(BA!$M$4:$M$952,MATCH(AA30,BA!$J$4:$J$952,0)),"")</f>
        <v>8. Decent work and economic growth</v>
      </c>
      <c r="AB33" s="263"/>
      <c r="AC33" s="264"/>
      <c r="AD33" s="208"/>
      <c r="AE33" s="262" t="str">
        <f>IFERROR(INDEX(BA!$M$4:$M$952,MATCH(AE30,BA!$J$4:$J$952,0)),"")</f>
        <v>15. Life on land</v>
      </c>
      <c r="AF33" s="263"/>
      <c r="AG33" s="264"/>
      <c r="AH33" s="208"/>
      <c r="AI33" s="262" t="str">
        <f>IFERROR(INDEX(BA!$M$4:$M$952,MATCH(AI30,BA!$J$4:$J$952,0)),"")</f>
        <v/>
      </c>
      <c r="AJ33" s="263"/>
      <c r="AK33" s="264"/>
      <c r="AL33" s="208"/>
      <c r="AM33" s="262" t="str">
        <f>IFERROR(INDEX(BA!$M$4:$M$952,MATCH(AM30,BA!$J$4:$J$952,0)),"")</f>
        <v/>
      </c>
      <c r="AN33" s="263"/>
      <c r="AO33" s="264"/>
      <c r="AP33" s="166"/>
      <c r="AQ33" s="166"/>
      <c r="AR33" s="166"/>
      <c r="AS33" s="166"/>
      <c r="AT33" s="166"/>
      <c r="AU33" s="166"/>
      <c r="AV33" s="166"/>
      <c r="AW33" s="166"/>
      <c r="AX33" s="166"/>
    </row>
    <row r="34" spans="1:50" ht="15" customHeight="1">
      <c r="A34" s="161"/>
      <c r="B34" s="209" t="s">
        <v>82</v>
      </c>
      <c r="C34" s="262" t="str">
        <f>IFERROR(INDEX(BA!$N$4:$N$952,MATCH(C30,BA!$J$4:$J$952,0)),"")</f>
        <v>13.2 Integrate climate change measures into national policies, strategies and planning</v>
      </c>
      <c r="D34" s="263"/>
      <c r="E34" s="264"/>
      <c r="F34" s="166"/>
      <c r="G34" s="262" t="str">
        <f>IFERROR(INDEX(BA!$N$4:$N$952,MATCH(G30,BA!$J$4:$J$952,0)),"")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H34" s="263"/>
      <c r="I34" s="264"/>
      <c r="J34" s="208"/>
      <c r="K34" s="262" t="str">
        <f>IFERROR(INDEX(BA!$N$4:$N$952,MATCH(K30,BA!$J$4:$J$952,0)),"")</f>
        <v>3.9 By 2030, substantially reduce the number of deaths and illnesses from hazardous chemicals and air, water and soil pollution and contamination</v>
      </c>
      <c r="L34" s="263"/>
      <c r="M34" s="264"/>
      <c r="N34" s="208"/>
      <c r="O34" s="262" t="str">
        <f>IFERROR(INDEX(BA!$N$4:$N$952,MATCH(O30,BA!$J$4:$J$952,0)),"")</f>
        <v>4.4 By 2030, substantially increase the number of youth and adults who have relevant skills, including technical and vocational skills, for employment, decent jobs and entrepreneurship</v>
      </c>
      <c r="P34" s="263"/>
      <c r="Q34" s="264"/>
      <c r="R34" s="208"/>
      <c r="S34" s="262" t="str">
        <f>IFERROR(INDEX(BA!$N$4:$N$952,MATCH(S30,BA!$J$4:$J$952,0)),"")</f>
        <v>5.4 Recognize and value unpaid care and domestic work through the provision of public services, infrastructure and social protection policies and the promotion of shared responsibility within the household and the family as nationally appropriate</v>
      </c>
      <c r="T34" s="263"/>
      <c r="U34" s="264"/>
      <c r="V34" s="208"/>
      <c r="W34" s="262" t="str">
        <f>IFERROR(INDEX(BA!$N$4:$N$952,MATCH(W30,BA!$J$4:$J$952,0)),"")</f>
        <v>7.1 By 2030, ensure universal access to affordable, reliable and modern energy services</v>
      </c>
      <c r="X34" s="263"/>
      <c r="Y34" s="264"/>
      <c r="Z34" s="208"/>
      <c r="AA34" s="262" t="str">
        <f>IFERROR(INDEX(BA!$N$4:$N$952,MATCH(AA30,BA!$J$4:$J$952,0)),"")</f>
        <v>8.5 By 2030, achieve full and productive employment and decent work for all women and men, including for young people and persons with disabilities, and equal pay for work of equal value</v>
      </c>
      <c r="AB34" s="263"/>
      <c r="AC34" s="264"/>
      <c r="AD34" s="208"/>
      <c r="AE34" s="262" t="str">
        <f>IFERROR(INDEX(BA!$N$4:$N$952,MATCH(AE30,BA!$J$4:$J$952,0)),"")</f>
        <v>15.1 By 2020, ensure the conservation, restoration and sustainable use of terrestrial and inland freshwater ecosystems and their services, in particular forests, wetlands, mountains and drylands, in line with obligations under international agreements</v>
      </c>
      <c r="AF34" s="263"/>
      <c r="AG34" s="264"/>
      <c r="AH34" s="208"/>
      <c r="AI34" s="262" t="str">
        <f>IFERROR(INDEX(BA!$N$4:$N$952,MATCH(AI30,BA!$J$4:$J$952,0)),"")</f>
        <v/>
      </c>
      <c r="AJ34" s="263"/>
      <c r="AK34" s="264"/>
      <c r="AL34" s="208"/>
      <c r="AM34" s="262" t="str">
        <f>IFERROR(INDEX(BA!$N$4:$N$952,MATCH(AM30,BA!$J$4:$J$952,0)),"")</f>
        <v/>
      </c>
      <c r="AN34" s="263"/>
      <c r="AO34" s="264"/>
      <c r="AP34" s="166"/>
      <c r="AQ34" s="166"/>
      <c r="AR34" s="166"/>
      <c r="AS34" s="166"/>
      <c r="AT34" s="166"/>
      <c r="AU34" s="166"/>
      <c r="AV34" s="166"/>
      <c r="AW34" s="166"/>
      <c r="AX34" s="166"/>
    </row>
    <row r="35" spans="1:50" ht="140.25" customHeight="1">
      <c r="A35" s="161"/>
      <c r="B35" s="209" t="s">
        <v>83</v>
      </c>
      <c r="C35" s="262" t="str">
        <f>IFERROR(INDEX(BA!$Q$4:$Q$952,MATCH($C$30,BA!$J$4:$J$952,0)),"")</f>
        <v>Refers to total amount of greenhouse gases avoided or sequestered during the reporting period.</v>
      </c>
      <c r="D35" s="263"/>
      <c r="E35" s="264"/>
      <c r="F35" s="166"/>
      <c r="G35" s="262" t="str">
        <f>IFERROR(INDEX(BA!$Q$4:$Q$952,MATCH($G$30,BA!$J$4:$J$952,0)),"")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H35" s="263"/>
      <c r="I35" s="264"/>
      <c r="J35" s="208"/>
      <c r="K35" s="262" t="str">
        <f>IFERROR(INDEX(BA!$Q$4:$Q$952,MATCH($K$30,BA!$J$4:$J$952,0)),"")</f>
        <v xml:space="preserve">Refers to the PM2.5 and carbon monoxide (CO) concentrations in the households that are considered key marker pollutants for exposure to HAP.
</v>
      </c>
      <c r="L35" s="263"/>
      <c r="M35" s="264"/>
      <c r="N35" s="208"/>
      <c r="O35" s="262" t="str">
        <f>IFERROR(INDEX(BA!$Q$4:$Q$952,MATCH($O$30,BA!$J$4:$J$952,0)),"")</f>
        <v>Refers to the number of employees (full-time, part-time, or temporary), by gender who received training services of any type via project during the reporting period.</v>
      </c>
      <c r="P35" s="263"/>
      <c r="Q35" s="264"/>
      <c r="R35" s="208"/>
      <c r="S35" s="262" t="str">
        <f>IFERROR(INDEX(BA!$Q$4:$Q$952,MATCH($S$30,BA!$J$4:$J$952,0)),"")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T35" s="263"/>
      <c r="U35" s="264"/>
      <c r="V35" s="208"/>
      <c r="W35" s="262" t="str">
        <f>IFERROR(INDEX(BA!$Q$4:$Q$952,MATCH($W$30,BA!$J$4:$J$952,0)),"")</f>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
      <c r="X35" s="263"/>
      <c r="Y35" s="264"/>
      <c r="Z35" s="208"/>
      <c r="AA35" s="262" t="str">
        <f>IFERROR(INDEX(BA!$Q$4:$Q$952,MATCH($AA$30,BA!$J$4:$J$952,0)),"")</f>
        <v>Refers to total jobs generated as a result of the project.</v>
      </c>
      <c r="AB35" s="263"/>
      <c r="AC35" s="264"/>
      <c r="AD35" s="208"/>
      <c r="AE35" s="262" t="str">
        <f>IFERROR(INDEX(BA!$Q$4:$Q$952,MATCH($AE$30,BA!$J$4:$J$952,0)),"")</f>
        <v xml:space="preserve">Refers to the total amount of non-renewable fuel savings due to displacement or energy efficiency improvements of baseline technology </v>
      </c>
      <c r="AF35" s="263"/>
      <c r="AG35" s="264"/>
      <c r="AH35" s="208"/>
      <c r="AI35" s="262" t="str">
        <f>IFERROR(INDEX(BA!$Q$4:$Q$952,MATCH($AI$30,BA!$J$4:$J$952,0)),"")</f>
        <v/>
      </c>
      <c r="AJ35" s="263"/>
      <c r="AK35" s="264"/>
      <c r="AL35" s="208"/>
      <c r="AM35" s="262" t="str">
        <f>IFERROR(INDEX(BA!$Q$4:$Q$952,MATCH($AM$30,BA!$J$4:$J$952,0)),"")</f>
        <v/>
      </c>
      <c r="AN35" s="263"/>
      <c r="AO35" s="264"/>
      <c r="AP35" s="166"/>
      <c r="AQ35" s="166"/>
      <c r="AR35" s="166"/>
      <c r="AS35" s="166"/>
      <c r="AT35" s="166"/>
      <c r="AU35" s="166"/>
      <c r="AV35" s="166"/>
      <c r="AW35" s="166"/>
      <c r="AX35" s="166"/>
    </row>
    <row r="36" spans="1:50" ht="187.5" customHeight="1">
      <c r="A36" s="181" t="s">
        <v>84</v>
      </c>
      <c r="B36" s="210" t="str">
        <f>BA!R3</f>
        <v>Guidance, calculation method and other considerations</v>
      </c>
      <c r="C36" s="262"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63"/>
      <c r="E36" s="264"/>
      <c r="F36" s="166"/>
      <c r="G36" s="262" t="str">
        <f>IFERROR(INDEX(BA!$R$4:$R$952,MATCH($G$30,BA!$J$4:$J$952,0)),"")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H36" s="263"/>
      <c r="I36" s="264"/>
      <c r="J36" s="208"/>
      <c r="K36" s="262" t="str">
        <f>IFERROR(INDEX(BA!$R$4:$R$952,MATCH($K$30,BA!$J$4:$J$952,0)),"")</f>
        <v>The project should conduct 24 or 48 hr monitoring in the sample households for baseline and project scenario. The field test should be conducted for a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v>
      </c>
      <c r="L36" s="263"/>
      <c r="M36" s="264"/>
      <c r="N36" s="208"/>
      <c r="O36" s="262" t="str">
        <f>IFERROR(INDEX(BA!$R$4:$R$952,MATCH($O$30,BA!$J$4:$J$952,0)),"")</f>
        <v>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v>
      </c>
      <c r="P36" s="263"/>
      <c r="Q36" s="264"/>
      <c r="R36" s="208"/>
      <c r="S36" s="262" t="str">
        <f>IFERROR(INDEX(BA!$R$4:$R$952,MATCH($S$30,BA!$J$4:$J$952,0)),"")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T36" s="263"/>
      <c r="U36" s="264"/>
      <c r="V36" s="208"/>
      <c r="W36" s="262" t="str">
        <f>IFERROR(INDEX(BA!$R$4:$R$952,MATCH($W$30,BA!$J$4:$J$952,0)),"")</f>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X36" s="263"/>
      <c r="Y36" s="264"/>
      <c r="Z36" s="208"/>
      <c r="AA36" s="262" t="str">
        <f>IFERROR(INDEX(BA!$R$4:$R$952,MATCH($AA$30,BA!$J$4:$J$952,0)),"")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AB36" s="263"/>
      <c r="AC36" s="264"/>
      <c r="AD36" s="208"/>
      <c r="AE36" s="262" t="str">
        <f>IFERROR(INDEX(BA!$R$4:$R$952,MATCH($AE$30,BA!$J$4:$J$952,0)),"")</f>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
      <c r="AF36" s="263"/>
      <c r="AG36" s="264"/>
      <c r="AH36" s="208"/>
      <c r="AI36" s="262" t="str">
        <f>IFERROR(INDEX(BA!$R$4:$R$952,MATCH($AI$30,BA!$J$4:$J$952,0)),"")</f>
        <v/>
      </c>
      <c r="AJ36" s="263"/>
      <c r="AK36" s="264"/>
      <c r="AL36" s="208"/>
      <c r="AM36" s="262" t="str">
        <f>IFERROR(INDEX(BA!$R$4:$R$952,MATCH($AM$30,BA!$J$4:$J$952,0)),"")</f>
        <v/>
      </c>
      <c r="AN36" s="263"/>
      <c r="AO36" s="264"/>
      <c r="AP36" s="166"/>
      <c r="AQ36" s="166"/>
      <c r="AR36" s="166"/>
      <c r="AS36" s="166"/>
      <c r="AT36" s="166"/>
      <c r="AU36" s="166"/>
      <c r="AV36" s="166"/>
      <c r="AW36" s="166"/>
      <c r="AX36" s="166"/>
    </row>
    <row r="37" spans="1:50" ht="15" customHeight="1">
      <c r="A37" s="161"/>
      <c r="B37" s="211" t="s">
        <v>85</v>
      </c>
      <c r="C37" s="268" t="str">
        <f>IFERROR(INDEX(BA!$S$4:$S$952,MATCH(C30,BA!$J$4:$J$952,0)),"")</f>
        <v>tCO2eq</v>
      </c>
      <c r="D37" s="269"/>
      <c r="E37" s="270"/>
      <c r="F37" s="166"/>
      <c r="G37" s="268" t="str">
        <f>IFERROR(INDEX(BA!$S$4:$S$952,MATCH(G30,BA!$J$4:$J$952,0)),"")</f>
        <v>%</v>
      </c>
      <c r="H37" s="269"/>
      <c r="I37" s="270"/>
      <c r="J37" s="208"/>
      <c r="K37" s="268" t="str">
        <f>IFERROR(INDEX(BA!$S$4:$S$952,MATCH(K30,BA!$J$4:$J$952,0)),"")</f>
        <v>PM 2.5 micro-gram/m3 and CO (mg per m3) or %</v>
      </c>
      <c r="L37" s="269"/>
      <c r="M37" s="270"/>
      <c r="N37" s="208"/>
      <c r="O37" s="268" t="str">
        <f>IFERROR(INDEX(BA!$S$4:$S$952,MATCH(O30,BA!$J$4:$J$952,0)),"")</f>
        <v>Number</v>
      </c>
      <c r="P37" s="269"/>
      <c r="Q37" s="270"/>
      <c r="R37" s="208"/>
      <c r="S37" s="268" t="str">
        <f>IFERROR(INDEX(BA!$S$4:$S$952,MATCH(S30,BA!$J$4:$J$952,0)),"")</f>
        <v>%</v>
      </c>
      <c r="T37" s="269"/>
      <c r="U37" s="270"/>
      <c r="V37" s="208"/>
      <c r="W37" s="268" t="str">
        <f>IFERROR(INDEX(BA!$S$4:$S$952,MATCH(W30,BA!$J$4:$J$952,0)),"")</f>
        <v>Number of households</v>
      </c>
      <c r="X37" s="269"/>
      <c r="Y37" s="270"/>
      <c r="Z37" s="208"/>
      <c r="AA37" s="268" t="str">
        <f>IFERROR(INDEX(BA!$S$4:$S$952,MATCH(AA30,BA!$J$4:$J$952,0)),"")</f>
        <v>Number</v>
      </c>
      <c r="AB37" s="269"/>
      <c r="AC37" s="270"/>
      <c r="AD37" s="208"/>
      <c r="AE37" s="268" t="str">
        <f>IFERROR(INDEX(BA!$S$4:$S$952,MATCH(AE30,BA!$J$4:$J$952,0)),"")</f>
        <v>tonnes/ year</v>
      </c>
      <c r="AF37" s="269"/>
      <c r="AG37" s="270"/>
      <c r="AH37" s="208"/>
      <c r="AI37" s="268" t="str">
        <f>IFERROR(INDEX(BA!$S$4:$S$952,MATCH(AI30,BA!$J$4:$J$952,0)),"")</f>
        <v/>
      </c>
      <c r="AJ37" s="269"/>
      <c r="AK37" s="270"/>
      <c r="AL37" s="208"/>
      <c r="AM37" s="268" t="str">
        <f>IFERROR(INDEX(BA!$S$4:$S$952,MATCH(AM30,BA!$J$4:$J$952,0)),"")</f>
        <v/>
      </c>
      <c r="AN37" s="269"/>
      <c r="AO37" s="270"/>
      <c r="AP37" s="166"/>
      <c r="AQ37" s="166"/>
      <c r="AR37" s="166"/>
      <c r="AS37" s="166"/>
      <c r="AT37" s="166"/>
      <c r="AU37" s="166"/>
      <c r="AV37" s="166"/>
      <c r="AW37" s="166"/>
      <c r="AX37" s="166"/>
    </row>
    <row r="38" spans="1:50" ht="15" customHeight="1">
      <c r="A38" s="161"/>
      <c r="B38" s="211" t="s">
        <v>86</v>
      </c>
      <c r="C38" s="268" t="str">
        <f>IFERROR(INDEX(BA!$T$4:$T$952,MATCH(C30,BA!$J$4:$J$952,0)),"")</f>
        <v>Project activity</v>
      </c>
      <c r="D38" s="269"/>
      <c r="E38" s="270"/>
      <c r="F38" s="166"/>
      <c r="G38" s="268" t="str">
        <f>IFERROR(INDEX(BA!$T$4:$T$952,MATCH(G30,BA!$J$4:$J$952,0)),"")</f>
        <v>Household surveys</v>
      </c>
      <c r="H38" s="269"/>
      <c r="I38" s="270"/>
      <c r="J38" s="208"/>
      <c r="K38" s="268" t="str">
        <f>IFERROR(INDEX(BA!$T$4:$T$952,MATCH(K30,BA!$J$4:$J$952,0)),"")</f>
        <v>Project activity</v>
      </c>
      <c r="L38" s="269"/>
      <c r="M38" s="270"/>
      <c r="N38" s="208"/>
      <c r="O38" s="268" t="str">
        <f>IFERROR(INDEX(BA!$T$4:$T$952,MATCH(O30,BA!$J$4:$J$952,0)),"")</f>
        <v>Project activity</v>
      </c>
      <c r="P38" s="269"/>
      <c r="Q38" s="270"/>
      <c r="R38" s="208"/>
      <c r="S38" s="268" t="str">
        <f>IFERROR(INDEX(BA!$T$4:$T$952,MATCH(S30,BA!$J$4:$J$952,0)),"")</f>
        <v>24-hour diary (light diary) or stylized questionnaire</v>
      </c>
      <c r="T38" s="269"/>
      <c r="U38" s="270"/>
      <c r="V38" s="208"/>
      <c r="W38" s="268" t="str">
        <f>IFERROR(INDEX(BA!$T$4:$T$952,MATCH(W30,BA!$J$4:$J$952,0)),"")</f>
        <v>Project activity</v>
      </c>
      <c r="X38" s="269"/>
      <c r="Y38" s="270"/>
      <c r="Z38" s="208"/>
      <c r="AA38" s="268" t="str">
        <f>IFERROR(INDEX(BA!$T$4:$T$952,MATCH(AA30,BA!$J$4:$J$952,0)),"")</f>
        <v>Project activity</v>
      </c>
      <c r="AB38" s="269"/>
      <c r="AC38" s="270"/>
      <c r="AD38" s="208"/>
      <c r="AE38" s="268" t="str">
        <f>IFERROR(INDEX(BA!$T$4:$T$952,MATCH(AE30,BA!$J$4:$J$952,0)),"")</f>
        <v>Project activity</v>
      </c>
      <c r="AF38" s="269"/>
      <c r="AG38" s="270"/>
      <c r="AH38" s="208"/>
      <c r="AI38" s="268" t="str">
        <f>IFERROR(INDEX(BA!$T$4:$T$952,MATCH(AI30,BA!$J$4:$J$952,0)),"")</f>
        <v/>
      </c>
      <c r="AJ38" s="269"/>
      <c r="AK38" s="270"/>
      <c r="AL38" s="208"/>
      <c r="AM38" s="268" t="str">
        <f>IFERROR(INDEX(BA!$T$4:$T$952,MATCH(AM30,BA!$J$4:$J$952,0)),"")</f>
        <v/>
      </c>
      <c r="AN38" s="269"/>
      <c r="AO38" s="270"/>
      <c r="AP38" s="166"/>
      <c r="AQ38" s="166"/>
      <c r="AR38" s="166"/>
      <c r="AS38" s="166"/>
      <c r="AT38" s="166"/>
      <c r="AU38" s="166"/>
      <c r="AV38" s="166"/>
      <c r="AW38" s="166"/>
      <c r="AX38" s="166"/>
    </row>
    <row r="39" spans="1:50" ht="15" customHeight="1">
      <c r="A39" s="161"/>
      <c r="B39" s="211" t="s">
        <v>87</v>
      </c>
      <c r="C39" s="268" t="str">
        <f>IFERROR(INDEX(BA!$U$4:$U$952,MATCH(C30,BA!$J$4:$J$952,0)),"")</f>
        <v>Calculation</v>
      </c>
      <c r="D39" s="269"/>
      <c r="E39" s="270"/>
      <c r="F39" s="166"/>
      <c r="G39" s="268" t="str">
        <f>IFERROR(INDEX(BA!$U$4:$U$952,MATCH(G30,BA!$J$4:$J$952,0)),"")</f>
        <v xml:space="preserve">Please refer to indicator 1.4.1 for  methodology details.
https://unstats.un.org/sdgs/metadata/  </v>
      </c>
      <c r="H39" s="269"/>
      <c r="I39" s="270"/>
      <c r="J39" s="208"/>
      <c r="K39" s="268" t="str">
        <f>IFERROR(INDEX(BA!$U$4:$U$952,MATCH(K30,BA!$J$4:$J$952,0)),"")</f>
        <v>Measure indoor pollution in kitchens among a representative group of households participating in the project. 
Samp;e survey (For stove rated Tier 3 or above only)</v>
      </c>
      <c r="L39" s="269"/>
      <c r="M39" s="270"/>
      <c r="N39" s="208"/>
      <c r="O39" s="268" t="str">
        <f>IFERROR(INDEX(BA!$U$4:$U$952,MATCH(O30,BA!$J$4:$J$952,0)),"")</f>
        <v xml:space="preserve">Training count provided in the reporting period. </v>
      </c>
      <c r="P39" s="269"/>
      <c r="Q39" s="270"/>
      <c r="R39" s="208"/>
      <c r="S39" s="268" t="str">
        <f>IFERROR(INDEX(BA!$U$4:$U$952,MATCH(S30,BA!$J$4:$J$952,0)),"")</f>
        <v xml:space="preserve">Survey in representative population </v>
      </c>
      <c r="T39" s="269"/>
      <c r="U39" s="270"/>
      <c r="V39" s="208"/>
      <c r="W39" s="268" t="str">
        <f>IFERROR(INDEX(BA!$U$4:$U$952,MATCH(W30,BA!$J$4:$J$952,0)),"")</f>
        <v>Direct measurement and or surveys following methodology requirements</v>
      </c>
      <c r="X39" s="269"/>
      <c r="Y39" s="270"/>
      <c r="Z39" s="208"/>
      <c r="AA39" s="268" t="str">
        <f>IFERROR(INDEX(BA!$U$4:$U$952,MATCH(AA30,BA!$J$4:$J$952,0)),"")</f>
        <v>Either head count or Full Time Equivalent (FTE), with the chosen
approach stated and applied consistently
Use numbers as at the end of the reporting period, unless there has been a material change during the reporting period;</v>
      </c>
      <c r="AB39" s="269"/>
      <c r="AC39" s="270"/>
      <c r="AD39" s="208"/>
      <c r="AE39" s="268" t="str">
        <f>IFERROR(INDEX(BA!$U$4:$U$952,MATCH(AE30,BA!$J$4:$J$952,0)),"")</f>
        <v>Direct measurement and or surveys following methodology requirements</v>
      </c>
      <c r="AF39" s="269"/>
      <c r="AG39" s="270"/>
      <c r="AH39" s="208"/>
      <c r="AI39" s="268" t="str">
        <f>IFERROR(INDEX(BA!$U$4:$U$952,MATCH(AI30,BA!$J$4:$J$952,0)),"")</f>
        <v/>
      </c>
      <c r="AJ39" s="269"/>
      <c r="AK39" s="270"/>
      <c r="AL39" s="208"/>
      <c r="AM39" s="268" t="str">
        <f>IFERROR(INDEX(BA!$U$4:$U$952,MATCH(AM30,BA!$J$4:$J$952,0)),"")</f>
        <v/>
      </c>
      <c r="AN39" s="269"/>
      <c r="AO39" s="270"/>
      <c r="AP39" s="166"/>
      <c r="AQ39" s="166"/>
      <c r="AR39" s="166"/>
      <c r="AS39" s="166"/>
      <c r="AT39" s="166"/>
      <c r="AU39" s="166"/>
      <c r="AV39" s="166"/>
      <c r="AW39" s="166"/>
      <c r="AX39" s="166"/>
    </row>
    <row r="40" spans="1:50" ht="15" customHeight="1">
      <c r="A40" s="161"/>
      <c r="B40" s="211" t="s">
        <v>88</v>
      </c>
      <c r="C40" s="268" t="str">
        <f>IFERROR(INDEX(BA!$V$4:$V$952,MATCH(C30,BA!$J$4:$J$952,0)),"")</f>
        <v>Annual</v>
      </c>
      <c r="D40" s="269"/>
      <c r="E40" s="270"/>
      <c r="F40" s="166"/>
      <c r="G40" s="268">
        <f>IFERROR(INDEX(BA!$V$4:$V$952,MATCH(G30,BA!$J$4:$J$952,0)),"")</f>
        <v>0</v>
      </c>
      <c r="H40" s="269"/>
      <c r="I40" s="270"/>
      <c r="J40" s="208"/>
      <c r="K40" s="268" t="str">
        <f>IFERROR(INDEX(BA!$V$4:$V$952,MATCH(K30,BA!$J$4:$J$952,0)),"")</f>
        <v>Annual</v>
      </c>
      <c r="L40" s="269"/>
      <c r="M40" s="270"/>
      <c r="N40" s="208"/>
      <c r="O40" s="268" t="str">
        <f>IFERROR(INDEX(BA!$V$4:$V$952,MATCH(O30,BA!$J$4:$J$952,0)),"")</f>
        <v>Annual</v>
      </c>
      <c r="P40" s="269"/>
      <c r="Q40" s="270"/>
      <c r="R40" s="208"/>
      <c r="S40" s="268" t="str">
        <f>IFERROR(INDEX(BA!$V$4:$V$952,MATCH(S30,BA!$J$4:$J$952,0)),"")</f>
        <v>Annual</v>
      </c>
      <c r="T40" s="269"/>
      <c r="U40" s="270"/>
      <c r="V40" s="208"/>
      <c r="W40" s="268" t="str">
        <f>IFERROR(INDEX(BA!$V$4:$V$952,MATCH(W30,BA!$J$4:$J$952,0)),"")</f>
        <v xml:space="preserve">Annual </v>
      </c>
      <c r="X40" s="269"/>
      <c r="Y40" s="270"/>
      <c r="Z40" s="208"/>
      <c r="AA40" s="268" t="str">
        <f>IFERROR(INDEX(BA!$V$4:$V$952,MATCH(AA30,BA!$J$4:$J$952,0)),"")</f>
        <v>Annual</v>
      </c>
      <c r="AB40" s="269"/>
      <c r="AC40" s="270"/>
      <c r="AD40" s="208"/>
      <c r="AE40" s="268" t="str">
        <f>IFERROR(INDEX(BA!$V$4:$V$952,MATCH(AE30,BA!$J$4:$J$952,0)),"")</f>
        <v>Annual</v>
      </c>
      <c r="AF40" s="269"/>
      <c r="AG40" s="270"/>
      <c r="AH40" s="208"/>
      <c r="AI40" s="268" t="str">
        <f>IFERROR(INDEX(BA!$V$4:$V$952,MATCH(AI30,BA!$J$4:$J$952,0)),"")</f>
        <v/>
      </c>
      <c r="AJ40" s="269"/>
      <c r="AK40" s="270"/>
      <c r="AL40" s="208"/>
      <c r="AM40" s="268" t="str">
        <f>IFERROR(INDEX(BA!$V$4:$V$952,MATCH(AM30,BA!$J$4:$J$952,0)),"")</f>
        <v/>
      </c>
      <c r="AN40" s="269"/>
      <c r="AO40" s="270"/>
      <c r="AP40" s="166"/>
      <c r="AQ40" s="166"/>
      <c r="AR40" s="166"/>
      <c r="AS40" s="166"/>
      <c r="AT40" s="166"/>
      <c r="AU40" s="166"/>
      <c r="AV40" s="166"/>
      <c r="AW40" s="166"/>
      <c r="AX40" s="166"/>
    </row>
    <row r="41" spans="1:50" ht="15" customHeight="1">
      <c r="A41" s="161"/>
      <c r="B41" s="211" t="s">
        <v>89</v>
      </c>
      <c r="C41" s="268" t="str">
        <f>IFERROR(INDEX(BA!$X$4:$X$952,MATCH(C30,BA!$J$4:$J$952,0 )),"")</f>
        <v>NA</v>
      </c>
      <c r="D41" s="269"/>
      <c r="E41" s="270"/>
      <c r="F41" s="166"/>
      <c r="G41" s="268" t="str">
        <f>IFERROR(INDEX(BA!$X$4:$X$952,MATCH(G30,BA!$J$4:$J$952,0 )),"")</f>
        <v>Refer to Indicator 1.4.1: Proportion of population living in households with access to basic services for minimum service level for each basic service.</v>
      </c>
      <c r="H41" s="269"/>
      <c r="I41" s="270"/>
      <c r="J41" s="208"/>
      <c r="K41" s="268" t="str">
        <f>IFERROR(INDEX(BA!$X$4:$X$952,MATCH(K30,BA!$J$4:$J$952,0 )),"")</f>
        <v>NA</v>
      </c>
      <c r="L41" s="269"/>
      <c r="M41" s="270"/>
      <c r="N41" s="208"/>
      <c r="O41" s="268" t="str">
        <f>IFERROR(INDEX(BA!$X$4:$X$952,MATCH(O30,BA!$J$4:$J$952,0 )),"")</f>
        <v>NA</v>
      </c>
      <c r="P41" s="269"/>
      <c r="Q41" s="270"/>
      <c r="R41" s="208"/>
      <c r="S41" s="268">
        <f>IFERROR(INDEX(BA!$X$4:$X$952,MATCH(S30,BA!$J$4:$J$952,0 )),"")</f>
        <v>0</v>
      </c>
      <c r="T41" s="269"/>
      <c r="U41" s="270"/>
      <c r="V41" s="208"/>
      <c r="W41" s="268" t="str">
        <f>IFERROR(INDEX(BA!$X$4:$X$952,MATCH(W30,BA!$J$4:$J$952,0 )),"")</f>
        <v>NA</v>
      </c>
      <c r="X41" s="269"/>
      <c r="Y41" s="270"/>
      <c r="Z41" s="208"/>
      <c r="AA41" s="268" t="str">
        <f>IFERROR(INDEX(BA!$X$4:$X$952,MATCH(AA30,BA!$J$4:$J$952,0 )),"")</f>
        <v>NA</v>
      </c>
      <c r="AB41" s="269"/>
      <c r="AC41" s="270"/>
      <c r="AD41" s="208"/>
      <c r="AE41" s="268" t="str">
        <f>IFERROR(INDEX(BA!$X$4:$X$952,MATCH(AE30,BA!$J$4:$J$952,0 )),"")</f>
        <v>NA</v>
      </c>
      <c r="AF41" s="269"/>
      <c r="AG41" s="270"/>
      <c r="AH41" s="208"/>
      <c r="AI41" s="268" t="str">
        <f>IFERROR(INDEX(BA!$X$4:$X$952,MATCH(AI30,BA!$J$4:$J$952,0 )),"")</f>
        <v/>
      </c>
      <c r="AJ41" s="269"/>
      <c r="AK41" s="270"/>
      <c r="AL41" s="208"/>
      <c r="AM41" s="268" t="str">
        <f>IFERROR(INDEX(BA!$X$4:$X$952,MATCH(AM30,BA!$J$4:$J$952,0 )),"")</f>
        <v/>
      </c>
      <c r="AN41" s="269"/>
      <c r="AO41" s="270"/>
      <c r="AP41" s="166"/>
      <c r="AQ41" s="166"/>
      <c r="AR41" s="166"/>
      <c r="AS41" s="166"/>
      <c r="AT41" s="166"/>
      <c r="AU41" s="166"/>
      <c r="AV41" s="166"/>
      <c r="AW41" s="166"/>
      <c r="AX41" s="166"/>
    </row>
    <row r="42" spans="1:50" ht="28.5" customHeight="1">
      <c r="A42" s="161"/>
      <c r="B42" s="211" t="s">
        <v>90</v>
      </c>
      <c r="C42" s="268" t="str">
        <f>IFERROR(INDEX(BA!$Y$4:$Y$952,MATCH(C30,BA!$J$4:$J$952,0 )),"NA")</f>
        <v>Gold Standard approved SDG Impact Quantification methodologies are available at https://globalgoals.goldstandard.org/</v>
      </c>
      <c r="D42" s="269"/>
      <c r="E42" s="270"/>
      <c r="F42" s="166"/>
      <c r="G42" s="268" t="str">
        <f>IFERROR(INDEX(BA!$Y$4:$Y$952,MATCH(G30,BA!$J$4:$J$952,0)),"")</f>
        <v>https://unstats.un.org/sdgs/metadata/</v>
      </c>
      <c r="H42" s="269"/>
      <c r="I42" s="270"/>
      <c r="J42" s="208"/>
      <c r="K42" s="268" t="str">
        <f>IFERROR(INDEX(BA!$Y$4:$Y$952,MATCH(K30,BA!$J$4:$J$952,0 )),"")</f>
        <v>Indoor air quality guidelines: household fuel combustion
https://www.who.int/publications/i/item/9789241548878</v>
      </c>
      <c r="L42" s="269"/>
      <c r="M42" s="270"/>
      <c r="N42" s="208"/>
      <c r="O42" s="268" t="str">
        <f>IFERROR(INDEX(BA!$Y$4:$Y$952,MATCH(O30,BA!$J$4:$J$952,0 )),"")</f>
        <v>IRIS, 2020. Employees Trained (OI4229). v5.1.
https://iris.thegiin.org/metric/5.1/oi4229/</v>
      </c>
      <c r="P42" s="269"/>
      <c r="Q42" s="270"/>
      <c r="R42" s="208"/>
      <c r="S42" s="268" t="str">
        <f>IFERROR(INDEX(BA!$Y$4:$Y$952,MATCH(S30,BA!$J$4:$J$952,0 )),"")</f>
        <v>TBA</v>
      </c>
      <c r="T42" s="269"/>
      <c r="U42" s="270"/>
      <c r="V42" s="208"/>
      <c r="W42" s="268" t="str">
        <f>IFERROR(INDEX(BA!$Y$4:$Y$952,MATCH(W30,BA!$J$4:$J$952,0 )),"")</f>
        <v>NA</v>
      </c>
      <c r="X42" s="269"/>
      <c r="Y42" s="270"/>
      <c r="Z42" s="208"/>
      <c r="AA42" s="268" t="str">
        <f>IFERROR(INDEX(BA!$Y$4:$Y$952,MATCH(AA30,BA!$J$4:$J$952,0 )),"")</f>
        <v>GRI 102: General Disclosures</v>
      </c>
      <c r="AB42" s="269"/>
      <c r="AC42" s="270"/>
      <c r="AD42" s="208"/>
      <c r="AE42" s="268">
        <f>IFERROR(INDEX(BA!$Y$4:$Y$952,MATCH(AE30,BA!$J$4:$J$952,0 )),"")</f>
        <v>0</v>
      </c>
      <c r="AF42" s="269"/>
      <c r="AG42" s="270"/>
      <c r="AH42" s="208"/>
      <c r="AI42" s="268" t="str">
        <f>IFERROR(INDEX(BA!$Y$4:$Y$952,MATCH(AI30,BA!$J$4:$J$952,0 )),"")</f>
        <v/>
      </c>
      <c r="AJ42" s="269"/>
      <c r="AK42" s="270"/>
      <c r="AL42" s="208"/>
      <c r="AM42" s="268" t="str">
        <f>IFERROR(INDEX(BA!$Y$4:$Y$952,MATCH(AM30,BA!$J$4:$J$952,0 )),"")</f>
        <v/>
      </c>
      <c r="AN42" s="269"/>
      <c r="AO42" s="270"/>
      <c r="AP42" s="166"/>
      <c r="AQ42" s="166"/>
      <c r="AR42" s="166"/>
      <c r="AS42" s="166"/>
      <c r="AT42" s="166"/>
      <c r="AU42" s="166"/>
      <c r="AV42" s="166"/>
      <c r="AW42" s="166"/>
      <c r="AX42" s="166"/>
    </row>
    <row r="43" spans="1:50" ht="15" customHeight="1">
      <c r="A43" s="161"/>
      <c r="B43" s="182"/>
      <c r="C43" s="271"/>
      <c r="D43" s="272"/>
      <c r="E43" s="273"/>
      <c r="G43" s="274"/>
      <c r="H43" s="275"/>
      <c r="I43" s="276"/>
      <c r="K43" s="271"/>
      <c r="L43" s="272"/>
      <c r="M43" s="273"/>
      <c r="O43" s="271"/>
      <c r="P43" s="272"/>
      <c r="Q43" s="273"/>
      <c r="S43" s="271"/>
      <c r="T43" s="272"/>
      <c r="U43" s="273"/>
      <c r="W43" s="271"/>
      <c r="X43" s="272"/>
      <c r="Y43" s="273"/>
      <c r="AA43" s="271"/>
      <c r="AB43" s="272"/>
      <c r="AC43" s="273"/>
      <c r="AE43" s="271"/>
      <c r="AF43" s="272"/>
      <c r="AG43" s="273"/>
      <c r="AI43" s="271"/>
      <c r="AJ43" s="272"/>
      <c r="AK43" s="273"/>
      <c r="AM43" s="271"/>
      <c r="AN43" s="272"/>
      <c r="AO43" s="273"/>
    </row>
    <row r="44" spans="1:50" ht="15" customHeight="1">
      <c r="A44" s="161"/>
      <c r="B44" s="182"/>
      <c r="C44" s="274"/>
      <c r="D44" s="275"/>
      <c r="E44" s="276"/>
      <c r="G44" s="274"/>
      <c r="H44" s="275"/>
      <c r="I44" s="276"/>
      <c r="K44" s="271"/>
      <c r="L44" s="272"/>
      <c r="M44" s="273"/>
      <c r="O44" s="271"/>
      <c r="P44" s="272"/>
      <c r="Q44" s="273"/>
      <c r="S44" s="271"/>
      <c r="T44" s="272"/>
      <c r="U44" s="273"/>
      <c r="W44" s="271"/>
      <c r="X44" s="272"/>
      <c r="Y44" s="273"/>
      <c r="AA44" s="271"/>
      <c r="AB44" s="272"/>
      <c r="AC44" s="273"/>
      <c r="AE44" s="271"/>
      <c r="AF44" s="272"/>
      <c r="AG44" s="273"/>
      <c r="AI44" s="271"/>
      <c r="AJ44" s="272"/>
      <c r="AK44" s="273"/>
      <c r="AM44" s="271"/>
      <c r="AN44" s="272"/>
      <c r="AO44" s="273"/>
    </row>
    <row r="45" spans="1:50" ht="15" customHeight="1">
      <c r="A45" s="161"/>
      <c r="B45" s="182"/>
      <c r="C45" s="274"/>
      <c r="D45" s="275"/>
      <c r="E45" s="276"/>
      <c r="G45" s="274"/>
      <c r="H45" s="275"/>
      <c r="I45" s="276"/>
      <c r="K45" s="271"/>
      <c r="L45" s="272"/>
      <c r="M45" s="273"/>
      <c r="O45" s="271"/>
      <c r="P45" s="272"/>
      <c r="Q45" s="273"/>
      <c r="S45" s="271"/>
      <c r="T45" s="272"/>
      <c r="U45" s="273"/>
      <c r="W45" s="271"/>
      <c r="X45" s="272"/>
      <c r="Y45" s="273"/>
      <c r="AA45" s="271"/>
      <c r="AB45" s="272"/>
      <c r="AC45" s="273"/>
      <c r="AE45" s="271"/>
      <c r="AF45" s="272"/>
      <c r="AG45" s="273"/>
      <c r="AI45" s="271"/>
      <c r="AJ45" s="272"/>
      <c r="AK45" s="273"/>
      <c r="AM45" s="271"/>
      <c r="AN45" s="272"/>
      <c r="AO45" s="273"/>
    </row>
    <row r="46" spans="1:50" ht="15" customHeight="1">
      <c r="A46" s="161"/>
      <c r="B46" s="182"/>
      <c r="C46" s="274"/>
      <c r="D46" s="275"/>
      <c r="E46" s="276"/>
      <c r="G46" s="274"/>
      <c r="H46" s="275"/>
      <c r="I46" s="276"/>
      <c r="K46" s="271"/>
      <c r="L46" s="272"/>
      <c r="M46" s="273"/>
      <c r="O46" s="271"/>
      <c r="P46" s="272"/>
      <c r="Q46" s="273"/>
      <c r="S46" s="271"/>
      <c r="T46" s="272"/>
      <c r="U46" s="273"/>
      <c r="W46" s="271"/>
      <c r="X46" s="272"/>
      <c r="Y46" s="273"/>
      <c r="AA46" s="271"/>
      <c r="AB46" s="272"/>
      <c r="AC46" s="273"/>
      <c r="AE46" s="271"/>
      <c r="AF46" s="272"/>
      <c r="AG46" s="273"/>
      <c r="AI46" s="271"/>
      <c r="AJ46" s="272"/>
      <c r="AK46" s="273"/>
      <c r="AM46" s="271"/>
      <c r="AN46" s="272"/>
      <c r="AO46" s="273"/>
    </row>
    <row r="47" spans="1:50" ht="15" customHeight="1">
      <c r="A47" s="161"/>
      <c r="B47" s="182"/>
      <c r="C47" s="280"/>
      <c r="D47" s="281"/>
      <c r="E47" s="282"/>
      <c r="G47" s="280"/>
      <c r="H47" s="281"/>
      <c r="I47" s="282"/>
      <c r="K47" s="271"/>
      <c r="L47" s="272"/>
      <c r="M47" s="273"/>
      <c r="O47" s="271"/>
      <c r="P47" s="272"/>
      <c r="Q47" s="273"/>
      <c r="S47" s="271"/>
      <c r="T47" s="272"/>
      <c r="U47" s="273"/>
      <c r="W47" s="271"/>
      <c r="X47" s="272"/>
      <c r="Y47" s="273"/>
      <c r="AA47" s="271"/>
      <c r="AB47" s="272"/>
      <c r="AC47" s="273"/>
      <c r="AE47" s="271"/>
      <c r="AF47" s="272"/>
      <c r="AG47" s="273"/>
      <c r="AI47" s="271"/>
      <c r="AJ47" s="272"/>
      <c r="AK47" s="273"/>
      <c r="AM47" s="271"/>
      <c r="AN47" s="272"/>
      <c r="AO47" s="273"/>
    </row>
    <row r="48" spans="1:50" ht="15" customHeight="1">
      <c r="A48" s="161"/>
      <c r="B48" s="182"/>
      <c r="C48" s="277"/>
      <c r="D48" s="278"/>
      <c r="E48" s="279"/>
      <c r="G48" s="277"/>
      <c r="H48" s="278"/>
      <c r="I48" s="279"/>
      <c r="K48" s="271"/>
      <c r="L48" s="272"/>
      <c r="M48" s="273"/>
      <c r="O48" s="271"/>
      <c r="P48" s="272"/>
      <c r="Q48" s="273"/>
      <c r="S48" s="271"/>
      <c r="T48" s="272"/>
      <c r="U48" s="273"/>
      <c r="W48" s="271"/>
      <c r="X48" s="272"/>
      <c r="Y48" s="273"/>
      <c r="AA48" s="271"/>
      <c r="AB48" s="272"/>
      <c r="AC48" s="273"/>
      <c r="AE48" s="271"/>
      <c r="AF48" s="272"/>
      <c r="AG48" s="273"/>
      <c r="AI48" s="271"/>
      <c r="AJ48" s="272"/>
      <c r="AK48" s="273"/>
      <c r="AM48" s="271"/>
      <c r="AN48" s="272"/>
      <c r="AO48" s="273"/>
    </row>
    <row r="49" spans="1:56" ht="15" customHeight="1" thickBot="1">
      <c r="A49" s="165" t="s">
        <v>91</v>
      </c>
      <c r="B49" s="195" t="s">
        <v>92</v>
      </c>
      <c r="C49" s="195"/>
      <c r="D49" s="195"/>
      <c r="E49" s="196"/>
      <c r="F49" s="197"/>
      <c r="G49" s="196"/>
      <c r="H49" s="196"/>
      <c r="I49" s="196"/>
      <c r="J49" s="196"/>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96"/>
      <c r="AK49" s="196"/>
      <c r="AL49" s="196"/>
      <c r="AM49" s="196"/>
      <c r="AN49" s="196"/>
      <c r="AO49" s="198"/>
    </row>
    <row r="50" spans="1:56">
      <c r="A50" s="294" t="s">
        <v>93</v>
      </c>
      <c r="B50" s="212" t="s">
        <v>94</v>
      </c>
      <c r="C50" s="285" t="str" cm="1">
        <f t="array" ref="C50">IFERROR(_xlfn.IFS(B26&lt;&gt;"",C26,B27&lt;&gt;"",C27),"")</f>
        <v>Amount of GHGs emissions avoided or sequestered</v>
      </c>
      <c r="D50" s="286"/>
      <c r="E50" s="287"/>
      <c r="F50" s="213"/>
      <c r="G50" s="285" t="str" cm="1">
        <f t="array" ref="G50">IFERROR(_xlfn.IFS(F26&lt;&gt;"",G26,F27&lt;&gt;"",G27),"")</f>
        <v>1.4.1 Proportion of population living in households with access to basic services</v>
      </c>
      <c r="H50" s="286"/>
      <c r="I50" s="287"/>
      <c r="J50" s="214"/>
      <c r="K50" s="285" t="str" cm="1">
        <f t="array" ref="K50">IFERROR(_xlfn.IFS(J26&lt;&gt;"",K26,J27&lt;&gt;"",K27),"")</f>
        <v>Number of households that observed reduction in PM2.5 &amp; carbon monoxide (CO) concentration reductions</v>
      </c>
      <c r="L50" s="286"/>
      <c r="M50" s="287"/>
      <c r="N50" s="214"/>
      <c r="O50" s="285" t="str" cm="1">
        <f t="array" ref="O50">IFERROR(_xlfn.IFS(N26&lt;&gt;"",O26,N27&lt;&gt;"",O27),"")</f>
        <v>Number of employees provided skill development training</v>
      </c>
      <c r="P50" s="286"/>
      <c r="Q50" s="287"/>
      <c r="R50" s="214"/>
      <c r="S50" s="288" t="str" cm="1">
        <f t="array" ref="S50">IFERROR(_xlfn.IFS(R26&lt;&gt;"",S26,R27&lt;&gt;"",S27),"")</f>
        <v>5.4.1 Proportion of time spent on unpaid domestic and care work, by sex, age and location</v>
      </c>
      <c r="T50" s="289"/>
      <c r="U50" s="290"/>
      <c r="V50" s="214"/>
      <c r="W50" s="285" t="str" cm="1">
        <f t="array" ref="W50">IFERROR(_xlfn.IFS(V26&lt;&gt;"",W26,V27&lt;&gt;"",W27),"")</f>
        <v>Number of beneficiaries: Households</v>
      </c>
      <c r="X50" s="286"/>
      <c r="Y50" s="287"/>
      <c r="Z50" s="214"/>
      <c r="AA50" s="285" t="str" cm="1">
        <f t="array" ref="AA50">IFERROR(_xlfn.IFS(Z26&lt;&gt;"",AA26,Z27&lt;&gt;"",AA27),"")</f>
        <v>Total number of jobs</v>
      </c>
      <c r="AB50" s="286"/>
      <c r="AC50" s="287"/>
      <c r="AD50" s="214"/>
      <c r="AE50" s="285" t="str" cm="1">
        <f t="array" ref="AE50">IFERROR(_xlfn.IFS(AD26&lt;&gt;"",AE26,AD27&lt;&gt;"",AE27),"")</f>
        <v>Total non-renewable wood fuel saved</v>
      </c>
      <c r="AF50" s="286"/>
      <c r="AG50" s="287"/>
      <c r="AH50" s="214"/>
      <c r="AI50" s="285" cm="1">
        <f t="array" ref="AI50">IFERROR(_xlfn.IFS(AH26&lt;&gt;"",AI26,AH27&lt;&gt;"",AI27),"")</f>
        <v>0</v>
      </c>
      <c r="AJ50" s="286"/>
      <c r="AK50" s="287"/>
      <c r="AL50" s="214"/>
      <c r="AM50" s="285" cm="1">
        <f t="array" ref="AM50">IFERROR(_xlfn.IFS(AL26&lt;&gt;"",AM26,AL27&lt;&gt;"",AM27),"")</f>
        <v>0</v>
      </c>
      <c r="AN50" s="286"/>
      <c r="AO50" s="287"/>
      <c r="AP50" s="166"/>
      <c r="AQ50" s="166"/>
      <c r="AR50" s="166"/>
      <c r="AS50" s="166"/>
      <c r="AT50" s="166"/>
      <c r="AU50" s="166"/>
      <c r="AV50" s="166"/>
      <c r="AW50" s="166"/>
      <c r="AX50" s="166"/>
      <c r="AY50" s="166"/>
      <c r="AZ50" s="166"/>
      <c r="BA50" s="166"/>
      <c r="BB50" s="166"/>
      <c r="BC50" s="166"/>
      <c r="BD50" s="208"/>
    </row>
    <row r="51" spans="1:56">
      <c r="A51" s="294"/>
      <c r="B51" s="211" t="s">
        <v>85</v>
      </c>
      <c r="C51" s="283" t="s">
        <v>95</v>
      </c>
      <c r="D51" s="284"/>
      <c r="E51" s="284"/>
      <c r="F51" s="213"/>
      <c r="G51" s="283" t="s">
        <v>96</v>
      </c>
      <c r="H51" s="284"/>
      <c r="I51" s="284"/>
      <c r="J51" s="214"/>
      <c r="K51" s="283" t="s">
        <v>96</v>
      </c>
      <c r="L51" s="284"/>
      <c r="M51" s="284"/>
      <c r="N51" s="214"/>
      <c r="O51" s="283" t="s">
        <v>97</v>
      </c>
      <c r="P51" s="284"/>
      <c r="Q51" s="284"/>
      <c r="R51" s="214"/>
      <c r="S51" s="283" t="s">
        <v>98</v>
      </c>
      <c r="T51" s="284"/>
      <c r="U51" s="284"/>
      <c r="V51" s="214"/>
      <c r="W51" s="283" t="s">
        <v>71</v>
      </c>
      <c r="X51" s="284"/>
      <c r="Y51" s="284"/>
      <c r="Z51" s="214"/>
      <c r="AA51" s="283" t="s">
        <v>99</v>
      </c>
      <c r="AB51" s="284"/>
      <c r="AC51" s="284"/>
      <c r="AD51" s="214"/>
      <c r="AE51" s="283" t="s">
        <v>73</v>
      </c>
      <c r="AF51" s="284"/>
      <c r="AG51" s="284"/>
      <c r="AH51" s="214"/>
      <c r="AI51" s="283" t="s">
        <v>100</v>
      </c>
      <c r="AJ51" s="284"/>
      <c r="AK51" s="284"/>
      <c r="AL51" s="214"/>
      <c r="AM51" s="283" t="s">
        <v>100</v>
      </c>
      <c r="AN51" s="284"/>
      <c r="AO51" s="284"/>
      <c r="AP51" s="166"/>
      <c r="AQ51" s="166"/>
      <c r="AR51" s="166"/>
      <c r="AS51" s="166"/>
      <c r="AT51" s="166"/>
      <c r="AU51" s="166"/>
      <c r="AV51" s="166"/>
      <c r="AW51" s="166"/>
      <c r="AX51" s="166"/>
      <c r="AY51" s="166"/>
      <c r="AZ51" s="166"/>
      <c r="BA51" s="166"/>
      <c r="BB51" s="166"/>
      <c r="BC51" s="166"/>
      <c r="BD51" s="208"/>
    </row>
    <row r="52" spans="1:56">
      <c r="A52" s="294"/>
      <c r="B52" s="211" t="s">
        <v>86</v>
      </c>
      <c r="C52" s="283" t="s">
        <v>101</v>
      </c>
      <c r="D52" s="284"/>
      <c r="E52" s="284"/>
      <c r="F52" s="213"/>
      <c r="G52" s="283" t="s">
        <v>102</v>
      </c>
      <c r="H52" s="284"/>
      <c r="I52" s="284"/>
      <c r="J52" s="214"/>
      <c r="K52" s="283" t="s">
        <v>103</v>
      </c>
      <c r="L52" s="284"/>
      <c r="M52" s="284"/>
      <c r="N52" s="214"/>
      <c r="O52" s="283" t="s">
        <v>104</v>
      </c>
      <c r="P52" s="284"/>
      <c r="Q52" s="284"/>
      <c r="R52" s="214"/>
      <c r="S52" s="283" t="s">
        <v>105</v>
      </c>
      <c r="T52" s="284"/>
      <c r="U52" s="284"/>
      <c r="V52" s="214"/>
      <c r="W52" s="283" t="s">
        <v>106</v>
      </c>
      <c r="X52" s="284"/>
      <c r="Y52" s="284"/>
      <c r="Z52" s="214"/>
      <c r="AA52" s="283" t="s">
        <v>107</v>
      </c>
      <c r="AB52" s="284"/>
      <c r="AC52" s="284"/>
      <c r="AD52" s="214"/>
      <c r="AE52" s="283" t="s">
        <v>108</v>
      </c>
      <c r="AF52" s="284"/>
      <c r="AG52" s="284"/>
      <c r="AH52" s="214"/>
      <c r="AI52" s="283" t="s">
        <v>100</v>
      </c>
      <c r="AJ52" s="284"/>
      <c r="AK52" s="284"/>
      <c r="AL52" s="214"/>
      <c r="AM52" s="283" t="s">
        <v>100</v>
      </c>
      <c r="AN52" s="284"/>
      <c r="AO52" s="284"/>
      <c r="AP52" s="166"/>
      <c r="AQ52" s="166"/>
      <c r="AR52" s="166"/>
      <c r="AS52" s="166"/>
      <c r="AT52" s="166"/>
      <c r="AU52" s="166"/>
      <c r="AV52" s="166"/>
      <c r="AW52" s="166"/>
      <c r="AX52" s="166"/>
      <c r="AY52" s="166"/>
      <c r="AZ52" s="166"/>
      <c r="BA52" s="166"/>
      <c r="BB52" s="166"/>
      <c r="BC52" s="166"/>
      <c r="BD52" s="208"/>
    </row>
    <row r="53" spans="1:56">
      <c r="A53" s="294"/>
      <c r="B53" s="211" t="s">
        <v>88</v>
      </c>
      <c r="C53" s="283" t="s">
        <v>109</v>
      </c>
      <c r="D53" s="284"/>
      <c r="E53" s="284"/>
      <c r="F53" s="213"/>
      <c r="G53" s="283" t="s">
        <v>110</v>
      </c>
      <c r="H53" s="284"/>
      <c r="I53" s="284"/>
      <c r="J53" s="214"/>
      <c r="K53" s="283" t="s">
        <v>110</v>
      </c>
      <c r="L53" s="284"/>
      <c r="M53" s="284"/>
      <c r="N53" s="214"/>
      <c r="O53" s="283" t="s">
        <v>110</v>
      </c>
      <c r="P53" s="284"/>
      <c r="Q53" s="284"/>
      <c r="R53" s="214"/>
      <c r="S53" s="283" t="s">
        <v>111</v>
      </c>
      <c r="T53" s="284"/>
      <c r="U53" s="284"/>
      <c r="V53" s="214"/>
      <c r="W53" s="283" t="s">
        <v>112</v>
      </c>
      <c r="X53" s="284"/>
      <c r="Y53" s="284"/>
      <c r="Z53" s="214"/>
      <c r="AA53" s="283" t="s">
        <v>112</v>
      </c>
      <c r="AB53" s="284"/>
      <c r="AC53" s="284"/>
      <c r="AD53" s="214"/>
      <c r="AE53" s="291" t="s">
        <v>113</v>
      </c>
      <c r="AF53" s="292"/>
      <c r="AG53" s="292"/>
      <c r="AH53" s="214"/>
      <c r="AI53" s="283" t="s">
        <v>100</v>
      </c>
      <c r="AJ53" s="284"/>
      <c r="AK53" s="284"/>
      <c r="AL53" s="214"/>
      <c r="AM53" s="283" t="s">
        <v>100</v>
      </c>
      <c r="AN53" s="284"/>
      <c r="AO53" s="284"/>
      <c r="AP53" s="166"/>
      <c r="AQ53" s="166"/>
      <c r="AR53" s="166"/>
      <c r="AS53" s="166"/>
      <c r="AT53" s="166"/>
      <c r="AU53" s="166"/>
      <c r="AV53" s="166"/>
      <c r="AW53" s="166"/>
      <c r="AX53" s="166"/>
      <c r="AY53" s="166"/>
      <c r="AZ53" s="166"/>
      <c r="BA53" s="166"/>
      <c r="BB53" s="166"/>
      <c r="BC53" s="166"/>
      <c r="BD53" s="208"/>
    </row>
    <row r="54" spans="1:56">
      <c r="A54" s="294"/>
      <c r="B54" s="211" t="s">
        <v>87</v>
      </c>
      <c r="C54" s="283" t="s">
        <v>114</v>
      </c>
      <c r="D54" s="284"/>
      <c r="E54" s="284"/>
      <c r="F54" s="213"/>
      <c r="G54" s="283" t="s">
        <v>115</v>
      </c>
      <c r="H54" s="284"/>
      <c r="I54" s="284"/>
      <c r="J54" s="214"/>
      <c r="K54" s="283" t="s">
        <v>115</v>
      </c>
      <c r="L54" s="284"/>
      <c r="M54" s="284"/>
      <c r="N54" s="214"/>
      <c r="O54" s="283" t="s">
        <v>97</v>
      </c>
      <c r="P54" s="284"/>
      <c r="Q54" s="284"/>
      <c r="R54" s="214"/>
      <c r="S54" s="291" t="s">
        <v>116</v>
      </c>
      <c r="T54" s="292"/>
      <c r="U54" s="292"/>
      <c r="V54" s="214"/>
      <c r="W54" s="283" t="s">
        <v>117</v>
      </c>
      <c r="X54" s="284"/>
      <c r="Y54" s="284"/>
      <c r="Z54" s="214"/>
      <c r="AA54" s="283" t="s">
        <v>118</v>
      </c>
      <c r="AB54" s="284"/>
      <c r="AC54" s="284"/>
      <c r="AD54" s="214"/>
      <c r="AE54" s="283" t="s">
        <v>119</v>
      </c>
      <c r="AF54" s="284"/>
      <c r="AG54" s="284"/>
      <c r="AH54" s="214"/>
      <c r="AI54" s="283" t="s">
        <v>100</v>
      </c>
      <c r="AJ54" s="284"/>
      <c r="AK54" s="284"/>
      <c r="AL54" s="214"/>
      <c r="AM54" s="283" t="s">
        <v>100</v>
      </c>
      <c r="AN54" s="284"/>
      <c r="AO54" s="284"/>
      <c r="AP54" s="166"/>
      <c r="AQ54" s="166"/>
      <c r="AR54" s="166"/>
      <c r="AS54" s="166"/>
      <c r="AT54" s="166"/>
      <c r="AU54" s="166"/>
      <c r="AV54" s="166"/>
      <c r="AW54" s="166"/>
      <c r="AX54" s="166"/>
      <c r="AY54" s="166"/>
      <c r="AZ54" s="166"/>
      <c r="BA54" s="166"/>
      <c r="BB54" s="166"/>
      <c r="BC54" s="166"/>
      <c r="BD54" s="208"/>
    </row>
    <row r="55" spans="1:56">
      <c r="A55" s="294"/>
      <c r="B55" s="211" t="s">
        <v>120</v>
      </c>
      <c r="C55" s="283" t="s">
        <v>118</v>
      </c>
      <c r="D55" s="284"/>
      <c r="E55" s="284"/>
      <c r="F55" s="213"/>
      <c r="G55" s="283" t="s">
        <v>121</v>
      </c>
      <c r="H55" s="284"/>
      <c r="I55" s="284"/>
      <c r="J55" s="214"/>
      <c r="K55" s="283" t="s">
        <v>121</v>
      </c>
      <c r="L55" s="284"/>
      <c r="M55" s="284"/>
      <c r="N55" s="214"/>
      <c r="O55" s="283" t="s">
        <v>119</v>
      </c>
      <c r="P55" s="284"/>
      <c r="Q55" s="284"/>
      <c r="R55" s="214"/>
      <c r="S55" s="283" t="s">
        <v>118</v>
      </c>
      <c r="T55" s="284"/>
      <c r="U55" s="284"/>
      <c r="V55" s="214"/>
      <c r="W55" s="283" t="s">
        <v>118</v>
      </c>
      <c r="X55" s="284"/>
      <c r="Y55" s="284"/>
      <c r="Z55" s="214"/>
      <c r="AA55" s="283" t="s">
        <v>122</v>
      </c>
      <c r="AB55" s="284"/>
      <c r="AC55" s="284"/>
      <c r="AD55" s="214"/>
      <c r="AE55" s="283" t="s">
        <v>119</v>
      </c>
      <c r="AF55" s="284"/>
      <c r="AG55" s="284"/>
      <c r="AH55" s="214"/>
      <c r="AI55" s="283" t="s">
        <v>100</v>
      </c>
      <c r="AJ55" s="284"/>
      <c r="AK55" s="284"/>
      <c r="AL55" s="214"/>
      <c r="AM55" s="283" t="s">
        <v>100</v>
      </c>
      <c r="AN55" s="284"/>
      <c r="AO55" s="284"/>
      <c r="AP55" s="166"/>
      <c r="AQ55" s="166"/>
      <c r="AR55" s="166"/>
      <c r="AS55" s="166"/>
      <c r="AT55" s="166"/>
      <c r="AU55" s="166"/>
      <c r="AV55" s="166"/>
      <c r="AW55" s="166"/>
      <c r="AX55" s="166"/>
      <c r="AY55" s="166"/>
      <c r="AZ55" s="166"/>
      <c r="BA55" s="166"/>
      <c r="BB55" s="166"/>
      <c r="BC55" s="166"/>
      <c r="BD55" s="208"/>
    </row>
    <row r="56" spans="1:56">
      <c r="A56" s="294"/>
      <c r="B56" s="211" t="s">
        <v>123</v>
      </c>
      <c r="C56" s="283" t="s">
        <v>118</v>
      </c>
      <c r="D56" s="284"/>
      <c r="E56" s="284"/>
      <c r="F56" s="213"/>
      <c r="G56" s="283" t="s">
        <v>121</v>
      </c>
      <c r="H56" s="284"/>
      <c r="I56" s="284"/>
      <c r="J56" s="214"/>
      <c r="K56" s="283" t="s">
        <v>121</v>
      </c>
      <c r="L56" s="284"/>
      <c r="M56" s="284"/>
      <c r="N56" s="214"/>
      <c r="O56" s="283" t="s">
        <v>119</v>
      </c>
      <c r="P56" s="284"/>
      <c r="Q56" s="284"/>
      <c r="R56" s="214"/>
      <c r="S56" s="283" t="s">
        <v>124</v>
      </c>
      <c r="T56" s="284"/>
      <c r="U56" s="284"/>
      <c r="V56" s="214"/>
      <c r="W56" s="283" t="s">
        <v>125</v>
      </c>
      <c r="X56" s="284"/>
      <c r="Y56" s="284"/>
      <c r="Z56" s="214"/>
      <c r="AA56" s="283" t="s">
        <v>118</v>
      </c>
      <c r="AB56" s="284"/>
      <c r="AC56" s="284"/>
      <c r="AD56" s="214"/>
      <c r="AE56" s="283" t="s">
        <v>119</v>
      </c>
      <c r="AF56" s="284"/>
      <c r="AG56" s="284"/>
      <c r="AH56" s="214"/>
      <c r="AI56" s="283" t="s">
        <v>100</v>
      </c>
      <c r="AJ56" s="284"/>
      <c r="AK56" s="284"/>
      <c r="AL56" s="214"/>
      <c r="AM56" s="283" t="s">
        <v>100</v>
      </c>
      <c r="AN56" s="284"/>
      <c r="AO56" s="284"/>
      <c r="AP56" s="166"/>
      <c r="AQ56" s="166"/>
      <c r="AR56" s="166"/>
      <c r="AS56" s="166"/>
      <c r="AT56" s="166"/>
      <c r="AU56" s="166"/>
      <c r="AV56" s="166"/>
      <c r="AW56" s="166"/>
      <c r="AX56" s="166"/>
      <c r="AY56" s="166"/>
      <c r="AZ56" s="166"/>
      <c r="BA56" s="166"/>
      <c r="BB56" s="166"/>
      <c r="BC56" s="166"/>
      <c r="BD56" s="208"/>
    </row>
    <row r="57" spans="1:56">
      <c r="B57" s="211" t="s">
        <v>126</v>
      </c>
      <c r="C57" s="211" t="s">
        <v>127</v>
      </c>
      <c r="D57" s="211" t="s">
        <v>128</v>
      </c>
      <c r="E57" s="211" t="s">
        <v>129</v>
      </c>
      <c r="F57" s="213"/>
      <c r="G57" s="215" t="s">
        <v>127</v>
      </c>
      <c r="H57" s="215" t="s">
        <v>128</v>
      </c>
      <c r="I57" s="215" t="s">
        <v>129</v>
      </c>
      <c r="J57" s="214"/>
      <c r="K57" s="215" t="s">
        <v>127</v>
      </c>
      <c r="L57" s="215" t="s">
        <v>128</v>
      </c>
      <c r="M57" s="215" t="s">
        <v>129</v>
      </c>
      <c r="N57" s="214"/>
      <c r="O57" s="215" t="s">
        <v>127</v>
      </c>
      <c r="P57" s="215" t="s">
        <v>128</v>
      </c>
      <c r="Q57" s="215" t="s">
        <v>129</v>
      </c>
      <c r="R57" s="214"/>
      <c r="S57" s="215" t="s">
        <v>127</v>
      </c>
      <c r="T57" s="215" t="s">
        <v>128</v>
      </c>
      <c r="U57" s="215" t="s">
        <v>129</v>
      </c>
      <c r="V57" s="214"/>
      <c r="W57" s="215" t="s">
        <v>127</v>
      </c>
      <c r="X57" s="215" t="s">
        <v>128</v>
      </c>
      <c r="Y57" s="215" t="s">
        <v>129</v>
      </c>
      <c r="Z57" s="214"/>
      <c r="AA57" s="215" t="s">
        <v>127</v>
      </c>
      <c r="AB57" s="215" t="s">
        <v>128</v>
      </c>
      <c r="AC57" s="215" t="s">
        <v>129</v>
      </c>
      <c r="AD57" s="214"/>
      <c r="AE57" s="215" t="s">
        <v>127</v>
      </c>
      <c r="AF57" s="215" t="s">
        <v>128</v>
      </c>
      <c r="AG57" s="215" t="s">
        <v>129</v>
      </c>
      <c r="AH57" s="214"/>
      <c r="AI57" s="215" t="s">
        <v>127</v>
      </c>
      <c r="AJ57" s="215" t="s">
        <v>128</v>
      </c>
      <c r="AK57" s="215" t="s">
        <v>129</v>
      </c>
      <c r="AL57" s="214"/>
      <c r="AM57" s="215" t="s">
        <v>127</v>
      </c>
      <c r="AN57" s="215" t="s">
        <v>128</v>
      </c>
      <c r="AO57" s="215" t="s">
        <v>129</v>
      </c>
      <c r="AP57" s="166"/>
      <c r="AQ57" s="166"/>
      <c r="AR57" s="166"/>
      <c r="AS57" s="166"/>
      <c r="AT57" s="166"/>
      <c r="AU57" s="166"/>
      <c r="AV57" s="166"/>
      <c r="AW57" s="166"/>
      <c r="AX57" s="166"/>
      <c r="AY57" s="166"/>
      <c r="AZ57" s="166"/>
      <c r="BA57" s="166"/>
      <c r="BB57" s="166"/>
      <c r="BC57" s="166"/>
      <c r="BD57" s="208"/>
    </row>
    <row r="58" spans="1:56" ht="12.75" customHeight="1">
      <c r="A58" s="293" t="s">
        <v>130</v>
      </c>
      <c r="B58" s="211" t="s">
        <v>1419</v>
      </c>
      <c r="C58" s="216">
        <v>0</v>
      </c>
      <c r="D58" s="231">
        <v>52405</v>
      </c>
      <c r="E58" s="231">
        <f>D58-C58</f>
        <v>52405</v>
      </c>
      <c r="F58" s="213"/>
      <c r="G58" s="232">
        <v>0</v>
      </c>
      <c r="H58" s="232">
        <v>0.47</v>
      </c>
      <c r="I58" s="232">
        <f>H58-G58</f>
        <v>0.47</v>
      </c>
      <c r="J58" s="214"/>
      <c r="K58" s="232">
        <v>0</v>
      </c>
      <c r="L58" s="239">
        <v>0.87280000000000002</v>
      </c>
      <c r="M58" s="240">
        <f>L58-K58</f>
        <v>0.87280000000000002</v>
      </c>
      <c r="N58" s="214"/>
      <c r="O58" s="216">
        <v>0</v>
      </c>
      <c r="P58" s="216">
        <v>46</v>
      </c>
      <c r="Q58" s="216">
        <f>P58-O58</f>
        <v>46</v>
      </c>
      <c r="R58" s="214"/>
      <c r="S58" s="216">
        <v>144.57</v>
      </c>
      <c r="T58" s="216">
        <v>99.19</v>
      </c>
      <c r="U58" s="231">
        <f>S58-T58</f>
        <v>45.379999999999995</v>
      </c>
      <c r="V58" s="214"/>
      <c r="W58" s="216">
        <v>0</v>
      </c>
      <c r="X58" s="231">
        <v>170300</v>
      </c>
      <c r="Y58" s="231">
        <f>X58-W58</f>
        <v>170300</v>
      </c>
      <c r="Z58" s="214"/>
      <c r="AA58" s="216">
        <v>0</v>
      </c>
      <c r="AB58" s="216">
        <v>40</v>
      </c>
      <c r="AC58" s="216">
        <f>AB58-AA58</f>
        <v>40</v>
      </c>
      <c r="AD58" s="214"/>
      <c r="AE58" s="216">
        <v>0</v>
      </c>
      <c r="AF58" s="241">
        <v>67488.066000000006</v>
      </c>
      <c r="AG58" s="241">
        <f>AF58-AE58</f>
        <v>67488.066000000006</v>
      </c>
      <c r="AH58" s="214"/>
      <c r="AI58" s="216"/>
      <c r="AJ58" s="216"/>
      <c r="AK58" s="216"/>
      <c r="AL58" s="214"/>
      <c r="AM58" s="216"/>
      <c r="AN58" s="216"/>
      <c r="AO58" s="216"/>
      <c r="AP58" s="166"/>
      <c r="AQ58" s="166"/>
      <c r="AR58" s="166"/>
      <c r="AS58" s="166"/>
      <c r="AT58" s="166"/>
      <c r="AU58" s="166"/>
      <c r="AV58" s="166"/>
      <c r="AW58" s="166"/>
      <c r="AX58" s="166"/>
      <c r="AY58" s="166"/>
      <c r="AZ58" s="166"/>
      <c r="BA58" s="166"/>
      <c r="BB58" s="166"/>
      <c r="BC58" s="166"/>
      <c r="BD58" s="208"/>
    </row>
    <row r="59" spans="1:56">
      <c r="A59" s="293"/>
      <c r="B59" s="211"/>
      <c r="C59" s="216"/>
      <c r="D59" s="231"/>
      <c r="E59" s="231"/>
      <c r="F59" s="213"/>
      <c r="G59" s="232"/>
      <c r="H59" s="232"/>
      <c r="I59" s="232"/>
      <c r="J59" s="214"/>
      <c r="K59" s="232"/>
      <c r="L59" s="239"/>
      <c r="M59" s="240"/>
      <c r="N59" s="214"/>
      <c r="O59" s="216"/>
      <c r="P59" s="216"/>
      <c r="Q59" s="216"/>
      <c r="R59" s="214"/>
      <c r="S59" s="216"/>
      <c r="T59" s="216"/>
      <c r="U59" s="231"/>
      <c r="V59" s="214"/>
      <c r="W59" s="216"/>
      <c r="X59" s="231"/>
      <c r="Y59" s="231"/>
      <c r="Z59" s="214"/>
      <c r="AA59" s="216"/>
      <c r="AB59" s="216"/>
      <c r="AC59" s="216"/>
      <c r="AD59" s="214"/>
      <c r="AE59" s="216"/>
      <c r="AF59" s="234"/>
      <c r="AG59" s="234"/>
      <c r="AH59" s="214"/>
      <c r="AI59" s="216"/>
      <c r="AJ59" s="216"/>
      <c r="AK59" s="216"/>
      <c r="AL59" s="214"/>
      <c r="AM59" s="216"/>
      <c r="AN59" s="216"/>
      <c r="AO59" s="216"/>
      <c r="AP59" s="166"/>
      <c r="AQ59" s="166"/>
      <c r="AR59" s="166"/>
      <c r="AS59" s="166"/>
      <c r="AT59" s="166"/>
      <c r="AU59" s="166"/>
      <c r="AV59" s="166"/>
      <c r="AW59" s="166"/>
      <c r="AX59" s="166"/>
      <c r="AY59" s="166"/>
      <c r="AZ59" s="166"/>
      <c r="BA59" s="166"/>
      <c r="BB59" s="166"/>
      <c r="BC59" s="166"/>
      <c r="BD59" s="208"/>
    </row>
    <row r="60" spans="1:56">
      <c r="A60" s="293"/>
      <c r="B60" s="211"/>
      <c r="C60" s="216"/>
      <c r="D60" s="231"/>
      <c r="E60" s="231"/>
      <c r="F60" s="213"/>
      <c r="G60" s="232"/>
      <c r="H60" s="232"/>
      <c r="I60" s="232"/>
      <c r="J60" s="214"/>
      <c r="K60" s="232"/>
      <c r="L60" s="239"/>
      <c r="M60" s="240"/>
      <c r="N60" s="214"/>
      <c r="O60" s="216"/>
      <c r="P60" s="216"/>
      <c r="Q60" s="216"/>
      <c r="R60" s="214"/>
      <c r="S60" s="216"/>
      <c r="T60" s="216"/>
      <c r="U60" s="231"/>
      <c r="V60" s="214"/>
      <c r="W60" s="216"/>
      <c r="X60" s="231"/>
      <c r="Y60" s="231"/>
      <c r="Z60" s="214"/>
      <c r="AA60" s="216"/>
      <c r="AB60" s="216"/>
      <c r="AC60" s="216"/>
      <c r="AD60" s="214"/>
      <c r="AE60" s="216"/>
      <c r="AF60" s="234"/>
      <c r="AG60" s="234"/>
      <c r="AH60" s="214"/>
      <c r="AI60" s="216"/>
      <c r="AJ60" s="216"/>
      <c r="AK60" s="216"/>
      <c r="AL60" s="214"/>
      <c r="AM60" s="216"/>
      <c r="AN60" s="216"/>
      <c r="AO60" s="216"/>
      <c r="AP60" s="166"/>
      <c r="AQ60" s="166"/>
      <c r="AR60" s="166"/>
      <c r="AS60" s="166"/>
      <c r="AT60" s="166"/>
      <c r="AU60" s="166"/>
      <c r="AV60" s="166"/>
      <c r="AW60" s="166"/>
      <c r="AX60" s="166"/>
      <c r="AY60" s="166"/>
      <c r="AZ60" s="166"/>
      <c r="BA60" s="166"/>
      <c r="BB60" s="166"/>
      <c r="BC60" s="166"/>
      <c r="BD60" s="208"/>
    </row>
    <row r="61" spans="1:56" ht="12.75" customHeight="1">
      <c r="A61" s="299" t="s">
        <v>131</v>
      </c>
      <c r="B61" s="211"/>
      <c r="C61" s="216"/>
      <c r="D61" s="231"/>
      <c r="E61" s="231"/>
      <c r="F61" s="213"/>
      <c r="G61" s="232"/>
      <c r="H61" s="232"/>
      <c r="I61" s="232"/>
      <c r="J61" s="214"/>
      <c r="K61" s="232"/>
      <c r="L61" s="239"/>
      <c r="M61" s="240"/>
      <c r="N61" s="214"/>
      <c r="O61" s="216"/>
      <c r="P61" s="216"/>
      <c r="Q61" s="216"/>
      <c r="R61" s="214"/>
      <c r="S61" s="216"/>
      <c r="T61" s="216"/>
      <c r="U61" s="231"/>
      <c r="V61" s="214"/>
      <c r="W61" s="216"/>
      <c r="X61" s="231"/>
      <c r="Y61" s="231"/>
      <c r="Z61" s="214"/>
      <c r="AA61" s="216"/>
      <c r="AB61" s="216"/>
      <c r="AC61" s="216"/>
      <c r="AD61" s="214"/>
      <c r="AE61" s="216"/>
      <c r="AF61" s="234"/>
      <c r="AG61" s="234"/>
      <c r="AH61" s="214"/>
      <c r="AI61" s="216"/>
      <c r="AJ61" s="216"/>
      <c r="AK61" s="216"/>
      <c r="AL61" s="214"/>
      <c r="AM61" s="216"/>
      <c r="AN61" s="216"/>
      <c r="AO61" s="216"/>
      <c r="AP61" s="166"/>
      <c r="AQ61" s="166"/>
      <c r="AR61" s="166"/>
      <c r="AS61" s="166"/>
      <c r="AT61" s="166"/>
      <c r="AU61" s="166"/>
      <c r="AV61" s="166"/>
      <c r="AW61" s="166"/>
      <c r="AX61" s="166"/>
      <c r="AY61" s="166"/>
      <c r="AZ61" s="166"/>
      <c r="BA61" s="166"/>
      <c r="BB61" s="166"/>
      <c r="BC61" s="166"/>
      <c r="BD61" s="208"/>
    </row>
    <row r="62" spans="1:56">
      <c r="A62" s="299"/>
      <c r="B62" s="211"/>
      <c r="C62" s="216"/>
      <c r="D62" s="231"/>
      <c r="E62" s="231"/>
      <c r="F62" s="213"/>
      <c r="G62" s="232"/>
      <c r="H62" s="232"/>
      <c r="I62" s="232"/>
      <c r="J62" s="214"/>
      <c r="K62" s="232"/>
      <c r="L62" s="239"/>
      <c r="M62" s="240"/>
      <c r="N62" s="214"/>
      <c r="O62" s="216"/>
      <c r="P62" s="216"/>
      <c r="Q62" s="216"/>
      <c r="R62" s="214"/>
      <c r="S62" s="216"/>
      <c r="T62" s="216"/>
      <c r="U62" s="231"/>
      <c r="V62" s="214"/>
      <c r="W62" s="216"/>
      <c r="X62" s="231"/>
      <c r="Y62" s="231"/>
      <c r="Z62" s="214"/>
      <c r="AA62" s="216"/>
      <c r="AB62" s="216"/>
      <c r="AC62" s="216"/>
      <c r="AD62" s="214"/>
      <c r="AE62" s="216"/>
      <c r="AF62" s="234"/>
      <c r="AG62" s="234"/>
      <c r="AH62" s="214"/>
      <c r="AI62" s="216"/>
      <c r="AJ62" s="216"/>
      <c r="AK62" s="216"/>
      <c r="AL62" s="214"/>
      <c r="AM62" s="216"/>
      <c r="AN62" s="216"/>
      <c r="AO62" s="216"/>
      <c r="AP62" s="166"/>
      <c r="AQ62" s="166"/>
      <c r="AR62" s="166"/>
      <c r="AS62" s="166"/>
      <c r="AT62" s="166"/>
      <c r="AU62" s="166"/>
      <c r="AV62" s="166"/>
      <c r="AW62" s="166"/>
      <c r="AX62" s="166"/>
      <c r="AY62" s="166"/>
      <c r="AZ62" s="166"/>
      <c r="BA62" s="166"/>
      <c r="BB62" s="166"/>
      <c r="BC62" s="166"/>
      <c r="BD62" s="208"/>
    </row>
    <row r="63" spans="1:56">
      <c r="A63" s="299"/>
      <c r="B63" s="211"/>
      <c r="C63" s="216"/>
      <c r="D63" s="231"/>
      <c r="E63" s="231"/>
      <c r="F63" s="213"/>
      <c r="G63" s="232"/>
      <c r="H63" s="232"/>
      <c r="I63" s="232"/>
      <c r="J63" s="214"/>
      <c r="K63" s="232"/>
      <c r="L63" s="239"/>
      <c r="M63" s="240"/>
      <c r="N63" s="214"/>
      <c r="O63" s="216"/>
      <c r="P63" s="216"/>
      <c r="Q63" s="216"/>
      <c r="R63" s="214"/>
      <c r="S63" s="216"/>
      <c r="T63" s="216"/>
      <c r="U63" s="231"/>
      <c r="V63" s="214"/>
      <c r="W63" s="216"/>
      <c r="X63" s="231"/>
      <c r="Y63" s="231"/>
      <c r="Z63" s="214"/>
      <c r="AA63" s="216"/>
      <c r="AB63" s="216"/>
      <c r="AC63" s="216"/>
      <c r="AD63" s="214"/>
      <c r="AE63" s="216"/>
      <c r="AF63" s="234"/>
      <c r="AG63" s="234"/>
      <c r="AH63" s="214"/>
      <c r="AI63" s="216"/>
      <c r="AJ63" s="216"/>
      <c r="AK63" s="216"/>
      <c r="AL63" s="214"/>
      <c r="AM63" s="216"/>
      <c r="AN63" s="216"/>
      <c r="AO63" s="216"/>
      <c r="AP63" s="166"/>
      <c r="AQ63" s="166"/>
      <c r="AR63" s="166"/>
      <c r="AS63" s="166"/>
      <c r="AT63" s="166"/>
      <c r="AU63" s="166"/>
      <c r="AV63" s="166"/>
      <c r="AW63" s="166"/>
      <c r="AX63" s="166"/>
      <c r="AY63" s="166"/>
      <c r="AZ63" s="166"/>
      <c r="BA63" s="166"/>
      <c r="BB63" s="166"/>
      <c r="BC63" s="166"/>
      <c r="BD63" s="208"/>
    </row>
    <row r="64" spans="1:56">
      <c r="A64" s="299"/>
      <c r="B64" s="211"/>
      <c r="C64" s="216"/>
      <c r="D64" s="231"/>
      <c r="E64" s="231"/>
      <c r="F64" s="213"/>
      <c r="G64" s="232"/>
      <c r="H64" s="232"/>
      <c r="I64" s="232"/>
      <c r="J64" s="214"/>
      <c r="K64" s="232"/>
      <c r="L64" s="239"/>
      <c r="M64" s="240"/>
      <c r="N64" s="214"/>
      <c r="O64" s="216"/>
      <c r="P64" s="216"/>
      <c r="Q64" s="216"/>
      <c r="R64" s="214"/>
      <c r="S64" s="216"/>
      <c r="T64" s="216"/>
      <c r="U64" s="231"/>
      <c r="V64" s="214"/>
      <c r="W64" s="216"/>
      <c r="X64" s="231"/>
      <c r="Y64" s="231"/>
      <c r="Z64" s="214"/>
      <c r="AA64" s="216"/>
      <c r="AB64" s="216"/>
      <c r="AC64" s="216"/>
      <c r="AD64" s="214"/>
      <c r="AE64" s="216"/>
      <c r="AF64" s="234"/>
      <c r="AG64" s="234"/>
      <c r="AH64" s="214"/>
      <c r="AI64" s="216"/>
      <c r="AJ64" s="216"/>
      <c r="AK64" s="216"/>
      <c r="AL64" s="214"/>
      <c r="AM64" s="216"/>
      <c r="AN64" s="216"/>
      <c r="AO64" s="216"/>
      <c r="AP64" s="166"/>
      <c r="AQ64" s="166"/>
      <c r="AR64" s="166"/>
      <c r="AS64" s="166"/>
      <c r="AT64" s="166"/>
      <c r="AU64" s="166"/>
      <c r="AV64" s="166"/>
      <c r="AW64" s="166"/>
      <c r="AX64" s="166"/>
      <c r="AY64" s="166"/>
      <c r="AZ64" s="166"/>
      <c r="BA64" s="166"/>
      <c r="BB64" s="166"/>
      <c r="BC64" s="166"/>
      <c r="BD64" s="208"/>
    </row>
    <row r="65" spans="1:56" ht="12.75" customHeight="1">
      <c r="A65" s="299"/>
      <c r="B65" s="211" t="s">
        <v>132</v>
      </c>
      <c r="C65" s="216">
        <f>SUM(C58:C62)</f>
        <v>0</v>
      </c>
      <c r="D65" s="231">
        <f>D58</f>
        <v>52405</v>
      </c>
      <c r="E65" s="231">
        <f>D65-C65</f>
        <v>52405</v>
      </c>
      <c r="F65" s="213"/>
      <c r="G65" s="232">
        <v>0</v>
      </c>
      <c r="H65" s="232">
        <f>H58</f>
        <v>0.47</v>
      </c>
      <c r="I65" s="232">
        <f t="shared" ref="I65" si="0">H65-G65</f>
        <v>0.47</v>
      </c>
      <c r="J65" s="214"/>
      <c r="K65" s="232">
        <v>0</v>
      </c>
      <c r="L65" s="239">
        <v>0.87280000000000002</v>
      </c>
      <c r="M65" s="240">
        <f t="shared" ref="M65" si="1">L65-K65</f>
        <v>0.87280000000000002</v>
      </c>
      <c r="N65" s="214"/>
      <c r="O65" s="216">
        <v>0</v>
      </c>
      <c r="P65" s="216">
        <v>46</v>
      </c>
      <c r="Q65" s="216">
        <f t="shared" ref="Q65" si="2">P65-O65</f>
        <v>46</v>
      </c>
      <c r="R65" s="214"/>
      <c r="S65" s="216">
        <v>144.57</v>
      </c>
      <c r="T65" s="216">
        <v>99.19</v>
      </c>
      <c r="U65" s="231">
        <f t="shared" ref="U65" si="3">S65-T65</f>
        <v>45.379999999999995</v>
      </c>
      <c r="V65" s="214"/>
      <c r="W65" s="216">
        <v>0</v>
      </c>
      <c r="X65" s="231">
        <f>X58</f>
        <v>170300</v>
      </c>
      <c r="Y65" s="231">
        <f>X65-W65</f>
        <v>170300</v>
      </c>
      <c r="Z65" s="214"/>
      <c r="AA65" s="216">
        <v>0</v>
      </c>
      <c r="AB65" s="216">
        <f>AB58</f>
        <v>40</v>
      </c>
      <c r="AC65" s="216">
        <f>AB65-AA65</f>
        <v>40</v>
      </c>
      <c r="AD65" s="214"/>
      <c r="AE65" s="216">
        <v>0</v>
      </c>
      <c r="AF65" s="241">
        <f>SUM(AF58:AF64)</f>
        <v>67488.066000000006</v>
      </c>
      <c r="AG65" s="241">
        <f>AF65-AE65</f>
        <v>67488.066000000006</v>
      </c>
      <c r="AH65" s="214"/>
      <c r="AI65" s="216"/>
      <c r="AJ65" s="216"/>
      <c r="AK65" s="216"/>
      <c r="AL65" s="214"/>
      <c r="AM65" s="216"/>
      <c r="AN65" s="216"/>
      <c r="AO65" s="216"/>
      <c r="AP65" s="166"/>
      <c r="AQ65" s="166"/>
      <c r="AR65" s="166"/>
      <c r="AS65" s="166"/>
      <c r="AT65" s="166"/>
      <c r="AU65" s="166"/>
      <c r="AV65" s="166"/>
      <c r="AW65" s="166"/>
      <c r="AX65" s="166"/>
      <c r="AY65" s="166"/>
      <c r="AZ65" s="166"/>
      <c r="BA65" s="166"/>
      <c r="BB65" s="166"/>
      <c r="BC65" s="166"/>
      <c r="BD65" s="208"/>
    </row>
    <row r="66" spans="1:56">
      <c r="A66" s="299"/>
      <c r="B66" s="211" t="s">
        <v>133</v>
      </c>
      <c r="C66" s="216"/>
      <c r="D66" s="231"/>
      <c r="E66" s="231"/>
      <c r="F66" s="213"/>
      <c r="G66" s="232"/>
      <c r="H66" s="232"/>
      <c r="I66" s="232"/>
      <c r="J66" s="214"/>
      <c r="K66" s="232"/>
      <c r="L66" s="232"/>
      <c r="M66" s="233"/>
      <c r="N66" s="214"/>
      <c r="O66" s="216"/>
      <c r="P66" s="216"/>
      <c r="Q66" s="216"/>
      <c r="R66" s="214"/>
      <c r="S66" s="216"/>
      <c r="T66" s="216"/>
      <c r="U66" s="216"/>
      <c r="V66" s="214"/>
      <c r="W66" s="216"/>
      <c r="X66" s="231"/>
      <c r="Y66" s="231"/>
      <c r="Z66" s="214"/>
      <c r="AA66" s="216"/>
      <c r="AB66" s="216"/>
      <c r="AC66" s="216"/>
      <c r="AD66" s="214"/>
      <c r="AE66" s="216"/>
      <c r="AF66" s="234"/>
      <c r="AG66" s="234"/>
      <c r="AH66" s="214"/>
      <c r="AI66" s="216"/>
      <c r="AJ66" s="216"/>
      <c r="AK66" s="216"/>
      <c r="AL66" s="214"/>
      <c r="AM66" s="216"/>
      <c r="AN66" s="216"/>
      <c r="AO66" s="216"/>
      <c r="AP66" s="166"/>
      <c r="AQ66" s="166"/>
      <c r="AR66" s="166"/>
      <c r="AS66" s="166"/>
      <c r="AT66" s="166"/>
      <c r="AU66" s="166"/>
      <c r="AV66" s="166"/>
      <c r="AW66" s="166"/>
      <c r="AX66" s="166"/>
      <c r="AY66" s="166"/>
      <c r="AZ66" s="166"/>
      <c r="BA66" s="166"/>
      <c r="BB66" s="166"/>
      <c r="BC66" s="166"/>
      <c r="BD66" s="208"/>
    </row>
    <row r="67" spans="1:56">
      <c r="A67" s="299"/>
      <c r="B67" s="199"/>
      <c r="C67" s="214"/>
      <c r="D67" s="214"/>
      <c r="E67" s="214"/>
      <c r="F67" s="213"/>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166"/>
      <c r="AQ67" s="166"/>
      <c r="AR67" s="166"/>
      <c r="AS67" s="166"/>
      <c r="AT67" s="166"/>
      <c r="AU67" s="166"/>
      <c r="AV67" s="166"/>
      <c r="AW67" s="166"/>
      <c r="AX67" s="166"/>
      <c r="AY67" s="166"/>
      <c r="AZ67" s="166"/>
      <c r="BA67" s="166"/>
      <c r="BB67" s="166"/>
      <c r="BC67" s="166"/>
      <c r="BD67" s="208"/>
    </row>
    <row r="68" spans="1:56">
      <c r="A68" s="299"/>
      <c r="B68" s="206" t="s">
        <v>134</v>
      </c>
      <c r="C68" s="295" t="s">
        <v>135</v>
      </c>
      <c r="D68" s="295"/>
      <c r="E68" s="295"/>
      <c r="F68" s="213"/>
      <c r="G68" s="295" t="s">
        <v>135</v>
      </c>
      <c r="H68" s="295"/>
      <c r="I68" s="295"/>
      <c r="J68" s="214"/>
      <c r="K68" s="295" t="s">
        <v>135</v>
      </c>
      <c r="L68" s="295"/>
      <c r="M68" s="295"/>
      <c r="N68" s="214"/>
      <c r="O68" s="295" t="s">
        <v>135</v>
      </c>
      <c r="P68" s="295"/>
      <c r="Q68" s="295"/>
      <c r="R68" s="214"/>
      <c r="S68" s="295" t="s">
        <v>135</v>
      </c>
      <c r="T68" s="295"/>
      <c r="U68" s="295"/>
      <c r="V68" s="214"/>
      <c r="W68" s="295" t="s">
        <v>135</v>
      </c>
      <c r="X68" s="295"/>
      <c r="Y68" s="295"/>
      <c r="Z68" s="214"/>
      <c r="AA68" s="295" t="s">
        <v>135</v>
      </c>
      <c r="AB68" s="295"/>
      <c r="AC68" s="295"/>
      <c r="AD68" s="214"/>
      <c r="AE68" s="295" t="s">
        <v>135</v>
      </c>
      <c r="AF68" s="295"/>
      <c r="AG68" s="295"/>
      <c r="AH68" s="214"/>
      <c r="AI68" s="295" t="s">
        <v>135</v>
      </c>
      <c r="AJ68" s="295"/>
      <c r="AK68" s="295"/>
      <c r="AL68" s="214"/>
      <c r="AM68" s="295" t="s">
        <v>135</v>
      </c>
      <c r="AN68" s="295"/>
      <c r="AO68" s="295"/>
      <c r="AP68" s="166"/>
      <c r="AQ68" s="166"/>
      <c r="AR68" s="166"/>
      <c r="AS68" s="166"/>
      <c r="AT68" s="166"/>
      <c r="AU68" s="166"/>
      <c r="AV68" s="166"/>
      <c r="AW68" s="166"/>
      <c r="AX68" s="166"/>
      <c r="AY68" s="166"/>
      <c r="AZ68" s="166"/>
      <c r="BA68" s="166"/>
      <c r="BB68" s="166"/>
      <c r="BC68" s="166"/>
      <c r="BD68" s="208"/>
    </row>
    <row r="69" spans="1:56">
      <c r="A69" s="299"/>
      <c r="B69" s="296"/>
      <c r="C69" s="295"/>
      <c r="D69" s="295"/>
      <c r="E69" s="295"/>
      <c r="F69" s="213"/>
      <c r="G69" s="295"/>
      <c r="H69" s="295"/>
      <c r="I69" s="295"/>
      <c r="J69" s="214"/>
      <c r="K69" s="295"/>
      <c r="L69" s="295"/>
      <c r="M69" s="295"/>
      <c r="N69" s="214"/>
      <c r="O69" s="295"/>
      <c r="P69" s="295"/>
      <c r="Q69" s="295"/>
      <c r="R69" s="214"/>
      <c r="S69" s="295"/>
      <c r="T69" s="295"/>
      <c r="U69" s="295"/>
      <c r="V69" s="214"/>
      <c r="W69" s="295"/>
      <c r="X69" s="295"/>
      <c r="Y69" s="295"/>
      <c r="Z69" s="214"/>
      <c r="AA69" s="295"/>
      <c r="AB69" s="295"/>
      <c r="AC69" s="295"/>
      <c r="AD69" s="214"/>
      <c r="AE69" s="295"/>
      <c r="AF69" s="295"/>
      <c r="AG69" s="295"/>
      <c r="AH69" s="214"/>
      <c r="AI69" s="295"/>
      <c r="AJ69" s="295"/>
      <c r="AK69" s="295"/>
      <c r="AL69" s="214"/>
      <c r="AM69" s="295"/>
      <c r="AN69" s="295"/>
      <c r="AO69" s="295"/>
      <c r="AP69" s="166"/>
      <c r="AQ69" s="166"/>
      <c r="AR69" s="166"/>
      <c r="AS69" s="166"/>
      <c r="AT69" s="166"/>
      <c r="AU69" s="166"/>
      <c r="AV69" s="166"/>
      <c r="AW69" s="166"/>
      <c r="AX69" s="166"/>
      <c r="AY69" s="166"/>
      <c r="AZ69" s="166"/>
      <c r="BA69" s="166"/>
      <c r="BB69" s="166"/>
      <c r="BC69" s="166"/>
      <c r="BD69" s="208"/>
    </row>
    <row r="70" spans="1:56">
      <c r="A70" s="299"/>
      <c r="B70" s="297"/>
      <c r="C70" s="295"/>
      <c r="D70" s="295"/>
      <c r="E70" s="295"/>
      <c r="F70" s="213"/>
      <c r="G70" s="295"/>
      <c r="H70" s="295"/>
      <c r="I70" s="295"/>
      <c r="J70" s="214"/>
      <c r="K70" s="295"/>
      <c r="L70" s="295"/>
      <c r="M70" s="295"/>
      <c r="N70" s="214"/>
      <c r="O70" s="295"/>
      <c r="P70" s="295"/>
      <c r="Q70" s="295"/>
      <c r="R70" s="214"/>
      <c r="S70" s="295"/>
      <c r="T70" s="295"/>
      <c r="U70" s="295"/>
      <c r="V70" s="214"/>
      <c r="W70" s="295"/>
      <c r="X70" s="295"/>
      <c r="Y70" s="295"/>
      <c r="Z70" s="214"/>
      <c r="AA70" s="295"/>
      <c r="AB70" s="295"/>
      <c r="AC70" s="295"/>
      <c r="AD70" s="214"/>
      <c r="AE70" s="295"/>
      <c r="AF70" s="295"/>
      <c r="AG70" s="295"/>
      <c r="AH70" s="214"/>
      <c r="AI70" s="295"/>
      <c r="AJ70" s="295"/>
      <c r="AK70" s="295"/>
      <c r="AL70" s="214"/>
      <c r="AM70" s="295"/>
      <c r="AN70" s="295"/>
      <c r="AO70" s="295"/>
      <c r="AP70" s="166"/>
      <c r="AQ70" s="166"/>
      <c r="AR70" s="166"/>
      <c r="AS70" s="166"/>
      <c r="AT70" s="166"/>
      <c r="AU70" s="166"/>
      <c r="AV70" s="166"/>
      <c r="AW70" s="166"/>
      <c r="AX70" s="166"/>
      <c r="AY70" s="166"/>
      <c r="AZ70" s="166"/>
      <c r="BA70" s="166"/>
      <c r="BB70" s="166"/>
      <c r="BC70" s="166"/>
      <c r="BD70" s="208"/>
    </row>
    <row r="71" spans="1:56">
      <c r="A71" s="299"/>
      <c r="B71" s="297"/>
      <c r="C71" s="295"/>
      <c r="D71" s="295"/>
      <c r="E71" s="295"/>
      <c r="F71" s="213"/>
      <c r="G71" s="295"/>
      <c r="H71" s="295"/>
      <c r="I71" s="295"/>
      <c r="J71" s="214"/>
      <c r="K71" s="295"/>
      <c r="L71" s="295"/>
      <c r="M71" s="295"/>
      <c r="N71" s="214"/>
      <c r="O71" s="295"/>
      <c r="P71" s="295"/>
      <c r="Q71" s="295"/>
      <c r="R71" s="214"/>
      <c r="S71" s="295"/>
      <c r="T71" s="295"/>
      <c r="U71" s="295"/>
      <c r="V71" s="214"/>
      <c r="W71" s="295"/>
      <c r="X71" s="295"/>
      <c r="Y71" s="295"/>
      <c r="Z71" s="214"/>
      <c r="AA71" s="295"/>
      <c r="AB71" s="295"/>
      <c r="AC71" s="295"/>
      <c r="AD71" s="214"/>
      <c r="AE71" s="295"/>
      <c r="AF71" s="295"/>
      <c r="AG71" s="295"/>
      <c r="AH71" s="214"/>
      <c r="AI71" s="295"/>
      <c r="AJ71" s="295"/>
      <c r="AK71" s="295"/>
      <c r="AL71" s="214"/>
      <c r="AM71" s="295"/>
      <c r="AN71" s="295"/>
      <c r="AO71" s="295"/>
      <c r="AP71" s="166"/>
      <c r="AQ71" s="166"/>
      <c r="AR71" s="166"/>
      <c r="AS71" s="166"/>
      <c r="AT71" s="166"/>
      <c r="AU71" s="166"/>
      <c r="AV71" s="166"/>
      <c r="AW71" s="166"/>
      <c r="AX71" s="166"/>
      <c r="AY71" s="166"/>
      <c r="AZ71" s="166"/>
      <c r="BA71" s="166"/>
      <c r="BB71" s="166"/>
      <c r="BC71" s="166"/>
      <c r="BD71" s="208"/>
    </row>
    <row r="72" spans="1:56">
      <c r="A72" s="299"/>
      <c r="B72" s="297"/>
      <c r="C72" s="295"/>
      <c r="D72" s="295"/>
      <c r="E72" s="295"/>
      <c r="F72" s="213"/>
      <c r="G72" s="295"/>
      <c r="H72" s="295"/>
      <c r="I72" s="295"/>
      <c r="J72" s="214"/>
      <c r="K72" s="295"/>
      <c r="L72" s="295"/>
      <c r="M72" s="295"/>
      <c r="N72" s="214"/>
      <c r="O72" s="295"/>
      <c r="P72" s="295"/>
      <c r="Q72" s="295"/>
      <c r="R72" s="214"/>
      <c r="S72" s="295"/>
      <c r="T72" s="295"/>
      <c r="U72" s="295"/>
      <c r="V72" s="214"/>
      <c r="W72" s="295"/>
      <c r="X72" s="295"/>
      <c r="Y72" s="295"/>
      <c r="Z72" s="214"/>
      <c r="AA72" s="295"/>
      <c r="AB72" s="295"/>
      <c r="AC72" s="295"/>
      <c r="AD72" s="214"/>
      <c r="AE72" s="295"/>
      <c r="AF72" s="295"/>
      <c r="AG72" s="295"/>
      <c r="AH72" s="214"/>
      <c r="AI72" s="295"/>
      <c r="AJ72" s="295"/>
      <c r="AK72" s="295"/>
      <c r="AL72" s="214"/>
      <c r="AM72" s="295"/>
      <c r="AN72" s="295"/>
      <c r="AO72" s="295"/>
      <c r="AP72" s="166"/>
      <c r="AQ72" s="166"/>
      <c r="AR72" s="166"/>
      <c r="AS72" s="166"/>
      <c r="AT72" s="166"/>
      <c r="AU72" s="166"/>
      <c r="AV72" s="166"/>
      <c r="AW72" s="166"/>
      <c r="AX72" s="166"/>
      <c r="AY72" s="166"/>
      <c r="AZ72" s="166"/>
      <c r="BA72" s="166"/>
      <c r="BB72" s="166"/>
      <c r="BC72" s="166"/>
      <c r="BD72" s="208"/>
    </row>
    <row r="73" spans="1:56">
      <c r="A73" s="299"/>
      <c r="B73" s="297"/>
      <c r="C73" s="295"/>
      <c r="D73" s="295"/>
      <c r="E73" s="295"/>
      <c r="F73" s="213"/>
      <c r="G73" s="295"/>
      <c r="H73" s="295"/>
      <c r="I73" s="295"/>
      <c r="J73" s="214"/>
      <c r="K73" s="295"/>
      <c r="L73" s="295"/>
      <c r="M73" s="295"/>
      <c r="N73" s="214"/>
      <c r="O73" s="295"/>
      <c r="P73" s="295"/>
      <c r="Q73" s="295"/>
      <c r="R73" s="214"/>
      <c r="S73" s="295"/>
      <c r="T73" s="295"/>
      <c r="U73" s="295"/>
      <c r="V73" s="214"/>
      <c r="W73" s="295"/>
      <c r="X73" s="295"/>
      <c r="Y73" s="295"/>
      <c r="Z73" s="214"/>
      <c r="AA73" s="295"/>
      <c r="AB73" s="295"/>
      <c r="AC73" s="295"/>
      <c r="AD73" s="214"/>
      <c r="AE73" s="295"/>
      <c r="AF73" s="295"/>
      <c r="AG73" s="295"/>
      <c r="AH73" s="214"/>
      <c r="AI73" s="295"/>
      <c r="AJ73" s="295"/>
      <c r="AK73" s="295"/>
      <c r="AL73" s="214"/>
      <c r="AM73" s="295"/>
      <c r="AN73" s="295"/>
      <c r="AO73" s="295"/>
      <c r="AP73" s="166"/>
      <c r="AQ73" s="166"/>
      <c r="AR73" s="166"/>
      <c r="AS73" s="166"/>
      <c r="AT73" s="166"/>
      <c r="AU73" s="166"/>
      <c r="AV73" s="166"/>
      <c r="AW73" s="166"/>
      <c r="AX73" s="166"/>
      <c r="AY73" s="166"/>
      <c r="AZ73" s="166"/>
      <c r="BA73" s="166"/>
      <c r="BB73" s="166"/>
      <c r="BC73" s="166"/>
      <c r="BD73" s="208"/>
    </row>
    <row r="74" spans="1:56">
      <c r="A74" s="299"/>
      <c r="B74" s="298"/>
      <c r="C74" s="295"/>
      <c r="D74" s="295"/>
      <c r="E74" s="295"/>
      <c r="F74" s="213"/>
      <c r="G74" s="295"/>
      <c r="H74" s="295"/>
      <c r="I74" s="295"/>
      <c r="J74" s="214"/>
      <c r="K74" s="295"/>
      <c r="L74" s="295"/>
      <c r="M74" s="295"/>
      <c r="N74" s="214"/>
      <c r="O74" s="295"/>
      <c r="P74" s="295"/>
      <c r="Q74" s="295"/>
      <c r="R74" s="214"/>
      <c r="S74" s="295"/>
      <c r="T74" s="295"/>
      <c r="U74" s="295"/>
      <c r="V74" s="214"/>
      <c r="W74" s="295"/>
      <c r="X74" s="295"/>
      <c r="Y74" s="295"/>
      <c r="Z74" s="214"/>
      <c r="AA74" s="295"/>
      <c r="AB74" s="295"/>
      <c r="AC74" s="295"/>
      <c r="AD74" s="214"/>
      <c r="AE74" s="295"/>
      <c r="AF74" s="295"/>
      <c r="AG74" s="295"/>
      <c r="AH74" s="214"/>
      <c r="AI74" s="295"/>
      <c r="AJ74" s="295"/>
      <c r="AK74" s="295"/>
      <c r="AL74" s="214"/>
      <c r="AM74" s="295"/>
      <c r="AN74" s="295"/>
      <c r="AO74" s="295"/>
      <c r="AP74" s="166"/>
      <c r="AQ74" s="166"/>
      <c r="AR74" s="166"/>
      <c r="AS74" s="166"/>
      <c r="AT74" s="166"/>
      <c r="AU74" s="166"/>
      <c r="AV74" s="166"/>
      <c r="AW74" s="166"/>
      <c r="AX74" s="166"/>
      <c r="AY74" s="166"/>
      <c r="AZ74" s="166"/>
      <c r="BA74" s="166"/>
      <c r="BB74" s="166"/>
      <c r="BC74" s="166"/>
      <c r="BD74" s="208"/>
    </row>
    <row r="75" spans="1:56">
      <c r="A75" s="299"/>
      <c r="C75" s="208"/>
      <c r="D75" s="208"/>
      <c r="E75" s="208"/>
      <c r="F75" s="166"/>
      <c r="G75" s="208"/>
      <c r="H75" s="208"/>
      <c r="I75" s="208"/>
      <c r="J75" s="208"/>
      <c r="K75" s="208"/>
      <c r="L75" s="208"/>
      <c r="M75" s="208"/>
      <c r="N75" s="208"/>
      <c r="O75" s="208"/>
      <c r="P75" s="208"/>
      <c r="Q75" s="208"/>
      <c r="R75" s="208"/>
      <c r="S75" s="208"/>
      <c r="T75" s="208"/>
      <c r="U75" s="208"/>
      <c r="V75" s="208"/>
      <c r="W75" s="208"/>
      <c r="X75" s="208"/>
      <c r="Y75" s="208"/>
      <c r="Z75" s="208"/>
      <c r="AA75" s="208"/>
      <c r="AB75" s="208"/>
      <c r="AC75" s="208"/>
      <c r="AD75" s="208"/>
      <c r="AE75" s="208"/>
      <c r="AF75" s="208"/>
      <c r="AG75" s="208"/>
      <c r="AH75" s="208"/>
      <c r="AI75" s="208"/>
      <c r="AJ75" s="208"/>
      <c r="AK75" s="208"/>
      <c r="AL75" s="208"/>
      <c r="AM75" s="208"/>
      <c r="AN75" s="208"/>
      <c r="AO75" s="208"/>
      <c r="AP75" s="166"/>
      <c r="AQ75" s="166"/>
      <c r="AR75" s="166"/>
      <c r="AS75" s="166"/>
      <c r="AT75" s="166"/>
      <c r="AU75" s="166"/>
      <c r="AV75" s="166"/>
      <c r="AW75" s="166"/>
      <c r="AX75" s="166"/>
      <c r="AY75" s="166"/>
      <c r="AZ75" s="166"/>
      <c r="BA75" s="166"/>
      <c r="BB75" s="166"/>
      <c r="BC75" s="166"/>
      <c r="BD75" s="208"/>
    </row>
    <row r="76" spans="1:56">
      <c r="A76" s="299"/>
      <c r="C76" s="208"/>
      <c r="D76" s="208"/>
      <c r="E76" s="208"/>
      <c r="F76" s="166"/>
      <c r="G76" s="208"/>
      <c r="H76" s="208"/>
      <c r="I76" s="208"/>
      <c r="J76" s="208"/>
      <c r="K76" s="208"/>
      <c r="L76" s="208"/>
      <c r="M76" s="208"/>
      <c r="N76" s="208"/>
      <c r="O76" s="208"/>
      <c r="P76" s="208"/>
      <c r="Q76" s="208"/>
      <c r="R76" s="208"/>
      <c r="S76" s="208"/>
      <c r="T76" s="208"/>
      <c r="U76" s="208"/>
      <c r="V76" s="208"/>
      <c r="W76" s="208"/>
      <c r="X76" s="208"/>
      <c r="Y76" s="208"/>
      <c r="Z76" s="208"/>
      <c r="AA76" s="208"/>
      <c r="AB76" s="208"/>
      <c r="AC76" s="208"/>
      <c r="AD76" s="208"/>
      <c r="AE76" s="208"/>
      <c r="AF76" s="208"/>
      <c r="AG76" s="208"/>
      <c r="AH76" s="208"/>
      <c r="AI76" s="208"/>
      <c r="AJ76" s="208"/>
      <c r="AK76" s="208"/>
      <c r="AL76" s="208"/>
      <c r="AM76" s="208"/>
      <c r="AN76" s="208"/>
      <c r="AO76" s="208"/>
      <c r="AP76" s="166"/>
      <c r="AQ76" s="166"/>
      <c r="AR76" s="166"/>
      <c r="AS76" s="166"/>
      <c r="AT76" s="166"/>
      <c r="AU76" s="166"/>
      <c r="AV76" s="166"/>
      <c r="AW76" s="166"/>
      <c r="AX76" s="166"/>
      <c r="AY76" s="166"/>
      <c r="AZ76" s="166"/>
      <c r="BA76" s="166"/>
      <c r="BB76" s="166"/>
      <c r="BC76" s="166"/>
      <c r="BD76" s="208"/>
    </row>
    <row r="77" spans="1:56">
      <c r="A77" s="299"/>
      <c r="C77" s="208"/>
      <c r="D77" s="208"/>
      <c r="E77" s="208"/>
      <c r="F77" s="166"/>
      <c r="G77" s="208"/>
      <c r="H77" s="208"/>
      <c r="I77" s="208"/>
      <c r="J77" s="208"/>
      <c r="K77" s="208"/>
      <c r="L77" s="208"/>
      <c r="M77" s="208"/>
      <c r="N77" s="208"/>
      <c r="O77" s="208"/>
      <c r="P77" s="208"/>
      <c r="Q77" s="208"/>
      <c r="R77" s="208"/>
      <c r="S77" s="208"/>
      <c r="T77" s="208"/>
      <c r="U77" s="208"/>
      <c r="V77" s="208"/>
      <c r="W77" s="208"/>
      <c r="X77" s="208"/>
      <c r="Y77" s="208"/>
      <c r="Z77" s="208"/>
      <c r="AA77" s="208"/>
      <c r="AB77" s="208"/>
      <c r="AC77" s="208"/>
      <c r="AD77" s="208"/>
      <c r="AE77" s="208"/>
      <c r="AF77" s="208"/>
      <c r="AG77" s="208"/>
      <c r="AH77" s="208"/>
      <c r="AI77" s="208"/>
      <c r="AJ77" s="208"/>
      <c r="AK77" s="208"/>
      <c r="AL77" s="208"/>
      <c r="AM77" s="208"/>
      <c r="AN77" s="208"/>
      <c r="AO77" s="208"/>
      <c r="AP77" s="166"/>
      <c r="AQ77" s="166"/>
      <c r="AR77" s="166"/>
      <c r="AS77" s="166"/>
      <c r="AT77" s="166"/>
      <c r="AU77" s="166"/>
      <c r="AV77" s="166"/>
      <c r="AW77" s="166"/>
      <c r="AX77" s="166"/>
      <c r="AY77" s="166"/>
      <c r="AZ77" s="166"/>
      <c r="BA77" s="166"/>
      <c r="BB77" s="166"/>
      <c r="BC77" s="166"/>
      <c r="BD77" s="208"/>
    </row>
    <row r="78" spans="1:56">
      <c r="A78" s="299"/>
      <c r="C78" s="208"/>
      <c r="D78" s="208"/>
      <c r="E78" s="208"/>
      <c r="F78" s="166"/>
      <c r="G78" s="208"/>
      <c r="H78" s="208"/>
      <c r="I78" s="208"/>
      <c r="J78" s="208"/>
      <c r="K78" s="208"/>
      <c r="L78" s="208"/>
      <c r="M78" s="208"/>
      <c r="N78" s="208"/>
      <c r="O78" s="208"/>
      <c r="P78" s="208"/>
      <c r="Q78" s="208"/>
      <c r="R78" s="208"/>
      <c r="S78" s="208"/>
      <c r="T78" s="208"/>
      <c r="U78" s="208"/>
      <c r="V78" s="208"/>
      <c r="W78" s="208"/>
      <c r="X78" s="208"/>
      <c r="Y78" s="208"/>
      <c r="Z78" s="208"/>
      <c r="AA78" s="208"/>
      <c r="AB78" s="208"/>
      <c r="AC78" s="208"/>
      <c r="AD78" s="208"/>
      <c r="AE78" s="208"/>
      <c r="AF78" s="208"/>
      <c r="AG78" s="208"/>
      <c r="AH78" s="208"/>
      <c r="AI78" s="208"/>
      <c r="AJ78" s="208"/>
      <c r="AK78" s="208"/>
      <c r="AL78" s="208"/>
      <c r="AM78" s="208"/>
      <c r="AN78" s="208"/>
      <c r="AO78" s="208"/>
      <c r="AP78" s="166"/>
      <c r="AQ78" s="166"/>
      <c r="AR78" s="166"/>
      <c r="AS78" s="166"/>
      <c r="AT78" s="166"/>
      <c r="AU78" s="166"/>
      <c r="AV78" s="166"/>
      <c r="AW78" s="166"/>
      <c r="AX78" s="166"/>
      <c r="AY78" s="166"/>
      <c r="AZ78" s="166"/>
      <c r="BA78" s="166"/>
      <c r="BB78" s="166"/>
      <c r="BC78" s="166"/>
      <c r="BD78" s="208"/>
    </row>
    <row r="79" spans="1:56">
      <c r="A79" s="299"/>
      <c r="C79" s="208"/>
      <c r="D79" s="208"/>
      <c r="E79" s="208"/>
      <c r="F79" s="166"/>
      <c r="G79" s="208"/>
      <c r="H79" s="208"/>
      <c r="I79" s="208"/>
      <c r="J79" s="208"/>
      <c r="K79" s="208"/>
      <c r="L79" s="208"/>
      <c r="M79" s="208"/>
      <c r="N79" s="208"/>
      <c r="O79" s="208"/>
      <c r="P79" s="208"/>
      <c r="Q79" s="208"/>
      <c r="R79" s="208"/>
      <c r="S79" s="208"/>
      <c r="T79" s="208"/>
      <c r="U79" s="208"/>
      <c r="V79" s="208"/>
      <c r="W79" s="208"/>
      <c r="X79" s="208"/>
      <c r="Y79" s="208"/>
      <c r="Z79" s="208"/>
      <c r="AA79" s="208"/>
      <c r="AB79" s="208"/>
      <c r="AC79" s="208"/>
      <c r="AD79" s="208"/>
      <c r="AE79" s="208"/>
      <c r="AF79" s="208"/>
      <c r="AG79" s="208"/>
      <c r="AH79" s="208"/>
      <c r="AI79" s="208"/>
      <c r="AJ79" s="208"/>
      <c r="AK79" s="208"/>
      <c r="AL79" s="208"/>
      <c r="AM79" s="208"/>
      <c r="AN79" s="208"/>
      <c r="AO79" s="208"/>
      <c r="AP79" s="166"/>
      <c r="AQ79" s="166"/>
      <c r="AR79" s="166"/>
      <c r="AS79" s="166"/>
      <c r="AT79" s="166"/>
      <c r="AU79" s="166"/>
      <c r="AV79" s="166"/>
      <c r="AW79" s="166"/>
      <c r="AX79" s="166"/>
      <c r="AY79" s="166"/>
      <c r="AZ79" s="166"/>
      <c r="BA79" s="166"/>
      <c r="BB79" s="166"/>
      <c r="BC79" s="166"/>
      <c r="BD79" s="208"/>
    </row>
    <row r="80" spans="1:56">
      <c r="C80" s="208"/>
      <c r="D80" s="208"/>
      <c r="E80" s="208"/>
      <c r="F80" s="166"/>
      <c r="G80" s="208"/>
      <c r="H80" s="208"/>
      <c r="I80" s="208"/>
      <c r="J80" s="208"/>
      <c r="K80" s="208"/>
      <c r="L80" s="208"/>
      <c r="M80" s="208"/>
      <c r="N80" s="208"/>
      <c r="O80" s="208"/>
      <c r="P80" s="208"/>
      <c r="Q80" s="208"/>
      <c r="R80" s="208"/>
      <c r="S80" s="208"/>
      <c r="T80" s="208"/>
      <c r="U80" s="208"/>
      <c r="V80" s="208"/>
      <c r="W80" s="208"/>
      <c r="X80" s="208"/>
      <c r="Y80" s="208"/>
      <c r="Z80" s="208"/>
      <c r="AA80" s="208"/>
      <c r="AB80" s="208"/>
      <c r="AC80" s="208"/>
      <c r="AD80" s="208"/>
      <c r="AE80" s="208"/>
      <c r="AF80" s="208"/>
      <c r="AG80" s="208"/>
      <c r="AH80" s="208"/>
      <c r="AI80" s="208"/>
      <c r="AJ80" s="208"/>
      <c r="AK80" s="208"/>
      <c r="AL80" s="208"/>
      <c r="AM80" s="208"/>
      <c r="AN80" s="208"/>
      <c r="AO80" s="208"/>
      <c r="AP80" s="166"/>
      <c r="AQ80" s="166"/>
      <c r="AR80" s="166"/>
      <c r="AS80" s="166"/>
      <c r="AT80" s="166"/>
      <c r="AU80" s="166"/>
      <c r="AV80" s="166"/>
      <c r="AW80" s="166"/>
      <c r="AX80" s="166"/>
      <c r="AY80" s="166"/>
      <c r="AZ80" s="166"/>
      <c r="BA80" s="166"/>
      <c r="BB80" s="166"/>
      <c r="BC80" s="166"/>
      <c r="BD80" s="208"/>
    </row>
    <row r="121" spans="7:7">
      <c r="G121" s="170" t="s">
        <v>136</v>
      </c>
    </row>
  </sheetData>
  <mergeCells count="325">
    <mergeCell ref="W68:Y74"/>
    <mergeCell ref="AA68:AC74"/>
    <mergeCell ref="AE68:AG74"/>
    <mergeCell ref="AI68:AK74"/>
    <mergeCell ref="AM68:AO74"/>
    <mergeCell ref="B69:B74"/>
    <mergeCell ref="A61:A79"/>
    <mergeCell ref="C68:E74"/>
    <mergeCell ref="G68:I74"/>
    <mergeCell ref="K68:M74"/>
    <mergeCell ref="O68:Q74"/>
    <mergeCell ref="S68:U74"/>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phoneticPr fontId="5" type="noConversion"/>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AI27:AK27 O27:Q27 S27:U27 W27:Y27 AA27:AC27 AE27:AG27 K27:M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328125" defaultRowHeight="14.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topLeftCell="Q1" zoomScale="130" zoomScaleNormal="130" zoomScalePageLayoutView="97" workbookViewId="0">
      <pane ySplit="1" topLeftCell="A55" activePane="bottomLeft" state="frozen"/>
      <selection pane="bottomLeft" activeCell="AA1" sqref="AA1"/>
    </sheetView>
  </sheetViews>
  <sheetFormatPr defaultColWidth="12.36328125" defaultRowHeight="10.5" outlineLevelRow="1"/>
  <cols>
    <col min="1" max="1" width="50.6328125" style="103" customWidth="1"/>
    <col min="2" max="8" width="17.453125" style="103" customWidth="1"/>
    <col min="9" max="9" width="17.453125" style="131" customWidth="1"/>
    <col min="10" max="10" width="17.453125" style="103" customWidth="1"/>
    <col min="11" max="11" width="17.453125" style="131" customWidth="1"/>
    <col min="12" max="19" width="17.453125" style="103" customWidth="1"/>
    <col min="20" max="24" width="12.08984375" style="103" customWidth="1"/>
    <col min="25" max="25" width="5.6328125" style="103" customWidth="1"/>
    <col min="26" max="26" width="10.08984375" style="103" customWidth="1"/>
    <col min="27" max="27" width="17.6328125" style="119" customWidth="1"/>
    <col min="28" max="28" width="51.08984375" style="119" customWidth="1"/>
    <col min="29" max="29" width="34.36328125" style="119" customWidth="1"/>
    <col min="30" max="30" width="37.453125" style="119" customWidth="1"/>
    <col min="31" max="31" width="19.453125" style="119" customWidth="1"/>
    <col min="32" max="32" width="48.36328125" style="119" customWidth="1"/>
    <col min="33" max="34" width="12.36328125" style="103" customWidth="1"/>
    <col min="35" max="44" width="12.453125" style="103" customWidth="1"/>
    <col min="45" max="45" width="12.36328125" style="103"/>
    <col min="46" max="49" width="12.36328125" style="103" customWidth="1"/>
    <col min="50" max="51" width="19.36328125" style="103" customWidth="1"/>
    <col min="52" max="52" width="33.6328125" style="103" customWidth="1"/>
    <col min="53" max="53" width="23.36328125" style="103" customWidth="1"/>
    <col min="54" max="54" width="22.453125" style="103" customWidth="1"/>
    <col min="55" max="55" width="33.36328125" style="103" customWidth="1"/>
    <col min="56" max="56" width="30.453125" style="103" customWidth="1"/>
    <col min="57" max="57" width="40.453125" style="103" customWidth="1"/>
    <col min="58" max="58" width="43.6328125" style="103" customWidth="1"/>
    <col min="59" max="59" width="28" style="103" customWidth="1"/>
    <col min="60" max="60" width="43" style="103" customWidth="1"/>
    <col min="61" max="61" width="48.6328125" style="103" customWidth="1"/>
    <col min="62" max="62" width="21.36328125" style="103" customWidth="1"/>
    <col min="63" max="63" width="23.6328125" style="103" customWidth="1"/>
    <col min="64" max="64" width="19.36328125" style="103" customWidth="1"/>
    <col min="65" max="65" width="48" style="103" customWidth="1"/>
    <col min="66" max="66" width="32.453125" style="103" customWidth="1"/>
    <col min="67" max="67" width="12.36328125" style="103" customWidth="1"/>
    <col min="68" max="16384" width="12.36328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137</v>
      </c>
      <c r="AB1" s="159">
        <f>COUNTIF(BA!A3:A547,AA3)</f>
        <v>26</v>
      </c>
      <c r="AC1" s="119" t="s">
        <v>138</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139</v>
      </c>
      <c r="B2" s="105" t="s">
        <v>140</v>
      </c>
      <c r="C2" s="106" t="s">
        <v>141</v>
      </c>
      <c r="D2" s="105" t="s">
        <v>142</v>
      </c>
      <c r="E2" s="106" t="s">
        <v>143</v>
      </c>
      <c r="F2" s="105" t="s">
        <v>144</v>
      </c>
      <c r="G2" s="106" t="s">
        <v>145</v>
      </c>
      <c r="H2" s="105" t="s">
        <v>146</v>
      </c>
      <c r="I2" s="106" t="s">
        <v>147</v>
      </c>
      <c r="J2" s="105" t="s">
        <v>148</v>
      </c>
      <c r="K2" s="106" t="s">
        <v>149</v>
      </c>
      <c r="L2" s="105" t="s">
        <v>150</v>
      </c>
      <c r="M2" s="105" t="s">
        <v>151</v>
      </c>
      <c r="N2" s="106" t="s">
        <v>152</v>
      </c>
      <c r="O2" s="105" t="s">
        <v>153</v>
      </c>
      <c r="P2" s="106" t="s">
        <v>154</v>
      </c>
      <c r="Q2" s="106" t="s">
        <v>155</v>
      </c>
      <c r="R2" s="105" t="s">
        <v>156</v>
      </c>
      <c r="S2" s="106" t="s">
        <v>157</v>
      </c>
      <c r="U2" s="104"/>
      <c r="V2" s="104"/>
      <c r="W2" s="104"/>
      <c r="X2" s="104"/>
      <c r="Y2" s="104"/>
      <c r="Z2" s="104"/>
      <c r="AA2" s="136" t="s">
        <v>139</v>
      </c>
      <c r="AB2" s="136" t="s">
        <v>158</v>
      </c>
      <c r="AC2" s="134" t="s">
        <v>159</v>
      </c>
      <c r="AD2" s="137" t="s">
        <v>81</v>
      </c>
      <c r="AE2" s="134" t="s">
        <v>160</v>
      </c>
      <c r="AF2" s="134" t="s">
        <v>161</v>
      </c>
      <c r="AG2" s="108" t="s">
        <v>162</v>
      </c>
      <c r="AH2" s="108" t="s">
        <v>163</v>
      </c>
      <c r="AI2" s="108" t="s">
        <v>164</v>
      </c>
      <c r="AJ2" s="108" t="s">
        <v>165</v>
      </c>
      <c r="AK2" s="108" t="s">
        <v>166</v>
      </c>
      <c r="AL2" s="108" t="s">
        <v>167</v>
      </c>
      <c r="AM2" s="108" t="s">
        <v>168</v>
      </c>
      <c r="AN2" s="108" t="s">
        <v>169</v>
      </c>
      <c r="AO2" s="108" t="s">
        <v>170</v>
      </c>
      <c r="AP2" s="104" t="s">
        <v>171</v>
      </c>
      <c r="AQ2" s="104" t="s">
        <v>172</v>
      </c>
      <c r="AR2" s="104" t="s">
        <v>173</v>
      </c>
      <c r="AS2" s="104"/>
      <c r="AT2" s="104"/>
      <c r="AU2" s="104"/>
      <c r="AV2" s="104"/>
      <c r="AW2" s="104"/>
      <c r="AX2" s="109" t="s">
        <v>58</v>
      </c>
      <c r="AY2" s="110" t="s">
        <v>174</v>
      </c>
      <c r="AZ2" s="111" t="s">
        <v>175</v>
      </c>
      <c r="BA2" s="110" t="s">
        <v>60</v>
      </c>
      <c r="BB2" s="111" t="s">
        <v>176</v>
      </c>
      <c r="BC2" s="110" t="s">
        <v>177</v>
      </c>
      <c r="BD2" s="111" t="s">
        <v>62</v>
      </c>
      <c r="BE2" s="110" t="s">
        <v>63</v>
      </c>
      <c r="BF2" s="111" t="s">
        <v>178</v>
      </c>
      <c r="BG2" s="110" t="s">
        <v>179</v>
      </c>
      <c r="BH2" s="111" t="s">
        <v>180</v>
      </c>
      <c r="BI2" s="110" t="s">
        <v>181</v>
      </c>
      <c r="BJ2" s="111" t="s">
        <v>57</v>
      </c>
      <c r="BK2" s="110" t="s">
        <v>182</v>
      </c>
      <c r="BL2" s="111" t="s">
        <v>64</v>
      </c>
      <c r="BM2" s="110" t="s">
        <v>183</v>
      </c>
      <c r="BN2" s="111" t="s">
        <v>184</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40"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0"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0"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0"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0"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0"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0"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0"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0"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0"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0"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0"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0"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0"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0"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0"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0"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0"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0"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0"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0"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0"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0"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0"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0"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0"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0"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0"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0"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0"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0"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ht="10">
      <c r="I51" s="103"/>
      <c r="K51" s="103"/>
    </row>
    <row r="52" spans="1:66" ht="10">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49</v>
      </c>
      <c r="AB53" s="158">
        <f>COUNTIF(BA!B3:B547,AA55)</f>
        <v>45</v>
      </c>
      <c r="AC53" s="119" t="s">
        <v>138</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0.5" outlineLevel="1">
      <c r="A54" s="125" t="s">
        <v>139</v>
      </c>
      <c r="B54" s="126" t="s">
        <v>140</v>
      </c>
      <c r="C54" s="127" t="s">
        <v>141</v>
      </c>
      <c r="D54" s="126" t="s">
        <v>142</v>
      </c>
      <c r="E54" s="127" t="s">
        <v>143</v>
      </c>
      <c r="F54" s="126" t="s">
        <v>144</v>
      </c>
      <c r="G54" s="127" t="s">
        <v>145</v>
      </c>
      <c r="H54" s="126" t="s">
        <v>146</v>
      </c>
      <c r="I54" s="127" t="s">
        <v>147</v>
      </c>
      <c r="J54" s="126" t="s">
        <v>148</v>
      </c>
      <c r="K54" s="127" t="s">
        <v>149</v>
      </c>
      <c r="L54" s="126" t="s">
        <v>150</v>
      </c>
      <c r="M54" s="126" t="s">
        <v>151</v>
      </c>
      <c r="N54" s="127" t="s">
        <v>152</v>
      </c>
      <c r="O54" s="126" t="s">
        <v>153</v>
      </c>
      <c r="P54" s="127" t="s">
        <v>154</v>
      </c>
      <c r="Q54" s="127" t="s">
        <v>155</v>
      </c>
      <c r="R54" s="126" t="s">
        <v>156</v>
      </c>
      <c r="S54" s="127" t="s">
        <v>157</v>
      </c>
      <c r="T54" s="107"/>
      <c r="AA54" s="136" t="s">
        <v>185</v>
      </c>
      <c r="AB54" s="136" t="s">
        <v>158</v>
      </c>
      <c r="AC54" s="134" t="s">
        <v>159</v>
      </c>
      <c r="AD54" s="137" t="s">
        <v>81</v>
      </c>
      <c r="AE54" s="134" t="s">
        <v>186</v>
      </c>
      <c r="AF54" s="134" t="s">
        <v>161</v>
      </c>
      <c r="AG54" s="108" t="s">
        <v>187</v>
      </c>
      <c r="AH54" s="108" t="s">
        <v>163</v>
      </c>
      <c r="AI54" s="108" t="s">
        <v>164</v>
      </c>
      <c r="AJ54" s="108" t="s">
        <v>165</v>
      </c>
      <c r="AK54" s="108" t="s">
        <v>166</v>
      </c>
      <c r="AL54" s="108" t="s">
        <v>167</v>
      </c>
      <c r="AM54" s="108" t="s">
        <v>168</v>
      </c>
      <c r="AN54" s="108" t="s">
        <v>169</v>
      </c>
      <c r="AO54" s="108" t="s">
        <v>170</v>
      </c>
      <c r="AP54" s="104" t="s">
        <v>171</v>
      </c>
      <c r="AQ54" s="104" t="s">
        <v>172</v>
      </c>
      <c r="AR54" s="104" t="s">
        <v>173</v>
      </c>
      <c r="AX54" s="128" t="s">
        <v>58</v>
      </c>
      <c r="AY54" s="105" t="s">
        <v>174</v>
      </c>
      <c r="AZ54" s="106" t="s">
        <v>175</v>
      </c>
      <c r="BA54" s="105" t="s">
        <v>60</v>
      </c>
      <c r="BB54" s="106" t="s">
        <v>176</v>
      </c>
      <c r="BC54" s="105" t="s">
        <v>177</v>
      </c>
      <c r="BD54" s="106" t="s">
        <v>62</v>
      </c>
      <c r="BE54" s="105" t="s">
        <v>63</v>
      </c>
      <c r="BF54" s="106" t="s">
        <v>178</v>
      </c>
      <c r="BG54" s="105" t="s">
        <v>179</v>
      </c>
      <c r="BH54" s="106" t="s">
        <v>180</v>
      </c>
      <c r="BI54" s="105" t="s">
        <v>181</v>
      </c>
      <c r="BJ54" s="106" t="s">
        <v>57</v>
      </c>
      <c r="BK54" s="105" t="s">
        <v>182</v>
      </c>
      <c r="BL54" s="106" t="s">
        <v>64</v>
      </c>
      <c r="BM54" s="105" t="s">
        <v>183</v>
      </c>
      <c r="BN54" s="129" t="s">
        <v>184</v>
      </c>
    </row>
    <row r="55" spans="1:66" ht="60"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0"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0"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40"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0"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0"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0"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0"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0"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0"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0"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0"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0"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0"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0"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0"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0"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0"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0"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40"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0"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0"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0"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188</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189</v>
      </c>
      <c r="AB107" s="158">
        <f>COUNTIF(BA!C3:C547,AA109)</f>
        <v>36</v>
      </c>
      <c r="AC107" s="119" t="s">
        <v>138</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139</v>
      </c>
      <c r="B108" s="132" t="s">
        <v>140</v>
      </c>
      <c r="C108" s="133" t="s">
        <v>141</v>
      </c>
      <c r="D108" s="132" t="s">
        <v>142</v>
      </c>
      <c r="E108" s="133" t="s">
        <v>143</v>
      </c>
      <c r="F108" s="132" t="s">
        <v>144</v>
      </c>
      <c r="G108" s="133" t="s">
        <v>145</v>
      </c>
      <c r="H108" s="132" t="s">
        <v>146</v>
      </c>
      <c r="I108" s="133" t="s">
        <v>147</v>
      </c>
      <c r="J108" s="132" t="s">
        <v>148</v>
      </c>
      <c r="K108" s="133" t="s">
        <v>149</v>
      </c>
      <c r="L108" s="132" t="s">
        <v>150</v>
      </c>
      <c r="M108" s="132" t="s">
        <v>151</v>
      </c>
      <c r="N108" s="133" t="s">
        <v>152</v>
      </c>
      <c r="O108" s="132" t="s">
        <v>153</v>
      </c>
      <c r="P108" s="133" t="s">
        <v>154</v>
      </c>
      <c r="Q108" s="133" t="s">
        <v>155</v>
      </c>
      <c r="R108" s="132" t="s">
        <v>156</v>
      </c>
      <c r="S108" s="133" t="s">
        <v>157</v>
      </c>
      <c r="AA108" s="136" t="s">
        <v>185</v>
      </c>
      <c r="AB108" s="136" t="s">
        <v>158</v>
      </c>
      <c r="AC108" s="134" t="s">
        <v>159</v>
      </c>
      <c r="AD108" s="137" t="s">
        <v>81</v>
      </c>
      <c r="AE108" s="134" t="s">
        <v>186</v>
      </c>
      <c r="AF108" s="134" t="s">
        <v>161</v>
      </c>
      <c r="AG108" s="108" t="s">
        <v>187</v>
      </c>
      <c r="AH108" s="108" t="s">
        <v>163</v>
      </c>
      <c r="AI108" s="108" t="s">
        <v>164</v>
      </c>
      <c r="AJ108" s="108" t="s">
        <v>165</v>
      </c>
      <c r="AK108" s="108" t="s">
        <v>166</v>
      </c>
      <c r="AL108" s="108" t="s">
        <v>167</v>
      </c>
      <c r="AM108" s="108" t="s">
        <v>168</v>
      </c>
      <c r="AN108" s="108" t="s">
        <v>169</v>
      </c>
      <c r="AO108" s="108" t="s">
        <v>170</v>
      </c>
      <c r="AP108" s="104" t="s">
        <v>171</v>
      </c>
      <c r="AQ108" s="104" t="s">
        <v>172</v>
      </c>
      <c r="AR108" s="104" t="s">
        <v>173</v>
      </c>
      <c r="AX108" s="128" t="s">
        <v>58</v>
      </c>
      <c r="AY108" s="105" t="s">
        <v>174</v>
      </c>
      <c r="AZ108" s="106" t="s">
        <v>175</v>
      </c>
      <c r="BA108" s="105" t="s">
        <v>60</v>
      </c>
      <c r="BB108" s="106" t="s">
        <v>176</v>
      </c>
      <c r="BC108" s="105" t="s">
        <v>177</v>
      </c>
      <c r="BD108" s="106" t="s">
        <v>62</v>
      </c>
      <c r="BE108" s="105" t="s">
        <v>63</v>
      </c>
      <c r="BF108" s="106" t="s">
        <v>178</v>
      </c>
      <c r="BG108" s="105" t="s">
        <v>179</v>
      </c>
      <c r="BH108" s="106" t="s">
        <v>180</v>
      </c>
      <c r="BI108" s="105" t="s">
        <v>181</v>
      </c>
      <c r="BJ108" s="106" t="s">
        <v>57</v>
      </c>
      <c r="BK108" s="105" t="s">
        <v>182</v>
      </c>
      <c r="BL108" s="106" t="s">
        <v>64</v>
      </c>
      <c r="BM108" s="105" t="s">
        <v>183</v>
      </c>
      <c r="BN108" s="129" t="s">
        <v>184</v>
      </c>
    </row>
    <row r="109" spans="1:66" ht="20"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0"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0"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ht="10"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ht="10"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ht="10"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ht="10"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ht="10"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ht="10"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ht="10"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ht="10"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ht="10"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ht="10"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ht="10"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ht="10"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ht="10"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ht="10"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ht="10"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ht="10"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ht="10"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ht="10"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ht="10"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ht="10"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ht="10"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ht="10"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ht="10"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ht="10"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ht="10"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ht="10"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ht="10"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190</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191</v>
      </c>
      <c r="AB162" s="158">
        <f>COUNTIF(BA!D3:D547,AA164)</f>
        <v>45</v>
      </c>
      <c r="AC162" s="119" t="s">
        <v>138</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139</v>
      </c>
      <c r="B163" s="132" t="s">
        <v>140</v>
      </c>
      <c r="C163" s="133" t="s">
        <v>141</v>
      </c>
      <c r="D163" s="132" t="s">
        <v>142</v>
      </c>
      <c r="E163" s="133" t="s">
        <v>143</v>
      </c>
      <c r="F163" s="132" t="s">
        <v>144</v>
      </c>
      <c r="G163" s="133" t="s">
        <v>145</v>
      </c>
      <c r="H163" s="132" t="s">
        <v>146</v>
      </c>
      <c r="I163" s="133" t="s">
        <v>147</v>
      </c>
      <c r="J163" s="132" t="s">
        <v>148</v>
      </c>
      <c r="K163" s="133" t="s">
        <v>149</v>
      </c>
      <c r="L163" s="132" t="s">
        <v>150</v>
      </c>
      <c r="M163" s="132" t="s">
        <v>151</v>
      </c>
      <c r="N163" s="133" t="s">
        <v>152</v>
      </c>
      <c r="O163" s="132" t="s">
        <v>153</v>
      </c>
      <c r="P163" s="133" t="s">
        <v>154</v>
      </c>
      <c r="Q163" s="133" t="s">
        <v>155</v>
      </c>
      <c r="R163" s="132" t="s">
        <v>156</v>
      </c>
      <c r="S163" s="133" t="s">
        <v>157</v>
      </c>
      <c r="AA163" s="136" t="s">
        <v>185</v>
      </c>
      <c r="AB163" s="136" t="s">
        <v>158</v>
      </c>
      <c r="AC163" s="134" t="s">
        <v>159</v>
      </c>
      <c r="AD163" s="137" t="s">
        <v>81</v>
      </c>
      <c r="AE163" s="134" t="s">
        <v>186</v>
      </c>
      <c r="AF163" s="134" t="s">
        <v>161</v>
      </c>
      <c r="AG163" s="108" t="s">
        <v>162</v>
      </c>
      <c r="AH163" s="108" t="s">
        <v>192</v>
      </c>
      <c r="AI163" s="108" t="s">
        <v>193</v>
      </c>
      <c r="AJ163" s="108" t="s">
        <v>171</v>
      </c>
      <c r="AK163" s="108" t="s">
        <v>172</v>
      </c>
      <c r="AL163" s="108" t="s">
        <v>173</v>
      </c>
      <c r="AM163" s="108" t="s">
        <v>194</v>
      </c>
      <c r="AN163" s="108" t="s">
        <v>195</v>
      </c>
      <c r="AO163" s="108" t="s">
        <v>196</v>
      </c>
      <c r="AP163" s="104" t="s">
        <v>197</v>
      </c>
      <c r="AQ163" s="104" t="s">
        <v>198</v>
      </c>
      <c r="AR163" s="104" t="s">
        <v>199</v>
      </c>
      <c r="AX163" s="128" t="s">
        <v>58</v>
      </c>
      <c r="AY163" s="105" t="s">
        <v>174</v>
      </c>
      <c r="AZ163" s="106" t="s">
        <v>175</v>
      </c>
      <c r="BA163" s="105" t="s">
        <v>60</v>
      </c>
      <c r="BB163" s="106" t="s">
        <v>176</v>
      </c>
      <c r="BC163" s="105" t="s">
        <v>177</v>
      </c>
      <c r="BD163" s="106" t="s">
        <v>62</v>
      </c>
      <c r="BE163" s="105" t="s">
        <v>63</v>
      </c>
      <c r="BF163" s="106" t="s">
        <v>178</v>
      </c>
      <c r="BG163" s="105" t="s">
        <v>179</v>
      </c>
      <c r="BH163" s="106" t="s">
        <v>180</v>
      </c>
      <c r="BI163" s="105" t="s">
        <v>181</v>
      </c>
      <c r="BJ163" s="106" t="s">
        <v>57</v>
      </c>
      <c r="BK163" s="105" t="s">
        <v>182</v>
      </c>
      <c r="BL163" s="106" t="s">
        <v>64</v>
      </c>
      <c r="BM163" s="105" t="s">
        <v>183</v>
      </c>
      <c r="BN163" s="129" t="s">
        <v>184</v>
      </c>
    </row>
    <row r="164" spans="1:66" ht="20"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0"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0"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0"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0"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0"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ht="10"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ht="10"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ht="10"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ht="10"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ht="10"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ht="10"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ht="10"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ht="10"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ht="10"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ht="10"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ht="10"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ht="10"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ht="10"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ht="10"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ht="10"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ht="10"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ht="10"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ht="10"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ht="10"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ht="10"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ht="10"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ht="10"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ht="10"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ht="10"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ht="10"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ht="10"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ht="10"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138</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139</v>
      </c>
      <c r="B218" s="132" t="s">
        <v>140</v>
      </c>
      <c r="C218" s="133" t="s">
        <v>141</v>
      </c>
      <c r="D218" s="132" t="s">
        <v>142</v>
      </c>
      <c r="E218" s="133" t="s">
        <v>143</v>
      </c>
      <c r="F218" s="132" t="s">
        <v>144</v>
      </c>
      <c r="G218" s="133" t="s">
        <v>145</v>
      </c>
      <c r="H218" s="132" t="s">
        <v>146</v>
      </c>
      <c r="I218" s="133" t="s">
        <v>147</v>
      </c>
      <c r="J218" s="132" t="s">
        <v>148</v>
      </c>
      <c r="K218" s="133" t="s">
        <v>149</v>
      </c>
      <c r="L218" s="132" t="s">
        <v>150</v>
      </c>
      <c r="M218" s="132" t="s">
        <v>151</v>
      </c>
      <c r="N218" s="133" t="s">
        <v>152</v>
      </c>
      <c r="O218" s="132" t="s">
        <v>153</v>
      </c>
      <c r="P218" s="133" t="s">
        <v>154</v>
      </c>
      <c r="Q218" s="133" t="s">
        <v>155</v>
      </c>
      <c r="R218" s="132" t="s">
        <v>156</v>
      </c>
      <c r="S218" s="133" t="s">
        <v>157</v>
      </c>
      <c r="AA218" s="136" t="s">
        <v>185</v>
      </c>
      <c r="AB218" s="136" t="s">
        <v>158</v>
      </c>
      <c r="AC218" s="134" t="s">
        <v>159</v>
      </c>
      <c r="AD218" s="137" t="s">
        <v>81</v>
      </c>
      <c r="AE218" s="134" t="s">
        <v>186</v>
      </c>
      <c r="AF218" s="134" t="s">
        <v>161</v>
      </c>
      <c r="AG218" s="108" t="s">
        <v>162</v>
      </c>
      <c r="AH218" s="108" t="s">
        <v>192</v>
      </c>
      <c r="AI218" s="108" t="s">
        <v>193</v>
      </c>
      <c r="AJ218" s="108" t="s">
        <v>171</v>
      </c>
      <c r="AK218" s="108" t="s">
        <v>172</v>
      </c>
      <c r="AL218" s="108" t="s">
        <v>173</v>
      </c>
      <c r="AM218" s="108" t="s">
        <v>194</v>
      </c>
      <c r="AN218" s="108" t="s">
        <v>195</v>
      </c>
      <c r="AO218" s="108" t="s">
        <v>196</v>
      </c>
      <c r="AP218" s="104" t="s">
        <v>197</v>
      </c>
      <c r="AQ218" s="104" t="s">
        <v>198</v>
      </c>
      <c r="AR218" s="104" t="s">
        <v>199</v>
      </c>
      <c r="AX218" s="128" t="s">
        <v>58</v>
      </c>
      <c r="AY218" s="105" t="s">
        <v>174</v>
      </c>
      <c r="AZ218" s="106" t="s">
        <v>175</v>
      </c>
      <c r="BA218" s="105" t="s">
        <v>60</v>
      </c>
      <c r="BB218" s="106" t="s">
        <v>176</v>
      </c>
      <c r="BC218" s="105" t="s">
        <v>177</v>
      </c>
      <c r="BD218" s="106" t="s">
        <v>62</v>
      </c>
      <c r="BE218" s="105" t="s">
        <v>63</v>
      </c>
      <c r="BF218" s="106" t="s">
        <v>178</v>
      </c>
      <c r="BG218" s="105" t="s">
        <v>179</v>
      </c>
      <c r="BH218" s="106" t="s">
        <v>180</v>
      </c>
      <c r="BI218" s="105" t="s">
        <v>181</v>
      </c>
      <c r="BJ218" s="106" t="s">
        <v>57</v>
      </c>
      <c r="BK218" s="105" t="s">
        <v>182</v>
      </c>
      <c r="BL218" s="106" t="s">
        <v>64</v>
      </c>
      <c r="BM218" s="105" t="s">
        <v>183</v>
      </c>
      <c r="BN218" s="129" t="s">
        <v>184</v>
      </c>
    </row>
    <row r="219" spans="1:66" ht="20"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0"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0"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ht="10"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ht="10"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ht="10"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ht="10"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ht="10"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ht="10"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ht="10"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ht="10"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ht="10"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ht="10"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ht="10"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ht="10"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ht="10"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ht="10"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ht="10"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ht="10"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ht="10"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ht="10"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ht="10"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ht="10"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ht="10"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ht="10"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ht="10"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ht="10"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ht="10"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ht="10"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ht="10"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5">
      <c r="AB269" s="119" t="s">
        <v>200</v>
      </c>
    </row>
    <row r="271" spans="1:66" ht="30.5">
      <c r="AB271" s="119" t="s">
        <v>201</v>
      </c>
    </row>
    <row r="272" spans="1:66" ht="10">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202</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139</v>
      </c>
      <c r="B273" s="132" t="s">
        <v>140</v>
      </c>
      <c r="C273" s="133" t="s">
        <v>141</v>
      </c>
      <c r="D273" s="132" t="s">
        <v>142</v>
      </c>
      <c r="E273" s="133" t="s">
        <v>143</v>
      </c>
      <c r="F273" s="132" t="s">
        <v>144</v>
      </c>
      <c r="G273" s="133" t="s">
        <v>145</v>
      </c>
      <c r="H273" s="132" t="s">
        <v>146</v>
      </c>
      <c r="I273" s="133" t="s">
        <v>147</v>
      </c>
      <c r="J273" s="132" t="s">
        <v>148</v>
      </c>
      <c r="K273" s="133" t="s">
        <v>149</v>
      </c>
      <c r="L273" s="132" t="s">
        <v>150</v>
      </c>
      <c r="M273" s="132" t="s">
        <v>151</v>
      </c>
      <c r="N273" s="133" t="s">
        <v>152</v>
      </c>
      <c r="O273" s="132" t="s">
        <v>153</v>
      </c>
      <c r="P273" s="133" t="s">
        <v>154</v>
      </c>
      <c r="Q273" s="133" t="s">
        <v>155</v>
      </c>
      <c r="R273" s="132" t="s">
        <v>156</v>
      </c>
      <c r="S273" s="133" t="s">
        <v>157</v>
      </c>
      <c r="AA273" s="136" t="s">
        <v>185</v>
      </c>
      <c r="AB273" s="136" t="s">
        <v>158</v>
      </c>
      <c r="AC273" s="134" t="s">
        <v>159</v>
      </c>
      <c r="AD273" s="137" t="s">
        <v>81</v>
      </c>
      <c r="AE273" s="134" t="s">
        <v>79</v>
      </c>
      <c r="AF273" s="134" t="s">
        <v>161</v>
      </c>
      <c r="AG273" s="108" t="s">
        <v>187</v>
      </c>
      <c r="AH273" s="108" t="s">
        <v>163</v>
      </c>
      <c r="AI273" s="108" t="s">
        <v>164</v>
      </c>
      <c r="AJ273" s="108" t="s">
        <v>165</v>
      </c>
      <c r="AK273" s="108" t="s">
        <v>166</v>
      </c>
      <c r="AL273" s="108" t="s">
        <v>167</v>
      </c>
      <c r="AM273" s="108" t="s">
        <v>168</v>
      </c>
      <c r="AN273" s="108" t="s">
        <v>169</v>
      </c>
      <c r="AO273" s="108" t="s">
        <v>170</v>
      </c>
      <c r="AP273" s="104" t="s">
        <v>171</v>
      </c>
      <c r="AQ273" s="104" t="s">
        <v>172</v>
      </c>
      <c r="AR273" s="104" t="s">
        <v>173</v>
      </c>
      <c r="AX273" s="128" t="s">
        <v>58</v>
      </c>
      <c r="AY273" s="105" t="s">
        <v>174</v>
      </c>
      <c r="AZ273" s="106" t="s">
        <v>175</v>
      </c>
      <c r="BA273" s="105" t="s">
        <v>60</v>
      </c>
      <c r="BB273" s="106" t="s">
        <v>176</v>
      </c>
      <c r="BC273" s="105" t="s">
        <v>177</v>
      </c>
      <c r="BD273" s="106" t="s">
        <v>203</v>
      </c>
      <c r="BE273" s="105" t="s">
        <v>63</v>
      </c>
      <c r="BF273" s="106" t="s">
        <v>178</v>
      </c>
      <c r="BG273" s="105" t="s">
        <v>179</v>
      </c>
      <c r="BH273" s="106" t="s">
        <v>180</v>
      </c>
      <c r="BI273" s="105" t="s">
        <v>181</v>
      </c>
      <c r="BJ273" s="106" t="s">
        <v>57</v>
      </c>
      <c r="BK273" s="105" t="s">
        <v>182</v>
      </c>
      <c r="BL273" s="106" t="s">
        <v>64</v>
      </c>
      <c r="BM273" s="105" t="s">
        <v>183</v>
      </c>
      <c r="BN273" s="129" t="s">
        <v>184</v>
      </c>
    </row>
    <row r="274" spans="1:66" ht="20">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0">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0">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0">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0">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0">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ht="10">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ht="10">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ht="10">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ht="10">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ht="10">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ht="10">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ht="10">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ht="10">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ht="10">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ht="10">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ht="10">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ht="10">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ht="10">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0">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0">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0">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0">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0">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0">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0">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0">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0">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0">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0">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0">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0">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0">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204</v>
      </c>
    </row>
    <row r="334" spans="1:66" ht="10">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139</v>
      </c>
      <c r="B335" s="132" t="s">
        <v>140</v>
      </c>
      <c r="C335" s="133" t="s">
        <v>141</v>
      </c>
      <c r="D335" s="132" t="s">
        <v>142</v>
      </c>
      <c r="E335" s="133" t="s">
        <v>143</v>
      </c>
      <c r="F335" s="132" t="s">
        <v>144</v>
      </c>
      <c r="G335" s="133" t="s">
        <v>145</v>
      </c>
      <c r="H335" s="132" t="s">
        <v>146</v>
      </c>
      <c r="I335" s="133" t="s">
        <v>147</v>
      </c>
      <c r="J335" s="132" t="s">
        <v>148</v>
      </c>
      <c r="K335" s="133" t="s">
        <v>149</v>
      </c>
      <c r="L335" s="132" t="s">
        <v>150</v>
      </c>
      <c r="M335" s="132" t="s">
        <v>151</v>
      </c>
      <c r="N335" s="133" t="s">
        <v>152</v>
      </c>
      <c r="O335" s="132" t="s">
        <v>153</v>
      </c>
      <c r="P335" s="133" t="s">
        <v>154</v>
      </c>
      <c r="Q335" s="133" t="s">
        <v>155</v>
      </c>
      <c r="R335" s="132" t="s">
        <v>156</v>
      </c>
      <c r="S335" s="133" t="s">
        <v>157</v>
      </c>
      <c r="AA335" s="136" t="s">
        <v>185</v>
      </c>
      <c r="AB335" s="136" t="s">
        <v>158</v>
      </c>
      <c r="AC335" s="134" t="s">
        <v>159</v>
      </c>
      <c r="AD335" s="137" t="s">
        <v>81</v>
      </c>
      <c r="AE335" s="134" t="s">
        <v>79</v>
      </c>
      <c r="AF335" s="134" t="s">
        <v>161</v>
      </c>
      <c r="AG335" s="108" t="s">
        <v>187</v>
      </c>
      <c r="AH335" s="108" t="s">
        <v>163</v>
      </c>
      <c r="AI335" s="108" t="s">
        <v>164</v>
      </c>
      <c r="AJ335" s="108" t="s">
        <v>165</v>
      </c>
      <c r="AK335" s="108" t="s">
        <v>166</v>
      </c>
      <c r="AL335" s="108" t="s">
        <v>167</v>
      </c>
      <c r="AM335" s="108" t="s">
        <v>168</v>
      </c>
      <c r="AN335" s="108" t="s">
        <v>169</v>
      </c>
      <c r="AO335" s="108" t="s">
        <v>170</v>
      </c>
      <c r="AP335" s="104" t="s">
        <v>171</v>
      </c>
      <c r="AQ335" s="104" t="s">
        <v>172</v>
      </c>
      <c r="AR335" s="104" t="s">
        <v>173</v>
      </c>
      <c r="AX335" s="128" t="s">
        <v>58</v>
      </c>
      <c r="AY335" s="105" t="s">
        <v>174</v>
      </c>
      <c r="AZ335" s="106" t="s">
        <v>175</v>
      </c>
      <c r="BA335" s="105" t="s">
        <v>60</v>
      </c>
      <c r="BB335" s="106" t="s">
        <v>176</v>
      </c>
      <c r="BC335" s="105" t="s">
        <v>177</v>
      </c>
      <c r="BD335" s="106" t="s">
        <v>62</v>
      </c>
      <c r="BE335" s="105" t="s">
        <v>63</v>
      </c>
      <c r="BF335" s="106" t="s">
        <v>178</v>
      </c>
      <c r="BG335" s="105" t="s">
        <v>179</v>
      </c>
      <c r="BH335" s="106" t="s">
        <v>180</v>
      </c>
      <c r="BI335" s="105" t="s">
        <v>181</v>
      </c>
      <c r="BJ335" s="106" t="s">
        <v>57</v>
      </c>
      <c r="BK335" s="105" t="s">
        <v>182</v>
      </c>
      <c r="BL335" s="106" t="s">
        <v>64</v>
      </c>
      <c r="BM335" s="105" t="s">
        <v>183</v>
      </c>
      <c r="BN335" s="129" t="s">
        <v>184</v>
      </c>
    </row>
    <row r="336" spans="1:66" ht="20">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0">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0">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0">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0">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0">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ht="10">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ht="10">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ht="10">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ht="10">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ht="10">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ht="10">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ht="10">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ht="10">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ht="10">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ht="10">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ht="10">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ht="10">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ht="10">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0">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0">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0">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0">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0">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0">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0">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0">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0">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0">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0">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0">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0">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0">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ht="10">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ht="10">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ht="10">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ht="10">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ht="10">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ht="10">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ht="10">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ht="10">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ht="10">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ht="10">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ht="10">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ht="10">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ht="10">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ht="10">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ht="10">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ht="10">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ht="10">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ht="10">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ht="10">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ht="10">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ht="10">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ht="10">
      <c r="A1121" s="135"/>
      <c r="B1121" s="130"/>
      <c r="I1121" s="103"/>
      <c r="K1121" s="103"/>
      <c r="AA1121" s="120"/>
      <c r="AB1121" s="112"/>
    </row>
    <row r="1122" spans="1:28" ht="10">
      <c r="B1122" s="130"/>
      <c r="I1122" s="103"/>
      <c r="K1122" s="103"/>
      <c r="AB1122" s="112"/>
    </row>
    <row r="1123" spans="1:28" ht="10">
      <c r="I1123" s="103"/>
      <c r="K1123" s="103"/>
    </row>
    <row r="1124" spans="1:28" ht="10">
      <c r="I1124" s="103"/>
      <c r="K1124" s="103"/>
    </row>
    <row r="1125" spans="1:28" ht="10">
      <c r="I1125" s="103"/>
      <c r="K1125" s="103"/>
    </row>
    <row r="1126" spans="1:28" ht="10">
      <c r="I1126" s="103"/>
      <c r="K1126" s="103"/>
    </row>
    <row r="1127" spans="1:28" ht="10">
      <c r="I1127" s="103"/>
      <c r="K1127" s="103"/>
    </row>
    <row r="1128" spans="1:28" ht="10">
      <c r="I1128" s="103"/>
      <c r="K1128" s="103"/>
    </row>
    <row r="1129" spans="1:28" ht="10">
      <c r="I1129" s="103"/>
      <c r="K1129" s="103"/>
    </row>
    <row r="1130" spans="1:28" ht="10">
      <c r="I1130" s="103"/>
      <c r="K1130" s="103"/>
    </row>
    <row r="1131" spans="1:28" ht="10">
      <c r="I1131" s="103"/>
      <c r="K1131" s="103"/>
    </row>
    <row r="1132" spans="1:28" ht="10">
      <c r="A1132" s="135"/>
      <c r="I1132" s="103"/>
      <c r="K1132" s="103"/>
    </row>
    <row r="1133" spans="1:28" ht="10">
      <c r="A1133" s="135"/>
      <c r="I1133" s="103"/>
      <c r="K1133" s="103"/>
    </row>
    <row r="1134" spans="1:28" ht="10">
      <c r="A1134" s="135"/>
      <c r="I1134" s="103"/>
      <c r="K1134" s="103"/>
    </row>
    <row r="1135" spans="1:28" ht="10">
      <c r="A1135" s="135"/>
      <c r="I1135" s="103"/>
      <c r="K1135" s="103"/>
    </row>
    <row r="1136" spans="1:28" ht="10">
      <c r="A1136" s="135"/>
      <c r="I1136" s="103"/>
      <c r="K1136" s="103"/>
    </row>
    <row r="1137" spans="1:11" ht="10">
      <c r="A1137" s="135"/>
      <c r="I1137" s="103"/>
      <c r="K1137" s="103"/>
    </row>
    <row r="1138" spans="1:11" ht="10">
      <c r="A1138" s="135"/>
      <c r="I1138" s="103"/>
      <c r="K1138" s="103"/>
    </row>
    <row r="1139" spans="1:11" ht="10">
      <c r="A1139" s="135"/>
      <c r="I1139" s="103"/>
      <c r="K1139" s="103"/>
    </row>
    <row r="1140" spans="1:11" ht="10">
      <c r="A1140" s="135"/>
      <c r="I1140" s="103"/>
      <c r="K1140" s="103"/>
    </row>
    <row r="1141" spans="1:11" ht="10">
      <c r="A1141" s="135"/>
      <c r="I1141" s="103"/>
      <c r="K1141" s="103"/>
    </row>
    <row r="1142" spans="1:11" ht="10">
      <c r="A1142" s="135"/>
      <c r="I1142" s="103"/>
      <c r="K1142" s="103"/>
    </row>
    <row r="1143" spans="1:11" ht="10">
      <c r="A1143" s="135"/>
      <c r="I1143" s="103"/>
      <c r="K1143" s="103"/>
    </row>
    <row r="1144" spans="1:11" ht="10">
      <c r="A1144" s="135"/>
      <c r="I1144" s="103"/>
      <c r="K1144" s="103"/>
    </row>
    <row r="1145" spans="1:11" ht="10">
      <c r="A1145" s="135"/>
      <c r="I1145" s="103"/>
      <c r="K1145" s="103"/>
    </row>
    <row r="1146" spans="1:11" ht="10">
      <c r="A1146" s="135"/>
      <c r="I1146" s="103"/>
      <c r="K1146" s="103"/>
    </row>
    <row r="1147" spans="1:11" ht="10">
      <c r="A1147" s="135"/>
      <c r="I1147" s="103"/>
      <c r="K1147" s="103"/>
    </row>
    <row r="1148" spans="1:11" ht="10">
      <c r="A1148" s="135"/>
      <c r="I1148" s="103"/>
      <c r="K1148" s="103"/>
    </row>
    <row r="1149" spans="1:11" ht="10">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08984375" defaultRowHeight="13"/>
  <cols>
    <col min="1" max="9" width="12.453125" style="4" customWidth="1"/>
    <col min="10" max="11" width="14" style="2" customWidth="1"/>
    <col min="12" max="13" width="24.36328125" style="1" customWidth="1"/>
    <col min="14" max="14" width="49.6328125" style="1" customWidth="1"/>
    <col min="15" max="15" width="22.08984375" style="4" customWidth="1"/>
    <col min="16" max="16" width="33.453125" style="6" customWidth="1"/>
    <col min="17" max="17" width="63.6328125" style="4" customWidth="1"/>
    <col min="18" max="18" width="55.6328125" style="1" customWidth="1"/>
    <col min="19" max="19" width="17.453125" style="4" customWidth="1"/>
    <col min="20" max="22" width="17.453125" style="1" customWidth="1"/>
    <col min="23" max="24" width="17.453125" style="4" customWidth="1"/>
    <col min="25" max="25" width="17.453125" style="1" customWidth="1"/>
    <col min="26" max="16384" width="9.08984375" style="1"/>
  </cols>
  <sheetData>
    <row r="2" spans="1:25">
      <c r="A2" s="51" t="s">
        <v>205</v>
      </c>
      <c r="B2" s="51"/>
      <c r="C2" s="51"/>
      <c r="D2" s="51"/>
      <c r="E2" s="51"/>
      <c r="F2" s="51"/>
      <c r="G2" s="51"/>
      <c r="H2" s="51"/>
      <c r="I2" s="51"/>
    </row>
    <row r="3" spans="1:25" ht="39">
      <c r="A3" s="5" t="s">
        <v>206</v>
      </c>
      <c r="B3" s="5" t="s">
        <v>207</v>
      </c>
      <c r="C3" s="5" t="s">
        <v>208</v>
      </c>
      <c r="D3" s="5" t="s">
        <v>209</v>
      </c>
      <c r="E3" s="5" t="s">
        <v>210</v>
      </c>
      <c r="F3" s="5" t="s">
        <v>211</v>
      </c>
      <c r="G3" s="5" t="s">
        <v>212</v>
      </c>
      <c r="H3" s="5" t="s">
        <v>213</v>
      </c>
      <c r="I3" s="5" t="s">
        <v>214</v>
      </c>
      <c r="J3" s="3" t="s">
        <v>215</v>
      </c>
      <c r="K3" s="3" t="s">
        <v>216</v>
      </c>
      <c r="L3" s="3" t="s">
        <v>159</v>
      </c>
      <c r="M3" s="3" t="s">
        <v>81</v>
      </c>
      <c r="N3" s="3" t="s">
        <v>161</v>
      </c>
      <c r="O3" s="5" t="s">
        <v>79</v>
      </c>
      <c r="P3" s="5" t="s">
        <v>217</v>
      </c>
      <c r="Q3" s="5" t="s">
        <v>218</v>
      </c>
      <c r="R3" s="3" t="s">
        <v>219</v>
      </c>
      <c r="S3" s="5" t="s">
        <v>85</v>
      </c>
      <c r="T3" s="3" t="s">
        <v>86</v>
      </c>
      <c r="U3" s="3" t="s">
        <v>87</v>
      </c>
      <c r="V3" s="3" t="s">
        <v>220</v>
      </c>
      <c r="W3" s="5" t="s">
        <v>221</v>
      </c>
      <c r="X3" s="5" t="s">
        <v>222</v>
      </c>
      <c r="Y3" s="5" t="s">
        <v>90</v>
      </c>
    </row>
    <row r="4" spans="1:25" s="4" customFormat="1" ht="117">
      <c r="A4" s="4" t="str">
        <f>Background!B4</f>
        <v>Renewable</v>
      </c>
      <c r="B4" s="4" t="s">
        <v>49</v>
      </c>
      <c r="D4" s="4" t="s">
        <v>191</v>
      </c>
      <c r="E4" s="4" t="s">
        <v>223</v>
      </c>
      <c r="G4" s="4" t="s">
        <v>224</v>
      </c>
      <c r="J4" s="4" t="s">
        <v>225</v>
      </c>
      <c r="L4" s="4" t="str">
        <f>Background!L18</f>
        <v>Energy generation, efficiency &amp; access</v>
      </c>
      <c r="M4" s="4" t="s">
        <v>62</v>
      </c>
      <c r="N4" s="4" t="s">
        <v>226</v>
      </c>
      <c r="O4" s="4" t="s">
        <v>227</v>
      </c>
      <c r="P4" s="4" t="s">
        <v>228</v>
      </c>
      <c r="Q4" s="4" t="s">
        <v>229</v>
      </c>
      <c r="R4" s="4" t="s">
        <v>230</v>
      </c>
      <c r="S4" s="4" t="s">
        <v>231</v>
      </c>
      <c r="T4" s="4" t="s">
        <v>232</v>
      </c>
      <c r="U4" s="4" t="s">
        <v>233</v>
      </c>
      <c r="V4" s="4" t="s">
        <v>234</v>
      </c>
      <c r="W4" s="12" t="s">
        <v>235</v>
      </c>
      <c r="X4" s="35" t="s">
        <v>236</v>
      </c>
      <c r="Y4" s="4" t="s">
        <v>236</v>
      </c>
    </row>
    <row r="5" spans="1:25" s="4" customFormat="1" ht="78">
      <c r="A5" s="4" t="s">
        <v>237</v>
      </c>
      <c r="B5" s="4" t="s">
        <v>49</v>
      </c>
      <c r="D5" s="4" t="s">
        <v>191</v>
      </c>
      <c r="E5" s="4" t="s">
        <v>223</v>
      </c>
      <c r="G5" s="4" t="s">
        <v>224</v>
      </c>
      <c r="J5" s="4" t="s">
        <v>238</v>
      </c>
      <c r="L5" s="4" t="s">
        <v>151</v>
      </c>
      <c r="M5" s="4" t="s">
        <v>62</v>
      </c>
      <c r="N5" s="4" t="s">
        <v>226</v>
      </c>
      <c r="O5" s="4" t="s">
        <v>227</v>
      </c>
      <c r="P5" s="4" t="s">
        <v>239</v>
      </c>
      <c r="Q5" s="4" t="s">
        <v>240</v>
      </c>
      <c r="R5" s="143" t="s">
        <v>241</v>
      </c>
      <c r="S5" s="4" t="s">
        <v>242</v>
      </c>
      <c r="T5" s="4" t="s">
        <v>243</v>
      </c>
      <c r="W5" s="12"/>
      <c r="X5" s="35" t="s">
        <v>236</v>
      </c>
      <c r="Y5" s="4" t="s">
        <v>236</v>
      </c>
    </row>
    <row r="6" spans="1:25" ht="104">
      <c r="A6" s="4" t="str">
        <f>Background!B4</f>
        <v>Renewable</v>
      </c>
      <c r="B6" s="4" t="s">
        <v>49</v>
      </c>
      <c r="D6" s="4" t="s">
        <v>191</v>
      </c>
      <c r="E6" s="4" t="s">
        <v>223</v>
      </c>
      <c r="J6" s="4" t="s">
        <v>244</v>
      </c>
      <c r="K6" s="4"/>
      <c r="L6" s="4" t="s">
        <v>151</v>
      </c>
      <c r="M6" s="4" t="s">
        <v>62</v>
      </c>
      <c r="N6" s="4" t="s">
        <v>226</v>
      </c>
      <c r="O6" s="4" t="s">
        <v>245</v>
      </c>
      <c r="P6" s="4" t="s">
        <v>246</v>
      </c>
      <c r="Q6" s="4" t="s">
        <v>247</v>
      </c>
      <c r="R6" s="141" t="s">
        <v>248</v>
      </c>
      <c r="S6" s="4" t="s">
        <v>231</v>
      </c>
      <c r="T6" s="1" t="s">
        <v>232</v>
      </c>
      <c r="U6" s="4" t="s">
        <v>249</v>
      </c>
      <c r="V6" s="1" t="s">
        <v>234</v>
      </c>
      <c r="W6" s="12" t="s">
        <v>250</v>
      </c>
      <c r="X6" s="35" t="s">
        <v>236</v>
      </c>
      <c r="Y6" s="1" t="s">
        <v>236</v>
      </c>
    </row>
    <row r="7" spans="1:25" ht="273">
      <c r="A7" s="4" t="s">
        <v>237</v>
      </c>
      <c r="B7" s="4" t="s">
        <v>49</v>
      </c>
      <c r="C7" s="4" t="s">
        <v>189</v>
      </c>
      <c r="D7" s="4" t="s">
        <v>191</v>
      </c>
      <c r="J7" s="4" t="s">
        <v>251</v>
      </c>
      <c r="K7" s="4"/>
      <c r="L7" s="4" t="s">
        <v>151</v>
      </c>
      <c r="M7" s="4" t="s">
        <v>62</v>
      </c>
      <c r="N7" s="4" t="s">
        <v>252</v>
      </c>
      <c r="O7" s="4" t="s">
        <v>253</v>
      </c>
      <c r="P7" s="4" t="s">
        <v>71</v>
      </c>
      <c r="Q7" s="4" t="s">
        <v>254</v>
      </c>
      <c r="R7" s="141" t="s">
        <v>255</v>
      </c>
      <c r="S7" s="141" t="s">
        <v>256</v>
      </c>
      <c r="T7" s="1" t="s">
        <v>232</v>
      </c>
      <c r="U7" s="4" t="s">
        <v>257</v>
      </c>
      <c r="V7" s="1" t="s">
        <v>258</v>
      </c>
      <c r="W7" s="12" t="s">
        <v>259</v>
      </c>
      <c r="X7" s="35" t="s">
        <v>236</v>
      </c>
      <c r="Y7" s="1" t="s">
        <v>236</v>
      </c>
    </row>
    <row r="8" spans="1:25" ht="286">
      <c r="A8" s="4" t="s">
        <v>237</v>
      </c>
      <c r="B8" s="4" t="s">
        <v>49</v>
      </c>
      <c r="C8" s="4" t="s">
        <v>189</v>
      </c>
      <c r="D8" s="4" t="s">
        <v>191</v>
      </c>
      <c r="J8" s="4" t="s">
        <v>251</v>
      </c>
      <c r="K8" s="4"/>
      <c r="L8" s="4" t="s">
        <v>151</v>
      </c>
      <c r="M8" s="4" t="s">
        <v>62</v>
      </c>
      <c r="N8" s="4" t="s">
        <v>252</v>
      </c>
      <c r="O8" s="4" t="s">
        <v>253</v>
      </c>
      <c r="P8" s="4" t="s">
        <v>260</v>
      </c>
      <c r="Q8" s="4" t="s">
        <v>261</v>
      </c>
      <c r="R8" s="4" t="s">
        <v>262</v>
      </c>
      <c r="S8" s="4" t="s">
        <v>263</v>
      </c>
      <c r="T8" s="1" t="s">
        <v>232</v>
      </c>
      <c r="U8" s="4" t="s">
        <v>264</v>
      </c>
      <c r="V8" s="1" t="s">
        <v>234</v>
      </c>
      <c r="W8" s="4" t="s">
        <v>259</v>
      </c>
      <c r="X8" s="35" t="s">
        <v>236</v>
      </c>
      <c r="Y8" s="1" t="s">
        <v>236</v>
      </c>
    </row>
    <row r="9" spans="1:25" ht="169">
      <c r="A9" s="4" t="s">
        <v>237</v>
      </c>
      <c r="B9" s="4" t="s">
        <v>49</v>
      </c>
      <c r="C9" s="4" t="s">
        <v>189</v>
      </c>
      <c r="D9" s="4" t="s">
        <v>191</v>
      </c>
      <c r="E9" s="4" t="s">
        <v>223</v>
      </c>
      <c r="F9" s="154" t="s">
        <v>202</v>
      </c>
      <c r="G9" s="4" t="s">
        <v>224</v>
      </c>
      <c r="J9" s="4" t="s">
        <v>265</v>
      </c>
      <c r="K9" s="4"/>
      <c r="L9" s="4" t="s">
        <v>140</v>
      </c>
      <c r="M9" s="4" t="s">
        <v>57</v>
      </c>
      <c r="N9" s="4" t="s">
        <v>266</v>
      </c>
      <c r="O9" s="4" t="s">
        <v>267</v>
      </c>
      <c r="P9" s="4" t="s">
        <v>66</v>
      </c>
      <c r="Q9" s="4" t="s">
        <v>268</v>
      </c>
      <c r="R9" s="4" t="s">
        <v>269</v>
      </c>
      <c r="S9" s="4" t="s">
        <v>270</v>
      </c>
      <c r="T9" s="1" t="s">
        <v>232</v>
      </c>
      <c r="U9" s="4" t="s">
        <v>271</v>
      </c>
      <c r="V9" s="1" t="s">
        <v>110</v>
      </c>
      <c r="W9" s="12" t="s">
        <v>272</v>
      </c>
      <c r="X9" s="35" t="s">
        <v>236</v>
      </c>
      <c r="Y9" s="4" t="s">
        <v>273</v>
      </c>
    </row>
    <row r="10" spans="1:25" ht="219.75" customHeight="1">
      <c r="B10" s="4" t="s">
        <v>49</v>
      </c>
      <c r="J10" s="4" t="s">
        <v>274</v>
      </c>
      <c r="K10" s="4"/>
      <c r="L10" s="4" t="s">
        <v>140</v>
      </c>
      <c r="M10" s="4" t="s">
        <v>57</v>
      </c>
      <c r="N10" s="4" t="s">
        <v>266</v>
      </c>
      <c r="O10" s="4" t="s">
        <v>275</v>
      </c>
      <c r="P10" s="4" t="s">
        <v>276</v>
      </c>
      <c r="Q10" s="4" t="s">
        <v>277</v>
      </c>
      <c r="R10" s="4" t="s">
        <v>278</v>
      </c>
      <c r="S10" s="4" t="s">
        <v>279</v>
      </c>
      <c r="T10" s="1" t="s">
        <v>232</v>
      </c>
      <c r="U10" s="4" t="s">
        <v>271</v>
      </c>
      <c r="V10" s="1" t="s">
        <v>110</v>
      </c>
      <c r="W10" s="16" t="s">
        <v>280</v>
      </c>
      <c r="X10" s="4" t="s">
        <v>236</v>
      </c>
      <c r="Y10" s="12" t="s">
        <v>281</v>
      </c>
    </row>
    <row r="11" spans="1:25" ht="156">
      <c r="B11" s="4" t="s">
        <v>49</v>
      </c>
      <c r="J11" s="4" t="s">
        <v>282</v>
      </c>
      <c r="K11" s="4"/>
      <c r="L11" s="4" t="s">
        <v>142</v>
      </c>
      <c r="M11" s="4" t="s">
        <v>59</v>
      </c>
      <c r="N11" s="4" t="s">
        <v>283</v>
      </c>
      <c r="O11" s="4" t="s">
        <v>284</v>
      </c>
      <c r="P11" s="141" t="s">
        <v>68</v>
      </c>
      <c r="Q11" s="4" t="s">
        <v>285</v>
      </c>
      <c r="R11" s="4" t="s">
        <v>286</v>
      </c>
      <c r="S11" s="4" t="s">
        <v>287</v>
      </c>
      <c r="T11" s="1" t="s">
        <v>232</v>
      </c>
      <c r="U11" s="4" t="s">
        <v>288</v>
      </c>
      <c r="V11" s="1" t="s">
        <v>110</v>
      </c>
      <c r="X11" s="4" t="s">
        <v>236</v>
      </c>
      <c r="Y11" s="13" t="s">
        <v>289</v>
      </c>
    </row>
    <row r="12" spans="1:25" ht="319">
      <c r="A12" s="4" t="s">
        <v>237</v>
      </c>
      <c r="B12" s="4" t="s">
        <v>49</v>
      </c>
      <c r="C12" s="4" t="s">
        <v>189</v>
      </c>
      <c r="D12" s="4" t="s">
        <v>191</v>
      </c>
      <c r="J12" s="4" t="s">
        <v>290</v>
      </c>
      <c r="K12" s="4"/>
      <c r="L12" s="4" t="s">
        <v>146</v>
      </c>
      <c r="M12" s="4" t="s">
        <v>64</v>
      </c>
      <c r="N12" s="4" t="s">
        <v>291</v>
      </c>
      <c r="O12" s="4" t="s">
        <v>292</v>
      </c>
      <c r="P12" s="4" t="s">
        <v>73</v>
      </c>
      <c r="Q12" s="4" t="s">
        <v>293</v>
      </c>
      <c r="R12" s="4" t="s">
        <v>294</v>
      </c>
      <c r="S12" s="4" t="s">
        <v>295</v>
      </c>
      <c r="T12" s="1" t="s">
        <v>232</v>
      </c>
      <c r="U12" s="4" t="s">
        <v>257</v>
      </c>
      <c r="V12" s="1" t="s">
        <v>110</v>
      </c>
      <c r="W12" s="13" t="s">
        <v>296</v>
      </c>
      <c r="X12" s="4" t="s">
        <v>236</v>
      </c>
    </row>
    <row r="13" spans="1:25" ht="52">
      <c r="B13" s="4" t="s">
        <v>49</v>
      </c>
      <c r="C13" s="4" t="s">
        <v>189</v>
      </c>
      <c r="J13" s="4" t="s">
        <v>297</v>
      </c>
      <c r="K13" s="4"/>
      <c r="L13" s="4" t="s">
        <v>146</v>
      </c>
      <c r="M13" s="4" t="s">
        <v>64</v>
      </c>
      <c r="N13" s="4" t="s">
        <v>298</v>
      </c>
      <c r="O13" s="4" t="s">
        <v>292</v>
      </c>
      <c r="P13" s="4" t="s">
        <v>299</v>
      </c>
      <c r="Q13" s="4" t="s">
        <v>300</v>
      </c>
      <c r="R13" s="1" t="s">
        <v>301</v>
      </c>
      <c r="S13" s="4" t="s">
        <v>302</v>
      </c>
      <c r="T13" s="1" t="s">
        <v>232</v>
      </c>
      <c r="U13" s="1" t="s">
        <v>301</v>
      </c>
      <c r="V13" s="1" t="s">
        <v>110</v>
      </c>
      <c r="W13" s="4" t="s">
        <v>259</v>
      </c>
      <c r="X13" s="4" t="s">
        <v>236</v>
      </c>
    </row>
    <row r="14" spans="1:25" ht="78">
      <c r="B14" s="4" t="s">
        <v>49</v>
      </c>
      <c r="J14" s="4" t="s">
        <v>303</v>
      </c>
      <c r="K14" s="4"/>
      <c r="L14" s="4" t="s">
        <v>147</v>
      </c>
      <c r="M14" s="4" t="s">
        <v>175</v>
      </c>
      <c r="N14" s="4" t="s">
        <v>283</v>
      </c>
      <c r="O14" s="4" t="s">
        <v>304</v>
      </c>
      <c r="P14" s="4" t="s">
        <v>305</v>
      </c>
      <c r="Q14" s="4" t="s">
        <v>306</v>
      </c>
      <c r="R14" s="4" t="s">
        <v>307</v>
      </c>
      <c r="S14" s="4" t="s">
        <v>308</v>
      </c>
      <c r="T14" s="1" t="s">
        <v>232</v>
      </c>
      <c r="U14" s="1" t="s">
        <v>309</v>
      </c>
      <c r="V14" s="1" t="s">
        <v>310</v>
      </c>
      <c r="W14" s="4" t="s">
        <v>259</v>
      </c>
      <c r="X14" s="4" t="s">
        <v>236</v>
      </c>
    </row>
    <row r="15" spans="1:25" ht="130">
      <c r="B15" s="4" t="s">
        <v>49</v>
      </c>
      <c r="J15" s="4" t="s">
        <v>311</v>
      </c>
      <c r="K15" s="4"/>
      <c r="L15" s="4" t="s">
        <v>147</v>
      </c>
      <c r="M15" s="4" t="s">
        <v>59</v>
      </c>
      <c r="N15" s="4" t="s">
        <v>283</v>
      </c>
      <c r="O15" s="4" t="s">
        <v>312</v>
      </c>
      <c r="P15" s="4" t="s">
        <v>313</v>
      </c>
      <c r="Q15" s="4" t="s">
        <v>314</v>
      </c>
      <c r="R15" s="4" t="s">
        <v>315</v>
      </c>
      <c r="S15" s="141" t="s">
        <v>316</v>
      </c>
      <c r="T15" s="1" t="s">
        <v>232</v>
      </c>
      <c r="U15" s="4" t="s">
        <v>317</v>
      </c>
      <c r="V15" s="1" t="s">
        <v>110</v>
      </c>
      <c r="W15" s="4" t="s">
        <v>259</v>
      </c>
      <c r="X15" s="4" t="s">
        <v>236</v>
      </c>
    </row>
    <row r="16" spans="1:25" ht="286">
      <c r="A16" s="4" t="s">
        <v>237</v>
      </c>
      <c r="B16" s="4" t="s">
        <v>49</v>
      </c>
      <c r="C16" s="4" t="s">
        <v>189</v>
      </c>
      <c r="D16" s="4" t="s">
        <v>191</v>
      </c>
      <c r="E16" s="4" t="s">
        <v>223</v>
      </c>
      <c r="F16" s="4" t="s">
        <v>202</v>
      </c>
      <c r="G16" s="4" t="s">
        <v>224</v>
      </c>
      <c r="J16" s="4" t="s">
        <v>318</v>
      </c>
      <c r="K16" s="4"/>
      <c r="L16" s="4" t="s">
        <v>148</v>
      </c>
      <c r="M16" s="4" t="s">
        <v>63</v>
      </c>
      <c r="N16" s="4" t="s">
        <v>319</v>
      </c>
      <c r="O16" s="4" t="s">
        <v>320</v>
      </c>
      <c r="P16" s="4" t="s">
        <v>72</v>
      </c>
      <c r="Q16" s="4" t="s">
        <v>321</v>
      </c>
      <c r="R16" s="4" t="s">
        <v>322</v>
      </c>
      <c r="S16" s="4" t="s">
        <v>323</v>
      </c>
      <c r="T16" s="1" t="s">
        <v>232</v>
      </c>
      <c r="U16" s="4" t="s">
        <v>324</v>
      </c>
      <c r="V16" s="1" t="s">
        <v>110</v>
      </c>
      <c r="W16" s="4" t="s">
        <v>259</v>
      </c>
      <c r="X16" s="4" t="s">
        <v>236</v>
      </c>
      <c r="Y16" s="1" t="s">
        <v>325</v>
      </c>
    </row>
    <row r="17" spans="1:26" ht="247">
      <c r="A17" s="4" t="s">
        <v>237</v>
      </c>
      <c r="B17" s="4" t="s">
        <v>49</v>
      </c>
      <c r="C17" s="4" t="s">
        <v>189</v>
      </c>
      <c r="D17" s="4" t="s">
        <v>191</v>
      </c>
      <c r="E17" s="4" t="s">
        <v>223</v>
      </c>
      <c r="F17" s="4" t="s">
        <v>202</v>
      </c>
      <c r="G17" s="4" t="s">
        <v>224</v>
      </c>
      <c r="J17" s="4" t="s">
        <v>326</v>
      </c>
      <c r="K17" s="4"/>
      <c r="L17" s="4" t="s">
        <v>148</v>
      </c>
      <c r="M17" s="4" t="s">
        <v>63</v>
      </c>
      <c r="N17" s="4" t="s">
        <v>319</v>
      </c>
      <c r="O17" s="4" t="s">
        <v>327</v>
      </c>
      <c r="P17" s="4" t="s">
        <v>328</v>
      </c>
      <c r="Q17" s="4" t="s">
        <v>329</v>
      </c>
      <c r="R17" s="4" t="s">
        <v>330</v>
      </c>
      <c r="S17" s="4" t="s">
        <v>323</v>
      </c>
      <c r="T17" s="1" t="s">
        <v>232</v>
      </c>
      <c r="U17" s="4" t="s">
        <v>331</v>
      </c>
      <c r="V17" s="1" t="s">
        <v>110</v>
      </c>
      <c r="W17" s="4" t="s">
        <v>259</v>
      </c>
      <c r="X17" s="4" t="s">
        <v>236</v>
      </c>
      <c r="Y17" s="15" t="s">
        <v>332</v>
      </c>
    </row>
    <row r="18" spans="1:26" ht="91">
      <c r="A18" s="4" t="s">
        <v>237</v>
      </c>
      <c r="B18" s="4" t="s">
        <v>49</v>
      </c>
      <c r="C18" s="4" t="s">
        <v>189</v>
      </c>
      <c r="D18" s="4" t="s">
        <v>191</v>
      </c>
      <c r="E18" s="4" t="s">
        <v>223</v>
      </c>
      <c r="F18" s="4" t="s">
        <v>202</v>
      </c>
      <c r="G18" s="4" t="s">
        <v>224</v>
      </c>
      <c r="J18" s="4" t="s">
        <v>333</v>
      </c>
      <c r="K18" s="4"/>
      <c r="L18" s="4" t="s">
        <v>148</v>
      </c>
      <c r="M18" s="4" t="s">
        <v>63</v>
      </c>
      <c r="N18" s="4" t="s">
        <v>319</v>
      </c>
      <c r="O18" s="4" t="s">
        <v>327</v>
      </c>
      <c r="P18" s="4" t="s">
        <v>334</v>
      </c>
      <c r="Q18" s="4" t="s">
        <v>335</v>
      </c>
      <c r="R18" s="4" t="s">
        <v>336</v>
      </c>
      <c r="S18" s="4" t="s">
        <v>337</v>
      </c>
      <c r="T18" s="1" t="s">
        <v>232</v>
      </c>
      <c r="U18" s="4" t="s">
        <v>338</v>
      </c>
      <c r="V18" s="1" t="s">
        <v>110</v>
      </c>
      <c r="W18" s="4" t="s">
        <v>339</v>
      </c>
      <c r="X18" s="4" t="s">
        <v>236</v>
      </c>
      <c r="Y18" s="13" t="s">
        <v>339</v>
      </c>
    </row>
    <row r="19" spans="1:26" ht="377">
      <c r="B19" s="4" t="s">
        <v>49</v>
      </c>
      <c r="D19" s="4" t="s">
        <v>191</v>
      </c>
      <c r="F19" s="4" t="s">
        <v>202</v>
      </c>
      <c r="J19" s="4" t="s">
        <v>340</v>
      </c>
      <c r="K19" s="4"/>
      <c r="L19" s="4" t="s">
        <v>149</v>
      </c>
      <c r="M19" s="4" t="s">
        <v>58</v>
      </c>
      <c r="N19" s="4" t="s">
        <v>341</v>
      </c>
      <c r="O19" s="4" t="s">
        <v>342</v>
      </c>
      <c r="P19" s="4" t="s">
        <v>343</v>
      </c>
      <c r="Q19" s="4" t="s">
        <v>344</v>
      </c>
      <c r="R19" s="4" t="s">
        <v>345</v>
      </c>
      <c r="S19" s="4" t="s">
        <v>346</v>
      </c>
      <c r="T19" s="1" t="s">
        <v>232</v>
      </c>
      <c r="U19" s="4" t="s">
        <v>347</v>
      </c>
      <c r="V19" s="1" t="s">
        <v>110</v>
      </c>
      <c r="X19" s="4" t="s">
        <v>236</v>
      </c>
    </row>
    <row r="20" spans="1:26" ht="409.5">
      <c r="A20" s="4" t="s">
        <v>237</v>
      </c>
      <c r="B20" s="4" t="s">
        <v>49</v>
      </c>
      <c r="C20" s="4" t="s">
        <v>189</v>
      </c>
      <c r="D20" s="4" t="s">
        <v>191</v>
      </c>
      <c r="J20" s="4" t="s">
        <v>348</v>
      </c>
      <c r="K20" s="4"/>
      <c r="L20" s="4" t="s">
        <v>150</v>
      </c>
      <c r="M20" s="4" t="s">
        <v>61</v>
      </c>
      <c r="N20" s="4" t="s">
        <v>349</v>
      </c>
      <c r="O20" s="4" t="s">
        <v>350</v>
      </c>
      <c r="P20" s="4" t="s">
        <v>351</v>
      </c>
      <c r="Q20" s="4" t="s">
        <v>352</v>
      </c>
      <c r="R20" s="4" t="s">
        <v>353</v>
      </c>
      <c r="S20" s="4" t="s">
        <v>354</v>
      </c>
      <c r="T20" s="1" t="s">
        <v>232</v>
      </c>
      <c r="U20" s="4" t="s">
        <v>355</v>
      </c>
      <c r="V20" s="1" t="s">
        <v>110</v>
      </c>
      <c r="W20" s="4" t="s">
        <v>356</v>
      </c>
      <c r="X20" s="4" t="s">
        <v>357</v>
      </c>
      <c r="Y20" s="50" t="s">
        <v>358</v>
      </c>
    </row>
    <row r="21" spans="1:26" ht="182">
      <c r="A21" s="4" t="s">
        <v>237</v>
      </c>
      <c r="B21" s="4" t="s">
        <v>49</v>
      </c>
      <c r="J21" s="4" t="s">
        <v>359</v>
      </c>
      <c r="K21" s="4"/>
      <c r="L21" s="4" t="s">
        <v>151</v>
      </c>
      <c r="M21" s="4" t="s">
        <v>62</v>
      </c>
      <c r="N21" s="4" t="s">
        <v>360</v>
      </c>
      <c r="O21" s="4" t="s">
        <v>361</v>
      </c>
      <c r="P21" s="4" t="s">
        <v>362</v>
      </c>
      <c r="Q21" s="4" t="s">
        <v>363</v>
      </c>
      <c r="R21" s="4" t="s">
        <v>364</v>
      </c>
      <c r="S21" s="4" t="s">
        <v>365</v>
      </c>
      <c r="T21" s="1" t="s">
        <v>243</v>
      </c>
      <c r="U21" s="1" t="s">
        <v>366</v>
      </c>
      <c r="W21" s="4" t="s">
        <v>259</v>
      </c>
      <c r="X21" s="4" t="s">
        <v>236</v>
      </c>
      <c r="Y21" s="1" t="s">
        <v>259</v>
      </c>
      <c r="Z21" s="1" t="s">
        <v>259</v>
      </c>
    </row>
    <row r="22" spans="1:26" ht="221">
      <c r="A22" s="4" t="s">
        <v>237</v>
      </c>
      <c r="B22" s="4" t="s">
        <v>49</v>
      </c>
      <c r="C22" s="4" t="s">
        <v>189</v>
      </c>
      <c r="D22" s="4" t="s">
        <v>191</v>
      </c>
      <c r="E22" s="4" t="s">
        <v>223</v>
      </c>
      <c r="F22" s="4" t="s">
        <v>202</v>
      </c>
      <c r="J22" s="4" t="s">
        <v>367</v>
      </c>
      <c r="K22" s="4"/>
      <c r="L22" s="4" t="s">
        <v>150</v>
      </c>
      <c r="M22" s="4" t="s">
        <v>61</v>
      </c>
      <c r="N22" s="4" t="s">
        <v>368</v>
      </c>
      <c r="O22" s="4" t="s">
        <v>350</v>
      </c>
      <c r="P22" s="4" t="s">
        <v>369</v>
      </c>
      <c r="Q22" s="4" t="s">
        <v>370</v>
      </c>
      <c r="R22" s="4" t="s">
        <v>371</v>
      </c>
      <c r="S22" s="4" t="s">
        <v>372</v>
      </c>
      <c r="T22" s="1" t="s">
        <v>232</v>
      </c>
      <c r="U22" s="1" t="s">
        <v>271</v>
      </c>
      <c r="V22" s="1" t="s">
        <v>110</v>
      </c>
      <c r="W22" s="4" t="s">
        <v>236</v>
      </c>
      <c r="X22" s="4" t="s">
        <v>236</v>
      </c>
      <c r="Y22" s="4" t="s">
        <v>373</v>
      </c>
    </row>
    <row r="23" spans="1:26" ht="221">
      <c r="A23" s="4" t="s">
        <v>237</v>
      </c>
      <c r="B23" s="4" t="s">
        <v>49</v>
      </c>
      <c r="C23" s="4" t="s">
        <v>189</v>
      </c>
      <c r="D23" s="4" t="s">
        <v>191</v>
      </c>
      <c r="E23" s="4" t="s">
        <v>223</v>
      </c>
      <c r="F23" s="4" t="s">
        <v>202</v>
      </c>
      <c r="G23" s="4" t="s">
        <v>224</v>
      </c>
      <c r="J23" s="4" t="s">
        <v>374</v>
      </c>
      <c r="K23" s="4"/>
      <c r="L23" s="4" t="s">
        <v>150</v>
      </c>
      <c r="M23" s="4" t="s">
        <v>61</v>
      </c>
      <c r="N23" s="4" t="s">
        <v>375</v>
      </c>
      <c r="O23" s="4" t="s">
        <v>350</v>
      </c>
      <c r="P23" s="4" t="s">
        <v>376</v>
      </c>
      <c r="Q23" s="4" t="s">
        <v>377</v>
      </c>
      <c r="R23" s="4" t="s">
        <v>378</v>
      </c>
      <c r="S23" s="4" t="s">
        <v>323</v>
      </c>
      <c r="T23" s="1" t="s">
        <v>232</v>
      </c>
      <c r="U23" s="4" t="s">
        <v>379</v>
      </c>
      <c r="V23" s="1" t="s">
        <v>110</v>
      </c>
      <c r="W23" s="4" t="s">
        <v>236</v>
      </c>
      <c r="X23" s="4" t="s">
        <v>236</v>
      </c>
      <c r="Y23" s="4" t="s">
        <v>380</v>
      </c>
    </row>
    <row r="24" spans="1:26" ht="224">
      <c r="A24" s="4" t="s">
        <v>237</v>
      </c>
      <c r="B24" s="4" t="s">
        <v>49</v>
      </c>
      <c r="C24" s="4" t="s">
        <v>189</v>
      </c>
      <c r="D24" s="4" t="s">
        <v>191</v>
      </c>
      <c r="E24" s="4" t="s">
        <v>223</v>
      </c>
      <c r="F24" s="4" t="s">
        <v>202</v>
      </c>
      <c r="G24" s="4" t="s">
        <v>224</v>
      </c>
      <c r="J24" s="4" t="s">
        <v>381</v>
      </c>
      <c r="K24" s="4"/>
      <c r="L24" s="4" t="s">
        <v>156</v>
      </c>
      <c r="M24" s="4" t="s">
        <v>60</v>
      </c>
      <c r="N24" s="4" t="s">
        <v>382</v>
      </c>
      <c r="O24" s="4" t="s">
        <v>383</v>
      </c>
      <c r="P24" s="141" t="s">
        <v>69</v>
      </c>
      <c r="Q24" s="4" t="s">
        <v>384</v>
      </c>
      <c r="R24" s="4" t="s">
        <v>385</v>
      </c>
      <c r="S24" s="4" t="s">
        <v>323</v>
      </c>
      <c r="T24" s="1" t="s">
        <v>232</v>
      </c>
      <c r="U24" s="4" t="s">
        <v>386</v>
      </c>
      <c r="V24" s="1" t="s">
        <v>110</v>
      </c>
      <c r="W24" s="4" t="s">
        <v>259</v>
      </c>
      <c r="X24" s="4" t="s">
        <v>236</v>
      </c>
      <c r="Y24" s="4" t="s">
        <v>387</v>
      </c>
    </row>
    <row r="25" spans="1:26" ht="182">
      <c r="C25" s="4" t="s">
        <v>189</v>
      </c>
      <c r="J25" s="4" t="s">
        <v>388</v>
      </c>
      <c r="K25" s="4"/>
      <c r="L25" s="4" t="s">
        <v>146</v>
      </c>
      <c r="M25" s="4" t="s">
        <v>64</v>
      </c>
      <c r="N25" s="4" t="s">
        <v>298</v>
      </c>
      <c r="O25" s="4" t="s">
        <v>389</v>
      </c>
      <c r="P25" s="4" t="s">
        <v>390</v>
      </c>
      <c r="Q25" s="4" t="s">
        <v>391</v>
      </c>
      <c r="R25" s="4" t="s">
        <v>392</v>
      </c>
      <c r="S25" s="4" t="s">
        <v>393</v>
      </c>
      <c r="T25" s="1" t="s">
        <v>394</v>
      </c>
      <c r="U25" s="1" t="s">
        <v>395</v>
      </c>
      <c r="V25" s="1" t="s">
        <v>110</v>
      </c>
      <c r="W25" s="4" t="s">
        <v>396</v>
      </c>
      <c r="X25" s="4" t="s">
        <v>236</v>
      </c>
      <c r="Y25" s="1" t="s">
        <v>236</v>
      </c>
    </row>
    <row r="26" spans="1:26" ht="182">
      <c r="C26" s="4" t="s">
        <v>189</v>
      </c>
      <c r="J26" s="4" t="s">
        <v>397</v>
      </c>
      <c r="K26" s="4"/>
      <c r="L26" s="4" t="s">
        <v>146</v>
      </c>
      <c r="M26" s="4" t="s">
        <v>64</v>
      </c>
      <c r="N26" s="4" t="s">
        <v>298</v>
      </c>
      <c r="O26" s="4" t="s">
        <v>398</v>
      </c>
      <c r="P26" s="4" t="s">
        <v>399</v>
      </c>
      <c r="Q26" s="4" t="s">
        <v>400</v>
      </c>
      <c r="S26" s="4" t="s">
        <v>302</v>
      </c>
      <c r="T26" s="1" t="s">
        <v>232</v>
      </c>
      <c r="U26" s="1" t="s">
        <v>401</v>
      </c>
      <c r="V26" s="1" t="s">
        <v>110</v>
      </c>
      <c r="W26" s="4" t="s">
        <v>396</v>
      </c>
      <c r="X26" s="4" t="s">
        <v>236</v>
      </c>
    </row>
    <row r="27" spans="1:26" ht="98">
      <c r="C27" s="4" t="s">
        <v>189</v>
      </c>
      <c r="J27" s="4" t="s">
        <v>402</v>
      </c>
      <c r="K27" s="4"/>
      <c r="L27" s="4" t="s">
        <v>146</v>
      </c>
      <c r="M27" s="4" t="s">
        <v>64</v>
      </c>
      <c r="N27" s="4" t="s">
        <v>403</v>
      </c>
      <c r="O27" s="4" t="s">
        <v>404</v>
      </c>
      <c r="P27" s="4" t="s">
        <v>405</v>
      </c>
      <c r="Q27" s="4" t="s">
        <v>406</v>
      </c>
      <c r="R27" s="4" t="s">
        <v>407</v>
      </c>
      <c r="S27" s="4" t="s">
        <v>408</v>
      </c>
      <c r="T27" s="1" t="s">
        <v>394</v>
      </c>
      <c r="U27" s="1" t="s">
        <v>401</v>
      </c>
      <c r="V27" s="1" t="s">
        <v>110</v>
      </c>
      <c r="W27" s="4" t="s">
        <v>259</v>
      </c>
      <c r="X27" s="4" t="s">
        <v>236</v>
      </c>
      <c r="Y27" s="13" t="s">
        <v>409</v>
      </c>
    </row>
    <row r="28" spans="1:26" ht="112">
      <c r="C28" s="4" t="s">
        <v>189</v>
      </c>
      <c r="J28" s="4" t="s">
        <v>410</v>
      </c>
      <c r="K28" s="4"/>
      <c r="L28" s="4" t="s">
        <v>146</v>
      </c>
      <c r="M28" s="4" t="s">
        <v>64</v>
      </c>
      <c r="N28" s="4" t="s">
        <v>411</v>
      </c>
      <c r="O28" s="4" t="s">
        <v>404</v>
      </c>
      <c r="P28" s="4" t="s">
        <v>412</v>
      </c>
      <c r="Q28" s="4" t="s">
        <v>413</v>
      </c>
      <c r="R28" s="4" t="s">
        <v>414</v>
      </c>
      <c r="S28" s="4" t="s">
        <v>415</v>
      </c>
      <c r="T28" s="1" t="s">
        <v>232</v>
      </c>
      <c r="U28" s="1" t="s">
        <v>401</v>
      </c>
      <c r="V28" s="1" t="s">
        <v>110</v>
      </c>
      <c r="W28" s="4" t="s">
        <v>259</v>
      </c>
      <c r="X28" s="4" t="s">
        <v>236</v>
      </c>
      <c r="Y28" s="4" t="s">
        <v>416</v>
      </c>
    </row>
    <row r="29" spans="1:26" ht="238">
      <c r="C29" s="4" t="s">
        <v>189</v>
      </c>
      <c r="J29" s="4" t="s">
        <v>417</v>
      </c>
      <c r="K29" s="4"/>
      <c r="L29" s="4" t="s">
        <v>146</v>
      </c>
      <c r="M29" s="4" t="s">
        <v>64</v>
      </c>
      <c r="N29" s="4" t="s">
        <v>403</v>
      </c>
      <c r="O29" s="4" t="s">
        <v>404</v>
      </c>
      <c r="P29" s="4" t="s">
        <v>418</v>
      </c>
      <c r="Q29" s="4" t="s">
        <v>419</v>
      </c>
      <c r="R29" s="4" t="s">
        <v>420</v>
      </c>
      <c r="S29" s="4" t="s">
        <v>421</v>
      </c>
      <c r="T29" s="1" t="s">
        <v>232</v>
      </c>
      <c r="U29" s="1" t="s">
        <v>271</v>
      </c>
      <c r="V29" s="1" t="s">
        <v>110</v>
      </c>
      <c r="W29" s="4" t="s">
        <v>259</v>
      </c>
      <c r="X29" s="4" t="s">
        <v>236</v>
      </c>
      <c r="Y29" s="13" t="s">
        <v>422</v>
      </c>
    </row>
    <row r="30" spans="1:26" ht="112">
      <c r="C30" s="4" t="s">
        <v>189</v>
      </c>
      <c r="J30" s="4" t="s">
        <v>423</v>
      </c>
      <c r="K30" s="4"/>
      <c r="L30" s="4" t="s">
        <v>146</v>
      </c>
      <c r="M30" s="4" t="s">
        <v>64</v>
      </c>
      <c r="N30" s="4" t="s">
        <v>411</v>
      </c>
      <c r="O30" s="4" t="s">
        <v>404</v>
      </c>
      <c r="P30" s="4" t="s">
        <v>424</v>
      </c>
      <c r="Q30" s="4" t="s">
        <v>425</v>
      </c>
      <c r="R30" s="4" t="s">
        <v>426</v>
      </c>
      <c r="S30" s="4" t="s">
        <v>96</v>
      </c>
      <c r="T30" s="1" t="s">
        <v>232</v>
      </c>
      <c r="V30" s="1" t="s">
        <v>110</v>
      </c>
      <c r="W30" s="4" t="s">
        <v>259</v>
      </c>
      <c r="X30" s="4" t="s">
        <v>236</v>
      </c>
      <c r="Y30" s="1" t="s">
        <v>259</v>
      </c>
    </row>
    <row r="31" spans="1:26" ht="140">
      <c r="C31" s="4" t="s">
        <v>189</v>
      </c>
      <c r="J31" s="4" t="s">
        <v>427</v>
      </c>
      <c r="K31" s="4"/>
      <c r="L31" s="4" t="s">
        <v>146</v>
      </c>
      <c r="M31" s="4" t="s">
        <v>64</v>
      </c>
      <c r="N31" s="4" t="s">
        <v>411</v>
      </c>
      <c r="O31" s="4" t="s">
        <v>404</v>
      </c>
      <c r="P31" s="4" t="s">
        <v>428</v>
      </c>
      <c r="Q31" s="4" t="s">
        <v>429</v>
      </c>
      <c r="R31" s="4" t="s">
        <v>426</v>
      </c>
      <c r="S31" s="1" t="s">
        <v>430</v>
      </c>
      <c r="T31" s="1" t="s">
        <v>232</v>
      </c>
      <c r="U31" s="4" t="s">
        <v>431</v>
      </c>
      <c r="V31" s="1" t="s">
        <v>110</v>
      </c>
      <c r="W31" s="4" t="s">
        <v>259</v>
      </c>
      <c r="X31" s="4" t="s">
        <v>236</v>
      </c>
      <c r="Y31" s="1" t="s">
        <v>259</v>
      </c>
    </row>
    <row r="32" spans="1:26" ht="126">
      <c r="C32" s="4" t="s">
        <v>189</v>
      </c>
      <c r="J32" s="4" t="s">
        <v>432</v>
      </c>
      <c r="K32" s="4"/>
      <c r="L32" s="4" t="s">
        <v>146</v>
      </c>
      <c r="M32" s="4" t="s">
        <v>64</v>
      </c>
      <c r="N32" s="4" t="s">
        <v>403</v>
      </c>
      <c r="O32" s="4" t="s">
        <v>433</v>
      </c>
      <c r="P32" s="4" t="s">
        <v>434</v>
      </c>
      <c r="Q32" s="4" t="s">
        <v>435</v>
      </c>
      <c r="R32" s="4" t="s">
        <v>436</v>
      </c>
      <c r="S32" s="4" t="s">
        <v>302</v>
      </c>
      <c r="T32" s="1" t="s">
        <v>394</v>
      </c>
      <c r="U32" s="4" t="s">
        <v>437</v>
      </c>
      <c r="V32" s="1" t="s">
        <v>110</v>
      </c>
      <c r="W32" s="4" t="s">
        <v>259</v>
      </c>
      <c r="X32" s="4" t="s">
        <v>259</v>
      </c>
      <c r="Y32" s="4" t="s">
        <v>438</v>
      </c>
    </row>
    <row r="33" spans="1:25" ht="84">
      <c r="F33" s="4" t="s">
        <v>202</v>
      </c>
      <c r="J33" s="4" t="s">
        <v>439</v>
      </c>
      <c r="K33" s="4"/>
      <c r="L33" s="4" t="s">
        <v>154</v>
      </c>
      <c r="M33" s="4" t="s">
        <v>440</v>
      </c>
      <c r="N33" s="4" t="s">
        <v>441</v>
      </c>
      <c r="O33" s="4" t="s">
        <v>442</v>
      </c>
      <c r="P33" s="4" t="s">
        <v>443</v>
      </c>
      <c r="Q33" s="4" t="s">
        <v>444</v>
      </c>
      <c r="R33" s="1" t="s">
        <v>301</v>
      </c>
      <c r="S33" s="4" t="s">
        <v>445</v>
      </c>
      <c r="T33" s="1" t="s">
        <v>232</v>
      </c>
      <c r="U33" s="4" t="s">
        <v>446</v>
      </c>
      <c r="V33" s="1" t="s">
        <v>110</v>
      </c>
      <c r="W33" s="4" t="s">
        <v>259</v>
      </c>
      <c r="X33" s="4" t="s">
        <v>259</v>
      </c>
      <c r="Y33" s="1" t="s">
        <v>259</v>
      </c>
    </row>
    <row r="34" spans="1:25" ht="266">
      <c r="B34" s="4" t="s">
        <v>49</v>
      </c>
      <c r="D34" s="4" t="s">
        <v>191</v>
      </c>
      <c r="F34" s="4" t="s">
        <v>202</v>
      </c>
      <c r="J34" s="4" t="s">
        <v>447</v>
      </c>
      <c r="K34" s="4"/>
      <c r="L34" s="4" t="s">
        <v>146</v>
      </c>
      <c r="M34" s="4" t="s">
        <v>440</v>
      </c>
      <c r="N34" s="4" t="s">
        <v>441</v>
      </c>
      <c r="O34" s="4" t="s">
        <v>442</v>
      </c>
      <c r="P34" s="4" t="s">
        <v>448</v>
      </c>
      <c r="Q34" s="4" t="s">
        <v>449</v>
      </c>
      <c r="R34" s="4" t="s">
        <v>450</v>
      </c>
      <c r="S34" s="4" t="s">
        <v>323</v>
      </c>
      <c r="T34" s="1" t="s">
        <v>232</v>
      </c>
      <c r="U34" s="1" t="s">
        <v>394</v>
      </c>
      <c r="V34" s="1" t="s">
        <v>110</v>
      </c>
      <c r="W34" s="16" t="s">
        <v>451</v>
      </c>
      <c r="Y34" s="1" t="s">
        <v>259</v>
      </c>
    </row>
    <row r="35" spans="1:25" ht="238">
      <c r="B35" s="4" t="s">
        <v>49</v>
      </c>
      <c r="D35" s="4" t="s">
        <v>191</v>
      </c>
      <c r="J35" s="4" t="s">
        <v>452</v>
      </c>
      <c r="K35" s="4"/>
      <c r="L35" s="4" t="s">
        <v>146</v>
      </c>
      <c r="M35" s="4" t="s">
        <v>440</v>
      </c>
      <c r="N35" s="4" t="s">
        <v>441</v>
      </c>
      <c r="O35" s="4" t="s">
        <v>442</v>
      </c>
      <c r="P35" s="4" t="s">
        <v>453</v>
      </c>
      <c r="Q35" s="4" t="s">
        <v>454</v>
      </c>
      <c r="R35" s="4" t="s">
        <v>455</v>
      </c>
      <c r="S35" s="4" t="s">
        <v>302</v>
      </c>
      <c r="T35" s="1" t="s">
        <v>232</v>
      </c>
      <c r="U35" s="4" t="s">
        <v>437</v>
      </c>
      <c r="V35" s="1" t="s">
        <v>110</v>
      </c>
      <c r="W35" s="4" t="s">
        <v>259</v>
      </c>
      <c r="X35" s="4" t="s">
        <v>236</v>
      </c>
      <c r="Y35" s="4" t="s">
        <v>438</v>
      </c>
    </row>
    <row r="36" spans="1:25" ht="336">
      <c r="C36" s="4" t="s">
        <v>189</v>
      </c>
      <c r="D36" s="4" t="s">
        <v>191</v>
      </c>
      <c r="J36" s="4" t="s">
        <v>456</v>
      </c>
      <c r="K36" s="4"/>
      <c r="L36" s="4" t="s">
        <v>146</v>
      </c>
      <c r="M36" s="4" t="s">
        <v>181</v>
      </c>
      <c r="N36" s="4" t="s">
        <v>457</v>
      </c>
      <c r="O36" s="4" t="s">
        <v>458</v>
      </c>
      <c r="P36" s="4" t="s">
        <v>459</v>
      </c>
      <c r="Q36" s="4" t="s">
        <v>460</v>
      </c>
      <c r="R36" s="77" t="s">
        <v>259</v>
      </c>
      <c r="S36" s="4" t="s">
        <v>96</v>
      </c>
      <c r="T36" s="1" t="s">
        <v>232</v>
      </c>
      <c r="U36" s="4" t="s">
        <v>461</v>
      </c>
      <c r="V36" s="1" t="s">
        <v>110</v>
      </c>
      <c r="W36" s="4" t="s">
        <v>259</v>
      </c>
      <c r="X36" s="4" t="s">
        <v>259</v>
      </c>
      <c r="Y36" s="42" t="s">
        <v>462</v>
      </c>
    </row>
    <row r="37" spans="1:25" ht="336">
      <c r="C37" s="4" t="s">
        <v>189</v>
      </c>
      <c r="D37" s="4" t="s">
        <v>191</v>
      </c>
      <c r="J37" s="4" t="s">
        <v>463</v>
      </c>
      <c r="K37" s="4"/>
      <c r="L37" s="4" t="s">
        <v>146</v>
      </c>
      <c r="M37" s="4" t="s">
        <v>181</v>
      </c>
      <c r="N37" s="4" t="s">
        <v>457</v>
      </c>
      <c r="O37" s="4" t="s">
        <v>458</v>
      </c>
      <c r="P37" s="4" t="s">
        <v>464</v>
      </c>
      <c r="Q37" s="4" t="s">
        <v>465</v>
      </c>
      <c r="R37" s="4" t="s">
        <v>466</v>
      </c>
      <c r="S37" s="4" t="s">
        <v>96</v>
      </c>
      <c r="T37" s="1" t="s">
        <v>232</v>
      </c>
      <c r="U37" s="4" t="s">
        <v>467</v>
      </c>
      <c r="V37" s="4" t="s">
        <v>110</v>
      </c>
      <c r="X37" s="13" t="s">
        <v>468</v>
      </c>
      <c r="Y37" s="4" t="s">
        <v>469</v>
      </c>
    </row>
    <row r="38" spans="1:25" ht="70">
      <c r="D38" s="4" t="s">
        <v>191</v>
      </c>
      <c r="J38" s="4" t="s">
        <v>470</v>
      </c>
      <c r="K38" s="4"/>
      <c r="L38" s="4" t="s">
        <v>154</v>
      </c>
      <c r="M38" s="4" t="s">
        <v>181</v>
      </c>
      <c r="N38" s="4" t="s">
        <v>471</v>
      </c>
      <c r="O38" s="4" t="s">
        <v>442</v>
      </c>
      <c r="P38" s="4" t="s">
        <v>472</v>
      </c>
      <c r="Q38" s="4" t="s">
        <v>473</v>
      </c>
      <c r="R38" s="4" t="s">
        <v>301</v>
      </c>
      <c r="S38" s="4" t="s">
        <v>474</v>
      </c>
      <c r="T38" s="1" t="s">
        <v>232</v>
      </c>
      <c r="V38" s="1" t="s">
        <v>110</v>
      </c>
      <c r="W38" s="4" t="s">
        <v>259</v>
      </c>
      <c r="X38" s="4" t="s">
        <v>259</v>
      </c>
      <c r="Y38" s="1" t="s">
        <v>259</v>
      </c>
    </row>
    <row r="39" spans="1:25" ht="252">
      <c r="B39" s="4" t="s">
        <v>49</v>
      </c>
      <c r="D39" s="4" t="s">
        <v>191</v>
      </c>
      <c r="J39" s="4" t="s">
        <v>475</v>
      </c>
      <c r="K39" s="4"/>
      <c r="L39" s="4" t="s">
        <v>154</v>
      </c>
      <c r="M39" s="4" t="s">
        <v>440</v>
      </c>
      <c r="N39" s="4" t="s">
        <v>441</v>
      </c>
      <c r="O39" s="4" t="s">
        <v>442</v>
      </c>
      <c r="P39" s="4" t="s">
        <v>476</v>
      </c>
      <c r="Q39" s="4" t="s">
        <v>477</v>
      </c>
      <c r="R39" s="4" t="s">
        <v>478</v>
      </c>
      <c r="S39" s="4" t="s">
        <v>479</v>
      </c>
      <c r="T39" s="1" t="s">
        <v>232</v>
      </c>
      <c r="U39" s="4" t="s">
        <v>480</v>
      </c>
      <c r="V39" s="1" t="s">
        <v>481</v>
      </c>
      <c r="W39" s="4" t="s">
        <v>259</v>
      </c>
      <c r="X39" s="4" t="s">
        <v>259</v>
      </c>
      <c r="Y39" s="49" t="s">
        <v>482</v>
      </c>
    </row>
    <row r="40" spans="1:25" ht="112">
      <c r="D40" s="4" t="s">
        <v>191</v>
      </c>
      <c r="J40" s="4" t="s">
        <v>483</v>
      </c>
      <c r="K40" s="4"/>
      <c r="L40" s="4" t="s">
        <v>154</v>
      </c>
      <c r="M40" s="4" t="s">
        <v>440</v>
      </c>
      <c r="N40" s="4" t="s">
        <v>441</v>
      </c>
      <c r="O40" s="4" t="s">
        <v>442</v>
      </c>
      <c r="P40" s="4" t="s">
        <v>484</v>
      </c>
      <c r="Q40" s="4" t="s">
        <v>485</v>
      </c>
      <c r="R40" s="4" t="s">
        <v>486</v>
      </c>
      <c r="S40" s="4" t="s">
        <v>487</v>
      </c>
      <c r="T40" s="1" t="s">
        <v>232</v>
      </c>
      <c r="U40" s="4" t="s">
        <v>488</v>
      </c>
      <c r="V40" s="1" t="s">
        <v>110</v>
      </c>
      <c r="X40" s="4" t="s">
        <v>259</v>
      </c>
    </row>
    <row r="41" spans="1:25" ht="56">
      <c r="C41" s="4" t="s">
        <v>189</v>
      </c>
      <c r="D41" s="4" t="s">
        <v>191</v>
      </c>
      <c r="F41" s="4" t="s">
        <v>202</v>
      </c>
      <c r="J41" s="4" t="s">
        <v>489</v>
      </c>
      <c r="K41" s="4"/>
      <c r="L41" s="4" t="s">
        <v>148</v>
      </c>
      <c r="M41" s="4" t="s">
        <v>63</v>
      </c>
      <c r="N41" s="4" t="s">
        <v>319</v>
      </c>
      <c r="O41" s="4" t="s">
        <v>320</v>
      </c>
      <c r="P41" s="4" t="s">
        <v>490</v>
      </c>
      <c r="Q41" s="4" t="s">
        <v>491</v>
      </c>
      <c r="R41" s="4" t="s">
        <v>492</v>
      </c>
      <c r="S41" s="4" t="s">
        <v>493</v>
      </c>
      <c r="T41" s="1" t="s">
        <v>232</v>
      </c>
      <c r="U41" s="1" t="s">
        <v>494</v>
      </c>
      <c r="V41" s="1" t="s">
        <v>110</v>
      </c>
      <c r="X41" s="4" t="s">
        <v>259</v>
      </c>
    </row>
    <row r="42" spans="1:25" ht="42">
      <c r="C42" s="4" t="s">
        <v>189</v>
      </c>
      <c r="D42" s="4" t="s">
        <v>191</v>
      </c>
      <c r="F42" s="4" t="s">
        <v>202</v>
      </c>
      <c r="J42" s="4" t="s">
        <v>495</v>
      </c>
      <c r="K42" s="4"/>
      <c r="L42" s="4" t="s">
        <v>148</v>
      </c>
      <c r="M42" s="4" t="s">
        <v>63</v>
      </c>
      <c r="N42" s="4" t="s">
        <v>496</v>
      </c>
      <c r="O42" s="4" t="s">
        <v>320</v>
      </c>
      <c r="P42" s="4" t="s">
        <v>497</v>
      </c>
      <c r="Q42" s="4" t="s">
        <v>498</v>
      </c>
      <c r="R42" s="4" t="s">
        <v>499</v>
      </c>
      <c r="S42" s="4" t="s">
        <v>500</v>
      </c>
      <c r="T42" s="1" t="s">
        <v>232</v>
      </c>
      <c r="U42" s="4" t="s">
        <v>501</v>
      </c>
      <c r="V42" s="1" t="s">
        <v>110</v>
      </c>
      <c r="X42" s="4" t="s">
        <v>259</v>
      </c>
    </row>
    <row r="43" spans="1:25" ht="98">
      <c r="B43" s="4" t="s">
        <v>49</v>
      </c>
      <c r="D43" s="4" t="s">
        <v>191</v>
      </c>
      <c r="F43" s="4" t="s">
        <v>202</v>
      </c>
      <c r="J43" s="4" t="s">
        <v>502</v>
      </c>
      <c r="K43" s="4"/>
      <c r="L43" s="4" t="s">
        <v>149</v>
      </c>
      <c r="M43" s="4" t="s">
        <v>440</v>
      </c>
      <c r="N43" s="4" t="s">
        <v>503</v>
      </c>
      <c r="O43" s="4" t="s">
        <v>327</v>
      </c>
      <c r="P43" s="4" t="s">
        <v>504</v>
      </c>
      <c r="Q43" s="4" t="s">
        <v>301</v>
      </c>
      <c r="R43" s="1" t="s">
        <v>301</v>
      </c>
      <c r="S43" s="4" t="s">
        <v>96</v>
      </c>
      <c r="V43" s="1" t="s">
        <v>110</v>
      </c>
      <c r="W43" s="4" t="s">
        <v>259</v>
      </c>
      <c r="X43" s="4" t="s">
        <v>259</v>
      </c>
      <c r="Y43" s="1" t="s">
        <v>259</v>
      </c>
    </row>
    <row r="44" spans="1:25" ht="56">
      <c r="C44" s="4" t="s">
        <v>189</v>
      </c>
      <c r="D44" s="4" t="s">
        <v>191</v>
      </c>
      <c r="J44" s="4" t="s">
        <v>505</v>
      </c>
      <c r="K44" s="4"/>
      <c r="L44" s="4" t="s">
        <v>149</v>
      </c>
      <c r="M44" s="4" t="s">
        <v>63</v>
      </c>
      <c r="N44" s="4" t="s">
        <v>319</v>
      </c>
      <c r="O44" s="4" t="s">
        <v>327</v>
      </c>
      <c r="P44" s="4" t="s">
        <v>506</v>
      </c>
      <c r="Q44" s="4" t="s">
        <v>301</v>
      </c>
      <c r="R44" s="1" t="s">
        <v>301</v>
      </c>
      <c r="S44" s="4" t="s">
        <v>259</v>
      </c>
      <c r="V44" s="1" t="s">
        <v>110</v>
      </c>
      <c r="W44" s="4" t="s">
        <v>259</v>
      </c>
      <c r="X44" s="4" t="s">
        <v>259</v>
      </c>
      <c r="Y44" s="1" t="s">
        <v>259</v>
      </c>
    </row>
    <row r="45" spans="1:25" ht="196">
      <c r="A45" s="4" t="s">
        <v>237</v>
      </c>
      <c r="B45" s="4" t="s">
        <v>49</v>
      </c>
      <c r="C45" s="4" t="s">
        <v>189</v>
      </c>
      <c r="D45" s="4" t="s">
        <v>191</v>
      </c>
      <c r="E45" s="4" t="s">
        <v>507</v>
      </c>
      <c r="G45" s="4" t="s">
        <v>224</v>
      </c>
      <c r="J45" s="4" t="s">
        <v>508</v>
      </c>
      <c r="K45" s="4"/>
      <c r="L45" s="4" t="s">
        <v>156</v>
      </c>
      <c r="M45" s="4" t="s">
        <v>60</v>
      </c>
      <c r="N45" s="4" t="s">
        <v>382</v>
      </c>
      <c r="O45" s="4" t="s">
        <v>509</v>
      </c>
      <c r="P45" s="4" t="s">
        <v>510</v>
      </c>
      <c r="Q45" s="4" t="s">
        <v>511</v>
      </c>
      <c r="R45" s="4" t="s">
        <v>512</v>
      </c>
      <c r="S45" s="4" t="s">
        <v>445</v>
      </c>
      <c r="T45" s="1" t="s">
        <v>232</v>
      </c>
      <c r="U45" s="1" t="s">
        <v>513</v>
      </c>
      <c r="V45" s="1" t="s">
        <v>110</v>
      </c>
      <c r="X45" s="4" t="s">
        <v>259</v>
      </c>
      <c r="Y45" s="1" t="s">
        <v>259</v>
      </c>
    </row>
    <row r="46" spans="1:25" ht="42">
      <c r="C46" s="4" t="s">
        <v>189</v>
      </c>
      <c r="J46" s="4" t="s">
        <v>514</v>
      </c>
      <c r="K46" s="4"/>
      <c r="L46" s="4" t="s">
        <v>143</v>
      </c>
      <c r="M46" s="4" t="s">
        <v>177</v>
      </c>
      <c r="N46" s="4" t="s">
        <v>515</v>
      </c>
      <c r="O46" s="4" t="s">
        <v>516</v>
      </c>
      <c r="P46" s="142" t="s">
        <v>517</v>
      </c>
      <c r="Q46" s="4" t="s">
        <v>301</v>
      </c>
      <c r="R46" s="1" t="s">
        <v>301</v>
      </c>
      <c r="S46" s="4" t="s">
        <v>96</v>
      </c>
      <c r="V46" s="1" t="s">
        <v>518</v>
      </c>
      <c r="W46" s="4" t="s">
        <v>259</v>
      </c>
      <c r="X46" s="4" t="s">
        <v>259</v>
      </c>
      <c r="Y46" s="1" t="s">
        <v>259</v>
      </c>
    </row>
    <row r="47" spans="1:25" ht="84">
      <c r="D47" s="4" t="s">
        <v>191</v>
      </c>
      <c r="J47" s="4" t="s">
        <v>519</v>
      </c>
      <c r="K47" s="4"/>
      <c r="L47" s="4" t="s">
        <v>143</v>
      </c>
      <c r="M47" s="4" t="s">
        <v>177</v>
      </c>
      <c r="N47" s="4" t="s">
        <v>520</v>
      </c>
      <c r="O47" s="4" t="s">
        <v>521</v>
      </c>
      <c r="P47" s="4" t="s">
        <v>522</v>
      </c>
      <c r="Q47" s="4" t="s">
        <v>523</v>
      </c>
      <c r="S47" s="4" t="s">
        <v>302</v>
      </c>
      <c r="W47" s="4" t="s">
        <v>259</v>
      </c>
      <c r="X47" s="4" t="s">
        <v>259</v>
      </c>
      <c r="Y47" s="1" t="s">
        <v>259</v>
      </c>
    </row>
    <row r="48" spans="1:25" ht="70">
      <c r="D48" s="4" t="s">
        <v>191</v>
      </c>
      <c r="J48" s="4" t="s">
        <v>524</v>
      </c>
      <c r="K48" s="4"/>
      <c r="L48" s="4" t="s">
        <v>143</v>
      </c>
      <c r="M48" s="4" t="s">
        <v>177</v>
      </c>
      <c r="N48" s="4" t="s">
        <v>520</v>
      </c>
      <c r="O48" s="4" t="s">
        <v>521</v>
      </c>
      <c r="P48" s="4" t="s">
        <v>525</v>
      </c>
      <c r="Q48" s="1" t="s">
        <v>526</v>
      </c>
      <c r="R48" s="4" t="s">
        <v>527</v>
      </c>
      <c r="S48" s="4" t="s">
        <v>323</v>
      </c>
      <c r="T48" s="1" t="s">
        <v>232</v>
      </c>
      <c r="U48" s="4" t="s">
        <v>528</v>
      </c>
      <c r="V48" s="1" t="s">
        <v>110</v>
      </c>
      <c r="W48" s="4" t="s">
        <v>259</v>
      </c>
      <c r="X48" s="4" t="s">
        <v>259</v>
      </c>
      <c r="Y48" s="1" t="s">
        <v>259</v>
      </c>
    </row>
    <row r="49" spans="1:26" ht="84">
      <c r="C49" s="4" t="s">
        <v>189</v>
      </c>
      <c r="J49" s="4" t="s">
        <v>529</v>
      </c>
      <c r="K49" s="4"/>
      <c r="L49" s="4" t="s">
        <v>144</v>
      </c>
      <c r="M49" s="4" t="s">
        <v>440</v>
      </c>
      <c r="N49" s="4" t="s">
        <v>441</v>
      </c>
      <c r="O49" s="4" t="s">
        <v>530</v>
      </c>
      <c r="P49" s="4" t="s">
        <v>531</v>
      </c>
      <c r="Q49" s="4" t="s">
        <v>532</v>
      </c>
      <c r="R49" s="1" t="s">
        <v>533</v>
      </c>
      <c r="S49" s="4" t="s">
        <v>96</v>
      </c>
      <c r="T49" s="1" t="s">
        <v>394</v>
      </c>
      <c r="U49" s="4" t="s">
        <v>534</v>
      </c>
      <c r="V49" s="1" t="s">
        <v>110</v>
      </c>
      <c r="W49" s="4" t="s">
        <v>259</v>
      </c>
      <c r="X49" s="4" t="s">
        <v>259</v>
      </c>
      <c r="Y49" s="13" t="s">
        <v>535</v>
      </c>
    </row>
    <row r="50" spans="1:26" ht="70">
      <c r="C50" s="4" t="s">
        <v>189</v>
      </c>
      <c r="J50" s="4" t="s">
        <v>536</v>
      </c>
      <c r="K50" s="4"/>
      <c r="L50" s="4" t="s">
        <v>144</v>
      </c>
      <c r="M50" s="4" t="s">
        <v>177</v>
      </c>
      <c r="N50" s="4" t="s">
        <v>520</v>
      </c>
      <c r="O50" s="4" t="s">
        <v>530</v>
      </c>
      <c r="P50" s="4" t="s">
        <v>537</v>
      </c>
      <c r="Q50" s="4" t="s">
        <v>301</v>
      </c>
      <c r="R50" s="1" t="s">
        <v>301</v>
      </c>
      <c r="V50" s="1" t="s">
        <v>110</v>
      </c>
      <c r="W50" s="4" t="s">
        <v>259</v>
      </c>
      <c r="X50" s="4" t="s">
        <v>259</v>
      </c>
      <c r="Y50" s="1" t="s">
        <v>259</v>
      </c>
    </row>
    <row r="51" spans="1:26" ht="56">
      <c r="C51" s="4" t="s">
        <v>189</v>
      </c>
      <c r="D51" s="4" t="s">
        <v>191</v>
      </c>
      <c r="J51" s="4" t="s">
        <v>538</v>
      </c>
      <c r="K51" s="4"/>
      <c r="L51" s="4" t="s">
        <v>142</v>
      </c>
      <c r="M51" s="4" t="s">
        <v>59</v>
      </c>
      <c r="N51" s="4" t="s">
        <v>283</v>
      </c>
      <c r="O51" s="4" t="s">
        <v>539</v>
      </c>
      <c r="P51" s="4" t="s">
        <v>540</v>
      </c>
      <c r="Q51" s="4" t="s">
        <v>541</v>
      </c>
      <c r="R51" s="4" t="s">
        <v>542</v>
      </c>
      <c r="S51" s="4" t="s">
        <v>302</v>
      </c>
      <c r="T51" s="1" t="s">
        <v>394</v>
      </c>
      <c r="U51" s="1" t="s">
        <v>543</v>
      </c>
      <c r="V51" s="1" t="s">
        <v>110</v>
      </c>
      <c r="W51" s="4" t="s">
        <v>259</v>
      </c>
      <c r="X51" s="4" t="s">
        <v>259</v>
      </c>
      <c r="Y51" s="1" t="s">
        <v>259</v>
      </c>
    </row>
    <row r="52" spans="1:26" ht="56">
      <c r="C52" s="4" t="s">
        <v>189</v>
      </c>
      <c r="D52" s="4" t="s">
        <v>191</v>
      </c>
      <c r="J52" s="4" t="s">
        <v>544</v>
      </c>
      <c r="K52" s="4"/>
      <c r="L52" s="4" t="s">
        <v>142</v>
      </c>
      <c r="M52" s="4" t="s">
        <v>59</v>
      </c>
      <c r="N52" s="4" t="s">
        <v>283</v>
      </c>
      <c r="O52" s="4" t="s">
        <v>539</v>
      </c>
      <c r="P52" s="4" t="s">
        <v>545</v>
      </c>
      <c r="Q52" s="4" t="s">
        <v>546</v>
      </c>
      <c r="R52" s="4" t="s">
        <v>542</v>
      </c>
      <c r="S52" s="4" t="s">
        <v>323</v>
      </c>
      <c r="T52" s="1" t="s">
        <v>394</v>
      </c>
      <c r="U52" s="1" t="s">
        <v>543</v>
      </c>
      <c r="V52" s="1" t="s">
        <v>110</v>
      </c>
      <c r="W52" s="4" t="s">
        <v>259</v>
      </c>
      <c r="X52" s="4" t="s">
        <v>259</v>
      </c>
      <c r="Y52" s="1" t="s">
        <v>259</v>
      </c>
    </row>
    <row r="53" spans="1:26" ht="98">
      <c r="B53" s="4" t="s">
        <v>49</v>
      </c>
      <c r="C53" s="4" t="s">
        <v>189</v>
      </c>
      <c r="D53" s="4" t="s">
        <v>191</v>
      </c>
      <c r="J53" s="4" t="s">
        <v>547</v>
      </c>
      <c r="K53" s="4"/>
      <c r="L53" s="4" t="s">
        <v>149</v>
      </c>
      <c r="M53" s="4" t="s">
        <v>440</v>
      </c>
      <c r="N53" s="4" t="s">
        <v>503</v>
      </c>
      <c r="O53" s="4" t="s">
        <v>442</v>
      </c>
      <c r="P53" s="4" t="s">
        <v>548</v>
      </c>
      <c r="Q53" s="4" t="s">
        <v>549</v>
      </c>
      <c r="R53" s="4" t="s">
        <v>550</v>
      </c>
      <c r="S53" s="4" t="s">
        <v>551</v>
      </c>
      <c r="T53" s="1" t="s">
        <v>552</v>
      </c>
      <c r="V53" s="1" t="s">
        <v>110</v>
      </c>
      <c r="W53" s="4" t="s">
        <v>259</v>
      </c>
      <c r="X53" s="4" t="s">
        <v>259</v>
      </c>
      <c r="Y53" s="1" t="s">
        <v>259</v>
      </c>
    </row>
    <row r="54" spans="1:26" ht="98">
      <c r="D54" s="4" t="s">
        <v>191</v>
      </c>
      <c r="J54" s="4" t="s">
        <v>553</v>
      </c>
      <c r="K54" s="4"/>
      <c r="L54" s="4" t="s">
        <v>154</v>
      </c>
      <c r="M54" s="4" t="s">
        <v>440</v>
      </c>
      <c r="N54" s="4" t="s">
        <v>503</v>
      </c>
      <c r="O54" s="4" t="s">
        <v>442</v>
      </c>
      <c r="P54" s="4" t="s">
        <v>554</v>
      </c>
      <c r="Q54" s="4" t="s">
        <v>555</v>
      </c>
      <c r="S54" s="4" t="s">
        <v>556</v>
      </c>
      <c r="T54" s="1" t="s">
        <v>557</v>
      </c>
      <c r="U54" s="1" t="s">
        <v>259</v>
      </c>
      <c r="V54" s="1" t="s">
        <v>110</v>
      </c>
      <c r="W54" s="4" t="s">
        <v>259</v>
      </c>
      <c r="X54" s="4" t="s">
        <v>259</v>
      </c>
      <c r="Y54" s="1" t="s">
        <v>259</v>
      </c>
    </row>
    <row r="55" spans="1:26" ht="140">
      <c r="B55" s="4" t="s">
        <v>49</v>
      </c>
      <c r="D55" s="4" t="s">
        <v>191</v>
      </c>
      <c r="F55" s="4" t="s">
        <v>202</v>
      </c>
      <c r="J55" s="4" t="s">
        <v>529</v>
      </c>
      <c r="K55" s="4"/>
      <c r="L55" s="4" t="s">
        <v>156</v>
      </c>
      <c r="M55" s="4" t="s">
        <v>440</v>
      </c>
      <c r="N55" s="4" t="s">
        <v>441</v>
      </c>
      <c r="O55" s="4" t="s">
        <v>156</v>
      </c>
      <c r="P55" s="4" t="s">
        <v>558</v>
      </c>
      <c r="Q55" s="4" t="s">
        <v>559</v>
      </c>
      <c r="R55" s="4" t="s">
        <v>560</v>
      </c>
      <c r="S55" s="4" t="s">
        <v>561</v>
      </c>
      <c r="T55" s="1" t="s">
        <v>394</v>
      </c>
      <c r="V55" s="1" t="s">
        <v>110</v>
      </c>
      <c r="W55" s="4" t="s">
        <v>259</v>
      </c>
      <c r="X55" s="4" t="s">
        <v>259</v>
      </c>
      <c r="Y55" s="1" t="s">
        <v>259</v>
      </c>
    </row>
    <row r="56" spans="1:26" ht="84">
      <c r="B56" s="4" t="s">
        <v>49</v>
      </c>
      <c r="D56" s="4" t="s">
        <v>191</v>
      </c>
      <c r="J56" s="4" t="s">
        <v>562</v>
      </c>
      <c r="K56" s="4"/>
      <c r="L56" s="4" t="s">
        <v>144</v>
      </c>
      <c r="M56" s="4" t="s">
        <v>440</v>
      </c>
      <c r="N56" s="4" t="s">
        <v>441</v>
      </c>
      <c r="O56" s="4" t="s">
        <v>530</v>
      </c>
      <c r="P56" s="4" t="s">
        <v>563</v>
      </c>
      <c r="R56" s="4" t="s">
        <v>564</v>
      </c>
      <c r="S56" s="4" t="s">
        <v>302</v>
      </c>
      <c r="T56" s="1" t="s">
        <v>394</v>
      </c>
      <c r="U56" s="1" t="s">
        <v>259</v>
      </c>
      <c r="V56" s="1" t="s">
        <v>110</v>
      </c>
      <c r="W56" s="4" t="s">
        <v>259</v>
      </c>
      <c r="X56" s="4" t="s">
        <v>259</v>
      </c>
      <c r="Y56" s="1" t="s">
        <v>259</v>
      </c>
    </row>
    <row r="57" spans="1:26" s="53" customFormat="1" ht="52">
      <c r="A57" s="4" t="s">
        <v>237</v>
      </c>
      <c r="B57" s="4" t="s">
        <v>49</v>
      </c>
      <c r="C57" s="4" t="s">
        <v>189</v>
      </c>
      <c r="D57" s="4" t="s">
        <v>191</v>
      </c>
      <c r="E57" s="4" t="s">
        <v>507</v>
      </c>
      <c r="F57" s="4" t="s">
        <v>202</v>
      </c>
      <c r="G57" s="52" t="s">
        <v>224</v>
      </c>
      <c r="H57" s="52"/>
      <c r="I57" s="52"/>
      <c r="J57" s="52" t="s">
        <v>565</v>
      </c>
      <c r="K57" s="52"/>
      <c r="L57" s="52" t="s">
        <v>152</v>
      </c>
      <c r="M57" s="4" t="s">
        <v>58</v>
      </c>
      <c r="N57" s="52" t="str">
        <f>Background!S5</f>
        <v>1.1 By 2030, eradicate extreme poverty for all people everywhere, currently measured as people living on less than $1.25 a day</v>
      </c>
      <c r="O57" s="52" t="s">
        <v>566</v>
      </c>
      <c r="P57" s="54" t="str">
        <f>Background!T5</f>
        <v>1.1.1 Proportion of the population living below the international poverty line by sex, age, employment status and geographic location (urban/rural)</v>
      </c>
      <c r="Q57" s="52" t="s">
        <v>567</v>
      </c>
      <c r="R57" s="52" t="s">
        <v>259</v>
      </c>
      <c r="S57" s="4" t="s">
        <v>259</v>
      </c>
      <c r="T57" s="4" t="s">
        <v>259</v>
      </c>
      <c r="U57" s="4" t="s">
        <v>259</v>
      </c>
      <c r="V57" s="4" t="s">
        <v>259</v>
      </c>
      <c r="W57" s="4" t="s">
        <v>259</v>
      </c>
      <c r="X57" s="4" t="s">
        <v>259</v>
      </c>
    </row>
    <row r="58" spans="1:26" ht="42">
      <c r="A58" s="4" t="s">
        <v>237</v>
      </c>
      <c r="B58" s="4" t="s">
        <v>49</v>
      </c>
      <c r="C58" s="4" t="s">
        <v>189</v>
      </c>
      <c r="D58" s="4" t="s">
        <v>191</v>
      </c>
      <c r="E58" s="4" t="s">
        <v>507</v>
      </c>
      <c r="F58" s="4" t="s">
        <v>202</v>
      </c>
      <c r="G58" s="4" t="s">
        <v>224</v>
      </c>
      <c r="J58" s="4" t="s">
        <v>568</v>
      </c>
      <c r="K58" s="4"/>
      <c r="L58" s="4" t="s">
        <v>152</v>
      </c>
      <c r="M58" s="4" t="s">
        <v>58</v>
      </c>
      <c r="N58" s="4" t="str">
        <f>Background!S6</f>
        <v>1.2 By 2030, reduce at least by half the proportion of men, women and children of all ages living in poverty in all its dimensions according to national definitions</v>
      </c>
      <c r="O58" s="52" t="s">
        <v>566</v>
      </c>
      <c r="P58" s="6" t="str">
        <f>Background!T6</f>
        <v>1.2.1 Proportion of population living below the national poverty line, by sex and age</v>
      </c>
      <c r="Q58" s="52" t="s">
        <v>567</v>
      </c>
      <c r="R58" s="52" t="s">
        <v>259</v>
      </c>
      <c r="S58" s="4" t="s">
        <v>259</v>
      </c>
      <c r="T58" s="1" t="s">
        <v>259</v>
      </c>
      <c r="U58" s="1" t="s">
        <v>259</v>
      </c>
      <c r="V58" s="1" t="s">
        <v>259</v>
      </c>
      <c r="W58" s="4" t="s">
        <v>259</v>
      </c>
      <c r="X58" s="4" t="s">
        <v>259</v>
      </c>
      <c r="Y58" s="1" t="s">
        <v>259</v>
      </c>
      <c r="Z58" s="1" t="s">
        <v>259</v>
      </c>
    </row>
    <row r="59" spans="1:26" ht="52">
      <c r="F59" s="4" t="s">
        <v>202</v>
      </c>
      <c r="J59" s="4" t="s">
        <v>569</v>
      </c>
      <c r="K59" s="4"/>
      <c r="L59" s="4" t="s">
        <v>152</v>
      </c>
      <c r="M59" s="4" t="s">
        <v>58</v>
      </c>
      <c r="N59" s="4" t="str">
        <f>Background!S7</f>
        <v>1.2 By 2030, reduce at least by half the proportion of men, women and children of all ages living in poverty in all its dimensions according to national definitions</v>
      </c>
      <c r="O59" s="52" t="s">
        <v>566</v>
      </c>
      <c r="P59" s="6" t="str">
        <f>Background!T7</f>
        <v>1.2.2 Proportion of men, women and children of all ages living in poverty in all its dimensions according to national definitions</v>
      </c>
      <c r="Q59" s="52" t="s">
        <v>567</v>
      </c>
      <c r="R59" s="52" t="s">
        <v>259</v>
      </c>
      <c r="S59" s="4" t="s">
        <v>259</v>
      </c>
      <c r="T59" s="1" t="s">
        <v>259</v>
      </c>
      <c r="U59" s="1" t="s">
        <v>259</v>
      </c>
      <c r="V59" s="1" t="s">
        <v>259</v>
      </c>
      <c r="W59" s="4" t="s">
        <v>259</v>
      </c>
      <c r="X59" s="4" t="s">
        <v>259</v>
      </c>
      <c r="Y59" s="1" t="s">
        <v>259</v>
      </c>
    </row>
    <row r="60" spans="1:26" ht="91">
      <c r="J60" s="4" t="s">
        <v>570</v>
      </c>
      <c r="K60" s="4"/>
      <c r="L60" s="4"/>
      <c r="M60" s="4" t="s">
        <v>58</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259</v>
      </c>
      <c r="T60" s="1" t="s">
        <v>259</v>
      </c>
      <c r="X60" s="4" t="s">
        <v>236</v>
      </c>
    </row>
    <row r="61" spans="1:26" ht="126">
      <c r="B61" s="4" t="s">
        <v>49</v>
      </c>
      <c r="E61" s="4" t="s">
        <v>507</v>
      </c>
      <c r="J61" s="4" t="s">
        <v>571</v>
      </c>
      <c r="K61" s="4"/>
      <c r="L61" s="4" t="s">
        <v>152</v>
      </c>
      <c r="M61" s="4" t="s">
        <v>58</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572</v>
      </c>
      <c r="P61" s="6" t="str">
        <f>Background!T9</f>
        <v>1.4.1 Proportion of population living in households with access to basic services</v>
      </c>
      <c r="Q61" s="4" t="s">
        <v>573</v>
      </c>
      <c r="R61" s="4" t="s">
        <v>574</v>
      </c>
      <c r="S61" s="4" t="s">
        <v>96</v>
      </c>
      <c r="T61" s="1" t="s">
        <v>575</v>
      </c>
      <c r="U61" s="4" t="s">
        <v>576</v>
      </c>
      <c r="X61" s="4" t="s">
        <v>577</v>
      </c>
      <c r="Y61" s="1" t="s">
        <v>578</v>
      </c>
    </row>
    <row r="62" spans="1:26" ht="84">
      <c r="J62" s="4" t="s">
        <v>579</v>
      </c>
      <c r="K62" s="4"/>
      <c r="L62" s="4"/>
      <c r="M62" s="4" t="s">
        <v>58</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6">
      <c r="J63" s="4" t="s">
        <v>580</v>
      </c>
      <c r="K63" s="4"/>
      <c r="L63" s="4"/>
      <c r="M63" s="4" t="s">
        <v>58</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6">
      <c r="J64" s="4" t="s">
        <v>581</v>
      </c>
      <c r="K64" s="4"/>
      <c r="L64" s="4"/>
      <c r="M64" s="4" t="s">
        <v>58</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5">
      <c r="J65" s="4" t="s">
        <v>582</v>
      </c>
      <c r="K65" s="4"/>
      <c r="L65" s="4"/>
      <c r="M65" s="4" t="s">
        <v>58</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6">
      <c r="J66" s="4" t="s">
        <v>583</v>
      </c>
      <c r="K66" s="4"/>
      <c r="L66" s="4"/>
      <c r="M66" s="4" t="s">
        <v>58</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84">
      <c r="J67" s="4" t="s">
        <v>584</v>
      </c>
      <c r="K67" s="4"/>
      <c r="L67" s="4"/>
      <c r="M67" s="4" t="s">
        <v>58</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84">
      <c r="J68" s="4" t="s">
        <v>585</v>
      </c>
      <c r="K68" s="4"/>
      <c r="L68" s="4"/>
      <c r="M68" s="4" t="s">
        <v>58</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6">
      <c r="J69" s="4" t="s">
        <v>586</v>
      </c>
      <c r="K69" s="4"/>
      <c r="L69" s="4"/>
      <c r="M69" s="4" t="s">
        <v>58</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6">
      <c r="J70" s="4" t="s">
        <v>587</v>
      </c>
      <c r="K70" s="4"/>
      <c r="L70" s="4"/>
      <c r="M70" s="4" t="s">
        <v>440</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82">
      <c r="J71" s="4" t="s">
        <v>588</v>
      </c>
      <c r="K71" s="4"/>
      <c r="L71" s="4" t="s">
        <v>154</v>
      </c>
      <c r="M71" s="4" t="s">
        <v>440</v>
      </c>
      <c r="N71" s="4" t="str">
        <f>Background!S19</f>
        <v>2.1 By 2030, end hunger and ensure access by all people, in particular the poor and people in vulnerable situations, including infants, to safe, nutritious and sufficient food all year round</v>
      </c>
      <c r="O71" s="4" t="s">
        <v>589</v>
      </c>
      <c r="P71" s="6" t="str">
        <f>Background!T19</f>
        <v>2.1.2 Prevalence of moderate or severe food insecurity in the population, based on the Food Insecurity Experience Scale (FIES)</v>
      </c>
      <c r="Q71" s="4" t="s">
        <v>590</v>
      </c>
      <c r="R71" s="4" t="s">
        <v>591</v>
      </c>
      <c r="S71" s="4" t="s">
        <v>592</v>
      </c>
      <c r="T71" s="1" t="s">
        <v>232</v>
      </c>
      <c r="U71" s="1" t="s">
        <v>593</v>
      </c>
      <c r="V71" s="1" t="s">
        <v>110</v>
      </c>
      <c r="Y71" s="4" t="s">
        <v>594</v>
      </c>
    </row>
    <row r="72" spans="3:25" ht="70">
      <c r="J72" s="4" t="s">
        <v>595</v>
      </c>
      <c r="K72" s="4"/>
      <c r="L72" s="4"/>
      <c r="M72" s="4" t="s">
        <v>440</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8">
      <c r="J73" s="4" t="s">
        <v>596</v>
      </c>
      <c r="K73" s="4"/>
      <c r="L73" s="4"/>
      <c r="M73" s="4" t="s">
        <v>440</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26">
      <c r="C74" s="4" t="s">
        <v>191</v>
      </c>
      <c r="J74" s="4" t="s">
        <v>597</v>
      </c>
      <c r="K74" s="4"/>
      <c r="L74" s="4" t="s">
        <v>149</v>
      </c>
      <c r="M74" s="4" t="s">
        <v>440</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442</v>
      </c>
      <c r="P74" s="6" t="str">
        <f>Background!T22</f>
        <v>2.3.1 Volume of production per labour unit by classes of farming/pastoral/forestry enterprise size</v>
      </c>
      <c r="Q74" s="4" t="s">
        <v>598</v>
      </c>
      <c r="R74" s="4" t="s">
        <v>599</v>
      </c>
      <c r="S74" s="4" t="s">
        <v>96</v>
      </c>
      <c r="T74" s="1" t="s">
        <v>394</v>
      </c>
      <c r="U74" s="1" t="s">
        <v>600</v>
      </c>
      <c r="V74" s="1" t="s">
        <v>110</v>
      </c>
      <c r="W74" s="4" t="s">
        <v>236</v>
      </c>
      <c r="X74" s="4" t="s">
        <v>236</v>
      </c>
      <c r="Y74" s="4" t="s">
        <v>601</v>
      </c>
    </row>
    <row r="75" spans="3:25" ht="140">
      <c r="C75" s="4" t="s">
        <v>191</v>
      </c>
      <c r="F75" s="4" t="s">
        <v>202</v>
      </c>
      <c r="J75" s="4" t="s">
        <v>602</v>
      </c>
      <c r="K75" s="4"/>
      <c r="L75" s="4" t="s">
        <v>149</v>
      </c>
      <c r="M75" s="4" t="s">
        <v>440</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327</v>
      </c>
      <c r="P75" s="6" t="str">
        <f>Background!T23</f>
        <v>2.3.2 Average income of small-scale food producers, by sex and indigenous status</v>
      </c>
      <c r="Q75" s="4" t="s">
        <v>603</v>
      </c>
      <c r="R75" s="4" t="s">
        <v>604</v>
      </c>
      <c r="S75" s="4" t="s">
        <v>605</v>
      </c>
      <c r="T75" s="1" t="s">
        <v>394</v>
      </c>
      <c r="U75" s="1" t="s">
        <v>600</v>
      </c>
      <c r="V75" s="1" t="s">
        <v>110</v>
      </c>
      <c r="W75" s="4" t="s">
        <v>236</v>
      </c>
      <c r="X75" s="4" t="s">
        <v>236</v>
      </c>
      <c r="Y75" s="4" t="s">
        <v>606</v>
      </c>
    </row>
    <row r="76" spans="3:25" ht="84">
      <c r="C76" s="4" t="s">
        <v>191</v>
      </c>
      <c r="J76" s="4" t="s">
        <v>607</v>
      </c>
      <c r="K76" s="4"/>
      <c r="L76" s="4" t="s">
        <v>146</v>
      </c>
      <c r="M76" s="4" t="s">
        <v>440</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608</v>
      </c>
      <c r="P76" s="6" t="str">
        <f>Background!T24</f>
        <v>2.4.1 Proportion of agricultural area under productive and sustainable agriculture</v>
      </c>
      <c r="Q76" s="4" t="s">
        <v>609</v>
      </c>
      <c r="R76" s="4" t="s">
        <v>609</v>
      </c>
      <c r="S76" s="4" t="s">
        <v>96</v>
      </c>
      <c r="Y76" s="4" t="s">
        <v>609</v>
      </c>
    </row>
    <row r="77" spans="3:25" ht="112">
      <c r="J77" s="4" t="s">
        <v>610</v>
      </c>
      <c r="K77" s="4"/>
      <c r="L77" s="4"/>
      <c r="M77" s="4" t="s">
        <v>440</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12">
      <c r="J78" s="4" t="s">
        <v>611</v>
      </c>
      <c r="K78" s="4"/>
      <c r="L78" s="4"/>
      <c r="M78" s="4" t="s">
        <v>440</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84">
      <c r="J79" s="4" t="s">
        <v>612</v>
      </c>
      <c r="K79" s="4"/>
      <c r="L79" s="4"/>
      <c r="M79" s="4" t="s">
        <v>440</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84">
      <c r="J80" s="4" t="s">
        <v>613</v>
      </c>
      <c r="K80" s="4"/>
      <c r="L80" s="4"/>
      <c r="M80" s="4" t="s">
        <v>440</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0">
      <c r="J81" s="4" t="s">
        <v>614</v>
      </c>
      <c r="K81" s="4"/>
      <c r="L81" s="4"/>
      <c r="M81" s="4" t="s">
        <v>440</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6">
      <c r="J82" s="4" t="s">
        <v>615</v>
      </c>
      <c r="K82" s="4"/>
      <c r="L82" s="4"/>
      <c r="M82" s="4" t="s">
        <v>440</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8">
      <c r="J83" s="4" t="s">
        <v>616</v>
      </c>
      <c r="K83" s="4"/>
      <c r="L83" s="4"/>
      <c r="M83" s="4" t="s">
        <v>59</v>
      </c>
      <c r="N83" s="4" t="str">
        <f>Background!S31</f>
        <v>3.1 By 2030, reduce the global maternal mortality ratio to less than 70 per 100,000 live births</v>
      </c>
      <c r="P83" s="6" t="str">
        <f>Background!T31</f>
        <v>3.1.1 Maternal mortality ratio</v>
      </c>
    </row>
    <row r="84" spans="10:16" ht="28">
      <c r="J84" s="4" t="s">
        <v>617</v>
      </c>
      <c r="K84" s="4"/>
      <c r="L84" s="4"/>
      <c r="M84" s="4" t="s">
        <v>59</v>
      </c>
      <c r="N84" s="4" t="str">
        <f>Background!S32</f>
        <v>3.1 By 2030, reduce the global maternal mortality ratio to less than 70 per 100,000 live births</v>
      </c>
      <c r="P84" s="6" t="str">
        <f>Background!T32</f>
        <v>3.1.2 Proportion of births attended by skilled health personnel</v>
      </c>
    </row>
    <row r="85" spans="10:16" ht="70">
      <c r="J85" s="4" t="s">
        <v>618</v>
      </c>
      <c r="K85" s="4"/>
      <c r="L85" s="4"/>
      <c r="M85" s="4" t="s">
        <v>59</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70">
      <c r="J86" s="4" t="s">
        <v>619</v>
      </c>
      <c r="K86" s="4"/>
      <c r="L86" s="4"/>
      <c r="M86" s="4" t="s">
        <v>59</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6">
      <c r="J87" s="4" t="s">
        <v>620</v>
      </c>
      <c r="K87" s="4"/>
      <c r="L87" s="4"/>
      <c r="M87" s="4" t="s">
        <v>59</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6">
      <c r="J88" s="4" t="s">
        <v>621</v>
      </c>
      <c r="K88" s="4"/>
      <c r="L88" s="4"/>
      <c r="M88" s="4" t="s">
        <v>59</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6">
      <c r="J89" s="4" t="s">
        <v>622</v>
      </c>
      <c r="K89" s="4"/>
      <c r="L89" s="4"/>
      <c r="M89" s="4" t="s">
        <v>59</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6">
      <c r="J90" s="4" t="s">
        <v>623</v>
      </c>
      <c r="K90" s="4"/>
      <c r="L90" s="4"/>
      <c r="M90" s="4" t="s">
        <v>59</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6">
      <c r="J91" s="4" t="s">
        <v>624</v>
      </c>
      <c r="K91" s="4"/>
      <c r="L91" s="4"/>
      <c r="M91" s="4" t="s">
        <v>59</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2">
      <c r="J92" s="4" t="s">
        <v>625</v>
      </c>
      <c r="K92" s="4"/>
      <c r="L92" s="4"/>
      <c r="M92" s="4" t="s">
        <v>59</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42">
      <c r="J93" s="4" t="s">
        <v>626</v>
      </c>
      <c r="K93" s="4"/>
      <c r="L93" s="4"/>
      <c r="M93" s="4" t="s">
        <v>59</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2">
      <c r="J94" s="4" t="s">
        <v>627</v>
      </c>
      <c r="K94" s="4"/>
      <c r="L94" s="4"/>
      <c r="M94" s="4" t="s">
        <v>59</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2">
      <c r="J95" s="4" t="s">
        <v>628</v>
      </c>
      <c r="K95" s="4"/>
      <c r="L95" s="4"/>
      <c r="M95" s="4" t="s">
        <v>59</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8">
      <c r="J96" s="4" t="s">
        <v>629</v>
      </c>
      <c r="K96" s="4"/>
      <c r="L96" s="4"/>
      <c r="M96" s="4" t="s">
        <v>59</v>
      </c>
      <c r="N96" s="4" t="str">
        <f>Background!S44</f>
        <v>3.6 By 2020, halve the number of global deaths and injuries from road traffic accidents</v>
      </c>
      <c r="P96" s="6" t="str">
        <f>Background!T44</f>
        <v>3.6.1 Death rate due to road traffic injuries</v>
      </c>
    </row>
    <row r="97" spans="10:16" ht="56">
      <c r="J97" s="4" t="s">
        <v>630</v>
      </c>
      <c r="K97" s="4"/>
      <c r="L97" s="4"/>
      <c r="M97" s="4" t="s">
        <v>59</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6">
      <c r="J98" s="4" t="s">
        <v>631</v>
      </c>
      <c r="K98" s="4"/>
      <c r="L98" s="4"/>
      <c r="M98" s="4" t="s">
        <v>59</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6">
      <c r="J99" s="4" t="s">
        <v>632</v>
      </c>
      <c r="K99" s="4"/>
      <c r="L99" s="4"/>
      <c r="M99" s="4" t="s">
        <v>59</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6">
      <c r="J100" s="4" t="s">
        <v>633</v>
      </c>
      <c r="K100" s="4"/>
      <c r="L100" s="4"/>
      <c r="M100" s="4" t="s">
        <v>59</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42">
      <c r="J101" s="4" t="s">
        <v>634</v>
      </c>
      <c r="K101" s="4"/>
      <c r="L101" s="4"/>
      <c r="M101" s="4" t="s">
        <v>59</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5">
      <c r="J102" s="4" t="s">
        <v>635</v>
      </c>
      <c r="K102" s="4"/>
      <c r="L102" s="4"/>
      <c r="M102" s="4" t="s">
        <v>59</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42">
      <c r="J103" s="4" t="s">
        <v>636</v>
      </c>
      <c r="K103" s="4"/>
      <c r="L103" s="4"/>
      <c r="M103" s="4" t="s">
        <v>59</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2">
      <c r="J104" s="4" t="s">
        <v>637</v>
      </c>
      <c r="K104" s="4"/>
      <c r="L104" s="4"/>
      <c r="M104" s="4" t="s">
        <v>59</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40">
      <c r="J105" s="4" t="s">
        <v>638</v>
      </c>
      <c r="K105" s="4"/>
      <c r="L105" s="4"/>
      <c r="M105" s="4" t="s">
        <v>59</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40">
      <c r="J106" s="4" t="s">
        <v>639</v>
      </c>
      <c r="K106" s="4"/>
      <c r="L106" s="4"/>
      <c r="M106" s="4" t="s">
        <v>59</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40">
      <c r="J107" s="4" t="s">
        <v>640</v>
      </c>
      <c r="K107" s="4"/>
      <c r="L107" s="4"/>
      <c r="M107" s="4" t="s">
        <v>59</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6">
      <c r="J108" s="4" t="s">
        <v>641</v>
      </c>
      <c r="K108" s="4"/>
      <c r="L108" s="4"/>
      <c r="M108" s="4" t="s">
        <v>59</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2">
      <c r="J109" s="4" t="s">
        <v>642</v>
      </c>
      <c r="K109" s="4"/>
      <c r="L109" s="4"/>
      <c r="M109" s="4" t="s">
        <v>59</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2">
      <c r="J110" s="4" t="s">
        <v>643</v>
      </c>
      <c r="K110" s="4"/>
      <c r="L110" s="4"/>
      <c r="M110" s="4" t="s">
        <v>59</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8">
      <c r="J111" s="4" t="s">
        <v>644</v>
      </c>
      <c r="K111" s="4"/>
      <c r="L111" s="4"/>
      <c r="M111" s="4" t="s">
        <v>60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2">
      <c r="J112" s="4" t="s">
        <v>645</v>
      </c>
      <c r="K112" s="4"/>
      <c r="L112" s="4"/>
      <c r="M112" s="4" t="s">
        <v>60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2">
      <c r="J113" s="4" t="s">
        <v>646</v>
      </c>
      <c r="K113" s="4"/>
      <c r="L113" s="4"/>
      <c r="M113" s="4" t="s">
        <v>60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2">
      <c r="J114" s="4" t="s">
        <v>647</v>
      </c>
      <c r="K114" s="4"/>
      <c r="L114" s="4"/>
      <c r="M114" s="4" t="s">
        <v>60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6">
      <c r="J115" s="4" t="s">
        <v>648</v>
      </c>
      <c r="K115" s="4"/>
      <c r="L115" s="4"/>
      <c r="M115" s="4" t="s">
        <v>60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1">
      <c r="J116" s="4" t="s">
        <v>649</v>
      </c>
      <c r="K116" s="4"/>
      <c r="L116" s="4"/>
      <c r="M116" s="4" t="s">
        <v>60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2">
      <c r="J117" s="4" t="s">
        <v>650</v>
      </c>
      <c r="K117" s="4"/>
      <c r="L117" s="4"/>
      <c r="M117" s="4" t="s">
        <v>60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4">
      <c r="J118" s="4" t="s">
        <v>651</v>
      </c>
      <c r="K118" s="4"/>
      <c r="L118" s="4"/>
      <c r="M118" s="4" t="s">
        <v>60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17">
      <c r="B119" s="4" t="s">
        <v>49</v>
      </c>
      <c r="J119" s="4" t="s">
        <v>652</v>
      </c>
      <c r="K119" s="4"/>
      <c r="L119" s="4" t="s">
        <v>152</v>
      </c>
      <c r="M119" s="4" t="s">
        <v>60</v>
      </c>
      <c r="N119" s="4" t="str">
        <f>Background!S68</f>
        <v>4.a Build and upgrade education facilities that are child, disability and gender sensitive and provide safe, non-violent, inclusive and effective learning environments for all</v>
      </c>
      <c r="O119" s="4" t="s">
        <v>572</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301</v>
      </c>
    </row>
    <row r="120" spans="2:25" ht="112">
      <c r="J120" s="4" t="s">
        <v>653</v>
      </c>
      <c r="K120" s="4"/>
      <c r="L120" s="4"/>
      <c r="M120" s="4" t="s">
        <v>60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4">
      <c r="J121" s="4" t="s">
        <v>654</v>
      </c>
      <c r="K121" s="4"/>
      <c r="L121" s="4"/>
      <c r="M121" s="4" t="s">
        <v>60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2">
      <c r="J122" s="4" t="s">
        <v>655</v>
      </c>
      <c r="K122" s="4"/>
      <c r="L122" s="4"/>
      <c r="M122" s="4" t="s">
        <v>61</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1">
      <c r="J123" s="4" t="s">
        <v>656</v>
      </c>
      <c r="K123" s="4"/>
      <c r="L123" s="4"/>
      <c r="M123" s="4" t="s">
        <v>61</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8">
      <c r="J124" s="4" t="s">
        <v>657</v>
      </c>
      <c r="K124" s="4"/>
      <c r="L124" s="4"/>
      <c r="M124" s="4" t="s">
        <v>61</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9">
      <c r="J125" s="4" t="s">
        <v>658</v>
      </c>
      <c r="K125" s="4"/>
      <c r="L125" s="4"/>
      <c r="M125" s="4" t="s">
        <v>61</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9">
      <c r="J126" s="4" t="s">
        <v>659</v>
      </c>
      <c r="K126" s="4"/>
      <c r="L126" s="4"/>
      <c r="M126" s="4" t="s">
        <v>61</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61">
      <c r="B127" s="4" t="s">
        <v>49</v>
      </c>
      <c r="D127" s="4" t="s">
        <v>191</v>
      </c>
      <c r="J127" s="4" t="s">
        <v>660</v>
      </c>
      <c r="K127" s="4"/>
      <c r="L127" s="4" t="s">
        <v>150</v>
      </c>
      <c r="M127" s="4" t="s">
        <v>61</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350</v>
      </c>
      <c r="P127" s="6" t="str">
        <f>Background!T76</f>
        <v>5.4.1 Proportion of time spent on unpaid domestic and care work, by sex, age and location</v>
      </c>
      <c r="Q127" s="4" t="s">
        <v>661</v>
      </c>
      <c r="R127" s="4" t="s">
        <v>662</v>
      </c>
      <c r="S127" s="4" t="s">
        <v>96</v>
      </c>
      <c r="T127" s="4" t="s">
        <v>663</v>
      </c>
      <c r="U127" s="1" t="s">
        <v>664</v>
      </c>
      <c r="V127" s="1" t="s">
        <v>110</v>
      </c>
      <c r="W127" s="56" t="s">
        <v>665</v>
      </c>
      <c r="Y127" s="1" t="s">
        <v>301</v>
      </c>
    </row>
    <row r="128" spans="2:25" ht="42">
      <c r="J128" s="4" t="s">
        <v>666</v>
      </c>
      <c r="K128" s="4"/>
      <c r="M128" s="4" t="s">
        <v>61</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26">
      <c r="A129" s="4" t="s">
        <v>237</v>
      </c>
      <c r="B129" s="4" t="s">
        <v>49</v>
      </c>
      <c r="C129" s="4" t="s">
        <v>189</v>
      </c>
      <c r="D129" s="4" t="s">
        <v>191</v>
      </c>
      <c r="F129" s="4" t="s">
        <v>202</v>
      </c>
      <c r="G129" s="4" t="s">
        <v>224</v>
      </c>
      <c r="J129" s="4" t="s">
        <v>667</v>
      </c>
      <c r="K129" s="4"/>
      <c r="L129" s="4" t="s">
        <v>150</v>
      </c>
      <c r="M129" s="4" t="s">
        <v>61</v>
      </c>
      <c r="N129" s="4" t="str">
        <f>Background!S78</f>
        <v>5.5 Ensure women’s full and effective participation and equal opportunities for leadership at all levels of decision-making in political, economic and public life</v>
      </c>
      <c r="O129" s="4" t="s">
        <v>350</v>
      </c>
      <c r="P129" s="6" t="str">
        <f>Background!T78</f>
        <v>5.5.2 Proportion of women in managerial positions</v>
      </c>
      <c r="Q129" s="4" t="s">
        <v>668</v>
      </c>
      <c r="R129" s="1" t="s">
        <v>669</v>
      </c>
      <c r="S129" s="4" t="s">
        <v>96</v>
      </c>
      <c r="T129" s="1" t="s">
        <v>394</v>
      </c>
      <c r="U129" s="1" t="s">
        <v>670</v>
      </c>
      <c r="V129" s="1" t="s">
        <v>110</v>
      </c>
      <c r="W129" s="1" t="s">
        <v>669</v>
      </c>
      <c r="Y129" s="1" t="s">
        <v>669</v>
      </c>
    </row>
    <row r="130" spans="1:25" ht="84">
      <c r="J130" s="4" t="s">
        <v>671</v>
      </c>
      <c r="K130" s="4"/>
      <c r="M130" s="4" t="s">
        <v>61</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84">
      <c r="J131" s="4" t="s">
        <v>672</v>
      </c>
      <c r="K131" s="4"/>
      <c r="M131" s="4" t="s">
        <v>61</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8">
      <c r="D132" s="4" t="s">
        <v>191</v>
      </c>
      <c r="J132" s="4" t="s">
        <v>673</v>
      </c>
      <c r="K132" s="4"/>
      <c r="L132" s="4" t="s">
        <v>150</v>
      </c>
      <c r="M132" s="4" t="s">
        <v>61</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350</v>
      </c>
      <c r="P132" s="6" t="str">
        <f>Background!T81</f>
        <v>5.a.1 (a) Proportion of total agricultural population with ownership or secure rights over agricultural land, by sex; and (b) share of women among owners or rights-bearers of agricultural land, by type of tenure</v>
      </c>
      <c r="Q132" s="1" t="s">
        <v>674</v>
      </c>
      <c r="R132" s="1" t="s">
        <v>674</v>
      </c>
      <c r="S132" s="4" t="s">
        <v>96</v>
      </c>
      <c r="T132" s="1" t="s">
        <v>394</v>
      </c>
      <c r="U132" s="1" t="s">
        <v>271</v>
      </c>
      <c r="V132" s="1" t="s">
        <v>110</v>
      </c>
      <c r="W132" s="1" t="s">
        <v>674</v>
      </c>
      <c r="Y132" s="1" t="s">
        <v>674</v>
      </c>
    </row>
    <row r="133" spans="1:25" ht="70">
      <c r="J133" s="4" t="s">
        <v>675</v>
      </c>
      <c r="K133" s="4"/>
      <c r="L133" s="4"/>
      <c r="M133" s="4" t="s">
        <v>61</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42">
      <c r="J134" s="4" t="s">
        <v>676</v>
      </c>
      <c r="K134" s="4"/>
      <c r="M134" s="4" t="s">
        <v>61</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2">
      <c r="J135" s="4" t="s">
        <v>677</v>
      </c>
      <c r="K135" s="4"/>
      <c r="M135" s="4" t="s">
        <v>61</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92">
      <c r="B136" s="4" t="s">
        <v>49</v>
      </c>
      <c r="J136" s="4" t="s">
        <v>678</v>
      </c>
      <c r="K136" s="4"/>
      <c r="L136" s="4" t="s">
        <v>152</v>
      </c>
      <c r="M136" s="4" t="s">
        <v>177</v>
      </c>
      <c r="N136" s="4" t="str">
        <f>Background!S85</f>
        <v>6.1 By 2030, achieve universal and equitable access to safe and affordable drinking water for all</v>
      </c>
      <c r="O136" s="4" t="s">
        <v>679</v>
      </c>
      <c r="P136" s="6" t="str">
        <f>Background!T85</f>
        <v>6.1.1 Proportion of population using safely managed drinking water services</v>
      </c>
      <c r="Q136" s="4" t="s">
        <v>680</v>
      </c>
      <c r="R136" s="4" t="s">
        <v>681</v>
      </c>
      <c r="S136" s="4" t="s">
        <v>682</v>
      </c>
      <c r="T136" s="1" t="s">
        <v>232</v>
      </c>
      <c r="U136" s="1" t="s">
        <v>575</v>
      </c>
      <c r="V136" s="1" t="s">
        <v>110</v>
      </c>
      <c r="W136" s="4" t="s">
        <v>683</v>
      </c>
      <c r="Y136" s="4" t="s">
        <v>684</v>
      </c>
    </row>
    <row r="137" spans="1:25" ht="238">
      <c r="B137" s="4" t="s">
        <v>49</v>
      </c>
      <c r="J137" s="4" t="s">
        <v>685</v>
      </c>
      <c r="K137" s="4"/>
      <c r="L137" s="4" t="s">
        <v>152</v>
      </c>
      <c r="M137" s="4" t="s">
        <v>177</v>
      </c>
      <c r="N137" s="4" t="str">
        <f>Background!S86</f>
        <v>6.2 By 2030, achieve access to adequate and equitable sanitation and hygiene for all and end open defecation, paying special attention to the needs of women and girls and those in vulnerable situations</v>
      </c>
      <c r="O137" s="4" t="s">
        <v>686</v>
      </c>
      <c r="P137" s="6" t="str">
        <f>Background!T86</f>
        <v>6.2.1 Proportion of population using (a) safely managed sanitation services and (b) a hand-washing facility with soap and water</v>
      </c>
      <c r="Q137" s="141" t="s">
        <v>687</v>
      </c>
      <c r="R137" s="4" t="s">
        <v>688</v>
      </c>
      <c r="S137" s="4" t="s">
        <v>682</v>
      </c>
      <c r="T137" s="1" t="s">
        <v>394</v>
      </c>
      <c r="U137" s="1" t="s">
        <v>575</v>
      </c>
      <c r="V137" s="1" t="s">
        <v>110</v>
      </c>
      <c r="W137" s="4" t="s">
        <v>689</v>
      </c>
      <c r="Y137" s="4" t="s">
        <v>690</v>
      </c>
    </row>
    <row r="138" spans="1:25" ht="70">
      <c r="G138" s="4" t="s">
        <v>224</v>
      </c>
      <c r="J138" s="4" t="s">
        <v>691</v>
      </c>
      <c r="K138" s="4"/>
      <c r="L138" s="4" t="s">
        <v>143</v>
      </c>
      <c r="M138" s="4" t="s">
        <v>177</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692</v>
      </c>
      <c r="P138" s="6" t="str">
        <f>Background!T87</f>
        <v>6.3.1 Proportion of wastewater safely treated</v>
      </c>
      <c r="Q138" s="4" t="s">
        <v>693</v>
      </c>
      <c r="R138" s="4" t="s">
        <v>694</v>
      </c>
      <c r="S138" s="4" t="s">
        <v>695</v>
      </c>
      <c r="T138" s="1" t="s">
        <v>232</v>
      </c>
      <c r="U138" s="1" t="s">
        <v>696</v>
      </c>
      <c r="V138" s="1" t="s">
        <v>110</v>
      </c>
    </row>
    <row r="139" spans="1:25" ht="70">
      <c r="G139" s="4" t="s">
        <v>224</v>
      </c>
      <c r="J139" s="4" t="s">
        <v>697</v>
      </c>
      <c r="K139" s="4"/>
      <c r="L139" s="4" t="s">
        <v>143</v>
      </c>
      <c r="M139" s="4" t="s">
        <v>177</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692</v>
      </c>
      <c r="P139" s="6" t="str">
        <f>Background!T88</f>
        <v>6.3.2 Proportion of bodies of water with good ambient water quality</v>
      </c>
    </row>
    <row r="140" spans="1:25" ht="70">
      <c r="J140" s="4" t="s">
        <v>698</v>
      </c>
      <c r="K140" s="4"/>
      <c r="M140" s="4" t="s">
        <v>177</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70">
      <c r="J141" s="4" t="s">
        <v>699</v>
      </c>
      <c r="K141" s="4"/>
      <c r="M141" s="4" t="s">
        <v>177</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2">
      <c r="J142" s="4" t="s">
        <v>700</v>
      </c>
      <c r="K142" s="4"/>
      <c r="M142" s="4" t="s">
        <v>177</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2">
      <c r="J143" s="4" t="s">
        <v>701</v>
      </c>
      <c r="K143" s="4"/>
      <c r="M143" s="4" t="s">
        <v>177</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42">
      <c r="J144" s="4" t="s">
        <v>702</v>
      </c>
      <c r="K144" s="4"/>
      <c r="M144" s="4" t="s">
        <v>177</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70">
      <c r="J145" s="4" t="s">
        <v>703</v>
      </c>
      <c r="K145" s="4"/>
      <c r="M145" s="4" t="s">
        <v>177</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5">
      <c r="J146" s="4" t="s">
        <v>704</v>
      </c>
      <c r="K146" s="4"/>
      <c r="L146" s="4"/>
      <c r="M146" s="4" t="s">
        <v>177</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237</v>
      </c>
      <c r="B147" s="4" t="s">
        <v>49</v>
      </c>
      <c r="J147" s="4" t="s">
        <v>705</v>
      </c>
      <c r="K147" s="4"/>
      <c r="L147" s="4" t="s">
        <v>152</v>
      </c>
      <c r="M147" s="4" t="s">
        <v>62</v>
      </c>
      <c r="N147" s="4" t="str">
        <f>Background!S96</f>
        <v>7.1 By 2030, ensure universal access to affordable, reliable and modern energy services</v>
      </c>
      <c r="O147" s="4" t="s">
        <v>706</v>
      </c>
      <c r="P147" s="140" t="str">
        <f>Background!T96</f>
        <v>7.1.1 Proportion of population with access to electricity</v>
      </c>
      <c r="Q147" s="4" t="s">
        <v>707</v>
      </c>
      <c r="R147" s="4" t="s">
        <v>708</v>
      </c>
      <c r="S147" s="4" t="s">
        <v>96</v>
      </c>
      <c r="T147" s="4" t="s">
        <v>709</v>
      </c>
      <c r="U147" s="1" t="s">
        <v>575</v>
      </c>
      <c r="V147" s="1" t="s">
        <v>110</v>
      </c>
      <c r="W147" s="4" t="s">
        <v>710</v>
      </c>
    </row>
    <row r="148" spans="1:23" ht="409.5">
      <c r="B148" s="4" t="s">
        <v>49</v>
      </c>
      <c r="J148" s="4" t="s">
        <v>711</v>
      </c>
      <c r="K148" s="4"/>
      <c r="L148" s="4" t="s">
        <v>152</v>
      </c>
      <c r="M148" s="4" t="s">
        <v>62</v>
      </c>
      <c r="N148" s="4" t="str">
        <f>Background!S97</f>
        <v>7.1 By 2030, ensure universal access to affordable, reliable and modern energy services</v>
      </c>
      <c r="O148" s="4" t="s">
        <v>712</v>
      </c>
      <c r="P148" s="6" t="str">
        <f>Background!T97</f>
        <v>7.1.2 Proportion of population with primary reliance on clean fuels and technology</v>
      </c>
      <c r="Q148" s="4" t="s">
        <v>713</v>
      </c>
      <c r="R148" s="1" t="s">
        <v>714</v>
      </c>
      <c r="S148" s="4" t="s">
        <v>96</v>
      </c>
      <c r="T148" s="4" t="s">
        <v>709</v>
      </c>
      <c r="U148" s="1" t="s">
        <v>575</v>
      </c>
      <c r="V148" s="1" t="s">
        <v>110</v>
      </c>
      <c r="W148" s="4" t="s">
        <v>710</v>
      </c>
    </row>
    <row r="149" spans="1:23" ht="56">
      <c r="J149" s="4" t="s">
        <v>715</v>
      </c>
      <c r="K149" s="4"/>
      <c r="L149" s="4" t="s">
        <v>151</v>
      </c>
      <c r="M149" s="4" t="s">
        <v>62</v>
      </c>
      <c r="N149" s="4" t="str">
        <f>Background!S98</f>
        <v>7.2 By 2030, increase substantially the share of renewable energy in the global energy mix</v>
      </c>
      <c r="O149" s="4" t="s">
        <v>716</v>
      </c>
      <c r="P149" s="6" t="str">
        <f>Background!T98</f>
        <v>7.2.1 Renewable energy share in the total final energy consumption</v>
      </c>
      <c r="Q149" s="4" t="s">
        <v>717</v>
      </c>
    </row>
    <row r="150" spans="1:23" ht="28">
      <c r="J150" s="4" t="s">
        <v>718</v>
      </c>
      <c r="K150" s="4"/>
      <c r="M150" s="4" t="s">
        <v>62</v>
      </c>
      <c r="N150" s="4" t="str">
        <f>Background!S99</f>
        <v>7.3 By 2030, double the global rate of improvement in energy efficiency</v>
      </c>
      <c r="P150" s="6" t="str">
        <f>Background!T99</f>
        <v>7.3.1 Energy intensity measured in terms of primary energy and GDP</v>
      </c>
    </row>
    <row r="151" spans="1:23" ht="70">
      <c r="J151" s="4" t="s">
        <v>719</v>
      </c>
      <c r="K151" s="4"/>
      <c r="M151" s="4" t="s">
        <v>62</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84">
      <c r="J152" s="4" t="s">
        <v>720</v>
      </c>
      <c r="K152" s="4"/>
      <c r="L152" s="4"/>
      <c r="M152" s="4" t="s">
        <v>62</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6">
      <c r="J153" s="4" t="s">
        <v>721</v>
      </c>
      <c r="K153" s="4"/>
      <c r="M153" s="4" t="s">
        <v>63</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6">
      <c r="J154" s="4" t="s">
        <v>722</v>
      </c>
      <c r="K154" s="4"/>
      <c r="M154" s="4" t="s">
        <v>63</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0">
      <c r="J155" s="4" t="s">
        <v>723</v>
      </c>
      <c r="K155" s="4"/>
      <c r="L155" s="4" t="s">
        <v>148</v>
      </c>
      <c r="M155" s="4" t="s">
        <v>63</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84">
      <c r="J156" s="4" t="s">
        <v>724</v>
      </c>
      <c r="K156" s="4"/>
      <c r="M156" s="4" t="s">
        <v>63</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84">
      <c r="J157" s="4" t="s">
        <v>725</v>
      </c>
      <c r="K157" s="4"/>
      <c r="M157" s="4" t="s">
        <v>63</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12">
      <c r="A158" s="4" t="s">
        <v>237</v>
      </c>
      <c r="B158" s="4" t="s">
        <v>49</v>
      </c>
      <c r="C158" s="4" t="s">
        <v>189</v>
      </c>
      <c r="D158" s="4" t="s">
        <v>191</v>
      </c>
      <c r="E158" s="4" t="s">
        <v>507</v>
      </c>
      <c r="F158" s="4" t="s">
        <v>202</v>
      </c>
      <c r="G158" s="4" t="s">
        <v>224</v>
      </c>
      <c r="J158" s="4" t="s">
        <v>726</v>
      </c>
      <c r="K158" s="4"/>
      <c r="L158" s="4" t="s">
        <v>148</v>
      </c>
      <c r="M158" s="4" t="s">
        <v>63</v>
      </c>
      <c r="N158" s="4" t="str">
        <f>Background!S107</f>
        <v>8.5 By 2030, achieve full and productive employment and decent work for all women and men, including for young people and persons with disabilities, and equal pay for work of equal value</v>
      </c>
      <c r="O158" s="4" t="s">
        <v>320</v>
      </c>
      <c r="P158" s="6" t="str">
        <f>Background!T107</f>
        <v>8.5.1 Average hourly earnings of employees, by sex, age, occupation and persons with disabilities</v>
      </c>
      <c r="Q158" s="4" t="s">
        <v>727</v>
      </c>
      <c r="R158" s="4" t="s">
        <v>728</v>
      </c>
    </row>
    <row r="159" spans="1:23" ht="56">
      <c r="J159" s="4" t="s">
        <v>729</v>
      </c>
      <c r="K159" s="4"/>
      <c r="L159" s="4"/>
      <c r="M159" s="4" t="s">
        <v>63</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9">
      <c r="J160" s="4" t="s">
        <v>730</v>
      </c>
      <c r="K160" s="4"/>
      <c r="L160" s="4"/>
      <c r="M160" s="4" t="s">
        <v>63</v>
      </c>
      <c r="N160" s="4" t="str">
        <f>Background!S109</f>
        <v>8.6 By 2020, substantially reduce the proportion of youth not in employment, education or training</v>
      </c>
      <c r="P160" s="6" t="str">
        <f>Background!T109</f>
        <v>8.6.1 Proportion of youth (aged 15–24 years) not in education, employment or training</v>
      </c>
    </row>
    <row r="161" spans="10:16" ht="70">
      <c r="J161" s="4" t="s">
        <v>731</v>
      </c>
      <c r="K161" s="4"/>
      <c r="L161" s="4"/>
      <c r="M161" s="4" t="s">
        <v>63</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6">
      <c r="J162" s="4" t="s">
        <v>732</v>
      </c>
      <c r="K162" s="4"/>
      <c r="L162" s="4"/>
      <c r="M162" s="4" t="s">
        <v>63</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8">
      <c r="J163" s="4" t="s">
        <v>733</v>
      </c>
      <c r="K163" s="4"/>
      <c r="L163" s="4"/>
      <c r="M163" s="4" t="s">
        <v>63</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42">
      <c r="J164" s="4" t="s">
        <v>734</v>
      </c>
      <c r="K164" s="4"/>
      <c r="L164" s="4"/>
      <c r="M164" s="4" t="s">
        <v>63</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2">
      <c r="J165" s="4" t="s">
        <v>735</v>
      </c>
      <c r="K165" s="4"/>
      <c r="L165" s="4"/>
      <c r="M165" s="4" t="s">
        <v>63</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2">
      <c r="J166" s="4" t="s">
        <v>736</v>
      </c>
      <c r="K166" s="4"/>
      <c r="L166" s="4"/>
      <c r="M166" s="4" t="s">
        <v>63</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2">
      <c r="J167" s="4" t="s">
        <v>737</v>
      </c>
      <c r="K167" s="4"/>
      <c r="L167" s="4"/>
      <c r="M167" s="4" t="s">
        <v>63</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6">
      <c r="J168" s="4" t="s">
        <v>738</v>
      </c>
      <c r="K168" s="4"/>
      <c r="L168" s="4"/>
      <c r="M168" s="4" t="s">
        <v>63</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5">
      <c r="J169" s="4" t="s">
        <v>739</v>
      </c>
      <c r="K169" s="4"/>
      <c r="L169" s="4"/>
      <c r="M169" s="4" t="s">
        <v>63</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70">
      <c r="J170" s="4" t="s">
        <v>740</v>
      </c>
      <c r="K170" s="4"/>
      <c r="L170" s="4"/>
      <c r="M170" s="4" t="s">
        <v>178</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70">
      <c r="J171" s="4" t="s">
        <v>741</v>
      </c>
      <c r="K171" s="4"/>
      <c r="L171" s="4"/>
      <c r="M171" s="4" t="s">
        <v>178</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70">
      <c r="J172" s="4" t="s">
        <v>742</v>
      </c>
      <c r="K172" s="4"/>
      <c r="L172" s="4"/>
      <c r="M172" s="4" t="s">
        <v>178</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70">
      <c r="J173" s="4" t="s">
        <v>743</v>
      </c>
      <c r="K173" s="4"/>
      <c r="L173" s="4"/>
      <c r="M173" s="4" t="s">
        <v>178</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6">
      <c r="J174" s="4" t="s">
        <v>744</v>
      </c>
      <c r="K174" s="4"/>
      <c r="L174" s="4"/>
      <c r="M174" s="4" t="s">
        <v>178</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6">
      <c r="J175" s="4" t="s">
        <v>745</v>
      </c>
      <c r="K175" s="4"/>
      <c r="L175" s="4"/>
      <c r="M175" s="4" t="s">
        <v>178</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84">
      <c r="J176" s="4" t="s">
        <v>746</v>
      </c>
      <c r="K176" s="4"/>
      <c r="L176" s="4"/>
      <c r="M176" s="4" t="s">
        <v>178</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84">
      <c r="J177" s="4" t="s">
        <v>747</v>
      </c>
      <c r="K177" s="4"/>
      <c r="L177" s="4"/>
      <c r="M177" s="4" t="s">
        <v>178</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84">
      <c r="J178" s="4" t="s">
        <v>748</v>
      </c>
      <c r="K178" s="4"/>
      <c r="L178" s="4"/>
      <c r="M178" s="4" t="s">
        <v>178</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70">
      <c r="J179" s="4" t="s">
        <v>749</v>
      </c>
      <c r="K179" s="4"/>
      <c r="L179" s="4"/>
      <c r="M179" s="4" t="s">
        <v>178</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6">
      <c r="J180" s="4" t="s">
        <v>750</v>
      </c>
      <c r="K180" s="4"/>
      <c r="L180" s="4"/>
      <c r="M180" s="4" t="s">
        <v>178</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6">
      <c r="J181" s="4" t="s">
        <v>751</v>
      </c>
      <c r="K181" s="4"/>
      <c r="L181" s="4"/>
      <c r="M181" s="4" t="s">
        <v>178</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2">
      <c r="F182" s="4" t="s">
        <v>202</v>
      </c>
      <c r="J182" s="4" t="s">
        <v>752</v>
      </c>
      <c r="K182" s="4"/>
      <c r="L182" s="4" t="s">
        <v>149</v>
      </c>
      <c r="M182" s="4" t="s">
        <v>179</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6">
      <c r="J183" s="4" t="s">
        <v>753</v>
      </c>
      <c r="K183" s="4"/>
      <c r="L183" s="4"/>
      <c r="M183" s="4" t="s">
        <v>179</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8">
      <c r="J184" s="4" t="s">
        <v>754</v>
      </c>
      <c r="K184" s="4"/>
      <c r="L184" s="4"/>
      <c r="M184" s="4" t="s">
        <v>179</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42">
      <c r="J185" s="4" t="s">
        <v>755</v>
      </c>
      <c r="K185" s="4"/>
      <c r="L185" s="4"/>
      <c r="M185" s="4" t="s">
        <v>179</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42">
      <c r="J186" s="4" t="s">
        <v>756</v>
      </c>
      <c r="K186" s="4"/>
      <c r="L186" s="4"/>
      <c r="M186" s="4" t="s">
        <v>179</v>
      </c>
      <c r="N186" s="4" t="str">
        <f>Background!S135</f>
        <v>10.5 Improve the regulation and monitoring of global financial markets and institutions and strengthen the implementation of such regulations</v>
      </c>
      <c r="P186" s="6" t="str">
        <f>Background!T135</f>
        <v>10.5.1 Financial Soundness Indicators</v>
      </c>
    </row>
    <row r="187" spans="6:16" ht="70">
      <c r="J187" s="4" t="s">
        <v>757</v>
      </c>
      <c r="K187" s="4"/>
      <c r="L187" s="4"/>
      <c r="M187" s="4" t="s">
        <v>179</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6">
      <c r="J188" s="4" t="s">
        <v>758</v>
      </c>
      <c r="K188" s="4"/>
      <c r="L188" s="4"/>
      <c r="M188" s="4" t="s">
        <v>179</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2">
      <c r="J189" s="4" t="s">
        <v>759</v>
      </c>
      <c r="K189" s="4"/>
      <c r="L189" s="4"/>
      <c r="M189" s="4" t="s">
        <v>179</v>
      </c>
      <c r="N189" s="4">
        <f>Background!S138</f>
        <v>0</v>
      </c>
      <c r="P189" s="6" t="str">
        <f>Background!T138</f>
        <v>10.7.2 Number of countries with migration policies that facilitate orderly, safe, regular and responsible migration and mobility of people</v>
      </c>
    </row>
    <row r="190" spans="6:16" ht="56">
      <c r="J190" s="4" t="s">
        <v>760</v>
      </c>
      <c r="K190" s="4"/>
      <c r="L190" s="4"/>
      <c r="M190" s="4" t="s">
        <v>179</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84">
      <c r="J191" s="4" t="s">
        <v>761</v>
      </c>
      <c r="K191" s="4"/>
      <c r="L191" s="4"/>
      <c r="M191" s="4" t="s">
        <v>179</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42">
      <c r="J192" s="4" t="s">
        <v>762</v>
      </c>
      <c r="K192" s="4"/>
      <c r="L192" s="4"/>
      <c r="M192" s="4" t="s">
        <v>179</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9">
      <c r="J193" s="4" t="s">
        <v>763</v>
      </c>
      <c r="K193" s="4"/>
      <c r="L193" s="4"/>
      <c r="M193" s="4" t="s">
        <v>180</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0">
      <c r="J194" s="4" t="s">
        <v>764</v>
      </c>
      <c r="K194" s="4"/>
      <c r="L194" s="4"/>
      <c r="M194" s="4" t="s">
        <v>180</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6">
      <c r="J195" s="4" t="s">
        <v>765</v>
      </c>
      <c r="K195" s="4"/>
      <c r="L195" s="4"/>
      <c r="M195" s="4" t="s">
        <v>180</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6">
      <c r="J196" s="4" t="s">
        <v>766</v>
      </c>
      <c r="K196" s="4"/>
      <c r="L196" s="4"/>
      <c r="M196" s="4" t="s">
        <v>180</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9">
      <c r="J197" s="4" t="s">
        <v>767</v>
      </c>
      <c r="K197" s="4"/>
      <c r="L197" s="4"/>
      <c r="M197" s="4" t="s">
        <v>180</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84">
      <c r="J198" s="4" t="s">
        <v>768</v>
      </c>
      <c r="K198" s="4"/>
      <c r="L198" s="4"/>
      <c r="M198" s="4" t="s">
        <v>180</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84">
      <c r="J199" s="4" t="s">
        <v>769</v>
      </c>
      <c r="K199" s="4"/>
      <c r="L199" s="4"/>
      <c r="M199" s="4" t="s">
        <v>180</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2">
      <c r="E200" s="4" t="s">
        <v>223</v>
      </c>
      <c r="J200" s="4" t="s">
        <v>770</v>
      </c>
      <c r="K200" s="4"/>
      <c r="L200" s="4" t="s">
        <v>145</v>
      </c>
      <c r="M200" s="4" t="s">
        <v>180</v>
      </c>
      <c r="N200" s="4" t="str">
        <f>Background!S149</f>
        <v>11.6 By 2030, reduce the adverse per capita environmental impact of cities, including by paying special attention to air quality and municipal and other waste management</v>
      </c>
      <c r="O200" s="4" t="s">
        <v>771</v>
      </c>
      <c r="P200" s="140" t="str">
        <f>Background!T149</f>
        <v>11.6.1 Proportion of urban solid waste regularly collected and with adequate final discharge out of total urban solid waste generated, by cities</v>
      </c>
      <c r="Q200" s="4" t="s">
        <v>301</v>
      </c>
    </row>
    <row r="201" spans="5:17" ht="42">
      <c r="J201" s="4" t="s">
        <v>772</v>
      </c>
      <c r="K201" s="4"/>
      <c r="M201" s="4" t="s">
        <v>180</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6">
      <c r="J202" s="4" t="s">
        <v>773</v>
      </c>
      <c r="K202" s="4"/>
      <c r="M202" s="4" t="s">
        <v>180</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6">
      <c r="J203" s="4" t="s">
        <v>774</v>
      </c>
      <c r="K203" s="4"/>
      <c r="M203" s="4" t="s">
        <v>180</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5">
      <c r="J204" s="4" t="s">
        <v>775</v>
      </c>
      <c r="K204" s="4"/>
      <c r="M204" s="4" t="s">
        <v>180</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8">
      <c r="J205" s="4" t="s">
        <v>776</v>
      </c>
      <c r="K205" s="4"/>
      <c r="M205" s="4" t="s">
        <v>180</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8">
      <c r="J206" s="4" t="s">
        <v>777</v>
      </c>
      <c r="K206" s="4"/>
      <c r="M206" s="4" t="s">
        <v>180</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8">
      <c r="J207" s="4" t="s">
        <v>778</v>
      </c>
      <c r="K207" s="4"/>
      <c r="M207" s="4" t="s">
        <v>180</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70">
      <c r="J208" s="4" t="s">
        <v>779</v>
      </c>
      <c r="K208" s="4"/>
      <c r="M208" s="4" t="s">
        <v>181</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9">
      <c r="A209" s="4" t="s">
        <v>237</v>
      </c>
      <c r="B209" s="4" t="s">
        <v>49</v>
      </c>
      <c r="J209" s="4" t="s">
        <v>780</v>
      </c>
      <c r="K209" s="4"/>
      <c r="M209" s="4" t="s">
        <v>181</v>
      </c>
      <c r="N209" s="4" t="str">
        <f>Background!S158</f>
        <v>12.2 By 2030, achieve the sustainable management and efficient use of natural resources</v>
      </c>
      <c r="P209" s="6" t="str">
        <f>Background!T158</f>
        <v>12.2.1 Material footprint, material footprint per capita, and material footprint per GDP</v>
      </c>
      <c r="Q209" s="4" t="s">
        <v>236</v>
      </c>
      <c r="R209" s="1" t="s">
        <v>236</v>
      </c>
      <c r="S209" s="4" t="s">
        <v>236</v>
      </c>
      <c r="T209" s="1" t="s">
        <v>236</v>
      </c>
      <c r="U209" s="1" t="s">
        <v>236</v>
      </c>
      <c r="V209" s="1" t="s">
        <v>236</v>
      </c>
      <c r="W209" s="4" t="s">
        <v>236</v>
      </c>
    </row>
    <row r="210" spans="1:23" ht="52">
      <c r="J210" s="4" t="s">
        <v>781</v>
      </c>
      <c r="K210" s="4"/>
      <c r="M210" s="4" t="s">
        <v>181</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42">
      <c r="J211" s="4" t="s">
        <v>782</v>
      </c>
      <c r="K211" s="4"/>
      <c r="M211" s="4" t="s">
        <v>181</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84">
      <c r="J212" s="4" t="s">
        <v>783</v>
      </c>
      <c r="K212" s="4"/>
      <c r="M212" s="4" t="s">
        <v>181</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84">
      <c r="J213" s="4" t="s">
        <v>784</v>
      </c>
      <c r="K213" s="4"/>
      <c r="M213" s="4" t="s">
        <v>181</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8">
      <c r="E214" s="4" t="s">
        <v>223</v>
      </c>
      <c r="J214" s="4" t="s">
        <v>785</v>
      </c>
      <c r="K214" s="4"/>
      <c r="L214" s="4" t="s">
        <v>145</v>
      </c>
      <c r="M214" s="4" t="s">
        <v>181</v>
      </c>
      <c r="N214" s="4" t="str">
        <f>Background!S163</f>
        <v>12.5 By 2030, substantially reduce waste generation through prevention, reduction, recycling and reuse</v>
      </c>
      <c r="O214" s="4" t="s">
        <v>771</v>
      </c>
      <c r="P214" s="6" t="str">
        <f>Background!T163</f>
        <v>12.5.1 National recycling rate, tons of material recycled</v>
      </c>
      <c r="Q214" s="4" t="s">
        <v>301</v>
      </c>
    </row>
    <row r="215" spans="1:23" ht="56">
      <c r="J215" s="4" t="s">
        <v>786</v>
      </c>
      <c r="K215" s="4"/>
      <c r="M215" s="4" t="s">
        <v>181</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2">
      <c r="J216" s="4" t="s">
        <v>787</v>
      </c>
      <c r="K216" s="4"/>
      <c r="M216" s="4" t="s">
        <v>181</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1">
      <c r="J217" s="4" t="s">
        <v>788</v>
      </c>
      <c r="K217" s="4"/>
      <c r="M217" s="4" t="s">
        <v>181</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2">
      <c r="A218" s="4" t="s">
        <v>237</v>
      </c>
      <c r="J218" s="4" t="s">
        <v>789</v>
      </c>
      <c r="K218" s="4"/>
      <c r="M218" s="4" t="s">
        <v>181</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2">
      <c r="J219" s="4" t="s">
        <v>790</v>
      </c>
      <c r="K219" s="4"/>
      <c r="M219" s="4" t="s">
        <v>181</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40">
      <c r="J220" s="4" t="s">
        <v>791</v>
      </c>
      <c r="K220" s="4"/>
      <c r="M220" s="4" t="s">
        <v>181</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39">
      <c r="J221" s="4" t="s">
        <v>792</v>
      </c>
      <c r="K221" s="4"/>
      <c r="M221" s="4" t="s">
        <v>57</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5">
      <c r="J222" s="4" t="s">
        <v>793</v>
      </c>
      <c r="K222" s="4"/>
      <c r="M222" s="4" t="s">
        <v>57</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52">
      <c r="J223" s="4" t="s">
        <v>794</v>
      </c>
      <c r="K223" s="4"/>
      <c r="M223" s="4" t="s">
        <v>57</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9">
      <c r="J224" s="4" t="s">
        <v>795</v>
      </c>
      <c r="K224" s="4"/>
      <c r="M224" s="4" t="s">
        <v>57</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8">
      <c r="J225" s="4" t="s">
        <v>796</v>
      </c>
      <c r="K225" s="4"/>
      <c r="M225" s="4" t="s">
        <v>57</v>
      </c>
      <c r="N225" s="4" t="str">
        <f>Background!S174</f>
        <v>13.2 Integrate climate change measures into national policies, strategies and planning</v>
      </c>
      <c r="P225" s="6" t="str">
        <f>Background!T174</f>
        <v>13.2.2 Total greenhouse gas emissions per year</v>
      </c>
    </row>
    <row r="226" spans="10:16" ht="78">
      <c r="J226" s="4" t="s">
        <v>797</v>
      </c>
      <c r="K226" s="4"/>
      <c r="M226" s="4" t="s">
        <v>57</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2">
      <c r="J227" s="4" t="s">
        <v>798</v>
      </c>
      <c r="K227" s="4"/>
      <c r="M227" s="4" t="s">
        <v>57</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3">
      <c r="J228" s="4" t="s">
        <v>799</v>
      </c>
      <c r="K228" s="4"/>
      <c r="M228" s="4" t="s">
        <v>57</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42">
      <c r="J229" s="4" t="s">
        <v>800</v>
      </c>
      <c r="K229" s="4"/>
      <c r="M229" s="4" t="s">
        <v>182</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70">
      <c r="J230" s="4" t="s">
        <v>801</v>
      </c>
      <c r="K230" s="4"/>
      <c r="M230" s="4" t="s">
        <v>182</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2">
      <c r="J231" s="4" t="s">
        <v>802</v>
      </c>
      <c r="K231" s="4"/>
      <c r="M231" s="4" t="s">
        <v>182</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42">
      <c r="J232" s="4" t="s">
        <v>803</v>
      </c>
      <c r="K232" s="4"/>
      <c r="M232" s="4" t="s">
        <v>182</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12">
      <c r="J233" s="4" t="s">
        <v>804</v>
      </c>
      <c r="K233" s="4"/>
      <c r="M233" s="4" t="s">
        <v>182</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70">
      <c r="J234" s="4" t="s">
        <v>805</v>
      </c>
      <c r="K234" s="4"/>
      <c r="M234" s="4" t="s">
        <v>182</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12">
      <c r="J235" s="4" t="s">
        <v>806</v>
      </c>
      <c r="K235" s="4"/>
      <c r="M235" s="4" t="s">
        <v>182</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52">
      <c r="J236" s="4" t="s">
        <v>807</v>
      </c>
      <c r="K236" s="4"/>
      <c r="M236" s="4" t="s">
        <v>182</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17">
      <c r="J237" s="4" t="s">
        <v>808</v>
      </c>
      <c r="K237" s="4"/>
      <c r="M237" s="4" t="s">
        <v>182</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70">
      <c r="J238" s="4" t="s">
        <v>809</v>
      </c>
      <c r="K238" s="4"/>
      <c r="M238" s="4" t="s">
        <v>64</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70">
      <c r="J239" s="4" t="s">
        <v>810</v>
      </c>
      <c r="K239" s="4"/>
      <c r="M239" s="4" t="s">
        <v>64</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6">
      <c r="J240" s="4" t="s">
        <v>811</v>
      </c>
      <c r="K240" s="4"/>
      <c r="M240" s="4" t="s">
        <v>64</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6">
      <c r="J241" s="4" t="s">
        <v>812</v>
      </c>
      <c r="K241" s="4"/>
      <c r="M241" s="4" t="s">
        <v>64</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6">
      <c r="J242" s="4" t="s">
        <v>813</v>
      </c>
      <c r="K242" s="4"/>
      <c r="M242" s="4" t="s">
        <v>64</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6">
      <c r="J243" s="4" t="s">
        <v>814</v>
      </c>
      <c r="K243" s="4"/>
      <c r="M243" s="4" t="s">
        <v>64</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6">
      <c r="J244" s="4" t="s">
        <v>815</v>
      </c>
      <c r="K244" s="4"/>
      <c r="M244" s="4" t="s">
        <v>64</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6">
      <c r="J245" s="4" t="s">
        <v>816</v>
      </c>
      <c r="K245" s="4"/>
      <c r="M245" s="4" t="s">
        <v>64</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42">
      <c r="J246" s="4" t="s">
        <v>817</v>
      </c>
      <c r="K246" s="4"/>
      <c r="M246" s="4" t="s">
        <v>64</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6">
      <c r="J247" s="4" t="s">
        <v>818</v>
      </c>
      <c r="K247" s="4"/>
      <c r="M247" s="4" t="s">
        <v>64</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6">
      <c r="J248" s="4" t="s">
        <v>819</v>
      </c>
      <c r="K248" s="4"/>
      <c r="M248" s="4" t="s">
        <v>64</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2">
      <c r="J249" s="4" t="s">
        <v>820</v>
      </c>
      <c r="K249" s="4"/>
      <c r="M249" s="4" t="s">
        <v>64</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70">
      <c r="J250" s="4" t="s">
        <v>821</v>
      </c>
      <c r="K250" s="4"/>
      <c r="M250" s="4" t="s">
        <v>64</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6">
      <c r="J251" s="4" t="s">
        <v>822</v>
      </c>
      <c r="K251" s="4"/>
      <c r="M251" s="4" t="s">
        <v>64</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9">
      <c r="J252" s="4" t="s">
        <v>823</v>
      </c>
      <c r="K252" s="4"/>
      <c r="M252" s="4" t="s">
        <v>824</v>
      </c>
      <c r="N252" s="4" t="str">
        <f>Background!S203</f>
        <v>16.1 Significantly reduce all forms of violence and related death rates everywhere</v>
      </c>
      <c r="P252" s="6" t="str">
        <f>Background!T203</f>
        <v>16.1.1 Number of victims of intentional homicide per 100,000 population, by sex and age</v>
      </c>
    </row>
    <row r="253" spans="10:16" ht="28">
      <c r="J253" s="4" t="s">
        <v>825</v>
      </c>
      <c r="K253" s="4"/>
      <c r="M253" s="4" t="s">
        <v>824</v>
      </c>
      <c r="N253" s="4" t="str">
        <f>Background!S204</f>
        <v>16.1 Significantly reduce all forms of violence and related death rates everywhere</v>
      </c>
      <c r="P253" s="6" t="str">
        <f>Background!T204</f>
        <v>16.1.2 Conflict-related deaths per 100,000 population, by sex, age and cause</v>
      </c>
    </row>
    <row r="254" spans="10:16" ht="52">
      <c r="J254" s="4" t="s">
        <v>826</v>
      </c>
      <c r="K254" s="4"/>
      <c r="M254" s="4" t="s">
        <v>824</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9">
      <c r="J255" s="4" t="s">
        <v>827</v>
      </c>
      <c r="K255" s="4"/>
      <c r="M255" s="4" t="s">
        <v>824</v>
      </c>
      <c r="N255" s="4" t="str">
        <f>Background!S206</f>
        <v>16.1 Significantly reduce all forms of violence and related death rates everywhere</v>
      </c>
      <c r="P255" s="6" t="str">
        <f>Background!T206</f>
        <v>16.1.4 Proportion of population that feel safe walking alone around the area they live</v>
      </c>
    </row>
    <row r="256" spans="10:16" ht="65">
      <c r="J256" s="4" t="s">
        <v>828</v>
      </c>
      <c r="K256" s="4"/>
      <c r="M256" s="4" t="s">
        <v>824</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9">
      <c r="J257" s="4" t="s">
        <v>829</v>
      </c>
      <c r="K257" s="4"/>
      <c r="M257" s="4" t="s">
        <v>824</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9">
      <c r="J258" s="4" t="s">
        <v>830</v>
      </c>
      <c r="K258" s="4"/>
      <c r="M258" s="4" t="s">
        <v>824</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5">
      <c r="J259" s="4" t="s">
        <v>831</v>
      </c>
      <c r="K259" s="4"/>
      <c r="M259" s="4" t="s">
        <v>824</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28">
      <c r="J260" s="4" t="s">
        <v>832</v>
      </c>
      <c r="K260" s="4"/>
      <c r="M260" s="4" t="s">
        <v>824</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5">
      <c r="J261" s="4" t="s">
        <v>833</v>
      </c>
      <c r="K261" s="4"/>
      <c r="M261" s="4" t="s">
        <v>824</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2">
      <c r="J262" s="4" t="s">
        <v>834</v>
      </c>
      <c r="K262" s="4"/>
      <c r="M262" s="4" t="s">
        <v>824</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5">
      <c r="J263" s="4" t="s">
        <v>835</v>
      </c>
      <c r="K263" s="4"/>
      <c r="M263" s="4" t="s">
        <v>824</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5">
      <c r="J264" s="4" t="s">
        <v>836</v>
      </c>
      <c r="K264" s="4"/>
      <c r="M264" s="4" t="s">
        <v>824</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5">
      <c r="J265" s="4" t="s">
        <v>837</v>
      </c>
      <c r="K265" s="4"/>
      <c r="M265" s="4" t="s">
        <v>824</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2">
      <c r="J266" s="4" t="s">
        <v>838</v>
      </c>
      <c r="K266" s="4"/>
      <c r="M266" s="4" t="s">
        <v>824</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9">
      <c r="J267" s="4" t="s">
        <v>839</v>
      </c>
      <c r="K267" s="4"/>
      <c r="M267" s="4" t="s">
        <v>824</v>
      </c>
      <c r="N267" s="4" t="str">
        <f>Background!S218</f>
        <v>16.6 Develop effective, accountable and transparent institutions at all levels</v>
      </c>
      <c r="P267" s="6" t="str">
        <f>Background!T218</f>
        <v>16.6.2 Proportion of population satisfied with their last experience of public services</v>
      </c>
    </row>
    <row r="268" spans="10:16" ht="91">
      <c r="J268" s="4" t="s">
        <v>840</v>
      </c>
      <c r="K268" s="4"/>
      <c r="M268" s="4" t="s">
        <v>824</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2">
      <c r="J269" s="4" t="s">
        <v>841</v>
      </c>
      <c r="K269" s="4"/>
      <c r="M269" s="4" t="s">
        <v>824</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9">
      <c r="J270" s="4" t="s">
        <v>842</v>
      </c>
      <c r="K270" s="4"/>
      <c r="M270" s="4" t="s">
        <v>824</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9">
      <c r="J271" s="4" t="s">
        <v>843</v>
      </c>
      <c r="K271" s="4"/>
      <c r="M271" s="4" t="s">
        <v>824</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8">
      <c r="J272" s="4" t="s">
        <v>844</v>
      </c>
      <c r="K272" s="4"/>
      <c r="M272" s="4" t="s">
        <v>824</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2">
      <c r="J273" s="4" t="s">
        <v>845</v>
      </c>
      <c r="K273" s="4"/>
      <c r="M273" s="4" t="s">
        <v>824</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6">
      <c r="J274" s="4" t="s">
        <v>846</v>
      </c>
      <c r="K274" s="4"/>
      <c r="M274" s="4" t="s">
        <v>824</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8">
      <c r="J275" s="4" t="s">
        <v>847</v>
      </c>
      <c r="K275" s="4"/>
      <c r="M275" s="4" t="s">
        <v>824</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6">
      <c r="J276" s="4" t="s">
        <v>848</v>
      </c>
      <c r="K276" s="4"/>
      <c r="M276" s="4" t="s">
        <v>184</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6">
      <c r="J277" s="4" t="s">
        <v>849</v>
      </c>
      <c r="K277" s="4"/>
      <c r="M277" s="4" t="s">
        <v>184</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26">
      <c r="J278" s="4" t="s">
        <v>850</v>
      </c>
      <c r="K278" s="4"/>
      <c r="M278" s="4" t="s">
        <v>184</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2">
      <c r="J279" s="4" t="s">
        <v>851</v>
      </c>
      <c r="K279" s="4"/>
      <c r="M279" s="4" t="s">
        <v>184</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9">
      <c r="J280" s="4" t="s">
        <v>852</v>
      </c>
      <c r="K280" s="4"/>
      <c r="M280" s="4" t="s">
        <v>184</v>
      </c>
      <c r="N280" s="4" t="str">
        <f>Background!S231</f>
        <v>17.3 Mobilize additional financial resources for developing countries from multiple sources</v>
      </c>
      <c r="P280" s="6" t="str">
        <f>Background!T231</f>
        <v>17.3.2 Volume of remittances (in United States dollars) as a proportion of total GDP</v>
      </c>
    </row>
    <row r="281" spans="10:16" ht="70">
      <c r="J281" s="4" t="s">
        <v>853</v>
      </c>
      <c r="K281" s="4"/>
      <c r="M281" s="4" t="s">
        <v>184</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9">
      <c r="J282" s="4" t="s">
        <v>854</v>
      </c>
      <c r="K282" s="4"/>
      <c r="M282" s="4" t="s">
        <v>184</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8">
      <c r="J283" s="4" t="s">
        <v>855</v>
      </c>
      <c r="K283" s="4"/>
      <c r="M283" s="4" t="s">
        <v>184</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5">
      <c r="J284" s="4" t="s">
        <v>856</v>
      </c>
      <c r="K284" s="4"/>
      <c r="M284" s="4" t="s">
        <v>184</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70">
      <c r="J285" s="4" t="s">
        <v>857</v>
      </c>
      <c r="K285" s="4"/>
      <c r="M285" s="4" t="s">
        <v>184</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70">
      <c r="J286" s="4" t="s">
        <v>858</v>
      </c>
      <c r="K286" s="4"/>
      <c r="M286" s="4" t="s">
        <v>184</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70">
      <c r="J287" s="4" t="s">
        <v>859</v>
      </c>
      <c r="K287" s="4"/>
      <c r="M287" s="4" t="s">
        <v>184</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2">
      <c r="J288" s="4" t="s">
        <v>860</v>
      </c>
      <c r="K288" s="4"/>
      <c r="M288" s="4" t="s">
        <v>184</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8">
      <c r="J289" s="4" t="s">
        <v>861</v>
      </c>
      <c r="K289" s="4"/>
      <c r="M289" s="4" t="s">
        <v>184</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8">
      <c r="J290" s="4" t="s">
        <v>862</v>
      </c>
      <c r="K290" s="4"/>
      <c r="M290" s="4" t="s">
        <v>184</v>
      </c>
      <c r="N290" s="4" t="str">
        <f>Background!S242</f>
        <v>17.13 Enhance global macroeconomic stability, including through policy coordination and policy coherence</v>
      </c>
      <c r="P290" s="6" t="str">
        <f>Background!T242</f>
        <v>17.13.1 Macroeconomic Dashboard</v>
      </c>
    </row>
    <row r="291" spans="1:25" ht="39">
      <c r="J291" s="4" t="s">
        <v>863</v>
      </c>
      <c r="K291" s="4"/>
      <c r="M291" s="4" t="s">
        <v>184</v>
      </c>
      <c r="N291" s="4" t="str">
        <f>Background!S243</f>
        <v>17.14 Enhance policy coherence for sustainable development</v>
      </c>
      <c r="P291" s="6" t="str">
        <f>Background!T243</f>
        <v>17.14.1 Number of countries with mechanisms in place to enhance policy coherence of sustainable development</v>
      </c>
    </row>
    <row r="292" spans="1:25" ht="42">
      <c r="J292" s="4" t="s">
        <v>864</v>
      </c>
      <c r="K292" s="4"/>
      <c r="M292" s="4" t="s">
        <v>184</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4">
      <c r="J293" s="4" t="s">
        <v>865</v>
      </c>
      <c r="K293" s="4"/>
      <c r="M293" s="4" t="s">
        <v>184</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2">
      <c r="J294" s="4" t="s">
        <v>866</v>
      </c>
      <c r="K294" s="4"/>
      <c r="M294" s="4" t="s">
        <v>184</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8">
      <c r="J295" s="4" t="s">
        <v>867</v>
      </c>
      <c r="K295" s="4"/>
      <c r="M295" s="4" t="s">
        <v>184</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8">
      <c r="J296" s="4" t="s">
        <v>868</v>
      </c>
      <c r="K296" s="4"/>
      <c r="M296" s="4" t="s">
        <v>184</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8">
      <c r="A297" s="154"/>
      <c r="B297" s="154"/>
      <c r="C297" s="154"/>
      <c r="D297" s="154"/>
      <c r="E297" s="154"/>
      <c r="F297" s="154" t="s">
        <v>202</v>
      </c>
      <c r="G297" s="154"/>
      <c r="H297" s="154"/>
      <c r="I297" s="154"/>
      <c r="J297" s="154" t="s">
        <v>869</v>
      </c>
      <c r="K297" s="154"/>
      <c r="L297" s="4" t="s">
        <v>149</v>
      </c>
      <c r="M297" s="155" t="s">
        <v>182</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327</v>
      </c>
      <c r="P297" s="156" t="s">
        <v>870</v>
      </c>
      <c r="Q297" s="154" t="s">
        <v>871</v>
      </c>
      <c r="R297" s="154" t="s">
        <v>872</v>
      </c>
      <c r="S297" s="154" t="s">
        <v>873</v>
      </c>
      <c r="T297" s="155" t="s">
        <v>394</v>
      </c>
      <c r="U297" s="154" t="s">
        <v>874</v>
      </c>
      <c r="V297" s="155" t="s">
        <v>110</v>
      </c>
      <c r="W297" s="154"/>
      <c r="X297" s="154"/>
      <c r="Y297" s="155"/>
    </row>
    <row r="298" spans="1:25" ht="182">
      <c r="F298" s="154" t="s">
        <v>202</v>
      </c>
      <c r="J298" s="154" t="s">
        <v>875</v>
      </c>
      <c r="K298" s="4"/>
      <c r="L298" s="4" t="s">
        <v>146</v>
      </c>
      <c r="M298" s="155" t="s">
        <v>182</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442</v>
      </c>
      <c r="P298" s="6" t="str">
        <f>Background!T182</f>
        <v>14.4.1 Proportion of fish stocks within biologically sustainable levels</v>
      </c>
      <c r="Q298" s="4" t="s">
        <v>876</v>
      </c>
      <c r="R298" s="4" t="s">
        <v>877</v>
      </c>
      <c r="S298" s="4" t="s">
        <v>96</v>
      </c>
      <c r="T298" s="1" t="s">
        <v>232</v>
      </c>
      <c r="V298" s="1" t="s">
        <v>110</v>
      </c>
      <c r="Y298" s="4" t="s">
        <v>878</v>
      </c>
    </row>
    <row r="299" spans="1:25" ht="28">
      <c r="G299" s="4" t="s">
        <v>224</v>
      </c>
      <c r="J299" s="154" t="s">
        <v>879</v>
      </c>
      <c r="K299" s="4"/>
      <c r="L299" s="4" t="s">
        <v>143</v>
      </c>
      <c r="M299" s="4" t="s">
        <v>177</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880</v>
      </c>
      <c r="P299" s="6" t="s">
        <v>881</v>
      </c>
      <c r="S299" s="4" t="s">
        <v>695</v>
      </c>
      <c r="T299" s="1" t="s">
        <v>394</v>
      </c>
    </row>
    <row r="300" spans="1:25" ht="112">
      <c r="B300" s="4" t="s">
        <v>49</v>
      </c>
      <c r="D300" s="4" t="s">
        <v>191</v>
      </c>
      <c r="F300" s="154" t="s">
        <v>202</v>
      </c>
      <c r="J300" s="4" t="s">
        <v>882</v>
      </c>
      <c r="K300" s="4"/>
      <c r="L300" s="4" t="s">
        <v>157</v>
      </c>
      <c r="M300" s="4" t="s">
        <v>63</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883</v>
      </c>
      <c r="P300" s="6" t="s">
        <v>884</v>
      </c>
      <c r="Q300" s="4" t="s">
        <v>885</v>
      </c>
      <c r="R300" s="4" t="s">
        <v>886</v>
      </c>
      <c r="S300" s="4" t="s">
        <v>887</v>
      </c>
      <c r="T300" s="1" t="s">
        <v>232</v>
      </c>
      <c r="U300" s="1" t="s">
        <v>543</v>
      </c>
      <c r="V300" s="1" t="s">
        <v>110</v>
      </c>
    </row>
    <row r="301" spans="1:25" ht="168">
      <c r="B301" s="4" t="s">
        <v>49</v>
      </c>
      <c r="D301" s="4" t="s">
        <v>191</v>
      </c>
      <c r="E301" s="4" t="s">
        <v>223</v>
      </c>
      <c r="J301" s="4" t="s">
        <v>888</v>
      </c>
      <c r="K301" s="4"/>
      <c r="L301" s="4" t="s">
        <v>157</v>
      </c>
      <c r="M301" s="4" t="s">
        <v>181</v>
      </c>
      <c r="N301" s="1" t="str">
        <f>Background!S163</f>
        <v>12.5 By 2030, substantially reduce waste generation through prevention, reduction, recycling and reuse</v>
      </c>
      <c r="O301" s="4" t="s">
        <v>771</v>
      </c>
      <c r="P301" s="4" t="s">
        <v>889</v>
      </c>
      <c r="Q301" s="4" t="s">
        <v>890</v>
      </c>
      <c r="R301" s="4" t="s">
        <v>891</v>
      </c>
      <c r="S301" s="4" t="s">
        <v>892</v>
      </c>
      <c r="T301" s="1" t="s">
        <v>394</v>
      </c>
      <c r="U301" s="1" t="s">
        <v>893</v>
      </c>
      <c r="V301" s="1" t="s">
        <v>894</v>
      </c>
    </row>
    <row r="302" spans="1:25" ht="409.5">
      <c r="B302" s="4" t="s">
        <v>49</v>
      </c>
      <c r="D302" s="4" t="s">
        <v>191</v>
      </c>
      <c r="J302" s="4" t="s">
        <v>895</v>
      </c>
      <c r="K302" s="4"/>
      <c r="L302" s="4" t="s">
        <v>157</v>
      </c>
      <c r="M302" s="4" t="s">
        <v>178</v>
      </c>
      <c r="N302" s="1" t="str">
        <f>Background!S123</f>
        <v>9.3 Increase the access of small-scale industrial and other enterprises, in particular in developing countries, to financial services, including affordable credit, and their integration into value chains and markets</v>
      </c>
      <c r="O302" s="4" t="s">
        <v>883</v>
      </c>
      <c r="P302" s="6" t="s">
        <v>896</v>
      </c>
      <c r="Q302" s="4" t="s">
        <v>897</v>
      </c>
      <c r="R302" s="4" t="s">
        <v>898</v>
      </c>
      <c r="S302" s="4" t="s">
        <v>899</v>
      </c>
      <c r="T302" s="1" t="s">
        <v>232</v>
      </c>
      <c r="V302" s="1" t="s">
        <v>110</v>
      </c>
      <c r="X302" s="4" t="s">
        <v>236</v>
      </c>
      <c r="Y302" s="4" t="s">
        <v>900</v>
      </c>
    </row>
    <row r="303" spans="1:25" ht="266">
      <c r="B303" s="4" t="s">
        <v>49</v>
      </c>
      <c r="J303" s="4" t="s">
        <v>901</v>
      </c>
      <c r="K303" s="4"/>
      <c r="L303" s="4" t="s">
        <v>147</v>
      </c>
      <c r="M303" s="4" t="s">
        <v>59</v>
      </c>
      <c r="N303" s="1" t="str">
        <f>Background!S49</f>
        <v>3.9 By 2030, substantially reduce the number of deaths and illnesses from hazardous chemicals and air, water and soil pollution and contamination</v>
      </c>
      <c r="O303" s="4" t="s">
        <v>304</v>
      </c>
      <c r="P303" s="6" t="s">
        <v>902</v>
      </c>
      <c r="Q303" s="4" t="s">
        <v>903</v>
      </c>
      <c r="R303" s="4" t="s">
        <v>904</v>
      </c>
      <c r="S303" s="4" t="s">
        <v>905</v>
      </c>
      <c r="T303" s="1" t="s">
        <v>232</v>
      </c>
      <c r="V303" s="1" t="s">
        <v>906</v>
      </c>
      <c r="W303" s="4" t="s">
        <v>236</v>
      </c>
      <c r="X303" s="4" t="s">
        <v>236</v>
      </c>
      <c r="Y303" s="1" t="s">
        <v>236</v>
      </c>
    </row>
    <row r="304" spans="1:25" ht="224">
      <c r="A304" s="4" t="s">
        <v>237</v>
      </c>
      <c r="J304" s="4" t="s">
        <v>907</v>
      </c>
      <c r="K304" s="4"/>
      <c r="L304" s="4" t="s">
        <v>151</v>
      </c>
      <c r="M304" s="4" t="s">
        <v>180</v>
      </c>
      <c r="N304" s="1" t="str">
        <f>Background!S142</f>
        <v>11.1 By 2030, ensure access for all to adequate, safe and affordable housing and basic services and upgrade slums</v>
      </c>
      <c r="O304" s="4" t="s">
        <v>908</v>
      </c>
      <c r="P304" s="6" t="s">
        <v>909</v>
      </c>
      <c r="R304" s="4" t="s">
        <v>910</v>
      </c>
      <c r="S304" s="4" t="s">
        <v>256</v>
      </c>
      <c r="T304" s="4" t="s">
        <v>394</v>
      </c>
      <c r="U304" s="4" t="s">
        <v>911</v>
      </c>
      <c r="V304" s="1" t="s">
        <v>110</v>
      </c>
      <c r="W304" s="4" t="s">
        <v>236</v>
      </c>
      <c r="X304" s="4" t="s">
        <v>236</v>
      </c>
      <c r="Y304" s="1" t="s">
        <v>236</v>
      </c>
    </row>
    <row r="305" spans="1:25" ht="224.5" thickBot="1">
      <c r="A305" s="4" t="s">
        <v>237</v>
      </c>
      <c r="J305" s="4" t="s">
        <v>912</v>
      </c>
      <c r="K305" s="4"/>
      <c r="L305" s="4" t="s">
        <v>151</v>
      </c>
      <c r="M305" s="4" t="s">
        <v>180</v>
      </c>
      <c r="N305" s="1" t="str">
        <f>Background!S142</f>
        <v>11.1 By 2030, ensure access for all to adequate, safe and affordable housing and basic services and upgrade slums</v>
      </c>
      <c r="O305" s="4" t="s">
        <v>908</v>
      </c>
      <c r="P305" s="6" t="s">
        <v>913</v>
      </c>
      <c r="R305" s="4" t="s">
        <v>914</v>
      </c>
      <c r="S305" s="4" t="s">
        <v>256</v>
      </c>
      <c r="T305" s="4" t="s">
        <v>232</v>
      </c>
      <c r="U305" s="4" t="s">
        <v>911</v>
      </c>
      <c r="V305" s="1" t="s">
        <v>110</v>
      </c>
      <c r="W305" s="4" t="s">
        <v>236</v>
      </c>
      <c r="X305" s="4" t="s">
        <v>236</v>
      </c>
      <c r="Y305" s="1" t="s">
        <v>236</v>
      </c>
    </row>
    <row r="306" spans="1:25" ht="315.5" thickBot="1">
      <c r="E306" s="4" t="s">
        <v>223</v>
      </c>
      <c r="J306" s="4" t="s">
        <v>915</v>
      </c>
      <c r="K306" s="4"/>
      <c r="L306" s="4" t="s">
        <v>152</v>
      </c>
      <c r="M306" s="4" t="s">
        <v>180</v>
      </c>
      <c r="N306" s="1" t="str">
        <f>Background!S149</f>
        <v>11.6 By 2030, reduce the adverse per capita environmental impact of cities, including by paying special attention to air quality and municipal and other waste management</v>
      </c>
      <c r="O306" s="4" t="s">
        <v>916</v>
      </c>
      <c r="P306" s="6" t="s">
        <v>917</v>
      </c>
      <c r="R306" s="4" t="s">
        <v>914</v>
      </c>
      <c r="S306" s="4" t="s">
        <v>256</v>
      </c>
      <c r="T306" s="4" t="s">
        <v>394</v>
      </c>
      <c r="U306" s="230" t="s">
        <v>918</v>
      </c>
      <c r="V306" s="1" t="s">
        <v>110</v>
      </c>
      <c r="W306" s="4" t="s">
        <v>236</v>
      </c>
      <c r="X306" s="4" t="s">
        <v>236</v>
      </c>
      <c r="Y306" s="1" t="s">
        <v>236</v>
      </c>
    </row>
    <row r="307" spans="1:25" ht="300.5" thickBot="1">
      <c r="D307" s="4" t="s">
        <v>191</v>
      </c>
      <c r="J307" s="4" t="s">
        <v>919</v>
      </c>
      <c r="K307" s="4"/>
      <c r="M307" s="4" t="s">
        <v>180</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920</v>
      </c>
      <c r="R307" s="1" t="s">
        <v>921</v>
      </c>
      <c r="S307" s="4" t="s">
        <v>256</v>
      </c>
      <c r="T307" s="1" t="s">
        <v>232</v>
      </c>
      <c r="U307" s="230" t="s">
        <v>922</v>
      </c>
      <c r="V307" s="1" t="s">
        <v>110</v>
      </c>
      <c r="W307" s="4" t="s">
        <v>236</v>
      </c>
      <c r="X307" s="4" t="s">
        <v>236</v>
      </c>
      <c r="Y307" s="1" t="s">
        <v>236</v>
      </c>
    </row>
    <row r="308" spans="1:25" ht="315.5" thickBot="1">
      <c r="A308" s="4" t="s">
        <v>237</v>
      </c>
      <c r="E308" s="4" t="s">
        <v>223</v>
      </c>
      <c r="J308" s="4" t="s">
        <v>923</v>
      </c>
      <c r="K308" s="4"/>
      <c r="L308" s="4" t="s">
        <v>151</v>
      </c>
      <c r="M308" s="4" t="s">
        <v>180</v>
      </c>
      <c r="N308" s="1" t="str">
        <f>Background!S142</f>
        <v>11.1 By 2030, ensure access for all to adequate, safe and affordable housing and basic services and upgrade slums</v>
      </c>
      <c r="O308" s="4" t="s">
        <v>924</v>
      </c>
      <c r="P308" s="6" t="s">
        <v>925</v>
      </c>
      <c r="R308" s="4" t="s">
        <v>926</v>
      </c>
      <c r="S308" s="4" t="s">
        <v>256</v>
      </c>
      <c r="T308" s="4" t="s">
        <v>232</v>
      </c>
      <c r="U308" s="230" t="s">
        <v>927</v>
      </c>
      <c r="V308" s="1" t="s">
        <v>110</v>
      </c>
      <c r="W308" s="4" t="s">
        <v>236</v>
      </c>
      <c r="X308" s="4" t="s">
        <v>236</v>
      </c>
      <c r="Y308" s="1" t="s">
        <v>236</v>
      </c>
    </row>
    <row r="309" spans="1:25" ht="14">
      <c r="J309" s="4"/>
      <c r="K309" s="4"/>
    </row>
    <row r="310" spans="1:25" ht="14">
      <c r="J310" s="4"/>
      <c r="K310" s="4"/>
    </row>
    <row r="311" spans="1:25" ht="14">
      <c r="J311" s="4"/>
      <c r="K311" s="4"/>
    </row>
    <row r="312" spans="1:25" ht="14">
      <c r="J312" s="4"/>
      <c r="K312" s="4"/>
    </row>
    <row r="313" spans="1:25" ht="14">
      <c r="J313" s="4"/>
      <c r="K313" s="4"/>
    </row>
    <row r="314" spans="1:25" ht="14">
      <c r="J314" s="4"/>
      <c r="K314" s="4"/>
    </row>
    <row r="315" spans="1:25" ht="14">
      <c r="J315" s="4"/>
      <c r="K315" s="4"/>
    </row>
    <row r="316" spans="1:25" ht="14">
      <c r="J316" s="4"/>
      <c r="K316" s="4"/>
    </row>
    <row r="317" spans="1:25" ht="14">
      <c r="J317" s="4"/>
      <c r="K317" s="4"/>
    </row>
    <row r="318" spans="1:25" ht="14">
      <c r="J318" s="4"/>
      <c r="K318" s="4"/>
    </row>
    <row r="319" spans="1:25" ht="14">
      <c r="J319" s="4"/>
      <c r="K319" s="4"/>
    </row>
    <row r="320" spans="1:25" ht="14">
      <c r="J320" s="4"/>
      <c r="K320" s="4"/>
    </row>
    <row r="321" spans="10:11" ht="14">
      <c r="J321" s="4"/>
      <c r="K321" s="4"/>
    </row>
    <row r="322" spans="10:11" ht="14">
      <c r="J322" s="4"/>
      <c r="K322" s="4"/>
    </row>
    <row r="323" spans="10:11" ht="14">
      <c r="J323" s="4"/>
      <c r="K323" s="4"/>
    </row>
    <row r="324" spans="10:11" ht="14">
      <c r="J324" s="4"/>
      <c r="K324" s="4"/>
    </row>
    <row r="325" spans="10:11" ht="14">
      <c r="J325" s="4"/>
      <c r="K325" s="4"/>
    </row>
    <row r="326" spans="10:11" ht="14">
      <c r="J326" s="4"/>
      <c r="K326" s="4"/>
    </row>
    <row r="327" spans="10:11" ht="14">
      <c r="J327" s="4"/>
      <c r="K327" s="4"/>
    </row>
    <row r="328" spans="10:11" ht="14">
      <c r="J328" s="4"/>
      <c r="K328" s="4"/>
    </row>
    <row r="329" spans="10:11" ht="14">
      <c r="J329" s="4"/>
      <c r="K329" s="4"/>
    </row>
    <row r="330" spans="10:11" ht="14">
      <c r="J330" s="4"/>
      <c r="K330" s="4"/>
    </row>
    <row r="331" spans="10:11" ht="14">
      <c r="J331" s="4"/>
      <c r="K331" s="4"/>
    </row>
    <row r="332" spans="10:11" ht="14">
      <c r="J332" s="4"/>
      <c r="K332" s="4"/>
    </row>
    <row r="333" spans="10:11" ht="14">
      <c r="J333" s="4"/>
      <c r="K333" s="4"/>
    </row>
    <row r="334" spans="10:11" ht="14">
      <c r="J334" s="4"/>
      <c r="K334" s="4"/>
    </row>
    <row r="335" spans="10:11" ht="14">
      <c r="J335" s="4"/>
      <c r="K335" s="4"/>
    </row>
    <row r="336" spans="10:11" ht="14">
      <c r="J336" s="4"/>
      <c r="K336" s="4"/>
    </row>
    <row r="337" spans="10:11" ht="14">
      <c r="J337" s="4"/>
      <c r="K337" s="4"/>
    </row>
    <row r="338" spans="10:11" ht="14">
      <c r="J338" s="4"/>
      <c r="K338" s="4"/>
    </row>
    <row r="339" spans="10:11" ht="14">
      <c r="J339" s="4"/>
      <c r="K339" s="4"/>
    </row>
    <row r="340" spans="10:11" ht="14">
      <c r="J340" s="4"/>
      <c r="K340" s="4"/>
    </row>
    <row r="341" spans="10:11" ht="14">
      <c r="J341" s="4"/>
      <c r="K341" s="4"/>
    </row>
    <row r="342" spans="10:11" ht="14">
      <c r="J342" s="4"/>
      <c r="K342" s="4"/>
    </row>
    <row r="343" spans="10:11" ht="14">
      <c r="J343" s="4"/>
      <c r="K343" s="4"/>
    </row>
    <row r="344" spans="10:11" ht="14">
      <c r="J344" s="4"/>
      <c r="K344" s="4"/>
    </row>
    <row r="345" spans="10:11" ht="14">
      <c r="J345" s="4"/>
      <c r="K345" s="4"/>
    </row>
    <row r="346" spans="10:11" ht="14">
      <c r="J346" s="4"/>
      <c r="K346" s="4"/>
    </row>
    <row r="347" spans="10:11" ht="14">
      <c r="J347" s="4"/>
      <c r="K347" s="4"/>
    </row>
    <row r="348" spans="10:11" ht="14">
      <c r="J348" s="4"/>
      <c r="K348" s="4"/>
    </row>
    <row r="349" spans="10:11" ht="14">
      <c r="J349" s="4"/>
      <c r="K349" s="4"/>
    </row>
    <row r="350" spans="10:11" ht="14">
      <c r="J350" s="4"/>
      <c r="K350" s="4"/>
    </row>
    <row r="351" spans="10:11" ht="14">
      <c r="J351" s="4"/>
      <c r="K351" s="4"/>
    </row>
    <row r="352" spans="10:11" ht="14">
      <c r="J352" s="4"/>
      <c r="K352" s="4"/>
    </row>
    <row r="353" spans="10:11" ht="14">
      <c r="J353" s="4"/>
      <c r="K353" s="4"/>
    </row>
    <row r="354" spans="10:11" ht="14">
      <c r="J354" s="4"/>
      <c r="K354" s="4"/>
    </row>
    <row r="355" spans="10:11" ht="14">
      <c r="J355" s="4"/>
      <c r="K355" s="4"/>
    </row>
    <row r="356" spans="10:11" ht="14">
      <c r="J356" s="4"/>
      <c r="K356" s="4"/>
    </row>
    <row r="357" spans="10:11" ht="14">
      <c r="J357" s="4"/>
      <c r="K357" s="4"/>
    </row>
    <row r="358" spans="10:11" ht="14">
      <c r="J358" s="4"/>
      <c r="K358" s="4"/>
    </row>
    <row r="359" spans="10:11" ht="14">
      <c r="J359" s="4"/>
      <c r="K359" s="4"/>
    </row>
    <row r="360" spans="10:11" ht="14">
      <c r="J360" s="4"/>
      <c r="K360" s="4"/>
    </row>
    <row r="361" spans="10:11" ht="14">
      <c r="J361" s="4"/>
      <c r="K361" s="4"/>
    </row>
    <row r="362" spans="10:11" ht="14">
      <c r="J362" s="4"/>
      <c r="K362" s="4"/>
    </row>
    <row r="363" spans="10:11" ht="14">
      <c r="J363" s="4"/>
      <c r="K363" s="4"/>
    </row>
    <row r="364" spans="10:11" ht="14">
      <c r="J364" s="4"/>
      <c r="K364" s="4"/>
    </row>
    <row r="365" spans="10:11" ht="14">
      <c r="J365" s="4"/>
      <c r="K365" s="4"/>
    </row>
    <row r="366" spans="10:11" ht="14">
      <c r="J366" s="4"/>
      <c r="K366" s="4"/>
    </row>
    <row r="367" spans="10:11" ht="14">
      <c r="J367" s="4"/>
      <c r="K367" s="4"/>
    </row>
    <row r="368" spans="10:11" ht="14">
      <c r="J368" s="4"/>
      <c r="K368" s="4"/>
    </row>
    <row r="369" spans="10:11" ht="14">
      <c r="J369" s="4"/>
      <c r="K369" s="4"/>
    </row>
    <row r="370" spans="10:11" ht="14">
      <c r="J370" s="4"/>
      <c r="K370" s="4"/>
    </row>
    <row r="371" spans="10:11" ht="14">
      <c r="J371" s="4"/>
      <c r="K371" s="4"/>
    </row>
    <row r="372" spans="10:11" ht="14">
      <c r="J372" s="4"/>
      <c r="K372" s="4"/>
    </row>
    <row r="373" spans="10:11" ht="14">
      <c r="J373" s="4"/>
      <c r="K373" s="4"/>
    </row>
    <row r="374" spans="10:11" ht="14">
      <c r="J374" s="4"/>
      <c r="K374" s="4"/>
    </row>
    <row r="375" spans="10:11" ht="14">
      <c r="J375" s="4"/>
      <c r="K375" s="4"/>
    </row>
    <row r="376" spans="10:11" ht="14">
      <c r="J376" s="4"/>
      <c r="K376" s="4"/>
    </row>
    <row r="377" spans="10:11" ht="14">
      <c r="J377" s="4"/>
      <c r="K377" s="4"/>
    </row>
    <row r="378" spans="10:11" ht="14">
      <c r="J378" s="4"/>
      <c r="K378" s="4"/>
    </row>
    <row r="379" spans="10:11" ht="14">
      <c r="J379" s="4"/>
      <c r="K379" s="4"/>
    </row>
    <row r="380" spans="10:11" ht="14">
      <c r="J380" s="4"/>
      <c r="K380" s="4"/>
    </row>
    <row r="381" spans="10:11" ht="14">
      <c r="J381" s="4"/>
      <c r="K381" s="4"/>
    </row>
    <row r="382" spans="10:11" ht="14">
      <c r="J382" s="4"/>
      <c r="K382" s="4"/>
    </row>
    <row r="383" spans="10:11" ht="14">
      <c r="J383" s="4"/>
      <c r="K383" s="4"/>
    </row>
    <row r="384" spans="10:11" ht="14">
      <c r="J384" s="4"/>
      <c r="K384" s="4"/>
    </row>
    <row r="385" spans="10:11" ht="14">
      <c r="J385" s="4"/>
      <c r="K385" s="4"/>
    </row>
    <row r="386" spans="10:11" ht="14">
      <c r="J386" s="4"/>
      <c r="K386" s="4"/>
    </row>
    <row r="387" spans="10:11" ht="14">
      <c r="J387" s="4"/>
      <c r="K387" s="4"/>
    </row>
    <row r="388" spans="10:11" ht="14">
      <c r="J388" s="4"/>
      <c r="K388" s="4"/>
    </row>
    <row r="389" spans="10:11" ht="14">
      <c r="J389" s="4"/>
      <c r="K389" s="4"/>
    </row>
    <row r="390" spans="10:11" ht="14">
      <c r="J390" s="4"/>
      <c r="K390" s="4"/>
    </row>
    <row r="391" spans="10:11" ht="14">
      <c r="J391" s="4"/>
      <c r="K391" s="4"/>
    </row>
    <row r="392" spans="10:11" ht="14">
      <c r="J392" s="4"/>
      <c r="K392" s="4"/>
    </row>
    <row r="393" spans="10:11" ht="14">
      <c r="J393" s="4"/>
      <c r="K393" s="4"/>
    </row>
    <row r="394" spans="10:11" ht="14">
      <c r="J394" s="4"/>
      <c r="K394" s="4"/>
    </row>
    <row r="395" spans="10:11" ht="14">
      <c r="J395" s="4"/>
      <c r="K395" s="4"/>
    </row>
    <row r="396" spans="10:11" ht="14">
      <c r="J396" s="4"/>
      <c r="K396" s="4"/>
    </row>
    <row r="397" spans="10:11" ht="14">
      <c r="J397" s="4"/>
      <c r="K397" s="4"/>
    </row>
    <row r="398" spans="10:11" ht="14">
      <c r="J398" s="4"/>
      <c r="K398" s="4"/>
    </row>
    <row r="399" spans="10:11" ht="14">
      <c r="J399" s="4"/>
      <c r="K399" s="4"/>
    </row>
    <row r="400" spans="10:11" ht="14">
      <c r="J400" s="4"/>
      <c r="K400" s="4"/>
    </row>
    <row r="401" spans="10:11" ht="14">
      <c r="J401" s="4"/>
      <c r="K401" s="4"/>
    </row>
    <row r="402" spans="10:11" ht="14">
      <c r="J402" s="4"/>
      <c r="K402" s="4"/>
    </row>
    <row r="403" spans="10:11" ht="14">
      <c r="J403" s="4"/>
      <c r="K403" s="4"/>
    </row>
    <row r="404" spans="10:11" ht="14">
      <c r="J404" s="4"/>
      <c r="K404" s="4"/>
    </row>
    <row r="405" spans="10:11" ht="14">
      <c r="J405" s="4"/>
      <c r="K405" s="4"/>
    </row>
    <row r="406" spans="10:11" ht="14">
      <c r="J406" s="4"/>
      <c r="K406" s="4"/>
    </row>
    <row r="407" spans="10:11" ht="14">
      <c r="J407" s="4"/>
      <c r="K407" s="4"/>
    </row>
    <row r="408" spans="10:11" ht="14">
      <c r="J408" s="4"/>
      <c r="K408" s="4"/>
    </row>
    <row r="409" spans="10:11" ht="14">
      <c r="J409" s="4"/>
      <c r="K409" s="4"/>
    </row>
    <row r="410" spans="10:11" ht="14">
      <c r="J410" s="4"/>
      <c r="K410" s="4"/>
    </row>
    <row r="411" spans="10:11" ht="14">
      <c r="J411" s="4"/>
      <c r="K411" s="4"/>
    </row>
    <row r="412" spans="10:11" ht="14">
      <c r="J412" s="4"/>
      <c r="K412" s="4"/>
    </row>
    <row r="413" spans="10:11" ht="14">
      <c r="J413" s="4"/>
      <c r="K413" s="4"/>
    </row>
    <row r="414" spans="10:11" ht="14">
      <c r="J414" s="4"/>
      <c r="K414" s="4"/>
    </row>
    <row r="415" spans="10:11" ht="14">
      <c r="J415" s="4"/>
      <c r="K415" s="4"/>
    </row>
    <row r="416" spans="10:11" ht="14">
      <c r="J416" s="4"/>
      <c r="K416" s="4"/>
    </row>
    <row r="417" spans="10:11" ht="14">
      <c r="J417" s="4"/>
      <c r="K417" s="4"/>
    </row>
    <row r="418" spans="10:11" ht="14">
      <c r="J418" s="4"/>
      <c r="K418" s="4"/>
    </row>
    <row r="419" spans="10:11" ht="14">
      <c r="J419" s="4"/>
      <c r="K419" s="4"/>
    </row>
    <row r="420" spans="10:11" ht="14">
      <c r="J420" s="4"/>
      <c r="K420" s="4"/>
    </row>
    <row r="421" spans="10:11" ht="14">
      <c r="J421" s="4"/>
      <c r="K421" s="4"/>
    </row>
    <row r="422" spans="10:11" ht="14">
      <c r="J422" s="4"/>
      <c r="K422" s="4"/>
    </row>
    <row r="423" spans="10:11" ht="14">
      <c r="J423" s="4"/>
      <c r="K423" s="4"/>
    </row>
    <row r="424" spans="10:11" ht="14">
      <c r="J424" s="4"/>
      <c r="K424" s="4"/>
    </row>
    <row r="425" spans="10:11" ht="14">
      <c r="J425" s="4"/>
      <c r="K425" s="4"/>
    </row>
    <row r="426" spans="10:11" ht="14">
      <c r="J426" s="4"/>
      <c r="K426" s="4"/>
    </row>
    <row r="427" spans="10:11" ht="14">
      <c r="J427" s="4"/>
      <c r="K427" s="4"/>
    </row>
    <row r="428" spans="10:11" ht="14">
      <c r="J428" s="4"/>
      <c r="K428" s="4"/>
    </row>
    <row r="429" spans="10:11" ht="14">
      <c r="J429" s="4"/>
      <c r="K429" s="4"/>
    </row>
    <row r="430" spans="10:11" ht="14">
      <c r="J430" s="4"/>
      <c r="K430" s="4"/>
    </row>
    <row r="431" spans="10:11" ht="14">
      <c r="J431" s="4"/>
      <c r="K431" s="4"/>
    </row>
    <row r="432" spans="10:11" ht="14">
      <c r="J432" s="4"/>
      <c r="K432" s="4"/>
    </row>
    <row r="433" spans="10:11" ht="14">
      <c r="J433" s="4"/>
      <c r="K433" s="4"/>
    </row>
    <row r="434" spans="10:11" ht="14">
      <c r="J434" s="4"/>
      <c r="K434" s="4"/>
    </row>
    <row r="435" spans="10:11" ht="14">
      <c r="J435" s="4"/>
      <c r="K435" s="4"/>
    </row>
    <row r="436" spans="10:11" ht="14">
      <c r="J436" s="4"/>
      <c r="K436" s="4"/>
    </row>
    <row r="437" spans="10:11" ht="14">
      <c r="J437" s="4"/>
      <c r="K437" s="4"/>
    </row>
    <row r="438" spans="10:11" ht="14">
      <c r="J438" s="4"/>
      <c r="K438" s="4"/>
    </row>
    <row r="439" spans="10:11" ht="14">
      <c r="J439" s="4"/>
      <c r="K439" s="4"/>
    </row>
    <row r="440" spans="10:11" ht="14">
      <c r="J440" s="4"/>
      <c r="K440" s="4"/>
    </row>
    <row r="441" spans="10:11" ht="14">
      <c r="J441" s="4"/>
      <c r="K441" s="4"/>
    </row>
    <row r="442" spans="10:11" ht="14">
      <c r="J442" s="4"/>
      <c r="K442" s="4"/>
    </row>
    <row r="443" spans="10:11" ht="14">
      <c r="J443" s="4"/>
      <c r="K443" s="4"/>
    </row>
    <row r="444" spans="10:11" ht="14">
      <c r="J444" s="4"/>
      <c r="K444" s="4"/>
    </row>
    <row r="445" spans="10:11" ht="14">
      <c r="J445" s="4"/>
      <c r="K445" s="4"/>
    </row>
    <row r="446" spans="10:11" ht="14">
      <c r="J446" s="4"/>
      <c r="K446" s="4"/>
    </row>
    <row r="447" spans="10:11" ht="14">
      <c r="J447" s="4"/>
      <c r="K447" s="4"/>
    </row>
    <row r="448" spans="10:11" ht="14">
      <c r="J448" s="4"/>
      <c r="K448" s="4"/>
    </row>
    <row r="449" spans="10:11" ht="14">
      <c r="J449" s="4"/>
      <c r="K449" s="4"/>
    </row>
    <row r="450" spans="10:11" ht="14">
      <c r="J450" s="4"/>
      <c r="K450" s="4"/>
    </row>
    <row r="451" spans="10:11" ht="14">
      <c r="J451" s="4"/>
      <c r="K451" s="4"/>
    </row>
    <row r="452" spans="10:11" ht="14">
      <c r="J452" s="4"/>
      <c r="K452" s="4"/>
    </row>
    <row r="453" spans="10:11" ht="14">
      <c r="J453" s="4"/>
      <c r="K453" s="4"/>
    </row>
    <row r="454" spans="10:11" ht="14">
      <c r="J454" s="4"/>
      <c r="K454" s="4"/>
    </row>
    <row r="455" spans="10:11" ht="14">
      <c r="J455" s="4"/>
      <c r="K455" s="4"/>
    </row>
    <row r="456" spans="10:11" ht="14">
      <c r="J456" s="4"/>
      <c r="K456" s="4"/>
    </row>
    <row r="457" spans="10:11" ht="14">
      <c r="J457" s="4"/>
      <c r="K457" s="4"/>
    </row>
    <row r="458" spans="10:11" ht="14">
      <c r="J458" s="4"/>
      <c r="K458" s="4"/>
    </row>
    <row r="459" spans="10:11" ht="14">
      <c r="J459" s="4"/>
      <c r="K459" s="4"/>
    </row>
    <row r="460" spans="10:11" ht="14">
      <c r="J460" s="4"/>
      <c r="K460" s="4"/>
    </row>
    <row r="461" spans="10:11" ht="14">
      <c r="J461" s="4"/>
      <c r="K461" s="4"/>
    </row>
    <row r="462" spans="10:11" ht="14">
      <c r="J462" s="4"/>
      <c r="K462" s="4"/>
    </row>
    <row r="463" spans="10:11" ht="14">
      <c r="J463" s="4"/>
      <c r="K463" s="4"/>
    </row>
    <row r="464" spans="10:11" ht="14">
      <c r="J464" s="4"/>
      <c r="K464" s="4"/>
    </row>
    <row r="465" spans="10:11" ht="14">
      <c r="J465" s="4"/>
      <c r="K465" s="4"/>
    </row>
    <row r="466" spans="10:11" ht="14">
      <c r="J466" s="4"/>
      <c r="K466" s="4"/>
    </row>
    <row r="467" spans="10:11" ht="14">
      <c r="J467" s="4"/>
      <c r="K467" s="4"/>
    </row>
    <row r="468" spans="10:11" ht="14">
      <c r="J468" s="4"/>
      <c r="K468" s="4"/>
    </row>
    <row r="469" spans="10:11" ht="14">
      <c r="J469" s="4"/>
      <c r="K469" s="4"/>
    </row>
    <row r="470" spans="10:11" ht="14">
      <c r="J470" s="4"/>
      <c r="K470" s="4"/>
    </row>
    <row r="471" spans="10:11" ht="14">
      <c r="J471" s="4"/>
      <c r="K471" s="4"/>
    </row>
    <row r="472" spans="10:11" ht="14">
      <c r="J472" s="4"/>
      <c r="K472" s="4"/>
    </row>
    <row r="473" spans="10:11" ht="14">
      <c r="J473" s="4"/>
      <c r="K473" s="4"/>
    </row>
    <row r="474" spans="10:11" ht="14">
      <c r="J474" s="4"/>
      <c r="K474" s="4"/>
    </row>
    <row r="475" spans="10:11" ht="14">
      <c r="J475" s="4"/>
      <c r="K475" s="4"/>
    </row>
    <row r="476" spans="10:11" ht="14">
      <c r="J476" s="4"/>
      <c r="K476" s="4"/>
    </row>
    <row r="477" spans="10:11" ht="14">
      <c r="J477" s="4"/>
      <c r="K477" s="4"/>
    </row>
    <row r="478" spans="10:11" ht="14">
      <c r="J478" s="4"/>
      <c r="K478" s="4"/>
    </row>
    <row r="479" spans="10:11" ht="14">
      <c r="J479" s="4"/>
      <c r="K479" s="4"/>
    </row>
    <row r="480" spans="10:11" ht="14">
      <c r="J480" s="4"/>
      <c r="K480" s="4"/>
    </row>
    <row r="481" spans="10:11" ht="14">
      <c r="J481" s="4"/>
      <c r="K481" s="4"/>
    </row>
    <row r="482" spans="10:11" ht="14">
      <c r="J482" s="4"/>
      <c r="K482" s="4"/>
    </row>
    <row r="483" spans="10:11" ht="14">
      <c r="J483" s="4"/>
      <c r="K483" s="4"/>
    </row>
    <row r="484" spans="10:11" ht="14">
      <c r="J484" s="4"/>
      <c r="K484" s="4"/>
    </row>
    <row r="485" spans="10:11" ht="14">
      <c r="J485" s="4"/>
      <c r="K485" s="4"/>
    </row>
    <row r="486" spans="10:11" ht="14">
      <c r="J486" s="4"/>
      <c r="K486" s="4"/>
    </row>
    <row r="487" spans="10:11" ht="14">
      <c r="J487" s="4"/>
      <c r="K487" s="4"/>
    </row>
    <row r="488" spans="10:11" ht="14">
      <c r="J488" s="4"/>
      <c r="K488" s="4"/>
    </row>
    <row r="489" spans="10:11" ht="14">
      <c r="J489" s="4"/>
      <c r="K489" s="4"/>
    </row>
    <row r="490" spans="10:11" ht="14">
      <c r="J490" s="4"/>
      <c r="K490" s="4"/>
    </row>
    <row r="491" spans="10:11" ht="14">
      <c r="J491" s="4"/>
      <c r="K491" s="4"/>
    </row>
    <row r="492" spans="10:11" ht="14">
      <c r="J492" s="4"/>
      <c r="K492" s="4"/>
    </row>
    <row r="493" spans="10:11" ht="14">
      <c r="J493" s="4"/>
      <c r="K493" s="4"/>
    </row>
    <row r="494" spans="10:11" ht="14">
      <c r="J494" s="4"/>
      <c r="K494" s="4"/>
    </row>
    <row r="495" spans="10:11" ht="14">
      <c r="J495" s="4"/>
      <c r="K495" s="4"/>
    </row>
    <row r="496" spans="10:11" ht="14">
      <c r="J496" s="4"/>
      <c r="K496" s="4"/>
    </row>
    <row r="497" spans="10:11" ht="14">
      <c r="J497" s="4"/>
      <c r="K497" s="4"/>
    </row>
    <row r="498" spans="10:11" ht="14">
      <c r="J498" s="4"/>
      <c r="K498" s="4"/>
    </row>
    <row r="499" spans="10:11" ht="14">
      <c r="J499" s="4"/>
      <c r="K499" s="4"/>
    </row>
    <row r="500" spans="10:11" ht="14">
      <c r="J500" s="4"/>
      <c r="K500" s="4"/>
    </row>
    <row r="501" spans="10:11" ht="14">
      <c r="J501" s="4"/>
      <c r="K501" s="4"/>
    </row>
    <row r="502" spans="10:11" ht="14">
      <c r="J502" s="4"/>
      <c r="K502" s="4"/>
    </row>
    <row r="503" spans="10:11" ht="14">
      <c r="J503" s="4"/>
      <c r="K503" s="4"/>
    </row>
    <row r="504" spans="10:11" ht="14">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08984375" defaultRowHeight="13"/>
  <cols>
    <col min="1" max="1" width="5.6328125" style="8" customWidth="1"/>
    <col min="2" max="2" width="54.453125" style="46" customWidth="1"/>
    <col min="3" max="3" width="32.453125" style="8" customWidth="1"/>
    <col min="4" max="4" width="36.36328125" style="8" customWidth="1"/>
    <col min="5" max="16384" width="9.08984375" style="8"/>
  </cols>
  <sheetData>
    <row r="2" spans="1:4">
      <c r="A2" s="8" t="s">
        <v>928</v>
      </c>
      <c r="B2" s="47"/>
    </row>
    <row r="3" spans="1:4">
      <c r="C3" s="8" t="s">
        <v>929</v>
      </c>
      <c r="D3" s="8" t="s">
        <v>930</v>
      </c>
    </row>
    <row r="4" spans="1:4">
      <c r="B4" s="44" t="s">
        <v>931</v>
      </c>
    </row>
    <row r="5" spans="1:4">
      <c r="B5" s="43"/>
    </row>
    <row r="6" spans="1:4" ht="65">
      <c r="B6" s="44" t="s">
        <v>932</v>
      </c>
      <c r="C6" s="301" t="s">
        <v>933</v>
      </c>
      <c r="D6" s="301" t="s">
        <v>934</v>
      </c>
    </row>
    <row r="7" spans="1:4" ht="52">
      <c r="A7" s="45" t="s">
        <v>935</v>
      </c>
      <c r="B7" s="44" t="s">
        <v>936</v>
      </c>
      <c r="C7" s="301"/>
      <c r="D7" s="301"/>
    </row>
    <row r="8" spans="1:4" ht="39">
      <c r="B8" s="44" t="s">
        <v>937</v>
      </c>
      <c r="C8" s="301"/>
      <c r="D8" s="301"/>
    </row>
    <row r="9" spans="1:4" ht="39">
      <c r="B9" s="44" t="s">
        <v>938</v>
      </c>
      <c r="C9" s="301"/>
      <c r="D9" s="301"/>
    </row>
    <row r="10" spans="1:4" ht="38.25" customHeight="1">
      <c r="B10" s="44" t="s">
        <v>939</v>
      </c>
      <c r="C10" s="1" t="s">
        <v>940</v>
      </c>
      <c r="D10" s="301"/>
    </row>
    <row r="12" spans="1:4">
      <c r="B12" s="44" t="s">
        <v>941</v>
      </c>
      <c r="D12" s="48"/>
    </row>
    <row r="13" spans="1:4" ht="39">
      <c r="B13" s="44" t="s">
        <v>942</v>
      </c>
      <c r="C13" s="301" t="s">
        <v>943</v>
      </c>
      <c r="D13" s="302" t="s">
        <v>944</v>
      </c>
    </row>
    <row r="14" spans="1:4" ht="39">
      <c r="B14" s="44" t="s">
        <v>945</v>
      </c>
      <c r="C14" s="301"/>
      <c r="D14" s="302"/>
    </row>
    <row r="15" spans="1:4" ht="52">
      <c r="B15" s="44" t="s">
        <v>946</v>
      </c>
      <c r="C15" s="301"/>
      <c r="D15" s="302"/>
    </row>
    <row r="16" spans="1:4" ht="39">
      <c r="B16" s="44" t="s">
        <v>947</v>
      </c>
      <c r="C16" s="301"/>
      <c r="D16" s="302"/>
    </row>
    <row r="17" spans="2:4">
      <c r="B17" s="44"/>
      <c r="D17" s="48"/>
    </row>
    <row r="18" spans="2:4">
      <c r="B18" s="44" t="s">
        <v>948</v>
      </c>
      <c r="D18" s="48"/>
    </row>
    <row r="19" spans="2:4" ht="39">
      <c r="B19" s="44" t="s">
        <v>949</v>
      </c>
      <c r="D19" s="302" t="s">
        <v>944</v>
      </c>
    </row>
    <row r="20" spans="2:4" ht="39">
      <c r="B20" s="44" t="s">
        <v>950</v>
      </c>
      <c r="C20" s="46" t="s">
        <v>951</v>
      </c>
      <c r="D20" s="302"/>
    </row>
    <row r="21" spans="2:4" ht="56">
      <c r="B21" s="44" t="s">
        <v>952</v>
      </c>
      <c r="C21" s="46" t="s">
        <v>953</v>
      </c>
      <c r="D21" s="302"/>
    </row>
    <row r="22" spans="2:4" ht="56">
      <c r="B22" s="44" t="s">
        <v>954</v>
      </c>
      <c r="C22" s="46" t="s">
        <v>955</v>
      </c>
      <c r="D22" s="302"/>
    </row>
    <row r="23" spans="2:4" ht="14">
      <c r="B23" s="43"/>
      <c r="D23" s="48"/>
    </row>
    <row r="24" spans="2:4" ht="14">
      <c r="B24" s="44" t="s">
        <v>956</v>
      </c>
      <c r="D24" s="48"/>
    </row>
    <row r="25" spans="2:4" ht="51" customHeight="1">
      <c r="B25" s="44" t="s">
        <v>957</v>
      </c>
      <c r="C25" s="300" t="s">
        <v>958</v>
      </c>
      <c r="D25" s="300" t="s">
        <v>959</v>
      </c>
    </row>
    <row r="26" spans="2:4" ht="42">
      <c r="B26" s="44" t="s">
        <v>960</v>
      </c>
      <c r="C26" s="300"/>
      <c r="D26" s="300"/>
    </row>
    <row r="27" spans="2:4" ht="42">
      <c r="B27" s="44" t="s">
        <v>961</v>
      </c>
      <c r="C27" s="300"/>
      <c r="D27" s="300"/>
    </row>
    <row r="28" spans="2:4" ht="42">
      <c r="B28" s="44" t="s">
        <v>962</v>
      </c>
      <c r="C28" s="300"/>
      <c r="D28" s="300"/>
    </row>
    <row r="29" spans="2:4" ht="56">
      <c r="B29" s="44" t="s">
        <v>963</v>
      </c>
      <c r="C29" s="300"/>
      <c r="D29" s="300"/>
    </row>
    <row r="30" spans="2:4" ht="56">
      <c r="B30" s="44" t="s">
        <v>964</v>
      </c>
      <c r="C30" s="300"/>
      <c r="D30" s="300"/>
    </row>
    <row r="31" spans="2:4" ht="14">
      <c r="B31" s="44"/>
    </row>
    <row r="34" spans="2:2" ht="14">
      <c r="B34" s="44"/>
    </row>
    <row r="35" spans="2:2" ht="14">
      <c r="B35" s="44"/>
    </row>
    <row r="41" spans="2:2" ht="14">
      <c r="B41" s="44"/>
    </row>
    <row r="43" spans="2:2" ht="14">
      <c r="B43" s="44"/>
    </row>
    <row r="45" spans="2:2" ht="14">
      <c r="B45" s="44"/>
    </row>
    <row r="47" spans="2:2" ht="14">
      <c r="B47" s="44"/>
    </row>
    <row r="48" spans="2:2" ht="14">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328125" defaultRowHeight="14.5"/>
  <cols>
    <col min="1" max="1" width="27.453125" customWidth="1"/>
  </cols>
  <sheetData>
    <row r="3" spans="1:1">
      <c r="A3" t="s">
        <v>965</v>
      </c>
    </row>
    <row r="6" spans="1:1">
      <c r="A6" t="s">
        <v>966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08984375" defaultRowHeight="13"/>
  <cols>
    <col min="1" max="1" width="15" style="58" customWidth="1"/>
    <col min="2" max="9" width="17.6328125" style="8" customWidth="1"/>
    <col min="10" max="10" width="1.6328125" style="14" customWidth="1"/>
    <col min="11" max="11" width="1.453125" style="14" customWidth="1"/>
    <col min="12" max="12" width="47.08984375" style="8" customWidth="1"/>
    <col min="13" max="13" width="2.08984375" style="8" customWidth="1"/>
    <col min="14" max="14" width="48" style="8" customWidth="1"/>
    <col min="15" max="15" width="2.08984375" style="8" customWidth="1"/>
    <col min="16" max="16" width="24.08984375" style="8" customWidth="1"/>
    <col min="17" max="17" width="3.453125" style="8" customWidth="1"/>
    <col min="18" max="18" width="15.453125" style="8" customWidth="1"/>
    <col min="19" max="19" width="43.453125" style="8" customWidth="1"/>
    <col min="20" max="20" width="70.36328125" style="8" customWidth="1"/>
    <col min="21" max="24" width="19.6328125" style="14" customWidth="1"/>
    <col min="25" max="62" width="9.08984375" style="14"/>
    <col min="63" max="16384" width="9.08984375" style="8"/>
  </cols>
  <sheetData>
    <row r="1" spans="1:54">
      <c r="B1" s="7"/>
      <c r="C1" s="7"/>
      <c r="D1" s="7"/>
      <c r="E1" s="7"/>
      <c r="F1" s="7"/>
      <c r="G1" s="7"/>
      <c r="H1" s="7"/>
      <c r="I1" s="7"/>
      <c r="L1" s="14"/>
      <c r="M1" s="14"/>
      <c r="N1" s="14"/>
      <c r="O1" s="14"/>
      <c r="P1" s="14"/>
      <c r="Q1" s="14"/>
      <c r="R1" s="14"/>
      <c r="S1" s="14"/>
      <c r="T1" s="14"/>
    </row>
    <row r="2" spans="1:54">
      <c r="B2" s="7" t="s">
        <v>967</v>
      </c>
      <c r="C2" s="7" t="s">
        <v>968</v>
      </c>
      <c r="D2" s="7"/>
      <c r="E2" s="7"/>
      <c r="F2" s="7"/>
      <c r="G2" s="7"/>
      <c r="H2" s="7"/>
      <c r="I2" s="7"/>
      <c r="L2" s="14"/>
      <c r="M2" s="14"/>
      <c r="N2" s="14"/>
      <c r="O2" s="14"/>
      <c r="P2" s="14"/>
      <c r="Q2" s="14"/>
      <c r="R2" s="14"/>
      <c r="S2" s="14"/>
      <c r="T2" s="14"/>
    </row>
    <row r="3" spans="1:54" ht="14.5">
      <c r="B3" s="7"/>
      <c r="C3" s="7"/>
      <c r="D3" s="7"/>
      <c r="E3" s="7"/>
      <c r="F3" s="7"/>
      <c r="G3" s="7"/>
      <c r="H3" s="7"/>
      <c r="I3" s="7"/>
      <c r="L3" s="14"/>
      <c r="M3" s="14"/>
      <c r="N3" s="14"/>
      <c r="O3" s="14"/>
      <c r="P3" s="14"/>
      <c r="Q3" s="14"/>
      <c r="R3" s="69" t="s">
        <v>969</v>
      </c>
      <c r="S3" s="69"/>
      <c r="T3" s="69" t="s">
        <v>970</v>
      </c>
      <c r="U3" s="66" t="s">
        <v>971</v>
      </c>
      <c r="BB3" s="14" t="s">
        <v>972</v>
      </c>
    </row>
    <row r="4" spans="1:54" ht="26">
      <c r="A4" s="63" t="s">
        <v>973</v>
      </c>
      <c r="B4" s="64" t="s">
        <v>237</v>
      </c>
      <c r="C4" s="65" t="s">
        <v>49</v>
      </c>
      <c r="D4" s="65" t="s">
        <v>189</v>
      </c>
      <c r="E4" s="65" t="s">
        <v>191</v>
      </c>
      <c r="F4" s="65" t="s">
        <v>223</v>
      </c>
      <c r="G4" s="65" t="s">
        <v>202</v>
      </c>
      <c r="H4" s="65" t="s">
        <v>224</v>
      </c>
      <c r="I4" s="65" t="s">
        <v>974</v>
      </c>
      <c r="L4" s="69" t="s">
        <v>975</v>
      </c>
      <c r="N4" s="69" t="s">
        <v>81</v>
      </c>
      <c r="P4" s="69" t="s">
        <v>33</v>
      </c>
      <c r="R4" s="69" t="s">
        <v>976</v>
      </c>
      <c r="S4" s="69" t="s">
        <v>977</v>
      </c>
      <c r="T4" s="69" t="s">
        <v>158</v>
      </c>
      <c r="BB4" s="14" t="s">
        <v>978</v>
      </c>
    </row>
    <row r="5" spans="1:54">
      <c r="B5" s="60" t="s">
        <v>979</v>
      </c>
      <c r="C5" s="60" t="s">
        <v>980</v>
      </c>
      <c r="D5" s="60" t="s">
        <v>208</v>
      </c>
      <c r="E5" s="60" t="s">
        <v>981</v>
      </c>
      <c r="F5" s="60" t="s">
        <v>982</v>
      </c>
      <c r="G5" s="60"/>
      <c r="H5" s="60" t="s">
        <v>224</v>
      </c>
      <c r="I5" s="60"/>
      <c r="L5" s="70" t="s">
        <v>975</v>
      </c>
      <c r="N5" s="70" t="s">
        <v>983</v>
      </c>
      <c r="O5" s="61"/>
      <c r="P5" s="70" t="s">
        <v>33</v>
      </c>
      <c r="Q5" s="1"/>
      <c r="R5" s="74" t="s">
        <v>58</v>
      </c>
      <c r="S5" s="79" t="s">
        <v>341</v>
      </c>
      <c r="T5" s="80" t="s">
        <v>984</v>
      </c>
      <c r="U5" s="78"/>
      <c r="BB5" s="14" t="s">
        <v>985</v>
      </c>
    </row>
    <row r="6" spans="1:54">
      <c r="B6" s="60" t="s">
        <v>986</v>
      </c>
      <c r="C6" s="60" t="s">
        <v>987</v>
      </c>
      <c r="D6" s="60"/>
      <c r="E6" s="60"/>
      <c r="F6" s="60" t="s">
        <v>988</v>
      </c>
      <c r="G6" s="60"/>
      <c r="H6" s="60"/>
      <c r="I6" s="60"/>
      <c r="L6" s="67"/>
      <c r="P6" s="68" t="s">
        <v>989</v>
      </c>
      <c r="Q6" s="1"/>
      <c r="R6" s="74" t="s">
        <v>58</v>
      </c>
      <c r="S6" s="79" t="s">
        <v>990</v>
      </c>
      <c r="T6" s="80" t="s">
        <v>991</v>
      </c>
      <c r="U6" s="78"/>
      <c r="BB6" s="14" t="s">
        <v>992</v>
      </c>
    </row>
    <row r="7" spans="1:54">
      <c r="B7" s="60" t="s">
        <v>993</v>
      </c>
      <c r="C7" s="60" t="s">
        <v>994</v>
      </c>
      <c r="D7" s="60"/>
      <c r="E7" s="60"/>
      <c r="F7" s="60"/>
      <c r="G7" s="60"/>
      <c r="H7" s="60"/>
      <c r="I7" s="60"/>
      <c r="L7" s="68" t="s">
        <v>140</v>
      </c>
      <c r="N7" s="68" t="s">
        <v>58</v>
      </c>
      <c r="O7" s="62"/>
      <c r="P7" s="68" t="s">
        <v>995</v>
      </c>
      <c r="Q7" s="1"/>
      <c r="R7" s="74" t="s">
        <v>58</v>
      </c>
      <c r="S7" s="79" t="s">
        <v>990</v>
      </c>
      <c r="T7" s="80" t="s">
        <v>996</v>
      </c>
      <c r="U7" s="78"/>
      <c r="BB7" s="14" t="s">
        <v>997</v>
      </c>
    </row>
    <row r="8" spans="1:54">
      <c r="B8" s="60" t="s">
        <v>998</v>
      </c>
      <c r="C8" s="60" t="s">
        <v>999</v>
      </c>
      <c r="D8" s="60"/>
      <c r="E8" s="60"/>
      <c r="F8" s="60"/>
      <c r="G8" s="60"/>
      <c r="H8" s="60"/>
      <c r="I8" s="60"/>
      <c r="L8" s="67" t="s">
        <v>141</v>
      </c>
      <c r="N8" s="68" t="s">
        <v>440</v>
      </c>
      <c r="O8" s="62"/>
      <c r="P8" s="68" t="s">
        <v>1000</v>
      </c>
      <c r="Q8" s="1"/>
      <c r="R8" s="74" t="s">
        <v>58</v>
      </c>
      <c r="S8" s="79" t="s">
        <v>1001</v>
      </c>
      <c r="T8" s="79" t="s">
        <v>1002</v>
      </c>
      <c r="U8" s="78"/>
    </row>
    <row r="9" spans="1:54">
      <c r="B9" s="60" t="s">
        <v>1003</v>
      </c>
      <c r="C9" s="60"/>
      <c r="D9" s="60"/>
      <c r="E9" s="60"/>
      <c r="F9" s="60"/>
      <c r="G9" s="60"/>
      <c r="H9" s="60"/>
      <c r="I9" s="60"/>
      <c r="L9" s="68" t="s">
        <v>142</v>
      </c>
      <c r="N9" s="68" t="s">
        <v>59</v>
      </c>
      <c r="O9" s="62"/>
      <c r="P9" s="68" t="s">
        <v>34</v>
      </c>
      <c r="Q9" s="1"/>
      <c r="R9" s="74" t="s">
        <v>58</v>
      </c>
      <c r="S9" s="79" t="s">
        <v>1004</v>
      </c>
      <c r="T9" s="79" t="s">
        <v>67</v>
      </c>
      <c r="U9" s="78"/>
    </row>
    <row r="10" spans="1:54">
      <c r="B10" s="60" t="s">
        <v>1005</v>
      </c>
      <c r="C10" s="60"/>
      <c r="D10" s="60"/>
      <c r="E10" s="60"/>
      <c r="F10" s="60"/>
      <c r="G10" s="60"/>
      <c r="H10" s="60"/>
      <c r="I10" s="60"/>
      <c r="L10" s="67" t="s">
        <v>143</v>
      </c>
      <c r="N10" s="68" t="s">
        <v>60</v>
      </c>
      <c r="O10" s="62"/>
      <c r="P10" s="68"/>
      <c r="Q10" s="1"/>
      <c r="R10" s="74" t="s">
        <v>58</v>
      </c>
      <c r="S10" s="79" t="s">
        <v>1004</v>
      </c>
      <c r="T10" s="79" t="s">
        <v>1006</v>
      </c>
      <c r="U10" s="78"/>
    </row>
    <row r="11" spans="1:54">
      <c r="B11" s="60"/>
      <c r="C11" s="60"/>
      <c r="D11" s="60"/>
      <c r="E11" s="60"/>
      <c r="F11" s="60"/>
      <c r="G11" s="60"/>
      <c r="H11" s="60"/>
      <c r="I11" s="60"/>
      <c r="L11" s="68" t="s">
        <v>144</v>
      </c>
      <c r="N11" s="68" t="s">
        <v>61</v>
      </c>
      <c r="O11" s="62"/>
      <c r="P11" s="68"/>
      <c r="Q11" s="1"/>
      <c r="R11" s="74" t="s">
        <v>58</v>
      </c>
      <c r="S11" s="79" t="s">
        <v>1007</v>
      </c>
      <c r="T11" s="79" t="s">
        <v>1008</v>
      </c>
      <c r="U11" s="78"/>
    </row>
    <row r="12" spans="1:54">
      <c r="B12" s="60"/>
      <c r="C12" s="60"/>
      <c r="D12" s="60"/>
      <c r="E12" s="60"/>
      <c r="F12" s="60"/>
      <c r="G12" s="60"/>
      <c r="H12" s="60"/>
      <c r="I12" s="60"/>
      <c r="L12" s="67" t="s">
        <v>145</v>
      </c>
      <c r="N12" s="68" t="s">
        <v>177</v>
      </c>
      <c r="O12" s="62"/>
      <c r="P12" s="68"/>
      <c r="Q12" s="1"/>
      <c r="R12" s="74" t="s">
        <v>58</v>
      </c>
      <c r="S12" s="79" t="s">
        <v>1007</v>
      </c>
      <c r="T12" s="79" t="s">
        <v>1009</v>
      </c>
      <c r="U12" s="78"/>
    </row>
    <row r="13" spans="1:54">
      <c r="B13" s="60"/>
      <c r="C13" s="60"/>
      <c r="D13" s="60"/>
      <c r="E13" s="60"/>
      <c r="F13" s="60"/>
      <c r="G13" s="60"/>
      <c r="H13" s="60"/>
      <c r="I13" s="60"/>
      <c r="L13" s="68" t="s">
        <v>146</v>
      </c>
      <c r="N13" s="68" t="s">
        <v>62</v>
      </c>
      <c r="O13" s="62"/>
      <c r="P13" s="68"/>
      <c r="Q13" s="1"/>
      <c r="R13" s="74" t="s">
        <v>58</v>
      </c>
      <c r="S13" s="79" t="s">
        <v>1007</v>
      </c>
      <c r="T13" s="79" t="s">
        <v>1010</v>
      </c>
      <c r="U13" s="78"/>
    </row>
    <row r="14" spans="1:54">
      <c r="B14" s="60"/>
      <c r="C14" s="60"/>
      <c r="D14" s="60"/>
      <c r="E14" s="60"/>
      <c r="F14" s="60"/>
      <c r="G14" s="60"/>
      <c r="H14" s="60"/>
      <c r="I14" s="60"/>
      <c r="L14" s="67" t="s">
        <v>147</v>
      </c>
      <c r="N14" s="68" t="s">
        <v>63</v>
      </c>
      <c r="O14" s="62"/>
      <c r="P14" s="68"/>
      <c r="Q14" s="1"/>
      <c r="R14" s="74" t="s">
        <v>58</v>
      </c>
      <c r="S14" s="79" t="s">
        <v>1007</v>
      </c>
      <c r="T14" s="79" t="s">
        <v>1011</v>
      </c>
      <c r="U14" s="78"/>
    </row>
    <row r="15" spans="1:54">
      <c r="B15" s="60"/>
      <c r="C15" s="60"/>
      <c r="D15" s="60"/>
      <c r="E15" s="60"/>
      <c r="F15" s="60"/>
      <c r="G15" s="60"/>
      <c r="H15" s="60"/>
      <c r="I15" s="60"/>
      <c r="L15" s="68" t="s">
        <v>148</v>
      </c>
      <c r="N15" s="68" t="s">
        <v>178</v>
      </c>
      <c r="O15" s="62"/>
      <c r="P15" s="68"/>
      <c r="Q15" s="1"/>
      <c r="R15" s="74" t="s">
        <v>58</v>
      </c>
      <c r="S15" s="79" t="s">
        <v>1012</v>
      </c>
      <c r="T15" s="79" t="s">
        <v>1013</v>
      </c>
      <c r="U15" s="78"/>
    </row>
    <row r="16" spans="1:54">
      <c r="B16" s="60"/>
      <c r="C16" s="60"/>
      <c r="D16" s="60"/>
      <c r="E16" s="60"/>
      <c r="F16" s="60"/>
      <c r="G16" s="60"/>
      <c r="H16" s="60"/>
      <c r="I16" s="60"/>
      <c r="L16" s="67" t="s">
        <v>149</v>
      </c>
      <c r="N16" s="68" t="s">
        <v>179</v>
      </c>
      <c r="O16" s="62"/>
      <c r="P16" s="68"/>
      <c r="Q16" s="1"/>
      <c r="R16" s="74" t="s">
        <v>58</v>
      </c>
      <c r="S16" s="79" t="s">
        <v>1012</v>
      </c>
      <c r="T16" s="79" t="s">
        <v>1014</v>
      </c>
      <c r="U16" s="78"/>
    </row>
    <row r="17" spans="2:21">
      <c r="B17" s="60"/>
      <c r="C17" s="60"/>
      <c r="D17" s="60"/>
      <c r="E17" s="60"/>
      <c r="F17" s="60"/>
      <c r="G17" s="60"/>
      <c r="H17" s="60"/>
      <c r="I17" s="60"/>
      <c r="L17" s="68" t="s">
        <v>150</v>
      </c>
      <c r="N17" s="68" t="s">
        <v>180</v>
      </c>
      <c r="O17" s="62"/>
      <c r="P17" s="68"/>
      <c r="Q17" s="1"/>
      <c r="R17" s="74" t="s">
        <v>58</v>
      </c>
      <c r="S17" s="79" t="s">
        <v>1015</v>
      </c>
      <c r="T17" s="79" t="s">
        <v>1016</v>
      </c>
      <c r="U17" s="78"/>
    </row>
    <row r="18" spans="2:21">
      <c r="B18" s="60"/>
      <c r="C18" s="60"/>
      <c r="D18" s="60"/>
      <c r="E18" s="60"/>
      <c r="F18" s="60"/>
      <c r="G18" s="60"/>
      <c r="H18" s="60"/>
      <c r="I18" s="60"/>
      <c r="L18" s="68" t="s">
        <v>151</v>
      </c>
      <c r="N18" s="68" t="s">
        <v>181</v>
      </c>
      <c r="O18" s="62"/>
      <c r="P18" s="68"/>
      <c r="Q18" s="1"/>
      <c r="R18" s="74" t="s">
        <v>174</v>
      </c>
      <c r="S18" s="79" t="s">
        <v>1017</v>
      </c>
      <c r="T18" s="79" t="s">
        <v>1018</v>
      </c>
      <c r="U18" s="78"/>
    </row>
    <row r="19" spans="2:21">
      <c r="B19" s="60"/>
      <c r="C19" s="60"/>
      <c r="D19" s="60"/>
      <c r="E19" s="60"/>
      <c r="F19" s="60"/>
      <c r="G19" s="60"/>
      <c r="H19" s="60"/>
      <c r="I19" s="60"/>
      <c r="L19" s="67" t="s">
        <v>152</v>
      </c>
      <c r="N19" s="68" t="s">
        <v>57</v>
      </c>
      <c r="O19" s="62"/>
      <c r="P19" s="68"/>
      <c r="Q19" s="1"/>
      <c r="R19" s="74" t="s">
        <v>174</v>
      </c>
      <c r="S19" s="79" t="s">
        <v>1017</v>
      </c>
      <c r="T19" s="79" t="s">
        <v>1019</v>
      </c>
      <c r="U19" s="78"/>
    </row>
    <row r="20" spans="2:21">
      <c r="B20" s="60"/>
      <c r="C20" s="60"/>
      <c r="D20" s="60"/>
      <c r="E20" s="60"/>
      <c r="F20" s="60"/>
      <c r="G20" s="60"/>
      <c r="H20" s="60"/>
      <c r="I20" s="60"/>
      <c r="L20" s="68" t="s">
        <v>153</v>
      </c>
      <c r="N20" s="68" t="s">
        <v>182</v>
      </c>
      <c r="O20" s="62"/>
      <c r="P20" s="68"/>
      <c r="Q20" s="1"/>
      <c r="R20" s="74" t="s">
        <v>174</v>
      </c>
      <c r="S20" s="79" t="s">
        <v>1020</v>
      </c>
      <c r="T20" s="79" t="s">
        <v>1021</v>
      </c>
      <c r="U20" s="78"/>
    </row>
    <row r="21" spans="2:21">
      <c r="B21" s="60"/>
      <c r="C21" s="60"/>
      <c r="D21" s="60"/>
      <c r="E21" s="60"/>
      <c r="F21" s="60"/>
      <c r="G21" s="60"/>
      <c r="H21" s="60"/>
      <c r="I21" s="60"/>
      <c r="L21" s="67" t="s">
        <v>154</v>
      </c>
      <c r="N21" s="68" t="s">
        <v>64</v>
      </c>
      <c r="O21" s="62"/>
      <c r="P21" s="68"/>
      <c r="Q21" s="1"/>
      <c r="R21" s="74" t="s">
        <v>174</v>
      </c>
      <c r="S21" s="79" t="s">
        <v>1020</v>
      </c>
      <c r="T21" s="79" t="s">
        <v>1022</v>
      </c>
      <c r="U21" s="78"/>
    </row>
    <row r="22" spans="2:21">
      <c r="B22" s="60"/>
      <c r="C22" s="60"/>
      <c r="D22" s="60"/>
      <c r="E22" s="60"/>
      <c r="F22" s="60"/>
      <c r="G22" s="60"/>
      <c r="H22" s="60"/>
      <c r="I22" s="60"/>
      <c r="L22" s="67" t="s">
        <v>155</v>
      </c>
      <c r="N22" s="68" t="s">
        <v>824</v>
      </c>
      <c r="O22" s="62"/>
      <c r="P22" s="68"/>
      <c r="Q22" s="1"/>
      <c r="R22" s="74" t="s">
        <v>174</v>
      </c>
      <c r="S22" s="79" t="s">
        <v>503</v>
      </c>
      <c r="T22" s="79" t="s">
        <v>1023</v>
      </c>
      <c r="U22" s="78"/>
    </row>
    <row r="23" spans="2:21">
      <c r="B23" s="60"/>
      <c r="C23" s="60"/>
      <c r="D23" s="60"/>
      <c r="E23" s="60"/>
      <c r="F23" s="60"/>
      <c r="G23" s="60"/>
      <c r="H23" s="60"/>
      <c r="I23" s="60"/>
      <c r="L23" s="68" t="s">
        <v>156</v>
      </c>
      <c r="N23" s="68" t="s">
        <v>184</v>
      </c>
      <c r="O23" s="62"/>
      <c r="P23" s="68"/>
      <c r="Q23" s="1"/>
      <c r="R23" s="74" t="s">
        <v>174</v>
      </c>
      <c r="S23" s="79" t="s">
        <v>503</v>
      </c>
      <c r="T23" s="79" t="s">
        <v>1024</v>
      </c>
      <c r="U23" s="78"/>
    </row>
    <row r="24" spans="2:21">
      <c r="B24" s="60"/>
      <c r="C24" s="60"/>
      <c r="D24" s="60"/>
      <c r="E24" s="60"/>
      <c r="F24" s="60"/>
      <c r="G24" s="60"/>
      <c r="H24" s="60"/>
      <c r="I24" s="60"/>
      <c r="L24" s="67" t="s">
        <v>157</v>
      </c>
      <c r="P24" s="68"/>
      <c r="Q24" s="1"/>
      <c r="R24" s="74" t="s">
        <v>174</v>
      </c>
      <c r="S24" s="79" t="s">
        <v>441</v>
      </c>
      <c r="T24" s="79" t="s">
        <v>1025</v>
      </c>
      <c r="U24" s="78"/>
    </row>
    <row r="25" spans="2:21">
      <c r="B25" s="60"/>
      <c r="C25" s="60"/>
      <c r="D25" s="60"/>
      <c r="E25" s="60"/>
      <c r="F25" s="60"/>
      <c r="G25" s="60"/>
      <c r="H25" s="60"/>
      <c r="I25" s="60"/>
      <c r="L25" s="14"/>
      <c r="M25" s="14"/>
      <c r="N25" s="14"/>
      <c r="O25" s="14"/>
      <c r="P25" s="14"/>
      <c r="Q25" s="1"/>
      <c r="R25" s="74" t="s">
        <v>174</v>
      </c>
      <c r="S25" s="79" t="s">
        <v>1026</v>
      </c>
      <c r="T25" s="79" t="s">
        <v>1027</v>
      </c>
      <c r="U25" s="78"/>
    </row>
    <row r="26" spans="2:21">
      <c r="B26" s="60"/>
      <c r="C26" s="60"/>
      <c r="D26" s="60"/>
      <c r="E26" s="60"/>
      <c r="F26" s="60"/>
      <c r="G26" s="60"/>
      <c r="H26" s="60"/>
      <c r="I26" s="60"/>
      <c r="L26" s="14"/>
      <c r="M26" s="14"/>
      <c r="N26" s="14"/>
      <c r="O26" s="14"/>
      <c r="P26" s="14"/>
      <c r="Q26" s="1"/>
      <c r="R26" s="74" t="s">
        <v>174</v>
      </c>
      <c r="S26" s="79" t="s">
        <v>1026</v>
      </c>
      <c r="T26" s="79" t="s">
        <v>1028</v>
      </c>
      <c r="U26" s="78"/>
    </row>
    <row r="27" spans="2:21">
      <c r="B27" s="60"/>
      <c r="C27" s="60"/>
      <c r="D27" s="60"/>
      <c r="E27" s="60"/>
      <c r="F27" s="60"/>
      <c r="G27" s="60"/>
      <c r="H27" s="60"/>
      <c r="I27" s="60"/>
      <c r="L27" s="14"/>
      <c r="M27" s="14"/>
      <c r="N27" s="14"/>
      <c r="O27" s="14"/>
      <c r="P27" s="14"/>
      <c r="Q27" s="1"/>
      <c r="R27" s="74" t="s">
        <v>174</v>
      </c>
      <c r="S27" s="79" t="s">
        <v>1029</v>
      </c>
      <c r="T27" s="79" t="s">
        <v>1030</v>
      </c>
      <c r="U27" s="78"/>
    </row>
    <row r="28" spans="2:21">
      <c r="B28" s="60"/>
      <c r="C28" s="60"/>
      <c r="D28" s="60"/>
      <c r="E28" s="60"/>
      <c r="F28" s="60"/>
      <c r="G28" s="60"/>
      <c r="H28" s="60"/>
      <c r="I28" s="60"/>
      <c r="L28" s="14"/>
      <c r="M28" s="14"/>
      <c r="N28" s="14"/>
      <c r="O28" s="14"/>
      <c r="P28" s="14"/>
      <c r="Q28" s="1"/>
      <c r="R28" s="74" t="s">
        <v>174</v>
      </c>
      <c r="S28" s="79" t="s">
        <v>1029</v>
      </c>
      <c r="T28" s="79" t="s">
        <v>1031</v>
      </c>
      <c r="U28" s="78"/>
    </row>
    <row r="29" spans="2:21">
      <c r="B29" s="60"/>
      <c r="C29" s="60"/>
      <c r="D29" s="60"/>
      <c r="E29" s="60"/>
      <c r="F29" s="60"/>
      <c r="G29" s="60"/>
      <c r="H29" s="60"/>
      <c r="I29" s="60"/>
      <c r="L29" s="76" t="s">
        <v>53</v>
      </c>
      <c r="M29" s="14"/>
      <c r="N29" s="14"/>
      <c r="O29" s="14"/>
      <c r="P29" s="14"/>
      <c r="Q29" s="1"/>
      <c r="R29" s="74" t="s">
        <v>174</v>
      </c>
      <c r="S29" s="79" t="s">
        <v>1032</v>
      </c>
      <c r="T29" s="79" t="s">
        <v>1033</v>
      </c>
      <c r="U29" s="78"/>
    </row>
    <row r="30" spans="2:21">
      <c r="B30" s="60"/>
      <c r="C30" s="60"/>
      <c r="D30" s="60"/>
      <c r="E30" s="60"/>
      <c r="F30" s="60"/>
      <c r="G30" s="60"/>
      <c r="H30" s="60"/>
      <c r="I30" s="60"/>
      <c r="L30" s="76" t="s">
        <v>1034</v>
      </c>
      <c r="M30" s="14"/>
      <c r="N30" s="14"/>
      <c r="O30" s="14"/>
      <c r="P30" s="14"/>
      <c r="Q30" s="1"/>
      <c r="R30" s="74" t="s">
        <v>174</v>
      </c>
      <c r="S30" s="79" t="s">
        <v>1035</v>
      </c>
      <c r="T30" s="79" t="s">
        <v>1036</v>
      </c>
      <c r="U30" s="78"/>
    </row>
    <row r="31" spans="2:21">
      <c r="B31" s="60"/>
      <c r="C31" s="60"/>
      <c r="D31" s="60"/>
      <c r="E31" s="60"/>
      <c r="F31" s="60"/>
      <c r="G31" s="60"/>
      <c r="H31" s="60"/>
      <c r="I31" s="60"/>
      <c r="L31" s="57"/>
      <c r="M31" s="14"/>
      <c r="N31" s="14"/>
      <c r="O31" s="14"/>
      <c r="P31" s="14"/>
      <c r="Q31" s="1"/>
      <c r="R31" s="74" t="s">
        <v>175</v>
      </c>
      <c r="S31" s="79" t="s">
        <v>1037</v>
      </c>
      <c r="T31" s="79" t="s">
        <v>1038</v>
      </c>
      <c r="U31" s="78"/>
    </row>
    <row r="32" spans="2:21">
      <c r="B32" s="60"/>
      <c r="C32" s="60"/>
      <c r="D32" s="60"/>
      <c r="E32" s="60"/>
      <c r="F32" s="60"/>
      <c r="G32" s="60"/>
      <c r="H32" s="60"/>
      <c r="I32" s="60"/>
      <c r="L32" s="57"/>
      <c r="M32" s="14"/>
      <c r="N32" s="14"/>
      <c r="O32" s="14"/>
      <c r="P32" s="14"/>
      <c r="Q32" s="1"/>
      <c r="R32" s="74" t="s">
        <v>175</v>
      </c>
      <c r="S32" s="79" t="s">
        <v>1037</v>
      </c>
      <c r="T32" s="79" t="s">
        <v>1039</v>
      </c>
      <c r="U32" s="78"/>
    </row>
    <row r="33" spans="1:21">
      <c r="B33" s="14"/>
      <c r="C33" s="14"/>
      <c r="D33" s="14"/>
      <c r="E33" s="14"/>
      <c r="F33" s="14"/>
      <c r="G33" s="14"/>
      <c r="H33" s="14"/>
      <c r="I33" s="14"/>
      <c r="L33" s="57"/>
      <c r="M33" s="14"/>
      <c r="N33" s="14"/>
      <c r="O33" s="14"/>
      <c r="P33" s="14"/>
      <c r="Q33" s="1"/>
      <c r="R33" s="74" t="s">
        <v>175</v>
      </c>
      <c r="S33" s="79" t="s">
        <v>1040</v>
      </c>
      <c r="T33" s="79" t="s">
        <v>1041</v>
      </c>
      <c r="U33" s="78"/>
    </row>
    <row r="34" spans="1:21">
      <c r="B34" s="14"/>
      <c r="C34" s="14"/>
      <c r="D34" s="14"/>
      <c r="E34" s="14"/>
      <c r="F34" s="14"/>
      <c r="G34" s="14"/>
      <c r="H34" s="14"/>
      <c r="I34" s="14"/>
      <c r="L34" s="14"/>
      <c r="M34" s="14"/>
      <c r="N34" s="14"/>
      <c r="O34" s="14"/>
      <c r="P34" s="14"/>
      <c r="Q34" s="1"/>
      <c r="R34" s="74" t="s">
        <v>175</v>
      </c>
      <c r="S34" s="79" t="s">
        <v>1040</v>
      </c>
      <c r="T34" s="79" t="s">
        <v>1042</v>
      </c>
      <c r="U34" s="78"/>
    </row>
    <row r="35" spans="1:21" ht="13.5" thickBot="1">
      <c r="A35" s="63" t="s">
        <v>1043</v>
      </c>
      <c r="B35" s="75" t="s">
        <v>1044</v>
      </c>
      <c r="C35" s="75"/>
      <c r="D35" s="75"/>
      <c r="E35" s="75"/>
      <c r="F35" s="75"/>
      <c r="G35" s="75"/>
      <c r="H35" s="75"/>
      <c r="I35" s="75"/>
      <c r="L35" s="14"/>
      <c r="M35" s="14"/>
      <c r="N35" s="14"/>
      <c r="O35" s="14"/>
      <c r="P35" s="14"/>
      <c r="Q35" s="1"/>
      <c r="R35" s="74" t="s">
        <v>175</v>
      </c>
      <c r="S35" s="79" t="s">
        <v>1045</v>
      </c>
      <c r="T35" s="79" t="s">
        <v>1046</v>
      </c>
      <c r="U35" s="78"/>
    </row>
    <row r="36" spans="1:21">
      <c r="B36" s="14"/>
      <c r="C36" s="14"/>
      <c r="D36" s="14"/>
      <c r="E36" s="14"/>
      <c r="F36" s="14"/>
      <c r="G36" s="14"/>
      <c r="H36" s="14"/>
      <c r="I36" s="14"/>
      <c r="L36" s="14"/>
      <c r="M36" s="14"/>
      <c r="N36" s="14"/>
      <c r="O36" s="14"/>
      <c r="P36" s="14"/>
      <c r="Q36" s="1"/>
      <c r="R36" s="74" t="s">
        <v>175</v>
      </c>
      <c r="S36" s="79" t="s">
        <v>1045</v>
      </c>
      <c r="T36" s="79" t="s">
        <v>1047</v>
      </c>
      <c r="U36" s="78"/>
    </row>
    <row r="37" spans="1:21">
      <c r="A37" s="71" t="s">
        <v>1048</v>
      </c>
      <c r="B37" s="74" t="s">
        <v>1049</v>
      </c>
      <c r="C37" s="74" t="s">
        <v>1050</v>
      </c>
      <c r="D37" s="74"/>
      <c r="E37" s="74"/>
      <c r="F37" s="74"/>
      <c r="G37" s="74"/>
      <c r="H37" s="74"/>
      <c r="I37" s="74"/>
      <c r="L37" s="14"/>
      <c r="M37" s="14"/>
      <c r="N37" s="14"/>
      <c r="O37" s="14"/>
      <c r="P37" s="14"/>
      <c r="Q37" s="1"/>
      <c r="R37" s="74" t="s">
        <v>175</v>
      </c>
      <c r="S37" s="79" t="s">
        <v>1045</v>
      </c>
      <c r="T37" s="79" t="s">
        <v>1051</v>
      </c>
      <c r="U37" s="78"/>
    </row>
    <row r="38" spans="1:21">
      <c r="A38" s="58" t="s">
        <v>1052</v>
      </c>
      <c r="B38" s="74" t="s">
        <v>1053</v>
      </c>
      <c r="C38" s="74" t="s">
        <v>1054</v>
      </c>
      <c r="D38" s="74"/>
      <c r="E38" s="74"/>
      <c r="F38" s="74"/>
      <c r="G38" s="74"/>
      <c r="H38" s="74"/>
      <c r="I38" s="74"/>
      <c r="L38" s="14"/>
      <c r="M38" s="14"/>
      <c r="N38" s="14"/>
      <c r="O38" s="14"/>
      <c r="P38" s="14"/>
      <c r="Q38" s="1"/>
      <c r="R38" s="74" t="s">
        <v>175</v>
      </c>
      <c r="S38" s="79" t="s">
        <v>1045</v>
      </c>
      <c r="T38" s="79" t="s">
        <v>1055</v>
      </c>
      <c r="U38" s="78"/>
    </row>
    <row r="39" spans="1:21">
      <c r="B39" s="72" t="s">
        <v>1056</v>
      </c>
      <c r="C39" s="72" t="s">
        <v>1057</v>
      </c>
      <c r="D39" s="72"/>
      <c r="E39" s="72"/>
      <c r="F39" s="72"/>
      <c r="G39" s="72"/>
      <c r="H39" s="72"/>
      <c r="I39" s="72"/>
      <c r="L39" s="14"/>
      <c r="M39" s="14"/>
      <c r="N39" s="14"/>
      <c r="O39" s="14"/>
      <c r="P39" s="14"/>
      <c r="Q39" s="1"/>
      <c r="R39" s="74" t="s">
        <v>175</v>
      </c>
      <c r="S39" s="79" t="s">
        <v>1045</v>
      </c>
      <c r="T39" s="79" t="s">
        <v>1058</v>
      </c>
      <c r="U39" s="78"/>
    </row>
    <row r="40" spans="1:21">
      <c r="B40" s="74" t="s">
        <v>1059</v>
      </c>
      <c r="C40" s="74"/>
      <c r="D40" s="74"/>
      <c r="E40" s="74"/>
      <c r="F40" s="74"/>
      <c r="G40" s="74"/>
      <c r="H40" s="74"/>
      <c r="I40" s="74"/>
      <c r="L40" s="14"/>
      <c r="M40" s="14"/>
      <c r="N40" s="14"/>
      <c r="O40" s="14"/>
      <c r="P40" s="14"/>
      <c r="Q40" s="1"/>
      <c r="R40" s="74" t="s">
        <v>175</v>
      </c>
      <c r="S40" s="79" t="s">
        <v>1060</v>
      </c>
      <c r="T40" s="79" t="s">
        <v>1061</v>
      </c>
      <c r="U40" s="78"/>
    </row>
    <row r="41" spans="1:21" ht="56.25" customHeight="1" thickBot="1">
      <c r="A41" s="73"/>
      <c r="B41" s="33" t="s">
        <v>1062</v>
      </c>
      <c r="C41" s="303" t="s">
        <v>1063</v>
      </c>
      <c r="D41" s="303"/>
      <c r="E41" s="303"/>
      <c r="F41" s="303"/>
      <c r="G41" s="303"/>
      <c r="H41" s="303"/>
      <c r="I41" s="303"/>
      <c r="L41" s="14"/>
      <c r="M41" s="14"/>
      <c r="N41" s="14"/>
      <c r="O41" s="14"/>
      <c r="P41" s="14"/>
      <c r="Q41" s="1"/>
      <c r="R41" s="74" t="s">
        <v>175</v>
      </c>
      <c r="S41" s="79" t="s">
        <v>1060</v>
      </c>
      <c r="T41" s="79" t="s">
        <v>1064</v>
      </c>
      <c r="U41" s="78"/>
    </row>
    <row r="42" spans="1:21" ht="13.5">
      <c r="A42" s="14"/>
      <c r="B42" s="14"/>
      <c r="C42" s="153" t="s">
        <v>1065</v>
      </c>
      <c r="D42" s="14"/>
      <c r="E42" s="14"/>
      <c r="F42" s="14"/>
      <c r="G42" s="14"/>
      <c r="H42" s="14"/>
      <c r="I42" s="14"/>
      <c r="L42" s="14"/>
      <c r="M42" s="14"/>
      <c r="N42" s="14"/>
      <c r="O42" s="14"/>
      <c r="P42" s="14"/>
      <c r="Q42" s="1"/>
      <c r="R42" s="74" t="s">
        <v>175</v>
      </c>
      <c r="S42" s="79" t="s">
        <v>1066</v>
      </c>
      <c r="T42" s="79" t="s">
        <v>1067</v>
      </c>
      <c r="U42" s="78"/>
    </row>
    <row r="43" spans="1:21" ht="13.5">
      <c r="A43" s="14"/>
      <c r="B43" s="14"/>
      <c r="C43" s="153" t="s">
        <v>1065</v>
      </c>
      <c r="D43" s="14"/>
      <c r="E43" s="14"/>
      <c r="F43" s="14"/>
      <c r="G43" s="14"/>
      <c r="H43" s="14"/>
      <c r="I43" s="14"/>
      <c r="L43" s="14"/>
      <c r="M43" s="14"/>
      <c r="N43" s="14"/>
      <c r="O43" s="14"/>
      <c r="P43" s="14"/>
      <c r="Q43" s="1"/>
      <c r="R43" s="74" t="s">
        <v>175</v>
      </c>
      <c r="S43" s="79" t="s">
        <v>1066</v>
      </c>
      <c r="T43" s="79" t="s">
        <v>1068</v>
      </c>
      <c r="U43" s="78"/>
    </row>
    <row r="44" spans="1:21" ht="13.5">
      <c r="A44" s="14"/>
      <c r="B44" s="14"/>
      <c r="C44" s="152"/>
      <c r="D44" s="14"/>
      <c r="E44" s="14"/>
      <c r="F44" s="14"/>
      <c r="G44" s="14"/>
      <c r="H44" s="14"/>
      <c r="I44" s="14"/>
      <c r="L44" s="14"/>
      <c r="M44" s="14"/>
      <c r="N44" s="14"/>
      <c r="O44" s="14"/>
      <c r="P44" s="14"/>
      <c r="Q44" s="1"/>
      <c r="R44" s="74" t="s">
        <v>175</v>
      </c>
      <c r="S44" s="79" t="s">
        <v>1069</v>
      </c>
      <c r="T44" s="79" t="s">
        <v>1070</v>
      </c>
      <c r="U44" s="78"/>
    </row>
    <row r="45" spans="1:21">
      <c r="A45" s="14"/>
      <c r="B45" s="14"/>
      <c r="C45" s="14"/>
      <c r="D45" s="14"/>
      <c r="E45" s="14"/>
      <c r="F45" s="14"/>
      <c r="G45" s="14"/>
      <c r="H45" s="14"/>
      <c r="I45" s="14"/>
      <c r="L45" s="14"/>
      <c r="M45" s="14"/>
      <c r="N45" s="14"/>
      <c r="O45" s="14"/>
      <c r="P45" s="14"/>
      <c r="Q45" s="1"/>
      <c r="R45" s="74" t="s">
        <v>175</v>
      </c>
      <c r="S45" s="79" t="s">
        <v>1071</v>
      </c>
      <c r="T45" s="79" t="s">
        <v>1072</v>
      </c>
      <c r="U45" s="78"/>
    </row>
    <row r="46" spans="1:21">
      <c r="A46" s="14"/>
      <c r="B46" s="14"/>
      <c r="C46" s="14"/>
      <c r="D46" s="14"/>
      <c r="E46" s="14"/>
      <c r="F46" s="14"/>
      <c r="G46" s="14"/>
      <c r="H46" s="14"/>
      <c r="I46" s="14"/>
      <c r="L46" s="14"/>
      <c r="M46" s="14"/>
      <c r="N46" s="14"/>
      <c r="O46" s="14"/>
      <c r="P46" s="14"/>
      <c r="Q46" s="1"/>
      <c r="R46" s="74" t="s">
        <v>175</v>
      </c>
      <c r="S46" s="79" t="s">
        <v>1071</v>
      </c>
      <c r="T46" s="79" t="s">
        <v>1073</v>
      </c>
      <c r="U46" s="78"/>
    </row>
    <row r="47" spans="1:21">
      <c r="A47" s="14"/>
      <c r="B47" s="14"/>
      <c r="C47" s="14"/>
      <c r="D47" s="14"/>
      <c r="E47" s="14"/>
      <c r="F47" s="14"/>
      <c r="G47" s="14"/>
      <c r="H47" s="14"/>
      <c r="I47" s="14"/>
      <c r="L47" s="14"/>
      <c r="M47" s="14"/>
      <c r="N47" s="14"/>
      <c r="O47" s="14"/>
      <c r="P47" s="14"/>
      <c r="Q47" s="1"/>
      <c r="R47" s="74" t="s">
        <v>175</v>
      </c>
      <c r="S47" s="79" t="s">
        <v>1074</v>
      </c>
      <c r="T47" s="80" t="s">
        <v>1075</v>
      </c>
      <c r="U47" s="78"/>
    </row>
    <row r="48" spans="1:21">
      <c r="A48" s="14"/>
      <c r="B48" s="14"/>
      <c r="C48" s="14"/>
      <c r="D48" s="14"/>
      <c r="E48" s="14"/>
      <c r="F48" s="14"/>
      <c r="G48" s="14"/>
      <c r="H48" s="14"/>
      <c r="I48" s="14"/>
      <c r="L48" s="14"/>
      <c r="M48" s="14"/>
      <c r="N48" s="14"/>
      <c r="O48" s="14"/>
      <c r="P48" s="14"/>
      <c r="Q48" s="1"/>
      <c r="R48" s="74" t="s">
        <v>175</v>
      </c>
      <c r="S48" s="79" t="s">
        <v>1074</v>
      </c>
      <c r="T48" s="79" t="s">
        <v>1076</v>
      </c>
      <c r="U48" s="78"/>
    </row>
    <row r="49" spans="1:21">
      <c r="A49" s="14"/>
      <c r="B49" s="14"/>
      <c r="C49" s="14"/>
      <c r="D49" s="14"/>
      <c r="E49" s="14"/>
      <c r="F49" s="14"/>
      <c r="G49" s="14"/>
      <c r="H49" s="14"/>
      <c r="I49" s="14"/>
      <c r="L49" s="14"/>
      <c r="M49" s="14"/>
      <c r="N49" s="14"/>
      <c r="O49" s="14"/>
      <c r="P49" s="14"/>
      <c r="Q49" s="1"/>
      <c r="R49" s="74" t="s">
        <v>175</v>
      </c>
      <c r="S49" s="79" t="s">
        <v>283</v>
      </c>
      <c r="T49" s="79" t="s">
        <v>1077</v>
      </c>
      <c r="U49" s="78"/>
    </row>
    <row r="50" spans="1:21">
      <c r="A50" s="14"/>
      <c r="B50" s="14"/>
      <c r="C50" s="14"/>
      <c r="D50" s="14"/>
      <c r="E50" s="14"/>
      <c r="F50" s="14"/>
      <c r="G50" s="14"/>
      <c r="H50" s="14"/>
      <c r="I50" s="14"/>
      <c r="L50" s="14"/>
      <c r="M50" s="14"/>
      <c r="N50" s="14"/>
      <c r="O50" s="14"/>
      <c r="P50" s="14"/>
      <c r="Q50" s="1"/>
      <c r="R50" s="74" t="s">
        <v>175</v>
      </c>
      <c r="S50" s="79" t="s">
        <v>283</v>
      </c>
      <c r="T50" s="79" t="s">
        <v>1078</v>
      </c>
      <c r="U50" s="78"/>
    </row>
    <row r="51" spans="1:21">
      <c r="A51" s="14"/>
      <c r="B51" s="14"/>
      <c r="C51" s="14"/>
      <c r="D51" s="14"/>
      <c r="E51" s="14"/>
      <c r="F51" s="14"/>
      <c r="G51" s="14"/>
      <c r="H51" s="14"/>
      <c r="I51" s="14"/>
      <c r="L51" s="14"/>
      <c r="M51" s="14"/>
      <c r="N51" s="14"/>
      <c r="O51" s="14"/>
      <c r="P51" s="14"/>
      <c r="Q51" s="1"/>
      <c r="R51" s="74" t="s">
        <v>175</v>
      </c>
      <c r="S51" s="79" t="s">
        <v>283</v>
      </c>
      <c r="T51" s="79" t="s">
        <v>1079</v>
      </c>
      <c r="U51" s="78"/>
    </row>
    <row r="52" spans="1:21">
      <c r="A52" s="14"/>
      <c r="B52" s="14"/>
      <c r="C52" s="14"/>
      <c r="D52" s="14"/>
      <c r="E52" s="14"/>
      <c r="F52" s="14"/>
      <c r="G52" s="14"/>
      <c r="H52" s="14"/>
      <c r="I52" s="14"/>
      <c r="L52" s="14"/>
      <c r="M52" s="14"/>
      <c r="N52" s="14"/>
      <c r="O52" s="14"/>
      <c r="P52" s="14"/>
      <c r="Q52" s="1"/>
      <c r="R52" s="74" t="s">
        <v>175</v>
      </c>
      <c r="S52" s="79" t="s">
        <v>1080</v>
      </c>
      <c r="T52" s="79" t="s">
        <v>1081</v>
      </c>
      <c r="U52" s="78"/>
    </row>
    <row r="53" spans="1:21">
      <c r="A53" s="14"/>
      <c r="B53" s="14"/>
      <c r="C53" s="14"/>
      <c r="D53" s="14"/>
      <c r="E53" s="14"/>
      <c r="F53" s="14"/>
      <c r="G53" s="14"/>
      <c r="H53" s="14"/>
      <c r="I53" s="14"/>
      <c r="L53" s="14"/>
      <c r="M53" s="14"/>
      <c r="N53" s="14"/>
      <c r="O53" s="14"/>
      <c r="P53" s="14"/>
      <c r="Q53" s="1"/>
      <c r="R53" s="74" t="s">
        <v>175</v>
      </c>
      <c r="S53" s="79" t="s">
        <v>1082</v>
      </c>
      <c r="T53" s="79" t="s">
        <v>1083</v>
      </c>
      <c r="U53" s="78"/>
    </row>
    <row r="54" spans="1:21">
      <c r="A54" s="14"/>
      <c r="B54" s="14"/>
      <c r="C54" s="14"/>
      <c r="D54" s="14"/>
      <c r="E54" s="14"/>
      <c r="F54" s="14"/>
      <c r="G54" s="14"/>
      <c r="H54" s="14"/>
      <c r="I54" s="14"/>
      <c r="L54" s="14"/>
      <c r="M54" s="14"/>
      <c r="N54" s="14"/>
      <c r="O54" s="14"/>
      <c r="P54" s="14"/>
      <c r="Q54" s="1"/>
      <c r="R54" s="74" t="s">
        <v>175</v>
      </c>
      <c r="S54" s="79" t="s">
        <v>1082</v>
      </c>
      <c r="T54" s="79" t="s">
        <v>1084</v>
      </c>
      <c r="U54" s="78"/>
    </row>
    <row r="55" spans="1:21">
      <c r="A55" s="14"/>
      <c r="B55" s="14"/>
      <c r="C55" s="14"/>
      <c r="D55" s="14"/>
      <c r="E55" s="14"/>
      <c r="F55" s="14"/>
      <c r="G55" s="14"/>
      <c r="H55" s="14"/>
      <c r="I55" s="14"/>
      <c r="L55" s="14"/>
      <c r="M55" s="14"/>
      <c r="N55" s="14"/>
      <c r="O55" s="14"/>
      <c r="P55" s="14"/>
      <c r="Q55" s="1"/>
      <c r="R55" s="74" t="s">
        <v>175</v>
      </c>
      <c r="S55" s="79" t="s">
        <v>1082</v>
      </c>
      <c r="T55" s="79" t="s">
        <v>1085</v>
      </c>
      <c r="U55" s="78"/>
    </row>
    <row r="56" spans="1:21">
      <c r="A56" s="14"/>
      <c r="B56" s="14"/>
      <c r="C56" s="14"/>
      <c r="D56" s="14"/>
      <c r="E56" s="14"/>
      <c r="F56" s="14"/>
      <c r="G56" s="14"/>
      <c r="H56" s="14"/>
      <c r="I56" s="14"/>
      <c r="L56" s="14"/>
      <c r="M56" s="14"/>
      <c r="N56" s="14"/>
      <c r="O56" s="14"/>
      <c r="P56" s="14"/>
      <c r="Q56" s="1"/>
      <c r="R56" s="74" t="s">
        <v>175</v>
      </c>
      <c r="S56" s="79" t="s">
        <v>1086</v>
      </c>
      <c r="T56" s="79" t="s">
        <v>1087</v>
      </c>
      <c r="U56" s="78"/>
    </row>
    <row r="57" spans="1:21">
      <c r="A57" s="14"/>
      <c r="B57" s="14"/>
      <c r="C57" s="14"/>
      <c r="D57" s="14"/>
      <c r="E57" s="14"/>
      <c r="F57" s="14"/>
      <c r="G57" s="14"/>
      <c r="H57" s="14"/>
      <c r="I57" s="14"/>
      <c r="L57" s="14"/>
      <c r="M57" s="14"/>
      <c r="N57" s="14"/>
      <c r="O57" s="14"/>
      <c r="P57" s="14"/>
      <c r="Q57" s="1"/>
      <c r="R57" s="74" t="s">
        <v>175</v>
      </c>
      <c r="S57" s="79" t="s">
        <v>1088</v>
      </c>
      <c r="T57" s="79" t="s">
        <v>1089</v>
      </c>
      <c r="U57" s="78"/>
    </row>
    <row r="58" spans="1:21" ht="15.5">
      <c r="A58" s="14"/>
      <c r="B58" s="14"/>
      <c r="C58" s="14"/>
      <c r="D58" s="14"/>
      <c r="E58" s="14"/>
      <c r="F58" s="14"/>
      <c r="G58" s="14"/>
      <c r="H58" s="14"/>
      <c r="I58" s="14"/>
      <c r="L58" s="14"/>
      <c r="M58" s="14"/>
      <c r="N58" s="14"/>
      <c r="O58" s="14"/>
      <c r="P58" s="14"/>
      <c r="Q58" s="1"/>
      <c r="R58" s="74" t="s">
        <v>175</v>
      </c>
      <c r="S58" s="79" t="s">
        <v>1088</v>
      </c>
      <c r="T58" s="80" t="s">
        <v>1090</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60</v>
      </c>
      <c r="S60" s="79" t="s">
        <v>1091</v>
      </c>
      <c r="T60" s="79" t="s">
        <v>1092</v>
      </c>
      <c r="U60" s="78"/>
    </row>
    <row r="61" spans="1:21">
      <c r="A61" s="14"/>
      <c r="B61" s="14"/>
      <c r="C61" s="14"/>
      <c r="D61" s="14"/>
      <c r="E61" s="14"/>
      <c r="F61" s="14"/>
      <c r="G61" s="14"/>
      <c r="H61" s="14"/>
      <c r="I61" s="14"/>
      <c r="L61" s="14"/>
      <c r="M61" s="14"/>
      <c r="N61" s="14"/>
      <c r="O61" s="14"/>
      <c r="P61" s="14"/>
      <c r="Q61" s="1"/>
      <c r="R61" s="74" t="s">
        <v>60</v>
      </c>
      <c r="S61" s="79" t="s">
        <v>1093</v>
      </c>
      <c r="T61" s="79" t="s">
        <v>1094</v>
      </c>
      <c r="U61" s="78"/>
    </row>
    <row r="62" spans="1:21">
      <c r="A62" s="14"/>
      <c r="B62" s="14"/>
      <c r="C62" s="14"/>
      <c r="D62" s="14"/>
      <c r="E62" s="14"/>
      <c r="F62" s="14"/>
      <c r="G62" s="14"/>
      <c r="H62" s="14"/>
      <c r="I62" s="14"/>
      <c r="L62" s="14"/>
      <c r="M62" s="14"/>
      <c r="N62" s="14"/>
      <c r="O62" s="14"/>
      <c r="P62" s="14"/>
      <c r="Q62" s="1"/>
      <c r="R62" s="74" t="s">
        <v>60</v>
      </c>
      <c r="S62" s="79" t="s">
        <v>1093</v>
      </c>
      <c r="T62" s="79" t="s">
        <v>1095</v>
      </c>
      <c r="U62" s="78"/>
    </row>
    <row r="63" spans="1:21">
      <c r="A63" s="14"/>
      <c r="B63" s="14"/>
      <c r="C63" s="14"/>
      <c r="D63" s="14"/>
      <c r="E63" s="14"/>
      <c r="F63" s="14"/>
      <c r="G63" s="14"/>
      <c r="H63" s="14"/>
      <c r="I63" s="14"/>
      <c r="L63" s="14"/>
      <c r="M63" s="14"/>
      <c r="N63" s="14"/>
      <c r="O63" s="14"/>
      <c r="P63" s="14"/>
      <c r="Q63" s="1"/>
      <c r="R63" s="74" t="s">
        <v>60</v>
      </c>
      <c r="S63" s="79" t="s">
        <v>1096</v>
      </c>
      <c r="T63" s="79" t="s">
        <v>1097</v>
      </c>
      <c r="U63" s="78"/>
    </row>
    <row r="64" spans="1:21">
      <c r="A64" s="14"/>
      <c r="B64" s="14"/>
      <c r="C64" s="14"/>
      <c r="D64" s="14"/>
      <c r="E64" s="14"/>
      <c r="F64" s="14"/>
      <c r="G64" s="14"/>
      <c r="H64" s="14"/>
      <c r="I64" s="14"/>
      <c r="L64" s="14"/>
      <c r="M64" s="14"/>
      <c r="N64" s="14"/>
      <c r="O64" s="14"/>
      <c r="P64" s="14"/>
      <c r="Q64" s="1"/>
      <c r="R64" s="74" t="s">
        <v>60</v>
      </c>
      <c r="S64" s="79" t="s">
        <v>382</v>
      </c>
      <c r="T64" s="79" t="s">
        <v>1098</v>
      </c>
      <c r="U64" s="78"/>
    </row>
    <row r="65" spans="1:21">
      <c r="A65" s="14"/>
      <c r="B65" s="14"/>
      <c r="C65" s="14"/>
      <c r="D65" s="14"/>
      <c r="E65" s="14"/>
      <c r="F65" s="14"/>
      <c r="G65" s="14"/>
      <c r="H65" s="14"/>
      <c r="I65" s="14"/>
      <c r="L65" s="14"/>
      <c r="M65" s="14"/>
      <c r="N65" s="14"/>
      <c r="O65" s="14"/>
      <c r="P65" s="14"/>
      <c r="Q65" s="1"/>
      <c r="R65" s="74" t="s">
        <v>60</v>
      </c>
      <c r="S65" s="79" t="s">
        <v>1099</v>
      </c>
      <c r="T65" s="79" t="s">
        <v>1100</v>
      </c>
      <c r="U65" s="78"/>
    </row>
    <row r="66" spans="1:21">
      <c r="A66" s="14"/>
      <c r="B66" s="14"/>
      <c r="C66" s="14"/>
      <c r="D66" s="14"/>
      <c r="E66" s="14"/>
      <c r="F66" s="14"/>
      <c r="G66" s="14"/>
      <c r="H66" s="14"/>
      <c r="I66" s="14"/>
      <c r="L66" s="14"/>
      <c r="M66" s="14"/>
      <c r="N66" s="14"/>
      <c r="O66" s="14"/>
      <c r="P66" s="14"/>
      <c r="Q66" s="1"/>
      <c r="R66" s="74" t="s">
        <v>60</v>
      </c>
      <c r="S66" s="79" t="s">
        <v>1101</v>
      </c>
      <c r="T66" s="79" t="s">
        <v>1102</v>
      </c>
      <c r="U66" s="78"/>
    </row>
    <row r="67" spans="1:21">
      <c r="A67" s="14"/>
      <c r="B67" s="14"/>
      <c r="C67" s="14"/>
      <c r="D67" s="14"/>
      <c r="E67" s="14"/>
      <c r="F67" s="14"/>
      <c r="G67" s="14"/>
      <c r="H67" s="14"/>
      <c r="I67" s="14"/>
      <c r="L67" s="14"/>
      <c r="M67" s="14"/>
      <c r="N67" s="14"/>
      <c r="O67" s="14"/>
      <c r="P67" s="14"/>
      <c r="Q67" s="1"/>
      <c r="R67" s="74" t="s">
        <v>60</v>
      </c>
      <c r="S67" s="79" t="s">
        <v>1103</v>
      </c>
      <c r="T67" s="79" t="s">
        <v>1104</v>
      </c>
      <c r="U67" s="78"/>
    </row>
    <row r="68" spans="1:21">
      <c r="A68" s="14"/>
      <c r="B68" s="14"/>
      <c r="C68" s="14"/>
      <c r="D68" s="14"/>
      <c r="E68" s="14"/>
      <c r="F68" s="14"/>
      <c r="G68" s="14"/>
      <c r="H68" s="14"/>
      <c r="I68" s="14"/>
      <c r="L68" s="14"/>
      <c r="M68" s="14"/>
      <c r="N68" s="14"/>
      <c r="O68" s="14"/>
      <c r="P68" s="14"/>
      <c r="Q68" s="1"/>
      <c r="R68" s="74" t="s">
        <v>60</v>
      </c>
      <c r="S68" s="79" t="s">
        <v>1105</v>
      </c>
      <c r="T68" s="79" t="s">
        <v>1106</v>
      </c>
      <c r="U68" s="78"/>
    </row>
    <row r="69" spans="1:21">
      <c r="A69" s="14"/>
      <c r="B69" s="14"/>
      <c r="C69" s="14"/>
      <c r="D69" s="14"/>
      <c r="E69" s="14"/>
      <c r="F69" s="14"/>
      <c r="G69" s="14"/>
      <c r="H69" s="14"/>
      <c r="I69" s="14"/>
      <c r="L69" s="14"/>
      <c r="M69" s="14"/>
      <c r="N69" s="14"/>
      <c r="O69" s="14"/>
      <c r="P69" s="14"/>
      <c r="Q69" s="1"/>
      <c r="R69" s="74" t="s">
        <v>60</v>
      </c>
      <c r="S69" s="79" t="s">
        <v>1107</v>
      </c>
      <c r="T69" s="79" t="s">
        <v>1108</v>
      </c>
      <c r="U69" s="78"/>
    </row>
    <row r="70" spans="1:21">
      <c r="A70" s="14"/>
      <c r="B70" s="14"/>
      <c r="C70" s="14"/>
      <c r="D70" s="14"/>
      <c r="E70" s="14"/>
      <c r="F70" s="14"/>
      <c r="G70" s="14"/>
      <c r="H70" s="14"/>
      <c r="I70" s="14"/>
      <c r="L70" s="14"/>
      <c r="M70" s="14"/>
      <c r="N70" s="14"/>
      <c r="O70" s="14"/>
      <c r="P70" s="14"/>
      <c r="Q70" s="1"/>
      <c r="R70" s="74" t="s">
        <v>60</v>
      </c>
      <c r="S70" s="79" t="s">
        <v>1109</v>
      </c>
      <c r="T70" s="79" t="s">
        <v>1110</v>
      </c>
      <c r="U70" s="78"/>
    </row>
    <row r="71" spans="1:21">
      <c r="A71" s="14"/>
      <c r="B71" s="14"/>
      <c r="C71" s="14"/>
      <c r="D71" s="14"/>
      <c r="E71" s="14"/>
      <c r="F71" s="14"/>
      <c r="G71" s="14"/>
      <c r="H71" s="14"/>
      <c r="I71" s="14"/>
      <c r="L71" s="14"/>
      <c r="M71" s="14"/>
      <c r="N71" s="14"/>
      <c r="O71" s="14"/>
      <c r="P71" s="14"/>
      <c r="Q71" s="1"/>
      <c r="R71" s="74" t="s">
        <v>176</v>
      </c>
      <c r="S71" s="79" t="s">
        <v>368</v>
      </c>
      <c r="T71" s="79" t="s">
        <v>1111</v>
      </c>
      <c r="U71" s="78"/>
    </row>
    <row r="72" spans="1:21">
      <c r="A72" s="14"/>
      <c r="B72" s="14"/>
      <c r="C72" s="14"/>
      <c r="D72" s="14"/>
      <c r="E72" s="14"/>
      <c r="F72" s="14"/>
      <c r="G72" s="14"/>
      <c r="H72" s="14"/>
      <c r="I72" s="14"/>
      <c r="L72" s="14"/>
      <c r="M72" s="14"/>
      <c r="N72" s="14"/>
      <c r="O72" s="14"/>
      <c r="P72" s="14"/>
      <c r="Q72" s="1"/>
      <c r="R72" s="74" t="s">
        <v>176</v>
      </c>
      <c r="S72" s="79" t="s">
        <v>1112</v>
      </c>
      <c r="T72" s="79" t="s">
        <v>1113</v>
      </c>
      <c r="U72" s="78"/>
    </row>
    <row r="73" spans="1:21">
      <c r="A73" s="14"/>
      <c r="B73" s="14"/>
      <c r="C73" s="14"/>
      <c r="D73" s="14"/>
      <c r="E73" s="14"/>
      <c r="F73" s="14"/>
      <c r="G73" s="14"/>
      <c r="H73" s="14"/>
      <c r="I73" s="14"/>
      <c r="L73" s="14"/>
      <c r="M73" s="14"/>
      <c r="N73" s="14"/>
      <c r="O73" s="14"/>
      <c r="P73" s="14"/>
      <c r="Q73" s="1"/>
      <c r="R73" s="74" t="s">
        <v>176</v>
      </c>
      <c r="S73" s="79" t="s">
        <v>1112</v>
      </c>
      <c r="T73" s="79" t="s">
        <v>1114</v>
      </c>
      <c r="U73" s="78"/>
    </row>
    <row r="74" spans="1:21">
      <c r="A74" s="14"/>
      <c r="B74" s="14"/>
      <c r="C74" s="14"/>
      <c r="D74" s="14"/>
      <c r="E74" s="14"/>
      <c r="F74" s="14"/>
      <c r="G74" s="14"/>
      <c r="H74" s="14"/>
      <c r="I74" s="14"/>
      <c r="L74" s="14"/>
      <c r="M74" s="14"/>
      <c r="N74" s="14"/>
      <c r="O74" s="14"/>
      <c r="P74" s="14"/>
      <c r="Q74" s="1"/>
      <c r="R74" s="74" t="s">
        <v>176</v>
      </c>
      <c r="S74" s="79" t="s">
        <v>1115</v>
      </c>
      <c r="T74" s="79" t="s">
        <v>1116</v>
      </c>
      <c r="U74" s="78"/>
    </row>
    <row r="75" spans="1:21">
      <c r="A75" s="14"/>
      <c r="B75" s="14"/>
      <c r="C75" s="14"/>
      <c r="D75" s="14"/>
      <c r="E75" s="14"/>
      <c r="F75" s="14"/>
      <c r="G75" s="14"/>
      <c r="H75" s="14"/>
      <c r="I75" s="14"/>
      <c r="L75" s="14"/>
      <c r="M75" s="14"/>
      <c r="N75" s="14"/>
      <c r="O75" s="14"/>
      <c r="P75" s="14"/>
      <c r="Q75" s="1"/>
      <c r="R75" s="74" t="s">
        <v>176</v>
      </c>
      <c r="S75" s="79" t="s">
        <v>1115</v>
      </c>
      <c r="T75" s="79" t="s">
        <v>1117</v>
      </c>
      <c r="U75" s="78"/>
    </row>
    <row r="76" spans="1:21">
      <c r="A76" s="14"/>
      <c r="B76" s="14"/>
      <c r="C76" s="14"/>
      <c r="D76" s="14"/>
      <c r="E76" s="14"/>
      <c r="F76" s="14"/>
      <c r="G76" s="14"/>
      <c r="H76" s="14"/>
      <c r="I76" s="14"/>
      <c r="L76" s="14"/>
      <c r="M76" s="14"/>
      <c r="N76" s="14"/>
      <c r="O76" s="14"/>
      <c r="P76" s="14"/>
      <c r="Q76" s="1"/>
      <c r="R76" s="74" t="s">
        <v>176</v>
      </c>
      <c r="S76" s="79" t="s">
        <v>349</v>
      </c>
      <c r="T76" s="79" t="s">
        <v>70</v>
      </c>
      <c r="U76" s="78"/>
    </row>
    <row r="77" spans="1:21">
      <c r="A77" s="14"/>
      <c r="B77" s="14"/>
      <c r="C77" s="14"/>
      <c r="D77" s="14"/>
      <c r="E77" s="14"/>
      <c r="F77" s="14"/>
      <c r="G77" s="14"/>
      <c r="H77" s="14"/>
      <c r="I77" s="14"/>
      <c r="L77" s="14"/>
      <c r="M77" s="14"/>
      <c r="N77" s="14"/>
      <c r="O77" s="14"/>
      <c r="P77" s="14"/>
      <c r="Q77" s="1"/>
      <c r="R77" s="74" t="s">
        <v>176</v>
      </c>
      <c r="S77" s="79" t="s">
        <v>375</v>
      </c>
      <c r="T77" s="79" t="s">
        <v>1118</v>
      </c>
      <c r="U77" s="78"/>
    </row>
    <row r="78" spans="1:21">
      <c r="A78" s="14"/>
      <c r="B78" s="14"/>
      <c r="C78" s="14"/>
      <c r="D78" s="14"/>
      <c r="E78" s="14"/>
      <c r="F78" s="14"/>
      <c r="G78" s="14"/>
      <c r="H78" s="14"/>
      <c r="I78" s="14"/>
      <c r="L78" s="14"/>
      <c r="M78" s="14"/>
      <c r="N78" s="14"/>
      <c r="O78" s="14"/>
      <c r="P78" s="14"/>
      <c r="Q78" s="1"/>
      <c r="R78" s="74" t="s">
        <v>176</v>
      </c>
      <c r="S78" s="79" t="s">
        <v>375</v>
      </c>
      <c r="T78" s="79" t="s">
        <v>1119</v>
      </c>
      <c r="U78" s="78"/>
    </row>
    <row r="79" spans="1:21">
      <c r="A79" s="14"/>
      <c r="B79" s="14"/>
      <c r="C79" s="14"/>
      <c r="D79" s="14"/>
      <c r="E79" s="14"/>
      <c r="F79" s="14"/>
      <c r="G79" s="14"/>
      <c r="H79" s="14"/>
      <c r="I79" s="14"/>
      <c r="L79" s="14"/>
      <c r="M79" s="14"/>
      <c r="N79" s="14"/>
      <c r="O79" s="14"/>
      <c r="P79" s="14"/>
      <c r="Q79" s="1"/>
      <c r="R79" s="74" t="s">
        <v>176</v>
      </c>
      <c r="S79" s="79" t="s">
        <v>1120</v>
      </c>
      <c r="T79" s="79" t="s">
        <v>1121</v>
      </c>
      <c r="U79" s="78"/>
    </row>
    <row r="80" spans="1:21">
      <c r="A80" s="14"/>
      <c r="B80" s="14"/>
      <c r="C80" s="14"/>
      <c r="D80" s="14"/>
      <c r="E80" s="14"/>
      <c r="F80" s="14"/>
      <c r="G80" s="14"/>
      <c r="H80" s="14"/>
      <c r="I80" s="14"/>
      <c r="L80" s="14"/>
      <c r="M80" s="14"/>
      <c r="N80" s="14"/>
      <c r="O80" s="14"/>
      <c r="P80" s="14"/>
      <c r="Q80" s="1"/>
      <c r="R80" s="74" t="s">
        <v>176</v>
      </c>
      <c r="S80" s="79" t="s">
        <v>1120</v>
      </c>
      <c r="T80" s="79" t="s">
        <v>1122</v>
      </c>
      <c r="U80" s="78"/>
    </row>
    <row r="81" spans="1:21">
      <c r="A81" s="14"/>
      <c r="B81" s="14"/>
      <c r="C81" s="14"/>
      <c r="D81" s="14"/>
      <c r="E81" s="14"/>
      <c r="F81" s="14"/>
      <c r="G81" s="14"/>
      <c r="H81" s="14"/>
      <c r="I81" s="14"/>
      <c r="L81" s="14"/>
      <c r="M81" s="14"/>
      <c r="N81" s="14"/>
      <c r="O81" s="14"/>
      <c r="P81" s="14"/>
      <c r="Q81" s="1"/>
      <c r="R81" s="74" t="s">
        <v>176</v>
      </c>
      <c r="S81" s="79" t="s">
        <v>1123</v>
      </c>
      <c r="T81" s="79" t="s">
        <v>1124</v>
      </c>
      <c r="U81" s="78"/>
    </row>
    <row r="82" spans="1:21">
      <c r="A82" s="14"/>
      <c r="B82" s="14"/>
      <c r="C82" s="14"/>
      <c r="D82" s="14"/>
      <c r="E82" s="14"/>
      <c r="F82" s="14"/>
      <c r="G82" s="14"/>
      <c r="H82" s="14"/>
      <c r="I82" s="14"/>
      <c r="L82" s="14"/>
      <c r="M82" s="14"/>
      <c r="N82" s="14"/>
      <c r="O82" s="14"/>
      <c r="P82" s="14"/>
      <c r="Q82" s="1"/>
      <c r="R82" s="74" t="s">
        <v>176</v>
      </c>
      <c r="S82" s="79" t="s">
        <v>1123</v>
      </c>
      <c r="T82" s="79" t="s">
        <v>1125</v>
      </c>
      <c r="U82" s="78"/>
    </row>
    <row r="83" spans="1:21">
      <c r="A83" s="14"/>
      <c r="B83" s="14"/>
      <c r="C83" s="14"/>
      <c r="D83" s="14"/>
      <c r="E83" s="14"/>
      <c r="F83" s="14"/>
      <c r="G83" s="14"/>
      <c r="H83" s="14"/>
      <c r="I83" s="14"/>
      <c r="L83" s="14"/>
      <c r="M83" s="14"/>
      <c r="N83" s="14"/>
      <c r="O83" s="14"/>
      <c r="P83" s="14"/>
      <c r="Q83" s="1"/>
      <c r="R83" s="74" t="s">
        <v>176</v>
      </c>
      <c r="S83" s="79" t="s">
        <v>1126</v>
      </c>
      <c r="T83" s="79" t="s">
        <v>1127</v>
      </c>
      <c r="U83" s="78"/>
    </row>
    <row r="84" spans="1:21">
      <c r="A84" s="14"/>
      <c r="B84" s="14"/>
      <c r="C84" s="14"/>
      <c r="D84" s="14"/>
      <c r="E84" s="14"/>
      <c r="F84" s="14"/>
      <c r="G84" s="14"/>
      <c r="H84" s="14"/>
      <c r="I84" s="14"/>
      <c r="L84" s="14"/>
      <c r="M84" s="14"/>
      <c r="N84" s="14"/>
      <c r="O84" s="14"/>
      <c r="P84" s="14"/>
      <c r="Q84" s="1"/>
      <c r="R84" s="74" t="s">
        <v>176</v>
      </c>
      <c r="S84" s="79" t="s">
        <v>1128</v>
      </c>
      <c r="T84" s="79" t="s">
        <v>1129</v>
      </c>
      <c r="U84" s="78"/>
    </row>
    <row r="85" spans="1:21">
      <c r="A85" s="14"/>
      <c r="B85" s="14"/>
      <c r="C85" s="14"/>
      <c r="D85" s="14"/>
      <c r="E85" s="14"/>
      <c r="F85" s="14"/>
      <c r="G85" s="14"/>
      <c r="H85" s="14"/>
      <c r="I85" s="14"/>
      <c r="L85" s="14"/>
      <c r="M85" s="14"/>
      <c r="N85" s="14"/>
      <c r="O85" s="14"/>
      <c r="P85" s="14"/>
      <c r="Q85" s="1"/>
      <c r="R85" s="74" t="s">
        <v>177</v>
      </c>
      <c r="S85" s="79" t="s">
        <v>1130</v>
      </c>
      <c r="T85" s="79" t="s">
        <v>1131</v>
      </c>
      <c r="U85" s="78"/>
    </row>
    <row r="86" spans="1:21">
      <c r="A86" s="14"/>
      <c r="B86" s="14"/>
      <c r="C86" s="14"/>
      <c r="D86" s="14"/>
      <c r="E86" s="14"/>
      <c r="F86" s="14"/>
      <c r="G86" s="14"/>
      <c r="H86" s="14"/>
      <c r="I86" s="14"/>
      <c r="L86" s="14"/>
      <c r="M86" s="14"/>
      <c r="N86" s="14"/>
      <c r="O86" s="14"/>
      <c r="P86" s="14"/>
      <c r="Q86" s="1"/>
      <c r="R86" s="74" t="s">
        <v>177</v>
      </c>
      <c r="S86" s="79" t="s">
        <v>1132</v>
      </c>
      <c r="T86" s="79" t="s">
        <v>1133</v>
      </c>
      <c r="U86" s="78"/>
    </row>
    <row r="87" spans="1:21">
      <c r="A87" s="14"/>
      <c r="B87" s="14"/>
      <c r="C87" s="14"/>
      <c r="D87" s="14"/>
      <c r="E87" s="14"/>
      <c r="F87" s="14"/>
      <c r="G87" s="14"/>
      <c r="H87" s="14"/>
      <c r="I87" s="14"/>
      <c r="L87" s="14"/>
      <c r="M87" s="14"/>
      <c r="N87" s="14"/>
      <c r="O87" s="14"/>
      <c r="P87" s="14"/>
      <c r="Q87" s="1"/>
      <c r="R87" s="74" t="s">
        <v>177</v>
      </c>
      <c r="S87" s="79" t="s">
        <v>1134</v>
      </c>
      <c r="T87" s="79" t="s">
        <v>1135</v>
      </c>
      <c r="U87" s="78"/>
    </row>
    <row r="88" spans="1:21">
      <c r="A88" s="14"/>
      <c r="B88" s="14"/>
      <c r="C88" s="14"/>
      <c r="D88" s="14"/>
      <c r="E88" s="14"/>
      <c r="F88" s="14"/>
      <c r="G88" s="14"/>
      <c r="H88" s="14"/>
      <c r="I88" s="14"/>
      <c r="L88" s="14"/>
      <c r="M88" s="14"/>
      <c r="N88" s="14"/>
      <c r="O88" s="14"/>
      <c r="P88" s="14"/>
      <c r="Q88" s="1"/>
      <c r="R88" s="74" t="s">
        <v>177</v>
      </c>
      <c r="S88" s="79" t="s">
        <v>1134</v>
      </c>
      <c r="T88" s="79" t="s">
        <v>1136</v>
      </c>
      <c r="U88" s="78"/>
    </row>
    <row r="89" spans="1:21">
      <c r="A89" s="14"/>
      <c r="B89" s="14"/>
      <c r="C89" s="14"/>
      <c r="D89" s="14"/>
      <c r="E89" s="14"/>
      <c r="F89" s="14"/>
      <c r="G89" s="14"/>
      <c r="H89" s="14"/>
      <c r="I89" s="14"/>
      <c r="L89" s="14"/>
      <c r="M89" s="14"/>
      <c r="N89" s="14"/>
      <c r="O89" s="14"/>
      <c r="P89" s="14"/>
      <c r="Q89" s="1"/>
      <c r="R89" s="74" t="s">
        <v>177</v>
      </c>
      <c r="S89" s="79" t="s">
        <v>520</v>
      </c>
      <c r="T89" s="79" t="s">
        <v>1137</v>
      </c>
      <c r="U89" s="78"/>
    </row>
    <row r="90" spans="1:21">
      <c r="A90" s="14"/>
      <c r="B90" s="14"/>
      <c r="C90" s="14"/>
      <c r="D90" s="14"/>
      <c r="E90" s="14"/>
      <c r="F90" s="14"/>
      <c r="G90" s="14"/>
      <c r="H90" s="14"/>
      <c r="I90" s="14"/>
      <c r="L90" s="14"/>
      <c r="M90" s="14"/>
      <c r="N90" s="14"/>
      <c r="O90" s="14"/>
      <c r="P90" s="14"/>
      <c r="Q90" s="1"/>
      <c r="R90" s="74" t="s">
        <v>177</v>
      </c>
      <c r="S90" s="79" t="s">
        <v>520</v>
      </c>
      <c r="T90" s="79" t="s">
        <v>1138</v>
      </c>
      <c r="U90" s="78"/>
    </row>
    <row r="91" spans="1:21">
      <c r="A91" s="14"/>
      <c r="B91" s="14"/>
      <c r="C91" s="14"/>
      <c r="D91" s="14"/>
      <c r="E91" s="14"/>
      <c r="F91" s="14"/>
      <c r="G91" s="14"/>
      <c r="H91" s="14"/>
      <c r="I91" s="14"/>
      <c r="L91" s="14"/>
      <c r="M91" s="14"/>
      <c r="N91" s="14"/>
      <c r="O91" s="14"/>
      <c r="P91" s="14"/>
      <c r="Q91" s="1"/>
      <c r="R91" s="74" t="s">
        <v>177</v>
      </c>
      <c r="S91" s="79" t="s">
        <v>1139</v>
      </c>
      <c r="T91" s="79" t="s">
        <v>1140</v>
      </c>
      <c r="U91" s="78"/>
    </row>
    <row r="92" spans="1:21">
      <c r="A92" s="14"/>
      <c r="B92" s="14"/>
      <c r="C92" s="14"/>
      <c r="D92" s="14"/>
      <c r="E92" s="14"/>
      <c r="F92" s="14"/>
      <c r="G92" s="14"/>
      <c r="H92" s="14"/>
      <c r="I92" s="14"/>
      <c r="L92" s="14"/>
      <c r="M92" s="14"/>
      <c r="N92" s="14"/>
      <c r="O92" s="14"/>
      <c r="P92" s="14"/>
      <c r="Q92" s="1"/>
      <c r="R92" s="74" t="s">
        <v>177</v>
      </c>
      <c r="S92" s="79" t="s">
        <v>1139</v>
      </c>
      <c r="T92" s="79" t="s">
        <v>1141</v>
      </c>
      <c r="U92" s="78"/>
    </row>
    <row r="93" spans="1:21">
      <c r="A93" s="14"/>
      <c r="B93" s="14"/>
      <c r="C93" s="14"/>
      <c r="D93" s="14"/>
      <c r="E93" s="14"/>
      <c r="F93" s="14"/>
      <c r="G93" s="14"/>
      <c r="H93" s="14"/>
      <c r="I93" s="14"/>
      <c r="L93" s="14"/>
      <c r="M93" s="14"/>
      <c r="N93" s="14"/>
      <c r="O93" s="14"/>
      <c r="P93" s="14"/>
      <c r="Q93" s="1"/>
      <c r="R93" s="74" t="s">
        <v>177</v>
      </c>
      <c r="S93" s="79" t="s">
        <v>515</v>
      </c>
      <c r="T93" s="79" t="s">
        <v>1142</v>
      </c>
      <c r="U93" s="78"/>
    </row>
    <row r="94" spans="1:21">
      <c r="A94" s="14"/>
      <c r="B94" s="14"/>
      <c r="C94" s="14"/>
      <c r="D94" s="14"/>
      <c r="E94" s="14"/>
      <c r="F94" s="14"/>
      <c r="G94" s="14"/>
      <c r="H94" s="14"/>
      <c r="I94" s="14"/>
      <c r="L94" s="14"/>
      <c r="M94" s="14"/>
      <c r="N94" s="14"/>
      <c r="O94" s="14"/>
      <c r="P94" s="14"/>
      <c r="Q94" s="1"/>
      <c r="R94" s="74" t="s">
        <v>177</v>
      </c>
      <c r="S94" s="79" t="s">
        <v>1143</v>
      </c>
      <c r="T94" s="79" t="s">
        <v>1144</v>
      </c>
      <c r="U94" s="78"/>
    </row>
    <row r="95" spans="1:21">
      <c r="A95" s="14"/>
      <c r="B95" s="14"/>
      <c r="C95" s="14"/>
      <c r="D95" s="14"/>
      <c r="E95" s="14"/>
      <c r="F95" s="14"/>
      <c r="G95" s="14"/>
      <c r="H95" s="14"/>
      <c r="I95" s="14"/>
      <c r="L95" s="14"/>
      <c r="M95" s="14"/>
      <c r="N95" s="14"/>
      <c r="O95" s="14"/>
      <c r="P95" s="14"/>
      <c r="Q95" s="1"/>
      <c r="R95" s="74" t="s">
        <v>177</v>
      </c>
      <c r="S95" s="79" t="s">
        <v>1145</v>
      </c>
      <c r="T95" s="79" t="s">
        <v>1146</v>
      </c>
      <c r="U95" s="78"/>
    </row>
    <row r="96" spans="1:21">
      <c r="A96" s="14"/>
      <c r="B96" s="14"/>
      <c r="C96" s="14"/>
      <c r="D96" s="14"/>
      <c r="E96" s="14"/>
      <c r="F96" s="14"/>
      <c r="G96" s="14"/>
      <c r="H96" s="14"/>
      <c r="I96" s="14"/>
      <c r="L96" s="14"/>
      <c r="M96" s="14"/>
      <c r="N96" s="14"/>
      <c r="O96" s="14"/>
      <c r="P96" s="14"/>
      <c r="Q96" s="1"/>
      <c r="R96" s="74" t="s">
        <v>62</v>
      </c>
      <c r="S96" s="79" t="s">
        <v>252</v>
      </c>
      <c r="T96" s="79" t="s">
        <v>1147</v>
      </c>
      <c r="U96" s="78"/>
    </row>
    <row r="97" spans="1:21">
      <c r="A97" s="14"/>
      <c r="B97" s="14"/>
      <c r="C97" s="14"/>
      <c r="D97" s="14"/>
      <c r="E97" s="14"/>
      <c r="F97" s="14"/>
      <c r="G97" s="14"/>
      <c r="H97" s="14"/>
      <c r="I97" s="14"/>
      <c r="L97" s="14"/>
      <c r="M97" s="14"/>
      <c r="N97" s="14"/>
      <c r="O97" s="14"/>
      <c r="P97" s="14"/>
      <c r="Q97" s="1"/>
      <c r="R97" s="74" t="s">
        <v>62</v>
      </c>
      <c r="S97" s="79" t="s">
        <v>252</v>
      </c>
      <c r="T97" s="79" t="s">
        <v>1148</v>
      </c>
      <c r="U97" s="78"/>
    </row>
    <row r="98" spans="1:21">
      <c r="A98" s="14"/>
      <c r="B98" s="14"/>
      <c r="C98" s="14"/>
      <c r="D98" s="14"/>
      <c r="E98" s="14"/>
      <c r="F98" s="14"/>
      <c r="G98" s="14"/>
      <c r="H98" s="14"/>
      <c r="I98" s="14"/>
      <c r="L98" s="14"/>
      <c r="M98" s="14"/>
      <c r="N98" s="14"/>
      <c r="O98" s="14"/>
      <c r="P98" s="14"/>
      <c r="Q98" s="1"/>
      <c r="R98" s="74" t="s">
        <v>62</v>
      </c>
      <c r="S98" s="79" t="s">
        <v>226</v>
      </c>
      <c r="T98" s="79" t="s">
        <v>1149</v>
      </c>
      <c r="U98" s="78"/>
    </row>
    <row r="99" spans="1:21">
      <c r="A99" s="14"/>
      <c r="B99" s="14"/>
      <c r="C99" s="14"/>
      <c r="D99" s="14"/>
      <c r="E99" s="14"/>
      <c r="F99" s="14"/>
      <c r="G99" s="14"/>
      <c r="H99" s="14"/>
      <c r="I99" s="14"/>
      <c r="L99" s="14"/>
      <c r="M99" s="14"/>
      <c r="N99" s="14"/>
      <c r="O99" s="14"/>
      <c r="P99" s="14"/>
      <c r="Q99" s="1"/>
      <c r="R99" s="74" t="s">
        <v>62</v>
      </c>
      <c r="S99" s="79" t="s">
        <v>360</v>
      </c>
      <c r="T99" s="79" t="s">
        <v>1150</v>
      </c>
      <c r="U99" s="78"/>
    </row>
    <row r="100" spans="1:21">
      <c r="A100" s="14"/>
      <c r="B100" s="14"/>
      <c r="C100" s="14"/>
      <c r="D100" s="14"/>
      <c r="E100" s="14"/>
      <c r="F100" s="14"/>
      <c r="G100" s="14"/>
      <c r="H100" s="14"/>
      <c r="I100" s="14"/>
      <c r="L100" s="14"/>
      <c r="M100" s="14"/>
      <c r="N100" s="14"/>
      <c r="O100" s="14"/>
      <c r="P100" s="14"/>
      <c r="Q100" s="1"/>
      <c r="R100" s="74" t="s">
        <v>62</v>
      </c>
      <c r="S100" s="79" t="s">
        <v>1151</v>
      </c>
      <c r="T100" s="79" t="s">
        <v>1152</v>
      </c>
      <c r="U100" s="78"/>
    </row>
    <row r="101" spans="1:21">
      <c r="A101" s="14"/>
      <c r="B101" s="14"/>
      <c r="C101" s="14"/>
      <c r="D101" s="14"/>
      <c r="E101" s="14"/>
      <c r="F101" s="14"/>
      <c r="G101" s="14"/>
      <c r="H101" s="14"/>
      <c r="I101" s="14"/>
      <c r="L101" s="14"/>
      <c r="M101" s="14"/>
      <c r="N101" s="14"/>
      <c r="O101" s="14"/>
      <c r="P101" s="14"/>
      <c r="Q101" s="1"/>
      <c r="R101" s="74" t="s">
        <v>62</v>
      </c>
      <c r="S101" s="79" t="s">
        <v>1153</v>
      </c>
      <c r="T101" s="80" t="s">
        <v>1154</v>
      </c>
      <c r="U101" s="78"/>
    </row>
    <row r="102" spans="1:21">
      <c r="A102" s="14"/>
      <c r="B102" s="14"/>
      <c r="C102" s="14"/>
      <c r="D102" s="14"/>
      <c r="E102" s="14"/>
      <c r="F102" s="14"/>
      <c r="G102" s="14"/>
      <c r="H102" s="14"/>
      <c r="I102" s="14"/>
      <c r="L102" s="14"/>
      <c r="M102" s="14"/>
      <c r="N102" s="14"/>
      <c r="O102" s="14"/>
      <c r="P102" s="14"/>
      <c r="Q102" s="1"/>
      <c r="R102" s="74" t="s">
        <v>63</v>
      </c>
      <c r="S102" s="79" t="s">
        <v>1155</v>
      </c>
      <c r="T102" s="79" t="s">
        <v>1156</v>
      </c>
      <c r="U102" s="78"/>
    </row>
    <row r="103" spans="1:21">
      <c r="A103" s="14"/>
      <c r="B103" s="14"/>
      <c r="C103" s="14"/>
      <c r="D103" s="14"/>
      <c r="E103" s="14"/>
      <c r="F103" s="14"/>
      <c r="G103" s="14"/>
      <c r="H103" s="14"/>
      <c r="I103" s="14"/>
      <c r="L103" s="14"/>
      <c r="M103" s="14"/>
      <c r="N103" s="14"/>
      <c r="O103" s="14"/>
      <c r="P103" s="14"/>
      <c r="Q103" s="1"/>
      <c r="R103" s="74" t="s">
        <v>63</v>
      </c>
      <c r="S103" s="79" t="s">
        <v>1157</v>
      </c>
      <c r="T103" s="79" t="s">
        <v>1158</v>
      </c>
      <c r="U103" s="78"/>
    </row>
    <row r="104" spans="1:21">
      <c r="A104" s="14"/>
      <c r="B104" s="14"/>
      <c r="C104" s="14"/>
      <c r="D104" s="14"/>
      <c r="E104" s="14"/>
      <c r="F104" s="14"/>
      <c r="G104" s="14"/>
      <c r="H104" s="14"/>
      <c r="I104" s="14"/>
      <c r="L104" s="14"/>
      <c r="M104" s="14"/>
      <c r="N104" s="14"/>
      <c r="O104" s="14"/>
      <c r="P104" s="14"/>
      <c r="Q104" s="1"/>
      <c r="R104" s="74" t="s">
        <v>63</v>
      </c>
      <c r="S104" s="79" t="s">
        <v>1159</v>
      </c>
      <c r="T104" s="79" t="s">
        <v>1160</v>
      </c>
      <c r="U104" s="78"/>
    </row>
    <row r="105" spans="1:21">
      <c r="A105" s="14"/>
      <c r="B105" s="14"/>
      <c r="C105" s="14"/>
      <c r="D105" s="14"/>
      <c r="E105" s="14"/>
      <c r="F105" s="14"/>
      <c r="G105" s="14"/>
      <c r="H105" s="14"/>
      <c r="I105" s="14"/>
      <c r="L105" s="14"/>
      <c r="M105" s="14"/>
      <c r="N105" s="14"/>
      <c r="O105" s="14"/>
      <c r="P105" s="14"/>
      <c r="Q105" s="1"/>
      <c r="R105" s="74" t="s">
        <v>63</v>
      </c>
      <c r="S105" s="79" t="s">
        <v>1161</v>
      </c>
      <c r="T105" s="79" t="s">
        <v>1162</v>
      </c>
      <c r="U105" s="78"/>
    </row>
    <row r="106" spans="1:21" ht="14">
      <c r="A106" s="14"/>
      <c r="B106" s="14"/>
      <c r="C106" s="14"/>
      <c r="D106" s="14"/>
      <c r="E106" s="14"/>
      <c r="F106" s="14"/>
      <c r="G106" s="14"/>
      <c r="H106" s="14"/>
      <c r="I106" s="14"/>
      <c r="L106" s="14"/>
      <c r="M106" s="14"/>
      <c r="N106" s="14"/>
      <c r="O106" s="14"/>
      <c r="P106" s="14"/>
      <c r="Q106" s="1"/>
      <c r="R106" s="74" t="s">
        <v>63</v>
      </c>
      <c r="S106" s="79" t="s">
        <v>1161</v>
      </c>
      <c r="T106" s="79" t="s">
        <v>1163</v>
      </c>
      <c r="U106" s="78"/>
    </row>
    <row r="107" spans="1:21" ht="14">
      <c r="A107" s="14"/>
      <c r="B107" s="14"/>
      <c r="C107" s="14"/>
      <c r="D107" s="14"/>
      <c r="E107" s="14"/>
      <c r="F107" s="14"/>
      <c r="G107" s="14"/>
      <c r="H107" s="14"/>
      <c r="I107" s="14"/>
      <c r="L107" s="14"/>
      <c r="M107" s="14"/>
      <c r="N107" s="14"/>
      <c r="O107" s="14"/>
      <c r="P107" s="14"/>
      <c r="Q107" s="1"/>
      <c r="R107" s="74" t="s">
        <v>63</v>
      </c>
      <c r="S107" s="79" t="s">
        <v>319</v>
      </c>
      <c r="T107" s="81" t="s">
        <v>1164</v>
      </c>
      <c r="U107" s="78"/>
    </row>
    <row r="108" spans="1:21" ht="14">
      <c r="A108" s="14"/>
      <c r="B108" s="14"/>
      <c r="C108" s="14"/>
      <c r="D108" s="14"/>
      <c r="E108" s="14"/>
      <c r="F108" s="14"/>
      <c r="G108" s="14"/>
      <c r="H108" s="14"/>
      <c r="I108" s="14"/>
      <c r="L108" s="14"/>
      <c r="M108" s="14"/>
      <c r="N108" s="14"/>
      <c r="O108" s="14"/>
      <c r="P108" s="14"/>
      <c r="Q108" s="1"/>
      <c r="R108" s="74" t="s">
        <v>63</v>
      </c>
      <c r="S108" s="79" t="s">
        <v>319</v>
      </c>
      <c r="T108" s="79" t="s">
        <v>1165</v>
      </c>
      <c r="U108" s="78"/>
    </row>
    <row r="109" spans="1:21" ht="14">
      <c r="A109" s="14"/>
      <c r="B109" s="14"/>
      <c r="C109" s="14"/>
      <c r="D109" s="14"/>
      <c r="E109" s="14"/>
      <c r="F109" s="14"/>
      <c r="G109" s="14"/>
      <c r="H109" s="14"/>
      <c r="I109" s="14"/>
      <c r="L109" s="14"/>
      <c r="M109" s="14"/>
      <c r="N109" s="14"/>
      <c r="O109" s="14"/>
      <c r="P109" s="14"/>
      <c r="Q109" s="1"/>
      <c r="R109" s="74" t="s">
        <v>63</v>
      </c>
      <c r="S109" s="79" t="s">
        <v>1166</v>
      </c>
      <c r="T109" s="79" t="s">
        <v>1167</v>
      </c>
      <c r="U109" s="78"/>
    </row>
    <row r="110" spans="1:21" ht="14">
      <c r="A110" s="14"/>
      <c r="B110" s="14"/>
      <c r="C110" s="14"/>
      <c r="D110" s="14"/>
      <c r="E110" s="14"/>
      <c r="F110" s="14"/>
      <c r="G110" s="14"/>
      <c r="H110" s="14"/>
      <c r="I110" s="14"/>
      <c r="L110" s="14"/>
      <c r="M110" s="14"/>
      <c r="N110" s="14"/>
      <c r="O110" s="14"/>
      <c r="P110" s="14"/>
      <c r="Q110" s="1"/>
      <c r="R110" s="74" t="s">
        <v>63</v>
      </c>
      <c r="S110" s="79" t="s">
        <v>1168</v>
      </c>
      <c r="T110" s="79" t="s">
        <v>1169</v>
      </c>
      <c r="U110" s="78"/>
    </row>
    <row r="111" spans="1:21" ht="14">
      <c r="A111" s="14"/>
      <c r="B111" s="14"/>
      <c r="C111" s="14"/>
      <c r="D111" s="14"/>
      <c r="E111" s="14"/>
      <c r="F111" s="14"/>
      <c r="G111" s="14"/>
      <c r="H111" s="14"/>
      <c r="I111" s="14"/>
      <c r="L111" s="14"/>
      <c r="M111" s="14"/>
      <c r="N111" s="14"/>
      <c r="O111" s="14"/>
      <c r="P111" s="14"/>
      <c r="Q111" s="1"/>
      <c r="R111" s="74" t="s">
        <v>63</v>
      </c>
      <c r="S111" s="79" t="s">
        <v>1170</v>
      </c>
      <c r="T111" s="79" t="s">
        <v>1171</v>
      </c>
      <c r="U111" s="78"/>
    </row>
    <row r="112" spans="1:21" ht="14">
      <c r="A112" s="14"/>
      <c r="B112" s="14"/>
      <c r="C112" s="14"/>
      <c r="D112" s="14"/>
      <c r="E112" s="14"/>
      <c r="F112" s="14"/>
      <c r="G112" s="14"/>
      <c r="H112" s="14"/>
      <c r="I112" s="14"/>
      <c r="L112" s="14"/>
      <c r="M112" s="14"/>
      <c r="N112" s="14"/>
      <c r="O112" s="14"/>
      <c r="P112" s="14"/>
      <c r="Q112" s="1"/>
      <c r="R112" s="74" t="s">
        <v>63</v>
      </c>
      <c r="S112" s="79" t="s">
        <v>1170</v>
      </c>
      <c r="T112" s="79" t="s">
        <v>1172</v>
      </c>
      <c r="U112" s="78"/>
    </row>
    <row r="113" spans="1:21" ht="14">
      <c r="A113" s="14"/>
      <c r="B113" s="14"/>
      <c r="C113" s="14"/>
      <c r="D113" s="14"/>
      <c r="E113" s="14"/>
      <c r="F113" s="14"/>
      <c r="G113" s="14"/>
      <c r="H113" s="14"/>
      <c r="I113" s="14"/>
      <c r="L113" s="14"/>
      <c r="M113" s="14"/>
      <c r="N113" s="14"/>
      <c r="O113" s="14"/>
      <c r="P113" s="14"/>
      <c r="Q113" s="1"/>
      <c r="R113" s="74" t="s">
        <v>63</v>
      </c>
      <c r="S113" s="79" t="s">
        <v>496</v>
      </c>
      <c r="T113" s="79" t="s">
        <v>1173</v>
      </c>
      <c r="U113" s="78"/>
    </row>
    <row r="114" spans="1:21" ht="14">
      <c r="A114" s="14"/>
      <c r="B114" s="14"/>
      <c r="C114" s="14"/>
      <c r="D114" s="14"/>
      <c r="E114" s="14"/>
      <c r="F114" s="14"/>
      <c r="G114" s="14"/>
      <c r="H114" s="14"/>
      <c r="I114" s="14"/>
      <c r="L114" s="14"/>
      <c r="M114" s="14"/>
      <c r="N114" s="14"/>
      <c r="O114" s="14"/>
      <c r="P114" s="14"/>
      <c r="Q114" s="1"/>
      <c r="R114" s="74" t="s">
        <v>63</v>
      </c>
      <c r="S114" s="79" t="s">
        <v>496</v>
      </c>
      <c r="T114" s="79" t="s">
        <v>1174</v>
      </c>
      <c r="U114" s="78"/>
    </row>
    <row r="115" spans="1:21" ht="14">
      <c r="A115" s="14"/>
      <c r="B115" s="14"/>
      <c r="C115" s="14"/>
      <c r="D115" s="14"/>
      <c r="E115" s="14"/>
      <c r="F115" s="14"/>
      <c r="G115" s="14"/>
      <c r="H115" s="14"/>
      <c r="I115" s="14"/>
      <c r="L115" s="14"/>
      <c r="M115" s="14"/>
      <c r="N115" s="14"/>
      <c r="O115" s="14"/>
      <c r="P115" s="14"/>
      <c r="Q115" s="1"/>
      <c r="R115" s="74" t="s">
        <v>63</v>
      </c>
      <c r="S115" s="79" t="s">
        <v>1175</v>
      </c>
      <c r="T115" s="79" t="s">
        <v>1176</v>
      </c>
      <c r="U115" s="78"/>
    </row>
    <row r="116" spans="1:21" ht="14">
      <c r="A116" s="14"/>
      <c r="B116" s="14"/>
      <c r="C116" s="14"/>
      <c r="D116" s="14"/>
      <c r="E116" s="14"/>
      <c r="F116" s="14"/>
      <c r="G116" s="14"/>
      <c r="H116" s="14"/>
      <c r="I116" s="14"/>
      <c r="L116" s="14"/>
      <c r="M116" s="14"/>
      <c r="N116" s="14"/>
      <c r="O116" s="14"/>
      <c r="P116" s="14"/>
      <c r="Q116" s="1"/>
      <c r="R116" s="74" t="s">
        <v>63</v>
      </c>
      <c r="S116" s="79" t="s">
        <v>1175</v>
      </c>
      <c r="T116" s="79" t="s">
        <v>1177</v>
      </c>
      <c r="U116" s="78"/>
    </row>
    <row r="117" spans="1:21" ht="14">
      <c r="A117" s="14"/>
      <c r="B117" s="14"/>
      <c r="C117" s="14"/>
      <c r="D117" s="14"/>
      <c r="E117" s="14"/>
      <c r="F117" s="14"/>
      <c r="G117" s="14"/>
      <c r="H117" s="14"/>
      <c r="I117" s="14"/>
      <c r="L117" s="14"/>
      <c r="M117" s="14"/>
      <c r="N117" s="14"/>
      <c r="O117" s="14"/>
      <c r="P117" s="14"/>
      <c r="Q117" s="1"/>
      <c r="R117" s="74" t="s">
        <v>63</v>
      </c>
      <c r="S117" s="79" t="s">
        <v>1178</v>
      </c>
      <c r="T117" s="79" t="s">
        <v>1179</v>
      </c>
      <c r="U117" s="78"/>
    </row>
    <row r="118" spans="1:21" ht="14">
      <c r="A118" s="14"/>
      <c r="B118" s="14"/>
      <c r="C118" s="14"/>
      <c r="D118" s="14"/>
      <c r="E118" s="14"/>
      <c r="F118" s="14"/>
      <c r="G118" s="14"/>
      <c r="H118" s="14"/>
      <c r="I118" s="14"/>
      <c r="L118" s="14"/>
      <c r="M118" s="14"/>
      <c r="N118" s="14"/>
      <c r="O118" s="14"/>
      <c r="P118" s="14"/>
      <c r="Q118" s="1"/>
      <c r="R118" s="74" t="s">
        <v>63</v>
      </c>
      <c r="S118" s="79" t="s">
        <v>1180</v>
      </c>
      <c r="T118" s="79" t="s">
        <v>1181</v>
      </c>
      <c r="U118" s="78"/>
    </row>
    <row r="119" spans="1:21" ht="14">
      <c r="A119" s="14"/>
      <c r="B119" s="14"/>
      <c r="C119" s="14"/>
      <c r="D119" s="14"/>
      <c r="E119" s="14"/>
      <c r="F119" s="14"/>
      <c r="G119" s="14"/>
      <c r="H119" s="14"/>
      <c r="I119" s="14"/>
      <c r="L119" s="14"/>
      <c r="M119" s="14"/>
      <c r="N119" s="14"/>
      <c r="O119" s="14"/>
      <c r="P119" s="14"/>
      <c r="Q119" s="1"/>
      <c r="R119" s="74" t="s">
        <v>178</v>
      </c>
      <c r="S119" s="79" t="s">
        <v>1182</v>
      </c>
      <c r="T119" s="79" t="s">
        <v>1183</v>
      </c>
      <c r="U119" s="78"/>
    </row>
    <row r="120" spans="1:21" ht="14">
      <c r="A120" s="14"/>
      <c r="B120" s="14"/>
      <c r="C120" s="14"/>
      <c r="D120" s="14"/>
      <c r="E120" s="14"/>
      <c r="F120" s="14"/>
      <c r="G120" s="14"/>
      <c r="H120" s="14"/>
      <c r="I120" s="14"/>
      <c r="L120" s="14"/>
      <c r="M120" s="14"/>
      <c r="N120" s="14"/>
      <c r="O120" s="14"/>
      <c r="P120" s="14"/>
      <c r="Q120" s="1"/>
      <c r="R120" s="74" t="s">
        <v>178</v>
      </c>
      <c r="S120" s="79" t="s">
        <v>1182</v>
      </c>
      <c r="T120" s="79" t="s">
        <v>1184</v>
      </c>
      <c r="U120" s="78"/>
    </row>
    <row r="121" spans="1:21" ht="14">
      <c r="A121" s="14"/>
      <c r="B121" s="14"/>
      <c r="C121" s="14"/>
      <c r="D121" s="14"/>
      <c r="E121" s="14"/>
      <c r="F121" s="14"/>
      <c r="G121" s="14"/>
      <c r="H121" s="14"/>
      <c r="I121" s="14"/>
      <c r="L121" s="14"/>
      <c r="M121" s="14"/>
      <c r="N121" s="14"/>
      <c r="O121" s="14"/>
      <c r="P121" s="14"/>
      <c r="Q121" s="1"/>
      <c r="R121" s="74" t="s">
        <v>178</v>
      </c>
      <c r="S121" s="79" t="s">
        <v>1185</v>
      </c>
      <c r="T121" s="79" t="s">
        <v>1186</v>
      </c>
      <c r="U121" s="78"/>
    </row>
    <row r="122" spans="1:21" ht="14">
      <c r="A122" s="14"/>
      <c r="B122" s="14"/>
      <c r="C122" s="14"/>
      <c r="D122" s="14"/>
      <c r="E122" s="14"/>
      <c r="F122" s="14"/>
      <c r="G122" s="14"/>
      <c r="H122" s="14"/>
      <c r="I122" s="14"/>
      <c r="L122" s="14"/>
      <c r="M122" s="14"/>
      <c r="N122" s="14"/>
      <c r="O122" s="14"/>
      <c r="P122" s="14"/>
      <c r="Q122" s="1"/>
      <c r="R122" s="74" t="s">
        <v>178</v>
      </c>
      <c r="S122" s="79" t="s">
        <v>1185</v>
      </c>
      <c r="T122" s="79" t="s">
        <v>1187</v>
      </c>
      <c r="U122" s="78"/>
    </row>
    <row r="123" spans="1:21" ht="14">
      <c r="A123" s="14"/>
      <c r="B123" s="14"/>
      <c r="C123" s="14"/>
      <c r="D123" s="14"/>
      <c r="E123" s="14"/>
      <c r="F123" s="14"/>
      <c r="G123" s="14"/>
      <c r="H123" s="14"/>
      <c r="I123" s="14"/>
      <c r="L123" s="14"/>
      <c r="M123" s="14"/>
      <c r="N123" s="14"/>
      <c r="O123" s="14"/>
      <c r="P123" s="14"/>
      <c r="Q123" s="1"/>
      <c r="R123" s="74" t="s">
        <v>178</v>
      </c>
      <c r="S123" s="79" t="s">
        <v>1188</v>
      </c>
      <c r="T123" s="79" t="s">
        <v>1189</v>
      </c>
      <c r="U123" s="78"/>
    </row>
    <row r="124" spans="1:21" ht="14">
      <c r="A124" s="14"/>
      <c r="B124" s="14"/>
      <c r="C124" s="14"/>
      <c r="D124" s="14"/>
      <c r="E124" s="14"/>
      <c r="F124" s="14"/>
      <c r="G124" s="14"/>
      <c r="H124" s="14"/>
      <c r="I124" s="14"/>
      <c r="L124" s="14"/>
      <c r="M124" s="14"/>
      <c r="N124" s="14"/>
      <c r="O124" s="14"/>
      <c r="P124" s="14"/>
      <c r="Q124" s="1"/>
      <c r="R124" s="74" t="s">
        <v>178</v>
      </c>
      <c r="S124" s="79" t="s">
        <v>1188</v>
      </c>
      <c r="T124" s="79" t="s">
        <v>1190</v>
      </c>
      <c r="U124" s="78"/>
    </row>
    <row r="125" spans="1:21" ht="16">
      <c r="A125" s="14"/>
      <c r="B125" s="14"/>
      <c r="C125" s="14"/>
      <c r="D125" s="14"/>
      <c r="E125" s="14"/>
      <c r="F125" s="14"/>
      <c r="G125" s="14"/>
      <c r="H125" s="14"/>
      <c r="I125" s="14"/>
      <c r="L125" s="14"/>
      <c r="M125" s="14"/>
      <c r="N125" s="14"/>
      <c r="O125" s="14"/>
      <c r="P125" s="14"/>
      <c r="Q125" s="1"/>
      <c r="R125" s="74" t="s">
        <v>178</v>
      </c>
      <c r="S125" s="79" t="s">
        <v>1191</v>
      </c>
      <c r="T125" s="79" t="s">
        <v>1192</v>
      </c>
      <c r="U125" s="78"/>
    </row>
    <row r="126" spans="1:21" ht="14">
      <c r="A126" s="14"/>
      <c r="B126" s="14"/>
      <c r="C126" s="14"/>
      <c r="D126" s="14"/>
      <c r="E126" s="14"/>
      <c r="F126" s="14"/>
      <c r="G126" s="14"/>
      <c r="H126" s="14"/>
      <c r="I126" s="14"/>
      <c r="L126" s="14"/>
      <c r="M126" s="14"/>
      <c r="N126" s="14"/>
      <c r="O126" s="14"/>
      <c r="P126" s="14"/>
      <c r="Q126" s="1"/>
      <c r="R126" s="74" t="s">
        <v>178</v>
      </c>
      <c r="S126" s="79" t="s">
        <v>1193</v>
      </c>
      <c r="T126" s="79" t="s">
        <v>1194</v>
      </c>
      <c r="U126" s="78"/>
    </row>
    <row r="127" spans="1:21" ht="14">
      <c r="A127" s="14"/>
      <c r="B127" s="14"/>
      <c r="C127" s="14"/>
      <c r="D127" s="14"/>
      <c r="E127" s="14"/>
      <c r="F127" s="14"/>
      <c r="G127" s="14"/>
      <c r="H127" s="14"/>
      <c r="I127" s="14"/>
      <c r="L127" s="14"/>
      <c r="M127" s="14"/>
      <c r="N127" s="14"/>
      <c r="O127" s="14"/>
      <c r="P127" s="14"/>
      <c r="Q127" s="1"/>
      <c r="R127" s="74" t="s">
        <v>178</v>
      </c>
      <c r="S127" s="79" t="s">
        <v>1193</v>
      </c>
      <c r="T127" s="79" t="s">
        <v>1195</v>
      </c>
      <c r="U127" s="78"/>
    </row>
    <row r="128" spans="1:21" ht="14">
      <c r="A128" s="14"/>
      <c r="B128" s="14"/>
      <c r="C128" s="14"/>
      <c r="D128" s="14"/>
      <c r="E128" s="14"/>
      <c r="F128" s="14"/>
      <c r="G128" s="14"/>
      <c r="H128" s="14"/>
      <c r="I128" s="14"/>
      <c r="L128" s="14"/>
      <c r="M128" s="14"/>
      <c r="N128" s="14"/>
      <c r="O128" s="14"/>
      <c r="P128" s="14"/>
      <c r="Q128" s="1"/>
      <c r="R128" s="74" t="s">
        <v>178</v>
      </c>
      <c r="S128" s="79" t="s">
        <v>1196</v>
      </c>
      <c r="T128" s="79" t="s">
        <v>1197</v>
      </c>
      <c r="U128" s="78"/>
    </row>
    <row r="129" spans="1:21" ht="14">
      <c r="A129" s="14"/>
      <c r="B129" s="14"/>
      <c r="C129" s="14"/>
      <c r="D129" s="14"/>
      <c r="E129" s="14"/>
      <c r="F129" s="14"/>
      <c r="G129" s="14"/>
      <c r="H129" s="14"/>
      <c r="I129" s="14"/>
      <c r="L129" s="14"/>
      <c r="M129" s="14"/>
      <c r="N129" s="14"/>
      <c r="O129" s="14"/>
      <c r="P129" s="14"/>
      <c r="Q129" s="1"/>
      <c r="R129" s="74" t="s">
        <v>178</v>
      </c>
      <c r="S129" s="79" t="s">
        <v>1198</v>
      </c>
      <c r="T129" s="79" t="s">
        <v>1199</v>
      </c>
      <c r="U129" s="78"/>
    </row>
    <row r="130" spans="1:21" ht="14">
      <c r="A130" s="14"/>
      <c r="B130" s="14"/>
      <c r="C130" s="14"/>
      <c r="D130" s="14"/>
      <c r="E130" s="14"/>
      <c r="F130" s="14"/>
      <c r="G130" s="14"/>
      <c r="H130" s="14"/>
      <c r="I130" s="14"/>
      <c r="L130" s="14"/>
      <c r="M130" s="14"/>
      <c r="N130" s="14"/>
      <c r="O130" s="14"/>
      <c r="P130" s="14"/>
      <c r="Q130" s="1"/>
      <c r="R130" s="74" t="s">
        <v>178</v>
      </c>
      <c r="S130" s="79" t="s">
        <v>1200</v>
      </c>
      <c r="T130" s="79" t="s">
        <v>1201</v>
      </c>
      <c r="U130" s="78"/>
    </row>
    <row r="131" spans="1:21" ht="14">
      <c r="A131" s="14"/>
      <c r="B131" s="14"/>
      <c r="C131" s="14"/>
      <c r="D131" s="14"/>
      <c r="E131" s="14"/>
      <c r="F131" s="14"/>
      <c r="G131" s="14"/>
      <c r="H131" s="14"/>
      <c r="I131" s="14"/>
      <c r="L131" s="14"/>
      <c r="M131" s="14"/>
      <c r="N131" s="14"/>
      <c r="O131" s="14"/>
      <c r="P131" s="14"/>
      <c r="Q131" s="1"/>
      <c r="R131" s="74" t="s">
        <v>179</v>
      </c>
      <c r="S131" s="79" t="s">
        <v>1202</v>
      </c>
      <c r="T131" s="79" t="s">
        <v>1203</v>
      </c>
      <c r="U131" s="78"/>
    </row>
    <row r="132" spans="1:21" ht="14">
      <c r="A132" s="14"/>
      <c r="B132" s="14"/>
      <c r="C132" s="14"/>
      <c r="D132" s="14"/>
      <c r="E132" s="14"/>
      <c r="F132" s="14"/>
      <c r="G132" s="14"/>
      <c r="H132" s="14"/>
      <c r="I132" s="14"/>
      <c r="L132" s="14"/>
      <c r="M132" s="14"/>
      <c r="N132" s="14"/>
      <c r="O132" s="14"/>
      <c r="P132" s="14"/>
      <c r="Q132" s="1"/>
      <c r="R132" s="74" t="s">
        <v>179</v>
      </c>
      <c r="S132" s="79" t="s">
        <v>1204</v>
      </c>
      <c r="T132" s="79" t="s">
        <v>1205</v>
      </c>
      <c r="U132" s="78"/>
    </row>
    <row r="133" spans="1:21" ht="14">
      <c r="A133" s="14"/>
      <c r="B133" s="14"/>
      <c r="C133" s="14"/>
      <c r="D133" s="14"/>
      <c r="E133" s="14"/>
      <c r="F133" s="14"/>
      <c r="G133" s="14"/>
      <c r="H133" s="14"/>
      <c r="I133" s="14"/>
      <c r="L133" s="14"/>
      <c r="M133" s="14"/>
      <c r="N133" s="14"/>
      <c r="O133" s="14"/>
      <c r="P133" s="14"/>
      <c r="Q133" s="1"/>
      <c r="R133" s="74" t="s">
        <v>179</v>
      </c>
      <c r="S133" s="79" t="s">
        <v>1206</v>
      </c>
      <c r="T133" s="79" t="s">
        <v>1207</v>
      </c>
      <c r="U133" s="78"/>
    </row>
    <row r="134" spans="1:21" ht="14">
      <c r="A134" s="14"/>
      <c r="B134" s="14"/>
      <c r="C134" s="14"/>
      <c r="D134" s="14"/>
      <c r="E134" s="14"/>
      <c r="F134" s="14"/>
      <c r="G134" s="14"/>
      <c r="H134" s="14"/>
      <c r="I134" s="14"/>
      <c r="L134" s="14"/>
      <c r="M134" s="14"/>
      <c r="N134" s="14"/>
      <c r="O134" s="14"/>
      <c r="P134" s="14"/>
      <c r="Q134" s="1"/>
      <c r="R134" s="74" t="s">
        <v>179</v>
      </c>
      <c r="S134" s="79" t="s">
        <v>1208</v>
      </c>
      <c r="T134" s="79" t="s">
        <v>1209</v>
      </c>
      <c r="U134" s="78"/>
    </row>
    <row r="135" spans="1:21" ht="14">
      <c r="A135" s="14"/>
      <c r="B135" s="14"/>
      <c r="C135" s="14"/>
      <c r="D135" s="14"/>
      <c r="E135" s="14"/>
      <c r="F135" s="14"/>
      <c r="G135" s="14"/>
      <c r="H135" s="14"/>
      <c r="I135" s="14"/>
      <c r="L135" s="14"/>
      <c r="M135" s="14"/>
      <c r="N135" s="14"/>
      <c r="O135" s="14"/>
      <c r="P135" s="14"/>
      <c r="Q135" s="1"/>
      <c r="R135" s="74" t="s">
        <v>179</v>
      </c>
      <c r="S135" s="79" t="s">
        <v>1210</v>
      </c>
      <c r="T135" s="79" t="s">
        <v>1211</v>
      </c>
      <c r="U135" s="78"/>
    </row>
    <row r="136" spans="1:21" ht="14">
      <c r="A136" s="14"/>
      <c r="B136" s="14"/>
      <c r="C136" s="14"/>
      <c r="D136" s="14"/>
      <c r="E136" s="14"/>
      <c r="F136" s="14"/>
      <c r="G136" s="14"/>
      <c r="H136" s="14"/>
      <c r="I136" s="14"/>
      <c r="L136" s="14"/>
      <c r="M136" s="14"/>
      <c r="N136" s="14"/>
      <c r="O136" s="14"/>
      <c r="P136" s="14"/>
      <c r="Q136" s="1"/>
      <c r="R136" s="74" t="s">
        <v>179</v>
      </c>
      <c r="S136" s="79" t="s">
        <v>1212</v>
      </c>
      <c r="T136" s="79" t="s">
        <v>1213</v>
      </c>
      <c r="U136" s="78"/>
    </row>
    <row r="137" spans="1:21" ht="14">
      <c r="A137" s="14"/>
      <c r="B137" s="14"/>
      <c r="C137" s="14"/>
      <c r="D137" s="14"/>
      <c r="E137" s="14"/>
      <c r="F137" s="14"/>
      <c r="G137" s="14"/>
      <c r="H137" s="14"/>
      <c r="I137" s="14"/>
      <c r="L137" s="14"/>
      <c r="M137" s="14"/>
      <c r="N137" s="14"/>
      <c r="O137" s="14"/>
      <c r="P137" s="14"/>
      <c r="Q137" s="1"/>
      <c r="R137" s="74" t="s">
        <v>179</v>
      </c>
      <c r="S137" s="79" t="s">
        <v>1214</v>
      </c>
      <c r="T137" s="79" t="s">
        <v>1215</v>
      </c>
      <c r="U137" s="78"/>
    </row>
    <row r="138" spans="1:21" ht="14">
      <c r="A138" s="14"/>
      <c r="B138" s="14"/>
      <c r="C138" s="14"/>
      <c r="D138" s="14"/>
      <c r="E138" s="14"/>
      <c r="F138" s="14"/>
      <c r="G138" s="14"/>
      <c r="H138" s="14"/>
      <c r="I138" s="14"/>
      <c r="L138" s="14"/>
      <c r="M138" s="14"/>
      <c r="N138" s="14"/>
      <c r="O138" s="14"/>
      <c r="P138" s="14"/>
      <c r="Q138" s="1"/>
      <c r="R138" s="74" t="s">
        <v>179</v>
      </c>
      <c r="S138" s="79"/>
      <c r="T138" s="79" t="s">
        <v>1216</v>
      </c>
      <c r="U138" s="78"/>
    </row>
    <row r="139" spans="1:21" ht="14">
      <c r="A139" s="14"/>
      <c r="B139" s="14"/>
      <c r="C139" s="14"/>
      <c r="D139" s="14"/>
      <c r="E139" s="14"/>
      <c r="F139" s="14"/>
      <c r="G139" s="14"/>
      <c r="H139" s="14"/>
      <c r="I139" s="14"/>
      <c r="L139" s="14"/>
      <c r="M139" s="14"/>
      <c r="N139" s="14"/>
      <c r="O139" s="14"/>
      <c r="P139" s="14"/>
      <c r="Q139" s="1"/>
      <c r="R139" s="74" t="s">
        <v>179</v>
      </c>
      <c r="S139" s="79" t="s">
        <v>1217</v>
      </c>
      <c r="T139" s="79" t="s">
        <v>1218</v>
      </c>
      <c r="U139" s="78"/>
    </row>
    <row r="140" spans="1:21" ht="14">
      <c r="A140" s="14"/>
      <c r="B140" s="14"/>
      <c r="C140" s="14"/>
      <c r="D140" s="14"/>
      <c r="E140" s="14"/>
      <c r="F140" s="14"/>
      <c r="G140" s="14"/>
      <c r="H140" s="14"/>
      <c r="I140" s="14"/>
      <c r="L140" s="14"/>
      <c r="M140" s="14"/>
      <c r="N140" s="14"/>
      <c r="O140" s="14"/>
      <c r="P140" s="14"/>
      <c r="Q140" s="1"/>
      <c r="R140" s="74" t="s">
        <v>179</v>
      </c>
      <c r="S140" s="79" t="s">
        <v>1219</v>
      </c>
      <c r="T140" s="79" t="s">
        <v>1220</v>
      </c>
      <c r="U140" s="78"/>
    </row>
    <row r="141" spans="1:21" ht="14">
      <c r="A141" s="14"/>
      <c r="B141" s="14"/>
      <c r="C141" s="14"/>
      <c r="D141" s="14"/>
      <c r="E141" s="14"/>
      <c r="F141" s="14"/>
      <c r="G141" s="14"/>
      <c r="H141" s="14"/>
      <c r="I141" s="14"/>
      <c r="L141" s="14"/>
      <c r="M141" s="14"/>
      <c r="N141" s="14"/>
      <c r="O141" s="14"/>
      <c r="P141" s="14"/>
      <c r="Q141" s="1"/>
      <c r="R141" s="74" t="s">
        <v>179</v>
      </c>
      <c r="S141" s="79" t="s">
        <v>1221</v>
      </c>
      <c r="T141" s="79" t="s">
        <v>1222</v>
      </c>
      <c r="U141" s="78"/>
    </row>
    <row r="142" spans="1:21" ht="14">
      <c r="A142" s="14"/>
      <c r="B142" s="14"/>
      <c r="C142" s="14"/>
      <c r="D142" s="14"/>
      <c r="E142" s="14"/>
      <c r="F142" s="14"/>
      <c r="G142" s="14"/>
      <c r="H142" s="14"/>
      <c r="I142" s="14"/>
      <c r="L142" s="14"/>
      <c r="M142" s="14"/>
      <c r="N142" s="14"/>
      <c r="O142" s="14"/>
      <c r="P142" s="14"/>
      <c r="Q142" s="1"/>
      <c r="R142" s="74" t="s">
        <v>180</v>
      </c>
      <c r="S142" s="79" t="s">
        <v>1223</v>
      </c>
      <c r="T142" s="79" t="s">
        <v>1224</v>
      </c>
      <c r="U142" s="78"/>
    </row>
    <row r="143" spans="1:21" ht="14">
      <c r="A143" s="14"/>
      <c r="B143" s="14"/>
      <c r="C143" s="14"/>
      <c r="D143" s="14"/>
      <c r="E143" s="14"/>
      <c r="F143" s="14"/>
      <c r="G143" s="14"/>
      <c r="H143" s="14"/>
      <c r="I143" s="14"/>
      <c r="L143" s="14"/>
      <c r="M143" s="14"/>
      <c r="N143" s="14"/>
      <c r="O143" s="14"/>
      <c r="P143" s="14"/>
      <c r="Q143" s="1"/>
      <c r="R143" s="74" t="s">
        <v>180</v>
      </c>
      <c r="S143" s="79" t="s">
        <v>1225</v>
      </c>
      <c r="T143" s="79" t="s">
        <v>1226</v>
      </c>
      <c r="U143" s="78"/>
    </row>
    <row r="144" spans="1:21" ht="14">
      <c r="A144" s="14"/>
      <c r="B144" s="14"/>
      <c r="C144" s="14"/>
      <c r="D144" s="14"/>
      <c r="E144" s="14"/>
      <c r="F144" s="14"/>
      <c r="G144" s="14"/>
      <c r="H144" s="14"/>
      <c r="I144" s="14"/>
      <c r="L144" s="14"/>
      <c r="M144" s="14"/>
      <c r="N144" s="14"/>
      <c r="O144" s="14"/>
      <c r="P144" s="14"/>
      <c r="Q144" s="1"/>
      <c r="R144" s="74" t="s">
        <v>180</v>
      </c>
      <c r="S144" s="79" t="s">
        <v>1227</v>
      </c>
      <c r="T144" s="79" t="s">
        <v>1228</v>
      </c>
      <c r="U144" s="78"/>
    </row>
    <row r="145" spans="1:21" ht="14">
      <c r="A145" s="14"/>
      <c r="B145" s="14"/>
      <c r="C145" s="14"/>
      <c r="D145" s="14"/>
      <c r="E145" s="14"/>
      <c r="F145" s="14"/>
      <c r="G145" s="14"/>
      <c r="H145" s="14"/>
      <c r="I145" s="14"/>
      <c r="L145" s="14"/>
      <c r="M145" s="14"/>
      <c r="N145" s="14"/>
      <c r="O145" s="14"/>
      <c r="P145" s="14"/>
      <c r="Q145" s="1"/>
      <c r="R145" s="74" t="s">
        <v>180</v>
      </c>
      <c r="S145" s="79" t="s">
        <v>1227</v>
      </c>
      <c r="T145" s="79" t="s">
        <v>1229</v>
      </c>
      <c r="U145" s="78"/>
    </row>
    <row r="146" spans="1:21" ht="14">
      <c r="A146" s="14"/>
      <c r="B146" s="14"/>
      <c r="C146" s="14"/>
      <c r="D146" s="14"/>
      <c r="E146" s="14"/>
      <c r="F146" s="14"/>
      <c r="G146" s="14"/>
      <c r="H146" s="14"/>
      <c r="I146" s="14"/>
      <c r="L146" s="14"/>
      <c r="M146" s="14"/>
      <c r="N146" s="14"/>
      <c r="O146" s="14"/>
      <c r="P146" s="14"/>
      <c r="Q146" s="1"/>
      <c r="R146" s="74" t="s">
        <v>180</v>
      </c>
      <c r="S146" s="79" t="s">
        <v>1230</v>
      </c>
      <c r="T146" s="79" t="s">
        <v>1231</v>
      </c>
      <c r="U146" s="78"/>
    </row>
    <row r="147" spans="1:21" ht="14">
      <c r="A147" s="14"/>
      <c r="B147" s="14"/>
      <c r="C147" s="14"/>
      <c r="D147" s="14"/>
      <c r="E147" s="14"/>
      <c r="F147" s="14"/>
      <c r="G147" s="14"/>
      <c r="H147" s="14"/>
      <c r="I147" s="14"/>
      <c r="L147" s="14"/>
      <c r="M147" s="14"/>
      <c r="N147" s="14"/>
      <c r="O147" s="14"/>
      <c r="P147" s="14"/>
      <c r="Q147" s="1"/>
      <c r="R147" s="74" t="s">
        <v>180</v>
      </c>
      <c r="S147" s="79" t="s">
        <v>1232</v>
      </c>
      <c r="T147" s="79" t="s">
        <v>1233</v>
      </c>
      <c r="U147" s="78"/>
    </row>
    <row r="148" spans="1:21" ht="14">
      <c r="A148" s="14"/>
      <c r="B148" s="14"/>
      <c r="C148" s="14"/>
      <c r="D148" s="14"/>
      <c r="E148" s="14"/>
      <c r="F148" s="14"/>
      <c r="G148" s="14"/>
      <c r="H148" s="14"/>
      <c r="I148" s="14"/>
      <c r="L148" s="14"/>
      <c r="M148" s="14"/>
      <c r="N148" s="14"/>
      <c r="O148" s="14"/>
      <c r="P148" s="14"/>
      <c r="Q148" s="1"/>
      <c r="R148" s="74" t="s">
        <v>180</v>
      </c>
      <c r="S148" s="79" t="s">
        <v>1232</v>
      </c>
      <c r="T148" s="79" t="s">
        <v>1234</v>
      </c>
      <c r="U148" s="78"/>
    </row>
    <row r="149" spans="1:21" ht="14">
      <c r="A149" s="14"/>
      <c r="B149" s="14"/>
      <c r="C149" s="14"/>
      <c r="D149" s="14"/>
      <c r="E149" s="14"/>
      <c r="F149" s="14"/>
      <c r="G149" s="14"/>
      <c r="H149" s="14"/>
      <c r="I149" s="14"/>
      <c r="L149" s="14"/>
      <c r="M149" s="14"/>
      <c r="N149" s="14"/>
      <c r="O149" s="14"/>
      <c r="P149" s="14"/>
      <c r="Q149" s="1"/>
      <c r="R149" s="74" t="s">
        <v>180</v>
      </c>
      <c r="S149" s="79" t="s">
        <v>1235</v>
      </c>
      <c r="T149" s="79" t="s">
        <v>1236</v>
      </c>
      <c r="U149" s="78"/>
    </row>
    <row r="150" spans="1:21" ht="14">
      <c r="A150" s="14"/>
      <c r="B150" s="14"/>
      <c r="C150" s="14"/>
      <c r="D150" s="14"/>
      <c r="E150" s="14"/>
      <c r="F150" s="14"/>
      <c r="G150" s="14"/>
      <c r="H150" s="14"/>
      <c r="I150" s="14"/>
      <c r="L150" s="14"/>
      <c r="M150" s="14"/>
      <c r="N150" s="14"/>
      <c r="O150" s="14"/>
      <c r="P150" s="14"/>
      <c r="Q150" s="1"/>
      <c r="R150" s="74" t="s">
        <v>180</v>
      </c>
      <c r="S150" s="79" t="s">
        <v>1235</v>
      </c>
      <c r="T150" s="79" t="s">
        <v>1237</v>
      </c>
      <c r="U150" s="78"/>
    </row>
    <row r="151" spans="1:21" ht="14">
      <c r="A151" s="14"/>
      <c r="B151" s="14"/>
      <c r="C151" s="14"/>
      <c r="D151" s="14"/>
      <c r="E151" s="14"/>
      <c r="F151" s="14"/>
      <c r="G151" s="14"/>
      <c r="H151" s="14"/>
      <c r="I151" s="14"/>
      <c r="L151" s="14"/>
      <c r="M151" s="14"/>
      <c r="N151" s="14"/>
      <c r="O151" s="14"/>
      <c r="P151" s="14"/>
      <c r="Q151" s="1"/>
      <c r="R151" s="74" t="s">
        <v>180</v>
      </c>
      <c r="S151" s="79" t="s">
        <v>1238</v>
      </c>
      <c r="T151" s="79" t="s">
        <v>1239</v>
      </c>
      <c r="U151" s="78"/>
    </row>
    <row r="152" spans="1:21" ht="14">
      <c r="A152" s="14"/>
      <c r="B152" s="14"/>
      <c r="C152" s="14"/>
      <c r="D152" s="14"/>
      <c r="E152" s="14"/>
      <c r="F152" s="14"/>
      <c r="G152" s="14"/>
      <c r="H152" s="14"/>
      <c r="I152" s="14"/>
      <c r="L152" s="14"/>
      <c r="M152" s="14"/>
      <c r="N152" s="14"/>
      <c r="O152" s="14"/>
      <c r="P152" s="14"/>
      <c r="Q152" s="1"/>
      <c r="R152" s="74" t="s">
        <v>180</v>
      </c>
      <c r="S152" s="79" t="s">
        <v>1238</v>
      </c>
      <c r="T152" s="79" t="s">
        <v>1240</v>
      </c>
      <c r="U152" s="78"/>
    </row>
    <row r="153" spans="1:21" ht="14">
      <c r="A153" s="14"/>
      <c r="B153" s="14"/>
      <c r="C153" s="14"/>
      <c r="D153" s="14"/>
      <c r="E153" s="14"/>
      <c r="F153" s="14"/>
      <c r="G153" s="14"/>
      <c r="H153" s="14"/>
      <c r="I153" s="14"/>
      <c r="L153" s="14"/>
      <c r="M153" s="14"/>
      <c r="N153" s="14"/>
      <c r="O153" s="14"/>
      <c r="P153" s="14"/>
      <c r="Q153" s="1"/>
      <c r="R153" s="74" t="s">
        <v>180</v>
      </c>
      <c r="S153" s="79" t="s">
        <v>1241</v>
      </c>
      <c r="T153" s="79" t="s">
        <v>1242</v>
      </c>
      <c r="U153" s="78"/>
    </row>
    <row r="154" spans="1:21" ht="14">
      <c r="A154" s="14"/>
      <c r="B154" s="14"/>
      <c r="C154" s="14"/>
      <c r="D154" s="14"/>
      <c r="E154" s="14"/>
      <c r="F154" s="14"/>
      <c r="G154" s="14"/>
      <c r="H154" s="14"/>
      <c r="I154" s="14"/>
      <c r="L154" s="14"/>
      <c r="M154" s="14"/>
      <c r="N154" s="14"/>
      <c r="O154" s="14"/>
      <c r="P154" s="14"/>
      <c r="Q154" s="1"/>
      <c r="R154" s="74" t="s">
        <v>180</v>
      </c>
      <c r="S154" s="79" t="s">
        <v>1243</v>
      </c>
      <c r="T154" s="79" t="s">
        <v>1244</v>
      </c>
      <c r="U154" s="78"/>
    </row>
    <row r="155" spans="1:21" ht="14">
      <c r="A155" s="14"/>
      <c r="B155" s="14"/>
      <c r="C155" s="14"/>
      <c r="D155" s="14"/>
      <c r="E155" s="14"/>
      <c r="F155" s="14"/>
      <c r="G155" s="14"/>
      <c r="H155" s="14"/>
      <c r="I155" s="14"/>
      <c r="L155" s="14"/>
      <c r="M155" s="14"/>
      <c r="N155" s="14"/>
      <c r="O155" s="14"/>
      <c r="P155" s="14"/>
      <c r="Q155" s="1"/>
      <c r="R155" s="74" t="s">
        <v>180</v>
      </c>
      <c r="S155" s="79" t="s">
        <v>1243</v>
      </c>
      <c r="T155" s="79" t="s">
        <v>1245</v>
      </c>
      <c r="U155" s="78"/>
    </row>
    <row r="156" spans="1:21" ht="14">
      <c r="A156" s="14"/>
      <c r="B156" s="14"/>
      <c r="C156" s="14"/>
      <c r="D156" s="14"/>
      <c r="E156" s="14"/>
      <c r="F156" s="14"/>
      <c r="G156" s="14"/>
      <c r="H156" s="14"/>
      <c r="I156" s="14"/>
      <c r="L156" s="14"/>
      <c r="M156" s="14"/>
      <c r="N156" s="14"/>
      <c r="O156" s="14"/>
      <c r="P156" s="14"/>
      <c r="Q156" s="1"/>
      <c r="R156" s="74" t="s">
        <v>180</v>
      </c>
      <c r="S156" s="79" t="s">
        <v>1246</v>
      </c>
      <c r="T156" s="79" t="s">
        <v>1247</v>
      </c>
      <c r="U156" s="78"/>
    </row>
    <row r="157" spans="1:21" ht="14">
      <c r="A157" s="14"/>
      <c r="B157" s="14"/>
      <c r="C157" s="14"/>
      <c r="D157" s="14"/>
      <c r="E157" s="14"/>
      <c r="F157" s="14"/>
      <c r="G157" s="14"/>
      <c r="H157" s="14"/>
      <c r="I157" s="14"/>
      <c r="L157" s="14"/>
      <c r="M157" s="14"/>
      <c r="N157" s="14"/>
      <c r="O157" s="14"/>
      <c r="P157" s="14"/>
      <c r="Q157" s="1"/>
      <c r="R157" s="74" t="s">
        <v>181</v>
      </c>
      <c r="S157" s="79" t="s">
        <v>1248</v>
      </c>
      <c r="T157" s="79" t="s">
        <v>1249</v>
      </c>
      <c r="U157" s="78"/>
    </row>
    <row r="158" spans="1:21" ht="14">
      <c r="A158" s="14"/>
      <c r="B158" s="14"/>
      <c r="C158" s="14"/>
      <c r="D158" s="14"/>
      <c r="E158" s="14"/>
      <c r="F158" s="14"/>
      <c r="G158" s="14"/>
      <c r="H158" s="14"/>
      <c r="I158" s="14"/>
      <c r="L158" s="14"/>
      <c r="M158" s="14"/>
      <c r="N158" s="14"/>
      <c r="O158" s="14"/>
      <c r="P158" s="14"/>
      <c r="Q158" s="1"/>
      <c r="R158" s="74" t="s">
        <v>181</v>
      </c>
      <c r="S158" s="79" t="s">
        <v>1250</v>
      </c>
      <c r="T158" s="79" t="s">
        <v>1251</v>
      </c>
      <c r="U158" s="78"/>
    </row>
    <row r="159" spans="1:21" ht="14">
      <c r="A159" s="14"/>
      <c r="B159" s="14"/>
      <c r="C159" s="14"/>
      <c r="D159" s="14"/>
      <c r="E159" s="14"/>
      <c r="F159" s="14"/>
      <c r="G159" s="14"/>
      <c r="H159" s="14"/>
      <c r="I159" s="14"/>
      <c r="L159" s="14"/>
      <c r="M159" s="14"/>
      <c r="N159" s="14"/>
      <c r="O159" s="14"/>
      <c r="P159" s="14"/>
      <c r="Q159" s="1"/>
      <c r="R159" s="74" t="s">
        <v>181</v>
      </c>
      <c r="S159" s="79" t="s">
        <v>1250</v>
      </c>
      <c r="T159" s="79" t="s">
        <v>1252</v>
      </c>
      <c r="U159" s="78"/>
    </row>
    <row r="160" spans="1:21" ht="14">
      <c r="A160" s="14"/>
      <c r="B160" s="14"/>
      <c r="C160" s="14"/>
      <c r="D160" s="14"/>
      <c r="E160" s="14"/>
      <c r="F160" s="14"/>
      <c r="G160" s="14"/>
      <c r="H160" s="14"/>
      <c r="I160" s="14"/>
      <c r="L160" s="14"/>
      <c r="M160" s="14"/>
      <c r="N160" s="14"/>
      <c r="O160" s="14"/>
      <c r="P160" s="14"/>
      <c r="Q160" s="1"/>
      <c r="R160" s="74" t="s">
        <v>181</v>
      </c>
      <c r="S160" s="79" t="s">
        <v>471</v>
      </c>
      <c r="T160" s="79" t="s">
        <v>1253</v>
      </c>
      <c r="U160" s="78"/>
    </row>
    <row r="161" spans="1:21" ht="14">
      <c r="A161" s="14"/>
      <c r="B161" s="14"/>
      <c r="C161" s="14"/>
      <c r="D161" s="14"/>
      <c r="E161" s="14"/>
      <c r="F161" s="14"/>
      <c r="G161" s="14"/>
      <c r="H161" s="14"/>
      <c r="I161" s="14"/>
      <c r="L161" s="14"/>
      <c r="M161" s="14"/>
      <c r="N161" s="14"/>
      <c r="O161" s="14"/>
      <c r="P161" s="14"/>
      <c r="Q161" s="1"/>
      <c r="R161" s="74" t="s">
        <v>181</v>
      </c>
      <c r="S161" s="79" t="s">
        <v>457</v>
      </c>
      <c r="T161" s="79" t="s">
        <v>1254</v>
      </c>
      <c r="U161" s="78"/>
    </row>
    <row r="162" spans="1:21" ht="14">
      <c r="A162" s="14"/>
      <c r="B162" s="14"/>
      <c r="C162" s="14"/>
      <c r="D162" s="14"/>
      <c r="E162" s="14"/>
      <c r="F162" s="14"/>
      <c r="G162" s="14"/>
      <c r="H162" s="14"/>
      <c r="I162" s="14"/>
      <c r="L162" s="14"/>
      <c r="M162" s="14"/>
      <c r="N162" s="14"/>
      <c r="O162" s="14"/>
      <c r="P162" s="14"/>
      <c r="Q162" s="1"/>
      <c r="R162" s="74" t="s">
        <v>181</v>
      </c>
      <c r="S162" s="79" t="s">
        <v>457</v>
      </c>
      <c r="T162" s="79" t="s">
        <v>1255</v>
      </c>
      <c r="U162" s="78"/>
    </row>
    <row r="163" spans="1:21" ht="14">
      <c r="A163" s="14"/>
      <c r="B163" s="14"/>
      <c r="C163" s="14"/>
      <c r="D163" s="14"/>
      <c r="E163" s="14"/>
      <c r="F163" s="14"/>
      <c r="G163" s="14"/>
      <c r="H163" s="14"/>
      <c r="I163" s="14"/>
      <c r="L163" s="14"/>
      <c r="M163" s="14"/>
      <c r="N163" s="14"/>
      <c r="O163" s="14"/>
      <c r="P163" s="14"/>
      <c r="Q163" s="1"/>
      <c r="R163" s="74" t="s">
        <v>181</v>
      </c>
      <c r="S163" s="79" t="s">
        <v>1256</v>
      </c>
      <c r="T163" s="79" t="s">
        <v>1257</v>
      </c>
      <c r="U163" s="78"/>
    </row>
    <row r="164" spans="1:21" ht="14">
      <c r="A164" s="14"/>
      <c r="B164" s="14"/>
      <c r="C164" s="14"/>
      <c r="D164" s="14"/>
      <c r="E164" s="14"/>
      <c r="F164" s="14"/>
      <c r="G164" s="14"/>
      <c r="H164" s="14"/>
      <c r="I164" s="14"/>
      <c r="L164" s="14"/>
      <c r="M164" s="14"/>
      <c r="N164" s="14"/>
      <c r="O164" s="14"/>
      <c r="P164" s="14"/>
      <c r="Q164" s="1"/>
      <c r="R164" s="74" t="s">
        <v>181</v>
      </c>
      <c r="S164" s="79" t="s">
        <v>1258</v>
      </c>
      <c r="T164" s="79" t="s">
        <v>1259</v>
      </c>
      <c r="U164" s="78"/>
    </row>
    <row r="165" spans="1:21" ht="14">
      <c r="A165" s="14"/>
      <c r="B165" s="14"/>
      <c r="C165" s="14"/>
      <c r="D165" s="14"/>
      <c r="E165" s="14"/>
      <c r="F165" s="14"/>
      <c r="G165" s="14"/>
      <c r="H165" s="14"/>
      <c r="I165" s="14"/>
      <c r="L165" s="14"/>
      <c r="M165" s="14"/>
      <c r="N165" s="14"/>
      <c r="O165" s="14"/>
      <c r="P165" s="14"/>
      <c r="Q165" s="1"/>
      <c r="R165" s="74" t="s">
        <v>181</v>
      </c>
      <c r="S165" s="79" t="s">
        <v>1260</v>
      </c>
      <c r="T165" s="79" t="s">
        <v>1261</v>
      </c>
      <c r="U165" s="78"/>
    </row>
    <row r="166" spans="1:21" ht="14">
      <c r="A166" s="14"/>
      <c r="B166" s="14"/>
      <c r="C166" s="14"/>
      <c r="D166" s="14"/>
      <c r="E166" s="14"/>
      <c r="F166" s="14"/>
      <c r="G166" s="14"/>
      <c r="H166" s="14"/>
      <c r="I166" s="14"/>
      <c r="L166" s="14"/>
      <c r="M166" s="14"/>
      <c r="N166" s="14"/>
      <c r="O166" s="14"/>
      <c r="P166" s="14"/>
      <c r="Q166" s="1"/>
      <c r="R166" s="74" t="s">
        <v>181</v>
      </c>
      <c r="S166" s="79" t="s">
        <v>1262</v>
      </c>
      <c r="T166" s="79" t="s">
        <v>1263</v>
      </c>
      <c r="U166" s="78"/>
    </row>
    <row r="167" spans="1:21" ht="14">
      <c r="A167" s="14"/>
      <c r="B167" s="14"/>
      <c r="C167" s="14"/>
      <c r="D167" s="14"/>
      <c r="E167" s="14"/>
      <c r="F167" s="14"/>
      <c r="G167" s="14"/>
      <c r="H167" s="14"/>
      <c r="I167" s="14"/>
      <c r="L167" s="14"/>
      <c r="M167" s="14"/>
      <c r="N167" s="14"/>
      <c r="O167" s="14"/>
      <c r="P167" s="14"/>
      <c r="Q167" s="1"/>
      <c r="R167" s="74" t="s">
        <v>181</v>
      </c>
      <c r="S167" s="79" t="s">
        <v>1264</v>
      </c>
      <c r="T167" s="79" t="s">
        <v>1265</v>
      </c>
      <c r="U167" s="78"/>
    </row>
    <row r="168" spans="1:21" ht="14">
      <c r="A168" s="14"/>
      <c r="B168" s="14"/>
      <c r="C168" s="14"/>
      <c r="D168" s="14"/>
      <c r="E168" s="14"/>
      <c r="F168" s="14"/>
      <c r="G168" s="14"/>
      <c r="H168" s="14"/>
      <c r="I168" s="14"/>
      <c r="L168" s="14"/>
      <c r="M168" s="14"/>
      <c r="N168" s="14"/>
      <c r="O168" s="14"/>
      <c r="P168" s="14"/>
      <c r="Q168" s="1"/>
      <c r="R168" s="74" t="s">
        <v>181</v>
      </c>
      <c r="S168" s="79" t="s">
        <v>1266</v>
      </c>
      <c r="T168" s="79" t="s">
        <v>1267</v>
      </c>
      <c r="U168" s="78"/>
    </row>
    <row r="169" spans="1:21" ht="14">
      <c r="A169" s="14"/>
      <c r="B169" s="14"/>
      <c r="C169" s="14"/>
      <c r="D169" s="14"/>
      <c r="E169" s="14"/>
      <c r="F169" s="14"/>
      <c r="G169" s="14"/>
      <c r="H169" s="14"/>
      <c r="I169" s="14"/>
      <c r="L169" s="14"/>
      <c r="M169" s="14"/>
      <c r="N169" s="14"/>
      <c r="O169" s="14"/>
      <c r="P169" s="14"/>
      <c r="Q169" s="1"/>
      <c r="R169" s="74" t="s">
        <v>181</v>
      </c>
      <c r="S169" s="79" t="s">
        <v>1268</v>
      </c>
      <c r="T169" s="79" t="s">
        <v>1269</v>
      </c>
      <c r="U169" s="78"/>
    </row>
    <row r="170" spans="1:21" ht="14">
      <c r="A170" s="14"/>
      <c r="B170" s="14"/>
      <c r="C170" s="14"/>
      <c r="D170" s="14"/>
      <c r="E170" s="14"/>
      <c r="F170" s="14"/>
      <c r="G170" s="14"/>
      <c r="H170" s="14"/>
      <c r="I170" s="14"/>
      <c r="L170" s="14"/>
      <c r="M170" s="14"/>
      <c r="N170" s="14"/>
      <c r="O170" s="14"/>
      <c r="P170" s="14"/>
      <c r="Q170" s="1"/>
      <c r="R170" s="74" t="s">
        <v>57</v>
      </c>
      <c r="S170" s="79" t="s">
        <v>1270</v>
      </c>
      <c r="T170" s="79" t="s">
        <v>1271</v>
      </c>
      <c r="U170" s="78"/>
    </row>
    <row r="171" spans="1:21" ht="14">
      <c r="A171" s="14"/>
      <c r="B171" s="14"/>
      <c r="C171" s="14"/>
      <c r="D171" s="14"/>
      <c r="E171" s="14"/>
      <c r="F171" s="14"/>
      <c r="G171" s="14"/>
      <c r="H171" s="14"/>
      <c r="I171" s="14"/>
      <c r="L171" s="14"/>
      <c r="M171" s="14"/>
      <c r="N171" s="14"/>
      <c r="O171" s="14"/>
      <c r="P171" s="14"/>
      <c r="Q171" s="1"/>
      <c r="R171" s="74" t="s">
        <v>57</v>
      </c>
      <c r="S171" s="79" t="s">
        <v>1270</v>
      </c>
      <c r="T171" s="79" t="s">
        <v>1272</v>
      </c>
      <c r="U171" s="78"/>
    </row>
    <row r="172" spans="1:21" ht="14">
      <c r="A172" s="14"/>
      <c r="B172" s="14"/>
      <c r="C172" s="14"/>
      <c r="D172" s="14"/>
      <c r="E172" s="14"/>
      <c r="F172" s="14"/>
      <c r="G172" s="14"/>
      <c r="H172" s="14"/>
      <c r="I172" s="14"/>
      <c r="L172" s="14"/>
      <c r="M172" s="14"/>
      <c r="N172" s="14"/>
      <c r="O172" s="14"/>
      <c r="P172" s="14"/>
      <c r="Q172" s="1"/>
      <c r="R172" s="74" t="s">
        <v>57</v>
      </c>
      <c r="S172" s="79" t="s">
        <v>1270</v>
      </c>
      <c r="T172" s="79" t="s">
        <v>1273</v>
      </c>
      <c r="U172" s="78"/>
    </row>
    <row r="173" spans="1:21" ht="14">
      <c r="A173" s="14"/>
      <c r="B173" s="14"/>
      <c r="C173" s="14"/>
      <c r="D173" s="14"/>
      <c r="E173" s="14"/>
      <c r="F173" s="14"/>
      <c r="G173" s="14"/>
      <c r="H173" s="14"/>
      <c r="I173" s="14"/>
      <c r="L173" s="14"/>
      <c r="M173" s="14"/>
      <c r="N173" s="14"/>
      <c r="O173" s="14"/>
      <c r="P173" s="14"/>
      <c r="Q173" s="1"/>
      <c r="R173" s="74" t="s">
        <v>57</v>
      </c>
      <c r="S173" s="79" t="s">
        <v>266</v>
      </c>
      <c r="T173" s="79" t="s">
        <v>1274</v>
      </c>
      <c r="U173" s="78"/>
    </row>
    <row r="174" spans="1:21" ht="14">
      <c r="A174" s="14"/>
      <c r="B174" s="14"/>
      <c r="C174" s="14"/>
      <c r="D174" s="14"/>
      <c r="E174" s="14"/>
      <c r="F174" s="14"/>
      <c r="G174" s="14"/>
      <c r="H174" s="14"/>
      <c r="I174" s="14"/>
      <c r="L174" s="14"/>
      <c r="M174" s="14"/>
      <c r="N174" s="14"/>
      <c r="O174" s="14"/>
      <c r="P174" s="14"/>
      <c r="Q174" s="1"/>
      <c r="R174" s="74" t="s">
        <v>57</v>
      </c>
      <c r="S174" s="79" t="s">
        <v>266</v>
      </c>
      <c r="T174" s="82" t="s">
        <v>1275</v>
      </c>
      <c r="U174" s="78"/>
    </row>
    <row r="175" spans="1:21" ht="14">
      <c r="A175" s="14"/>
      <c r="B175" s="14"/>
      <c r="C175" s="14"/>
      <c r="D175" s="14"/>
      <c r="E175" s="14"/>
      <c r="F175" s="14"/>
      <c r="G175" s="14"/>
      <c r="H175" s="14"/>
      <c r="I175" s="14"/>
      <c r="L175" s="14"/>
      <c r="M175" s="14"/>
      <c r="N175" s="14"/>
      <c r="O175" s="14"/>
      <c r="P175" s="14"/>
      <c r="Q175" s="1"/>
      <c r="R175" s="74" t="s">
        <v>57</v>
      </c>
      <c r="S175" s="79" t="s">
        <v>1276</v>
      </c>
      <c r="T175" s="79" t="s">
        <v>1277</v>
      </c>
      <c r="U175" s="78"/>
    </row>
    <row r="176" spans="1:21" ht="14">
      <c r="A176" s="14"/>
      <c r="B176" s="14"/>
      <c r="C176" s="14"/>
      <c r="D176" s="14"/>
      <c r="E176" s="14"/>
      <c r="F176" s="14"/>
      <c r="G176" s="14"/>
      <c r="H176" s="14"/>
      <c r="I176" s="14"/>
      <c r="L176" s="14"/>
      <c r="M176" s="14"/>
      <c r="N176" s="14"/>
      <c r="O176" s="14"/>
      <c r="P176" s="14"/>
      <c r="Q176" s="1"/>
      <c r="R176" s="74"/>
      <c r="S176" s="79"/>
      <c r="T176" s="79"/>
      <c r="U176" s="78"/>
    </row>
    <row r="177" spans="1:21" ht="14">
      <c r="A177" s="14"/>
      <c r="B177" s="14"/>
      <c r="C177" s="14"/>
      <c r="D177" s="14"/>
      <c r="E177" s="14"/>
      <c r="F177" s="14"/>
      <c r="G177" s="14"/>
      <c r="H177" s="14"/>
      <c r="I177" s="14"/>
      <c r="L177" s="14"/>
      <c r="M177" s="14"/>
      <c r="N177" s="14"/>
      <c r="O177" s="14"/>
      <c r="P177" s="14"/>
      <c r="Q177" s="1"/>
      <c r="R177" s="74" t="s">
        <v>57</v>
      </c>
      <c r="S177" s="79" t="s">
        <v>1278</v>
      </c>
      <c r="T177" s="79" t="s">
        <v>1279</v>
      </c>
      <c r="U177" s="78"/>
    </row>
    <row r="178" spans="1:21" ht="14">
      <c r="A178" s="14"/>
      <c r="B178" s="14"/>
      <c r="C178" s="14"/>
      <c r="D178" s="14"/>
      <c r="E178" s="14"/>
      <c r="F178" s="14"/>
      <c r="G178" s="14"/>
      <c r="H178" s="14"/>
      <c r="I178" s="14"/>
      <c r="L178" s="14"/>
      <c r="M178" s="14"/>
      <c r="N178" s="14"/>
      <c r="O178" s="14"/>
      <c r="P178" s="14"/>
      <c r="Q178" s="1"/>
      <c r="R178" s="74" t="s">
        <v>57</v>
      </c>
      <c r="S178" s="79" t="s">
        <v>1280</v>
      </c>
      <c r="T178" s="79" t="s">
        <v>1281</v>
      </c>
      <c r="U178" s="78"/>
    </row>
    <row r="179" spans="1:21" ht="14">
      <c r="A179" s="14"/>
      <c r="B179" s="14"/>
      <c r="C179" s="14"/>
      <c r="D179" s="14"/>
      <c r="E179" s="14"/>
      <c r="F179" s="14"/>
      <c r="G179" s="14"/>
      <c r="H179" s="14"/>
      <c r="I179" s="14"/>
      <c r="L179" s="14"/>
      <c r="M179" s="14"/>
      <c r="N179" s="14"/>
      <c r="O179" s="14"/>
      <c r="P179" s="14"/>
      <c r="Q179" s="1"/>
      <c r="R179" s="74" t="s">
        <v>182</v>
      </c>
      <c r="S179" s="79" t="s">
        <v>1282</v>
      </c>
      <c r="T179" s="79" t="s">
        <v>1283</v>
      </c>
      <c r="U179" s="78"/>
    </row>
    <row r="180" spans="1:21" ht="14">
      <c r="A180" s="14"/>
      <c r="B180" s="14"/>
      <c r="C180" s="14"/>
      <c r="D180" s="14"/>
      <c r="E180" s="14"/>
      <c r="F180" s="14"/>
      <c r="G180" s="14"/>
      <c r="H180" s="14"/>
      <c r="I180" s="14"/>
      <c r="L180" s="14"/>
      <c r="M180" s="14"/>
      <c r="N180" s="14"/>
      <c r="O180" s="14"/>
      <c r="P180" s="14"/>
      <c r="Q180" s="1"/>
      <c r="R180" s="74" t="s">
        <v>182</v>
      </c>
      <c r="S180" s="79" t="s">
        <v>1284</v>
      </c>
      <c r="T180" s="83" t="s">
        <v>1285</v>
      </c>
      <c r="U180" s="78"/>
    </row>
    <row r="181" spans="1:21" ht="14">
      <c r="A181" s="14"/>
      <c r="B181" s="14"/>
      <c r="C181" s="14"/>
      <c r="D181" s="14"/>
      <c r="E181" s="14"/>
      <c r="F181" s="14"/>
      <c r="G181" s="14"/>
      <c r="H181" s="14"/>
      <c r="I181" s="14"/>
      <c r="L181" s="14"/>
      <c r="M181" s="14"/>
      <c r="N181" s="14"/>
      <c r="O181" s="14"/>
      <c r="P181" s="14"/>
      <c r="Q181" s="1"/>
      <c r="R181" s="74" t="s">
        <v>182</v>
      </c>
      <c r="S181" s="79" t="s">
        <v>1286</v>
      </c>
      <c r="T181" s="79" t="s">
        <v>1287</v>
      </c>
      <c r="U181" s="78"/>
    </row>
    <row r="182" spans="1:21" ht="14">
      <c r="A182" s="14"/>
      <c r="B182" s="14"/>
      <c r="C182" s="14"/>
      <c r="D182" s="14"/>
      <c r="E182" s="14"/>
      <c r="F182" s="14"/>
      <c r="G182" s="14"/>
      <c r="H182" s="14"/>
      <c r="I182" s="14"/>
      <c r="L182" s="14"/>
      <c r="M182" s="14"/>
      <c r="N182" s="14"/>
      <c r="O182" s="14"/>
      <c r="P182" s="14"/>
      <c r="Q182" s="1"/>
      <c r="R182" s="74" t="s">
        <v>182</v>
      </c>
      <c r="S182" s="79" t="s">
        <v>1288</v>
      </c>
      <c r="T182" s="79" t="s">
        <v>1289</v>
      </c>
      <c r="U182" s="78"/>
    </row>
    <row r="183" spans="1:21" ht="14">
      <c r="A183" s="14"/>
      <c r="B183" s="14"/>
      <c r="C183" s="14"/>
      <c r="D183" s="14"/>
      <c r="E183" s="14"/>
      <c r="F183" s="14"/>
      <c r="G183" s="14"/>
      <c r="H183" s="14"/>
      <c r="I183" s="14"/>
      <c r="L183" s="14"/>
      <c r="M183" s="14"/>
      <c r="N183" s="14"/>
      <c r="O183" s="14"/>
      <c r="P183" s="14"/>
      <c r="Q183" s="1"/>
      <c r="R183" s="74" t="s">
        <v>182</v>
      </c>
      <c r="S183" s="79" t="s">
        <v>1290</v>
      </c>
      <c r="T183" s="79" t="s">
        <v>1291</v>
      </c>
      <c r="U183" s="78"/>
    </row>
    <row r="184" spans="1:21" ht="16">
      <c r="A184" s="14"/>
      <c r="B184" s="14"/>
      <c r="C184" s="14"/>
      <c r="D184" s="14"/>
      <c r="E184" s="14"/>
      <c r="F184" s="14"/>
      <c r="G184" s="14"/>
      <c r="H184" s="14"/>
      <c r="I184" s="14"/>
      <c r="L184" s="14"/>
      <c r="M184" s="14"/>
      <c r="N184" s="14"/>
      <c r="O184" s="14"/>
      <c r="P184" s="14"/>
      <c r="Q184" s="1"/>
      <c r="R184" s="74" t="s">
        <v>182</v>
      </c>
      <c r="S184" s="79" t="s">
        <v>1292</v>
      </c>
      <c r="T184" s="79" t="s">
        <v>1293</v>
      </c>
      <c r="U184" s="78"/>
    </row>
    <row r="185" spans="1:21" ht="14">
      <c r="A185" s="14"/>
      <c r="B185" s="14"/>
      <c r="C185" s="14"/>
      <c r="D185" s="14"/>
      <c r="E185" s="14"/>
      <c r="F185" s="14"/>
      <c r="G185" s="14"/>
      <c r="H185" s="14"/>
      <c r="I185" s="14"/>
      <c r="L185" s="14"/>
      <c r="M185" s="14"/>
      <c r="N185" s="14"/>
      <c r="O185" s="14"/>
      <c r="P185" s="14"/>
      <c r="Q185" s="1"/>
      <c r="R185" s="74" t="s">
        <v>182</v>
      </c>
      <c r="S185" s="79" t="s">
        <v>1294</v>
      </c>
      <c r="T185" s="79" t="s">
        <v>1295</v>
      </c>
      <c r="U185" s="78"/>
    </row>
    <row r="186" spans="1:21" ht="14">
      <c r="A186" s="14"/>
      <c r="B186" s="14"/>
      <c r="C186" s="14"/>
      <c r="D186" s="14"/>
      <c r="E186" s="14"/>
      <c r="F186" s="14"/>
      <c r="G186" s="14"/>
      <c r="H186" s="14"/>
      <c r="I186" s="14"/>
      <c r="L186" s="14"/>
      <c r="M186" s="14"/>
      <c r="N186" s="14"/>
      <c r="O186" s="14"/>
      <c r="P186" s="14"/>
      <c r="Q186" s="1"/>
      <c r="R186" s="74" t="s">
        <v>182</v>
      </c>
      <c r="S186" s="79" t="s">
        <v>1296</v>
      </c>
      <c r="T186" s="79" t="s">
        <v>1297</v>
      </c>
      <c r="U186" s="78"/>
    </row>
    <row r="187" spans="1:21" ht="14">
      <c r="A187" s="14"/>
      <c r="B187" s="14"/>
      <c r="C187" s="14"/>
      <c r="D187" s="14"/>
      <c r="E187" s="14"/>
      <c r="F187" s="14"/>
      <c r="G187" s="14"/>
      <c r="H187" s="14"/>
      <c r="I187" s="14"/>
      <c r="L187" s="14"/>
      <c r="M187" s="14"/>
      <c r="N187" s="14"/>
      <c r="O187" s="14"/>
      <c r="P187" s="14"/>
      <c r="Q187" s="1"/>
      <c r="R187" s="74" t="s">
        <v>182</v>
      </c>
      <c r="S187" s="79" t="s">
        <v>1298</v>
      </c>
      <c r="T187" s="79" t="s">
        <v>1299</v>
      </c>
      <c r="U187" s="78"/>
    </row>
    <row r="188" spans="1:21" ht="14">
      <c r="A188" s="14"/>
      <c r="B188" s="14"/>
      <c r="C188" s="14"/>
      <c r="D188" s="14"/>
      <c r="E188" s="14"/>
      <c r="F188" s="14"/>
      <c r="G188" s="14"/>
      <c r="H188" s="14"/>
      <c r="I188" s="14"/>
      <c r="L188" s="14"/>
      <c r="M188" s="14"/>
      <c r="N188" s="14"/>
      <c r="O188" s="14"/>
      <c r="P188" s="14"/>
      <c r="Q188" s="1"/>
      <c r="R188" s="74" t="s">
        <v>182</v>
      </c>
      <c r="S188" s="79" t="s">
        <v>1300</v>
      </c>
      <c r="T188" s="79" t="s">
        <v>1301</v>
      </c>
      <c r="U188" s="78"/>
    </row>
    <row r="189" spans="1:21" ht="14">
      <c r="A189" s="14"/>
      <c r="B189" s="14"/>
      <c r="C189" s="14"/>
      <c r="D189" s="14"/>
      <c r="E189" s="14"/>
      <c r="F189" s="14"/>
      <c r="G189" s="14"/>
      <c r="H189" s="14"/>
      <c r="I189" s="14"/>
      <c r="L189" s="14"/>
      <c r="M189" s="14"/>
      <c r="N189" s="14"/>
      <c r="O189" s="14"/>
      <c r="P189" s="14"/>
      <c r="Q189" s="1"/>
      <c r="R189" s="74" t="s">
        <v>64</v>
      </c>
      <c r="S189" s="79" t="s">
        <v>291</v>
      </c>
      <c r="T189" s="79" t="s">
        <v>1302</v>
      </c>
      <c r="U189" s="78"/>
    </row>
    <row r="190" spans="1:21" ht="14">
      <c r="A190" s="14"/>
      <c r="B190" s="14"/>
      <c r="C190" s="14"/>
      <c r="D190" s="14"/>
      <c r="E190" s="14"/>
      <c r="F190" s="14"/>
      <c r="G190" s="14"/>
      <c r="H190" s="14"/>
      <c r="I190" s="14"/>
      <c r="L190" s="14"/>
      <c r="M190" s="14"/>
      <c r="N190" s="14"/>
      <c r="O190" s="14"/>
      <c r="P190" s="14"/>
      <c r="Q190" s="1"/>
      <c r="R190" s="74" t="s">
        <v>64</v>
      </c>
      <c r="S190" s="79" t="s">
        <v>291</v>
      </c>
      <c r="T190" s="79" t="s">
        <v>1303</v>
      </c>
      <c r="U190" s="78"/>
    </row>
    <row r="191" spans="1:21" ht="14">
      <c r="A191" s="14"/>
      <c r="B191" s="14"/>
      <c r="C191" s="14"/>
      <c r="D191" s="14"/>
      <c r="E191" s="14"/>
      <c r="F191" s="14"/>
      <c r="G191" s="14"/>
      <c r="H191" s="14"/>
      <c r="I191" s="14"/>
      <c r="L191" s="14"/>
      <c r="M191" s="14"/>
      <c r="N191" s="14"/>
      <c r="O191" s="14"/>
      <c r="P191" s="14"/>
      <c r="Q191" s="1"/>
      <c r="R191" s="74" t="s">
        <v>64</v>
      </c>
      <c r="S191" s="79" t="s">
        <v>298</v>
      </c>
      <c r="T191" s="79" t="s">
        <v>1304</v>
      </c>
      <c r="U191" s="78"/>
    </row>
    <row r="192" spans="1:21" ht="14">
      <c r="A192" s="14"/>
      <c r="B192" s="14"/>
      <c r="C192" s="14"/>
      <c r="D192" s="14"/>
      <c r="E192" s="14"/>
      <c r="F192" s="14"/>
      <c r="G192" s="14"/>
      <c r="H192" s="14"/>
      <c r="I192" s="14"/>
      <c r="L192" s="14"/>
      <c r="M192" s="14"/>
      <c r="N192" s="14"/>
      <c r="O192" s="14"/>
      <c r="P192" s="14"/>
      <c r="Q192" s="1"/>
      <c r="R192" s="74" t="s">
        <v>64</v>
      </c>
      <c r="S192" s="79" t="s">
        <v>1305</v>
      </c>
      <c r="T192" s="79" t="s">
        <v>1306</v>
      </c>
      <c r="U192" s="78"/>
    </row>
    <row r="193" spans="1:21" ht="14">
      <c r="A193" s="14"/>
      <c r="B193" s="14"/>
      <c r="C193" s="14"/>
      <c r="D193" s="14"/>
      <c r="E193" s="14"/>
      <c r="F193" s="14"/>
      <c r="G193" s="14"/>
      <c r="H193" s="14"/>
      <c r="I193" s="14"/>
      <c r="L193" s="14"/>
      <c r="M193" s="14"/>
      <c r="N193" s="14"/>
      <c r="O193" s="14"/>
      <c r="P193" s="14"/>
      <c r="Q193" s="1"/>
      <c r="R193" s="74" t="s">
        <v>64</v>
      </c>
      <c r="S193" s="79" t="s">
        <v>1307</v>
      </c>
      <c r="T193" s="79" t="s">
        <v>1308</v>
      </c>
      <c r="U193" s="78"/>
    </row>
    <row r="194" spans="1:21" ht="14">
      <c r="A194" s="14"/>
      <c r="B194" s="14"/>
      <c r="C194" s="14"/>
      <c r="D194" s="14"/>
      <c r="E194" s="14"/>
      <c r="F194" s="14"/>
      <c r="G194" s="14"/>
      <c r="H194" s="14"/>
      <c r="I194" s="14"/>
      <c r="L194" s="14"/>
      <c r="M194" s="14"/>
      <c r="N194" s="14"/>
      <c r="O194" s="14"/>
      <c r="P194" s="14"/>
      <c r="Q194" s="1"/>
      <c r="R194" s="74" t="s">
        <v>64</v>
      </c>
      <c r="S194" s="79" t="s">
        <v>1307</v>
      </c>
      <c r="T194" s="79" t="s">
        <v>1309</v>
      </c>
      <c r="U194" s="78"/>
    </row>
    <row r="195" spans="1:21" ht="14">
      <c r="A195" s="14"/>
      <c r="B195" s="14"/>
      <c r="C195" s="14"/>
      <c r="D195" s="14"/>
      <c r="E195" s="14"/>
      <c r="F195" s="14"/>
      <c r="G195" s="14"/>
      <c r="H195" s="14"/>
      <c r="I195" s="14"/>
      <c r="L195" s="14"/>
      <c r="M195" s="14"/>
      <c r="N195" s="14"/>
      <c r="O195" s="14"/>
      <c r="P195" s="14"/>
      <c r="Q195" s="1"/>
      <c r="R195" s="74" t="s">
        <v>64</v>
      </c>
      <c r="S195" s="79" t="s">
        <v>403</v>
      </c>
      <c r="T195" s="79" t="s">
        <v>1310</v>
      </c>
      <c r="U195" s="78"/>
    </row>
    <row r="196" spans="1:21" ht="14">
      <c r="A196" s="14"/>
      <c r="B196" s="14"/>
      <c r="C196" s="14"/>
      <c r="D196" s="14"/>
      <c r="E196" s="14"/>
      <c r="F196" s="14"/>
      <c r="G196" s="14"/>
      <c r="H196" s="14"/>
      <c r="I196" s="14"/>
      <c r="L196" s="14"/>
      <c r="M196" s="14"/>
      <c r="N196" s="14"/>
      <c r="O196" s="14"/>
      <c r="P196" s="14"/>
      <c r="Q196" s="1"/>
      <c r="R196" s="74" t="s">
        <v>64</v>
      </c>
      <c r="S196" s="79" t="s">
        <v>1311</v>
      </c>
      <c r="T196" s="79" t="s">
        <v>1312</v>
      </c>
      <c r="U196" s="78"/>
    </row>
    <row r="197" spans="1:21" ht="14">
      <c r="A197" s="14"/>
      <c r="B197" s="14"/>
      <c r="C197" s="14"/>
      <c r="D197" s="14"/>
      <c r="E197" s="14"/>
      <c r="F197" s="14"/>
      <c r="G197" s="14"/>
      <c r="H197" s="14"/>
      <c r="I197" s="14"/>
      <c r="L197" s="14"/>
      <c r="M197" s="14"/>
      <c r="N197" s="14"/>
      <c r="O197" s="14"/>
      <c r="P197" s="14"/>
      <c r="Q197" s="1"/>
      <c r="R197" s="74" t="s">
        <v>64</v>
      </c>
      <c r="S197" s="79" t="s">
        <v>1313</v>
      </c>
      <c r="T197" s="79" t="s">
        <v>1314</v>
      </c>
      <c r="U197" s="78"/>
    </row>
    <row r="198" spans="1:21" ht="14">
      <c r="A198" s="14"/>
      <c r="B198" s="14"/>
      <c r="C198" s="14"/>
      <c r="D198" s="14"/>
      <c r="E198" s="14"/>
      <c r="F198" s="14"/>
      <c r="G198" s="14"/>
      <c r="H198" s="14"/>
      <c r="I198" s="14"/>
      <c r="L198" s="14"/>
      <c r="M198" s="14"/>
      <c r="N198" s="14"/>
      <c r="O198" s="14"/>
      <c r="P198" s="14"/>
      <c r="Q198" s="1"/>
      <c r="R198" s="74" t="s">
        <v>64</v>
      </c>
      <c r="S198" s="79" t="s">
        <v>411</v>
      </c>
      <c r="T198" s="79" t="s">
        <v>1315</v>
      </c>
      <c r="U198" s="78"/>
    </row>
    <row r="199" spans="1:21" ht="14">
      <c r="A199" s="14"/>
      <c r="B199" s="14"/>
      <c r="C199" s="14"/>
      <c r="D199" s="14"/>
      <c r="E199" s="14"/>
      <c r="F199" s="14"/>
      <c r="G199" s="14"/>
      <c r="H199" s="14"/>
      <c r="I199" s="14"/>
      <c r="L199" s="14"/>
      <c r="M199" s="14"/>
      <c r="N199" s="14"/>
      <c r="O199" s="14"/>
      <c r="P199" s="14"/>
      <c r="Q199" s="1"/>
      <c r="R199" s="74" t="s">
        <v>64</v>
      </c>
      <c r="S199" s="79" t="s">
        <v>1316</v>
      </c>
      <c r="T199" s="79" t="s">
        <v>1317</v>
      </c>
      <c r="U199" s="78"/>
    </row>
    <row r="200" spans="1:21" ht="14">
      <c r="A200" s="14"/>
      <c r="B200" s="14"/>
      <c r="C200" s="14"/>
      <c r="D200" s="14"/>
      <c r="E200" s="14"/>
      <c r="F200" s="14"/>
      <c r="G200" s="14"/>
      <c r="H200" s="14"/>
      <c r="I200" s="14"/>
      <c r="L200" s="14"/>
      <c r="M200" s="14"/>
      <c r="N200" s="14"/>
      <c r="O200" s="14"/>
      <c r="P200" s="14"/>
      <c r="Q200" s="1"/>
      <c r="R200" s="74" t="s">
        <v>64</v>
      </c>
      <c r="S200" s="79" t="s">
        <v>1318</v>
      </c>
      <c r="T200" s="79" t="s">
        <v>1319</v>
      </c>
      <c r="U200" s="78"/>
    </row>
    <row r="201" spans="1:21" ht="14">
      <c r="A201" s="14"/>
      <c r="B201" s="14"/>
      <c r="C201" s="14"/>
      <c r="D201" s="14"/>
      <c r="E201" s="14"/>
      <c r="F201" s="14"/>
      <c r="G201" s="14"/>
      <c r="H201" s="14"/>
      <c r="I201" s="14"/>
      <c r="L201" s="14"/>
      <c r="M201" s="14"/>
      <c r="N201" s="14"/>
      <c r="O201" s="14"/>
      <c r="P201" s="14"/>
      <c r="Q201" s="1"/>
      <c r="R201" s="74" t="s">
        <v>64</v>
      </c>
      <c r="S201" s="79" t="s">
        <v>1320</v>
      </c>
      <c r="T201" s="79" t="s">
        <v>1321</v>
      </c>
      <c r="U201" s="78"/>
    </row>
    <row r="202" spans="1:21" ht="14">
      <c r="A202" s="14"/>
      <c r="B202" s="14"/>
      <c r="C202" s="14"/>
      <c r="D202" s="14"/>
      <c r="E202" s="14"/>
      <c r="F202" s="14"/>
      <c r="G202" s="14"/>
      <c r="H202" s="14"/>
      <c r="I202" s="14"/>
      <c r="L202" s="14"/>
      <c r="M202" s="14"/>
      <c r="N202" s="14"/>
      <c r="O202" s="14"/>
      <c r="P202" s="14"/>
      <c r="Q202" s="1"/>
      <c r="R202" s="74" t="s">
        <v>64</v>
      </c>
      <c r="S202" s="79" t="s">
        <v>1322</v>
      </c>
      <c r="T202" s="79" t="s">
        <v>1323</v>
      </c>
      <c r="U202" s="78"/>
    </row>
    <row r="203" spans="1:21" ht="14">
      <c r="A203" s="14"/>
      <c r="B203" s="14"/>
      <c r="C203" s="14"/>
      <c r="D203" s="14"/>
      <c r="E203" s="14"/>
      <c r="F203" s="14"/>
      <c r="G203" s="14"/>
      <c r="H203" s="14"/>
      <c r="I203" s="14"/>
      <c r="L203" s="14"/>
      <c r="M203" s="14"/>
      <c r="N203" s="14"/>
      <c r="O203" s="14"/>
      <c r="P203" s="14"/>
      <c r="Q203" s="1"/>
      <c r="R203" s="74" t="s">
        <v>183</v>
      </c>
      <c r="S203" s="79" t="s">
        <v>1324</v>
      </c>
      <c r="T203" s="79" t="s">
        <v>1325</v>
      </c>
      <c r="U203" s="78"/>
    </row>
    <row r="204" spans="1:21" ht="14">
      <c r="A204" s="14"/>
      <c r="B204" s="14"/>
      <c r="C204" s="14"/>
      <c r="D204" s="14"/>
      <c r="E204" s="14"/>
      <c r="F204" s="14"/>
      <c r="G204" s="14"/>
      <c r="H204" s="14"/>
      <c r="I204" s="14"/>
      <c r="L204" s="14"/>
      <c r="M204" s="14"/>
      <c r="N204" s="14"/>
      <c r="O204" s="14"/>
      <c r="P204" s="14"/>
      <c r="Q204" s="1"/>
      <c r="R204" s="74" t="s">
        <v>183</v>
      </c>
      <c r="S204" s="79" t="s">
        <v>1324</v>
      </c>
      <c r="T204" s="79" t="s">
        <v>1326</v>
      </c>
      <c r="U204" s="78"/>
    </row>
    <row r="205" spans="1:21" ht="14">
      <c r="A205" s="14"/>
      <c r="B205" s="14"/>
      <c r="C205" s="14"/>
      <c r="D205" s="14"/>
      <c r="E205" s="14"/>
      <c r="F205" s="14"/>
      <c r="G205" s="14"/>
      <c r="H205" s="14"/>
      <c r="I205" s="14"/>
      <c r="L205" s="14"/>
      <c r="M205" s="14"/>
      <c r="N205" s="14"/>
      <c r="O205" s="14"/>
      <c r="P205" s="14"/>
      <c r="Q205" s="1"/>
      <c r="R205" s="74" t="s">
        <v>183</v>
      </c>
      <c r="S205" s="79" t="s">
        <v>1324</v>
      </c>
      <c r="T205" s="79" t="s">
        <v>1327</v>
      </c>
      <c r="U205" s="78"/>
    </row>
    <row r="206" spans="1:21" ht="14">
      <c r="A206" s="14"/>
      <c r="B206" s="14"/>
      <c r="C206" s="14"/>
      <c r="D206" s="14"/>
      <c r="E206" s="14"/>
      <c r="F206" s="14"/>
      <c r="G206" s="14"/>
      <c r="H206" s="14"/>
      <c r="I206" s="14"/>
      <c r="L206" s="14"/>
      <c r="M206" s="14"/>
      <c r="N206" s="14"/>
      <c r="O206" s="14"/>
      <c r="P206" s="14"/>
      <c r="Q206" s="1"/>
      <c r="R206" s="74" t="s">
        <v>183</v>
      </c>
      <c r="S206" s="79" t="s">
        <v>1324</v>
      </c>
      <c r="T206" s="79" t="s">
        <v>1328</v>
      </c>
      <c r="U206" s="78"/>
    </row>
    <row r="207" spans="1:21" ht="14">
      <c r="A207" s="14"/>
      <c r="B207" s="14"/>
      <c r="C207" s="14"/>
      <c r="D207" s="14"/>
      <c r="E207" s="14"/>
      <c r="F207" s="14"/>
      <c r="G207" s="14"/>
      <c r="H207" s="14"/>
      <c r="I207" s="14"/>
      <c r="L207" s="14"/>
      <c r="M207" s="14"/>
      <c r="N207" s="14"/>
      <c r="O207" s="14"/>
      <c r="P207" s="14"/>
      <c r="Q207" s="1"/>
      <c r="R207" s="74" t="s">
        <v>183</v>
      </c>
      <c r="S207" s="79" t="s">
        <v>1329</v>
      </c>
      <c r="T207" s="79" t="s">
        <v>1330</v>
      </c>
      <c r="U207" s="78"/>
    </row>
    <row r="208" spans="1:21" ht="14">
      <c r="A208" s="14"/>
      <c r="B208" s="14"/>
      <c r="C208" s="14"/>
      <c r="D208" s="14"/>
      <c r="E208" s="14"/>
      <c r="F208" s="14"/>
      <c r="G208" s="14"/>
      <c r="H208" s="14"/>
      <c r="I208" s="14"/>
      <c r="L208" s="14"/>
      <c r="M208" s="14"/>
      <c r="N208" s="14"/>
      <c r="O208" s="14"/>
      <c r="P208" s="14"/>
      <c r="Q208" s="1"/>
      <c r="R208" s="74" t="s">
        <v>183</v>
      </c>
      <c r="S208" s="79" t="s">
        <v>1329</v>
      </c>
      <c r="T208" s="79" t="s">
        <v>1331</v>
      </c>
      <c r="U208" s="78"/>
    </row>
    <row r="209" spans="1:21" ht="14">
      <c r="A209" s="14"/>
      <c r="B209" s="14"/>
      <c r="C209" s="14"/>
      <c r="D209" s="14"/>
      <c r="E209" s="14"/>
      <c r="F209" s="14"/>
      <c r="G209" s="14"/>
      <c r="H209" s="14"/>
      <c r="I209" s="14"/>
      <c r="L209" s="14"/>
      <c r="M209" s="14"/>
      <c r="N209" s="14"/>
      <c r="O209" s="14"/>
      <c r="P209" s="14"/>
      <c r="Q209" s="1"/>
      <c r="R209" s="74" t="s">
        <v>183</v>
      </c>
      <c r="S209" s="79" t="s">
        <v>1329</v>
      </c>
      <c r="T209" s="79" t="s">
        <v>1332</v>
      </c>
      <c r="U209" s="78"/>
    </row>
    <row r="210" spans="1:21" ht="14">
      <c r="A210" s="14"/>
      <c r="B210" s="14"/>
      <c r="C210" s="14"/>
      <c r="D210" s="14"/>
      <c r="E210" s="14"/>
      <c r="F210" s="14"/>
      <c r="G210" s="14"/>
      <c r="H210" s="14"/>
      <c r="I210" s="14"/>
      <c r="L210" s="14"/>
      <c r="M210" s="14"/>
      <c r="N210" s="14"/>
      <c r="O210" s="14"/>
      <c r="P210" s="14"/>
      <c r="Q210" s="1"/>
      <c r="R210" s="74" t="s">
        <v>183</v>
      </c>
      <c r="S210" s="79" t="s">
        <v>1333</v>
      </c>
      <c r="T210" s="79" t="s">
        <v>1334</v>
      </c>
      <c r="U210" s="78"/>
    </row>
    <row r="211" spans="1:21" ht="14">
      <c r="A211" s="14"/>
      <c r="B211" s="14"/>
      <c r="C211" s="14"/>
      <c r="D211" s="14"/>
      <c r="E211" s="14"/>
      <c r="F211" s="14"/>
      <c r="G211" s="14"/>
      <c r="H211" s="14"/>
      <c r="I211" s="14"/>
      <c r="L211" s="14"/>
      <c r="M211" s="14"/>
      <c r="N211" s="14"/>
      <c r="O211" s="14"/>
      <c r="P211" s="14"/>
      <c r="Q211" s="1"/>
      <c r="R211" s="74" t="s">
        <v>183</v>
      </c>
      <c r="S211" s="79" t="s">
        <v>1333</v>
      </c>
      <c r="T211" s="79" t="s">
        <v>1335</v>
      </c>
      <c r="U211" s="78"/>
    </row>
    <row r="212" spans="1:21" ht="14">
      <c r="A212" s="14"/>
      <c r="B212" s="14"/>
      <c r="C212" s="14"/>
      <c r="D212" s="14"/>
      <c r="E212" s="14"/>
      <c r="F212" s="14"/>
      <c r="G212" s="14"/>
      <c r="H212" s="14"/>
      <c r="I212" s="14"/>
      <c r="L212" s="14"/>
      <c r="M212" s="14"/>
      <c r="N212" s="14"/>
      <c r="O212" s="14"/>
      <c r="P212" s="14"/>
      <c r="Q212" s="1"/>
      <c r="R212" s="74" t="s">
        <v>183</v>
      </c>
      <c r="S212" s="79" t="s">
        <v>1333</v>
      </c>
      <c r="T212" s="79" t="s">
        <v>1336</v>
      </c>
      <c r="U212" s="78"/>
    </row>
    <row r="213" spans="1:21" ht="14">
      <c r="A213" s="14"/>
      <c r="B213" s="14"/>
      <c r="C213" s="14"/>
      <c r="D213" s="14"/>
      <c r="E213" s="14"/>
      <c r="F213" s="14"/>
      <c r="G213" s="14"/>
      <c r="H213" s="14"/>
      <c r="I213" s="14"/>
      <c r="L213" s="14"/>
      <c r="M213" s="14"/>
      <c r="N213" s="14"/>
      <c r="O213" s="14"/>
      <c r="P213" s="14"/>
      <c r="Q213" s="1"/>
      <c r="R213" s="74" t="s">
        <v>183</v>
      </c>
      <c r="S213" s="79" t="s">
        <v>1337</v>
      </c>
      <c r="T213" s="79" t="s">
        <v>1338</v>
      </c>
      <c r="U213" s="78"/>
    </row>
    <row r="214" spans="1:21" ht="14">
      <c r="A214" s="14"/>
      <c r="B214" s="14"/>
      <c r="C214" s="14"/>
      <c r="D214" s="14"/>
      <c r="E214" s="14"/>
      <c r="F214" s="14"/>
      <c r="G214" s="14"/>
      <c r="H214" s="14"/>
      <c r="I214" s="14"/>
      <c r="L214" s="14"/>
      <c r="M214" s="14"/>
      <c r="N214" s="14"/>
      <c r="O214" s="14"/>
      <c r="P214" s="14"/>
      <c r="Q214" s="1"/>
      <c r="R214" s="74" t="s">
        <v>183</v>
      </c>
      <c r="S214" s="79" t="s">
        <v>1337</v>
      </c>
      <c r="T214" s="79" t="s">
        <v>1339</v>
      </c>
      <c r="U214" s="78"/>
    </row>
    <row r="215" spans="1:21" ht="14">
      <c r="A215" s="14"/>
      <c r="B215" s="14"/>
      <c r="C215" s="14"/>
      <c r="D215" s="14"/>
      <c r="E215" s="14"/>
      <c r="F215" s="14"/>
      <c r="G215" s="14"/>
      <c r="H215" s="14"/>
      <c r="I215" s="14"/>
      <c r="L215" s="14"/>
      <c r="M215" s="14"/>
      <c r="N215" s="14"/>
      <c r="O215" s="14"/>
      <c r="P215" s="14"/>
      <c r="Q215" s="1"/>
      <c r="R215" s="74" t="s">
        <v>183</v>
      </c>
      <c r="S215" s="79" t="s">
        <v>1340</v>
      </c>
      <c r="T215" s="79" t="s">
        <v>1341</v>
      </c>
      <c r="U215" s="78"/>
    </row>
    <row r="216" spans="1:21" ht="14">
      <c r="A216" s="14"/>
      <c r="B216" s="14"/>
      <c r="C216" s="14"/>
      <c r="D216" s="14"/>
      <c r="E216" s="14"/>
      <c r="F216" s="14"/>
      <c r="G216" s="14"/>
      <c r="H216" s="14"/>
      <c r="I216" s="14"/>
      <c r="L216" s="14"/>
      <c r="M216" s="14"/>
      <c r="N216" s="14"/>
      <c r="O216" s="14"/>
      <c r="P216" s="14"/>
      <c r="Q216" s="1"/>
      <c r="R216" s="74" t="s">
        <v>183</v>
      </c>
      <c r="S216" s="79" t="s">
        <v>1340</v>
      </c>
      <c r="T216" s="79" t="s">
        <v>1342</v>
      </c>
      <c r="U216" s="78"/>
    </row>
    <row r="217" spans="1:21" ht="14">
      <c r="A217" s="14"/>
      <c r="B217" s="14"/>
      <c r="C217" s="14"/>
      <c r="D217" s="14"/>
      <c r="E217" s="14"/>
      <c r="F217" s="14"/>
      <c r="G217" s="14"/>
      <c r="H217" s="14"/>
      <c r="I217" s="14"/>
      <c r="L217" s="14"/>
      <c r="M217" s="14"/>
      <c r="N217" s="14"/>
      <c r="O217" s="14"/>
      <c r="P217" s="14"/>
      <c r="Q217" s="1"/>
      <c r="R217" s="74" t="s">
        <v>183</v>
      </c>
      <c r="S217" s="79" t="s">
        <v>1343</v>
      </c>
      <c r="T217" s="79" t="s">
        <v>1344</v>
      </c>
      <c r="U217" s="78"/>
    </row>
    <row r="218" spans="1:21" ht="14">
      <c r="A218" s="14"/>
      <c r="B218" s="14"/>
      <c r="C218" s="14"/>
      <c r="D218" s="14"/>
      <c r="E218" s="14"/>
      <c r="F218" s="14"/>
      <c r="G218" s="14"/>
      <c r="H218" s="14"/>
      <c r="I218" s="14"/>
      <c r="L218" s="14"/>
      <c r="M218" s="14"/>
      <c r="N218" s="14"/>
      <c r="O218" s="14"/>
      <c r="P218" s="14"/>
      <c r="Q218" s="1"/>
      <c r="R218" s="74" t="s">
        <v>183</v>
      </c>
      <c r="S218" s="79" t="s">
        <v>1343</v>
      </c>
      <c r="T218" s="79" t="s">
        <v>1345</v>
      </c>
      <c r="U218" s="78"/>
    </row>
    <row r="219" spans="1:21" ht="14">
      <c r="A219" s="14"/>
      <c r="B219" s="14"/>
      <c r="C219" s="14"/>
      <c r="D219" s="14"/>
      <c r="E219" s="14"/>
      <c r="F219" s="14"/>
      <c r="G219" s="14"/>
      <c r="H219" s="14"/>
      <c r="I219" s="14"/>
      <c r="L219" s="14"/>
      <c r="M219" s="14"/>
      <c r="N219" s="14"/>
      <c r="O219" s="14"/>
      <c r="P219" s="14"/>
      <c r="Q219" s="1"/>
      <c r="R219" s="74" t="s">
        <v>183</v>
      </c>
      <c r="S219" s="79" t="s">
        <v>1346</v>
      </c>
      <c r="T219" s="79" t="s">
        <v>1347</v>
      </c>
      <c r="U219" s="78"/>
    </row>
    <row r="220" spans="1:21" ht="14">
      <c r="A220" s="14"/>
      <c r="B220" s="14"/>
      <c r="C220" s="14"/>
      <c r="D220" s="14"/>
      <c r="E220" s="14"/>
      <c r="F220" s="14"/>
      <c r="G220" s="14"/>
      <c r="H220" s="14"/>
      <c r="I220" s="14"/>
      <c r="L220" s="14"/>
      <c r="M220" s="14"/>
      <c r="N220" s="14"/>
      <c r="O220" s="14"/>
      <c r="P220" s="14"/>
      <c r="Q220" s="1"/>
      <c r="R220" s="74" t="s">
        <v>183</v>
      </c>
      <c r="S220" s="79" t="s">
        <v>1346</v>
      </c>
      <c r="T220" s="79" t="s">
        <v>1348</v>
      </c>
      <c r="U220" s="78"/>
    </row>
    <row r="221" spans="1:21" ht="14">
      <c r="A221" s="14"/>
      <c r="B221" s="14"/>
      <c r="C221" s="14"/>
      <c r="D221" s="14"/>
      <c r="E221" s="14"/>
      <c r="F221" s="14"/>
      <c r="G221" s="14"/>
      <c r="H221" s="14"/>
      <c r="I221" s="14"/>
      <c r="L221" s="14"/>
      <c r="M221" s="14"/>
      <c r="N221" s="14"/>
      <c r="O221" s="14"/>
      <c r="P221" s="14"/>
      <c r="Q221" s="1"/>
      <c r="R221" s="74" t="s">
        <v>183</v>
      </c>
      <c r="S221" s="79" t="s">
        <v>1349</v>
      </c>
      <c r="T221" s="79" t="s">
        <v>1350</v>
      </c>
      <c r="U221" s="78"/>
    </row>
    <row r="222" spans="1:21" ht="14">
      <c r="A222" s="14"/>
      <c r="B222" s="14"/>
      <c r="C222" s="14"/>
      <c r="D222" s="14"/>
      <c r="E222" s="14"/>
      <c r="F222" s="14"/>
      <c r="G222" s="14"/>
      <c r="H222" s="14"/>
      <c r="I222" s="14"/>
      <c r="L222" s="14"/>
      <c r="M222" s="14"/>
      <c r="N222" s="14"/>
      <c r="O222" s="14"/>
      <c r="P222" s="14"/>
      <c r="Q222" s="1"/>
      <c r="R222" s="74" t="s">
        <v>183</v>
      </c>
      <c r="S222" s="79" t="s">
        <v>1351</v>
      </c>
      <c r="T222" s="79" t="s">
        <v>1352</v>
      </c>
      <c r="U222" s="78"/>
    </row>
    <row r="223" spans="1:21" ht="14">
      <c r="A223" s="14"/>
      <c r="B223" s="14"/>
      <c r="C223" s="14"/>
      <c r="D223" s="14"/>
      <c r="E223" s="14"/>
      <c r="F223" s="14"/>
      <c r="G223" s="14"/>
      <c r="H223" s="14"/>
      <c r="I223" s="14"/>
      <c r="L223" s="14"/>
      <c r="M223" s="14"/>
      <c r="N223" s="14"/>
      <c r="O223" s="14"/>
      <c r="P223" s="14"/>
      <c r="Q223" s="1"/>
      <c r="R223" s="74" t="s">
        <v>183</v>
      </c>
      <c r="S223" s="79" t="s">
        <v>1353</v>
      </c>
      <c r="T223" s="79" t="s">
        <v>1354</v>
      </c>
      <c r="U223" s="78"/>
    </row>
    <row r="224" spans="1:21" ht="14">
      <c r="A224" s="14"/>
      <c r="B224" s="14"/>
      <c r="C224" s="14"/>
      <c r="D224" s="14"/>
      <c r="E224" s="14"/>
      <c r="F224" s="14"/>
      <c r="G224" s="14"/>
      <c r="H224" s="14"/>
      <c r="I224" s="14"/>
      <c r="L224" s="14"/>
      <c r="M224" s="14"/>
      <c r="N224" s="14"/>
      <c r="O224" s="14"/>
      <c r="P224" s="14"/>
      <c r="Q224" s="1"/>
      <c r="R224" s="74" t="s">
        <v>183</v>
      </c>
      <c r="S224" s="79" t="s">
        <v>1353</v>
      </c>
      <c r="T224" s="79" t="s">
        <v>1355</v>
      </c>
      <c r="U224" s="78"/>
    </row>
    <row r="225" spans="1:21" ht="14">
      <c r="A225" s="14"/>
      <c r="B225" s="14"/>
      <c r="C225" s="14"/>
      <c r="D225" s="14"/>
      <c r="E225" s="14"/>
      <c r="F225" s="14"/>
      <c r="G225" s="14"/>
      <c r="H225" s="14"/>
      <c r="I225" s="14"/>
      <c r="L225" s="14"/>
      <c r="M225" s="14"/>
      <c r="N225" s="14"/>
      <c r="O225" s="14"/>
      <c r="P225" s="14"/>
      <c r="Q225" s="1"/>
      <c r="R225" s="74" t="s">
        <v>183</v>
      </c>
      <c r="S225" s="79" t="s">
        <v>1356</v>
      </c>
      <c r="T225" s="79" t="s">
        <v>1357</v>
      </c>
      <c r="U225" s="78"/>
    </row>
    <row r="226" spans="1:21" ht="14">
      <c r="A226" s="14"/>
      <c r="B226" s="14"/>
      <c r="C226" s="14"/>
      <c r="D226" s="14"/>
      <c r="E226" s="14"/>
      <c r="F226" s="14"/>
      <c r="G226" s="14"/>
      <c r="H226" s="14"/>
      <c r="I226" s="14"/>
      <c r="L226" s="14"/>
      <c r="M226" s="14"/>
      <c r="N226" s="14"/>
      <c r="O226" s="14"/>
      <c r="P226" s="14"/>
      <c r="Q226" s="1"/>
      <c r="R226" s="74" t="s">
        <v>183</v>
      </c>
      <c r="S226" s="79" t="s">
        <v>1358</v>
      </c>
      <c r="T226" s="79" t="s">
        <v>1359</v>
      </c>
      <c r="U226" s="78"/>
    </row>
    <row r="227" spans="1:21" ht="14">
      <c r="A227" s="14"/>
      <c r="B227" s="14"/>
      <c r="C227" s="14"/>
      <c r="D227" s="14"/>
      <c r="E227" s="14"/>
      <c r="F227" s="14"/>
      <c r="G227" s="14"/>
      <c r="H227" s="14"/>
      <c r="I227" s="14"/>
      <c r="L227" s="14"/>
      <c r="M227" s="14"/>
      <c r="N227" s="14"/>
      <c r="O227" s="14"/>
      <c r="P227" s="14"/>
      <c r="Q227" s="1"/>
      <c r="R227" s="74" t="s">
        <v>184</v>
      </c>
      <c r="S227" s="79" t="s">
        <v>1360</v>
      </c>
      <c r="T227" s="79" t="s">
        <v>1361</v>
      </c>
      <c r="U227" s="78"/>
    </row>
    <row r="228" spans="1:21" ht="14">
      <c r="A228" s="14"/>
      <c r="B228" s="14"/>
      <c r="C228" s="14"/>
      <c r="D228" s="14"/>
      <c r="E228" s="14"/>
      <c r="F228" s="14"/>
      <c r="G228" s="14"/>
      <c r="H228" s="14"/>
      <c r="I228" s="14"/>
      <c r="L228" s="14"/>
      <c r="M228" s="14"/>
      <c r="N228" s="14"/>
      <c r="O228" s="14"/>
      <c r="P228" s="14"/>
      <c r="Q228" s="1"/>
      <c r="R228" s="74" t="s">
        <v>184</v>
      </c>
      <c r="S228" s="79" t="s">
        <v>1360</v>
      </c>
      <c r="T228" s="79" t="s">
        <v>1362</v>
      </c>
      <c r="U228" s="78"/>
    </row>
    <row r="229" spans="1:21" ht="14">
      <c r="A229" s="14"/>
      <c r="B229" s="14"/>
      <c r="C229" s="14"/>
      <c r="D229" s="14"/>
      <c r="E229" s="14"/>
      <c r="F229" s="14"/>
      <c r="G229" s="14"/>
      <c r="H229" s="14"/>
      <c r="I229" s="14"/>
      <c r="L229" s="14"/>
      <c r="M229" s="14"/>
      <c r="N229" s="14"/>
      <c r="O229" s="14"/>
      <c r="P229" s="14"/>
      <c r="Q229" s="1"/>
      <c r="R229" s="74" t="s">
        <v>184</v>
      </c>
      <c r="S229" s="79" t="s">
        <v>1363</v>
      </c>
      <c r="T229" s="79" t="s">
        <v>1364</v>
      </c>
      <c r="U229" s="78"/>
    </row>
    <row r="230" spans="1:21" ht="14">
      <c r="A230" s="14"/>
      <c r="B230" s="14"/>
      <c r="C230" s="14"/>
      <c r="D230" s="14"/>
      <c r="E230" s="14"/>
      <c r="F230" s="14"/>
      <c r="G230" s="14"/>
      <c r="H230" s="14"/>
      <c r="I230" s="14"/>
      <c r="L230" s="14"/>
      <c r="M230" s="14"/>
      <c r="N230" s="14"/>
      <c r="O230" s="14"/>
      <c r="P230" s="14"/>
      <c r="Q230" s="1"/>
      <c r="R230" s="74" t="s">
        <v>184</v>
      </c>
      <c r="S230" s="79" t="s">
        <v>1365</v>
      </c>
      <c r="T230" s="79" t="s">
        <v>1366</v>
      </c>
      <c r="U230" s="78"/>
    </row>
    <row r="231" spans="1:21" ht="14">
      <c r="A231" s="14"/>
      <c r="B231" s="14"/>
      <c r="C231" s="14"/>
      <c r="D231" s="14"/>
      <c r="E231" s="14"/>
      <c r="F231" s="14"/>
      <c r="G231" s="14"/>
      <c r="H231" s="14"/>
      <c r="I231" s="14"/>
      <c r="L231" s="14"/>
      <c r="M231" s="14"/>
      <c r="N231" s="14"/>
      <c r="O231" s="14"/>
      <c r="P231" s="14"/>
      <c r="Q231" s="1"/>
      <c r="R231" s="74" t="s">
        <v>184</v>
      </c>
      <c r="S231" s="79" t="s">
        <v>1365</v>
      </c>
      <c r="T231" s="79" t="s">
        <v>1367</v>
      </c>
      <c r="U231" s="78"/>
    </row>
    <row r="232" spans="1:21" ht="14">
      <c r="A232" s="14"/>
      <c r="B232" s="14"/>
      <c r="C232" s="14"/>
      <c r="D232" s="14"/>
      <c r="E232" s="14"/>
      <c r="F232" s="14"/>
      <c r="G232" s="14"/>
      <c r="H232" s="14"/>
      <c r="I232" s="14"/>
      <c r="L232" s="14"/>
      <c r="M232" s="14"/>
      <c r="N232" s="14"/>
      <c r="O232" s="14"/>
      <c r="P232" s="14"/>
      <c r="Q232" s="1"/>
      <c r="R232" s="74" t="s">
        <v>184</v>
      </c>
      <c r="S232" s="79" t="s">
        <v>1368</v>
      </c>
      <c r="T232" s="79" t="s">
        <v>1369</v>
      </c>
      <c r="U232" s="78"/>
    </row>
    <row r="233" spans="1:21" ht="14">
      <c r="A233" s="14"/>
      <c r="B233" s="14"/>
      <c r="C233" s="14"/>
      <c r="D233" s="14"/>
      <c r="E233" s="14"/>
      <c r="F233" s="14"/>
      <c r="G233" s="14"/>
      <c r="H233" s="14"/>
      <c r="I233" s="14"/>
      <c r="L233" s="14"/>
      <c r="M233" s="14"/>
      <c r="N233" s="14"/>
      <c r="O233" s="14"/>
      <c r="P233" s="14"/>
      <c r="Q233" s="1"/>
      <c r="R233" s="74" t="s">
        <v>184</v>
      </c>
      <c r="S233" s="79" t="s">
        <v>1370</v>
      </c>
      <c r="T233" s="79" t="s">
        <v>1371</v>
      </c>
      <c r="U233" s="78"/>
    </row>
    <row r="234" spans="1:21" ht="15.5">
      <c r="A234" s="14"/>
      <c r="B234" s="14"/>
      <c r="C234" s="14"/>
      <c r="D234" s="14"/>
      <c r="E234" s="14"/>
      <c r="F234" s="14"/>
      <c r="G234" s="14"/>
      <c r="H234" s="14"/>
      <c r="I234" s="14"/>
      <c r="L234" s="14"/>
      <c r="M234" s="14"/>
      <c r="N234" s="14"/>
      <c r="O234" s="14"/>
      <c r="P234" s="14"/>
      <c r="Q234" s="1"/>
      <c r="R234" s="74" t="s">
        <v>184</v>
      </c>
      <c r="S234" s="79" t="s">
        <v>1372</v>
      </c>
      <c r="T234" s="83" t="s">
        <v>1373</v>
      </c>
      <c r="U234" s="78"/>
    </row>
    <row r="235" spans="1:21" ht="14">
      <c r="A235" s="14"/>
      <c r="B235" s="14"/>
      <c r="C235" s="14"/>
      <c r="D235" s="14"/>
      <c r="E235" s="14"/>
      <c r="F235" s="14"/>
      <c r="G235" s="14"/>
      <c r="H235" s="14"/>
      <c r="I235" s="14"/>
      <c r="L235" s="14"/>
      <c r="M235" s="14"/>
      <c r="N235" s="14"/>
      <c r="O235" s="14"/>
      <c r="P235" s="14"/>
      <c r="Q235" s="1"/>
      <c r="R235" s="74"/>
      <c r="S235" s="79"/>
      <c r="T235" s="79"/>
      <c r="U235" s="78"/>
    </row>
    <row r="236" spans="1:21" ht="14">
      <c r="A236" s="14"/>
      <c r="B236" s="14"/>
      <c r="C236" s="14"/>
      <c r="D236" s="14"/>
      <c r="E236" s="14"/>
      <c r="F236" s="14"/>
      <c r="G236" s="14"/>
      <c r="H236" s="14"/>
      <c r="I236" s="14"/>
      <c r="L236" s="14"/>
      <c r="M236" s="14"/>
      <c r="N236" s="14"/>
      <c r="O236" s="14"/>
      <c r="P236" s="14"/>
      <c r="Q236" s="1"/>
      <c r="R236" s="74" t="s">
        <v>184</v>
      </c>
      <c r="S236" s="79" t="s">
        <v>1374</v>
      </c>
      <c r="T236" s="79" t="s">
        <v>1375</v>
      </c>
      <c r="U236" s="78"/>
    </row>
    <row r="237" spans="1:21" ht="14">
      <c r="A237" s="14"/>
      <c r="B237" s="14"/>
      <c r="C237" s="14"/>
      <c r="D237" s="14"/>
      <c r="E237" s="14"/>
      <c r="F237" s="14"/>
      <c r="G237" s="14"/>
      <c r="H237" s="14"/>
      <c r="I237" s="14"/>
      <c r="L237" s="14"/>
      <c r="M237" s="14"/>
      <c r="N237" s="14"/>
      <c r="O237" s="14"/>
      <c r="P237" s="14"/>
      <c r="Q237" s="1"/>
      <c r="R237" s="74" t="s">
        <v>184</v>
      </c>
      <c r="S237" s="79" t="s">
        <v>1376</v>
      </c>
      <c r="T237" s="79" t="s">
        <v>1377</v>
      </c>
      <c r="U237" s="78"/>
    </row>
    <row r="238" spans="1:21" ht="14">
      <c r="A238" s="14"/>
      <c r="B238" s="14"/>
      <c r="C238" s="14"/>
      <c r="D238" s="14"/>
      <c r="E238" s="14"/>
      <c r="F238" s="14"/>
      <c r="G238" s="14"/>
      <c r="H238" s="14"/>
      <c r="I238" s="14"/>
      <c r="L238" s="14"/>
      <c r="M238" s="14"/>
      <c r="N238" s="14"/>
      <c r="O238" s="14"/>
      <c r="P238" s="14"/>
      <c r="Q238" s="1"/>
      <c r="R238" s="74" t="s">
        <v>184</v>
      </c>
      <c r="S238" s="79" t="s">
        <v>1378</v>
      </c>
      <c r="T238" s="79" t="s">
        <v>1379</v>
      </c>
      <c r="U238" s="78"/>
    </row>
    <row r="239" spans="1:21" ht="14">
      <c r="A239" s="14"/>
      <c r="B239" s="14"/>
      <c r="C239" s="14"/>
      <c r="D239" s="14"/>
      <c r="E239" s="14"/>
      <c r="F239" s="14"/>
      <c r="G239" s="14"/>
      <c r="H239" s="14"/>
      <c r="I239" s="14"/>
      <c r="L239" s="14"/>
      <c r="M239" s="14"/>
      <c r="N239" s="14"/>
      <c r="O239" s="14"/>
      <c r="P239" s="14"/>
      <c r="Q239" s="1"/>
      <c r="R239" s="74" t="s">
        <v>184</v>
      </c>
      <c r="S239" s="79" t="s">
        <v>1380</v>
      </c>
      <c r="T239" s="79" t="s">
        <v>1381</v>
      </c>
      <c r="U239" s="78"/>
    </row>
    <row r="240" spans="1:21" ht="14">
      <c r="A240" s="14"/>
      <c r="B240" s="14"/>
      <c r="C240" s="14"/>
      <c r="D240" s="14"/>
      <c r="E240" s="14"/>
      <c r="F240" s="14"/>
      <c r="G240" s="14"/>
      <c r="H240" s="14"/>
      <c r="I240" s="14"/>
      <c r="L240" s="14"/>
      <c r="M240" s="14"/>
      <c r="N240" s="14"/>
      <c r="O240" s="14"/>
      <c r="P240" s="14"/>
      <c r="Q240" s="1"/>
      <c r="R240" s="74" t="s">
        <v>184</v>
      </c>
      <c r="S240" s="79" t="s">
        <v>1382</v>
      </c>
      <c r="T240" s="79" t="s">
        <v>1383</v>
      </c>
      <c r="U240" s="78"/>
    </row>
    <row r="241" spans="1:21" ht="14">
      <c r="A241" s="14"/>
      <c r="B241" s="14"/>
      <c r="C241" s="14"/>
      <c r="D241" s="14"/>
      <c r="E241" s="14"/>
      <c r="F241" s="14"/>
      <c r="G241" s="14"/>
      <c r="H241" s="14"/>
      <c r="I241" s="14"/>
      <c r="L241" s="14"/>
      <c r="M241" s="14"/>
      <c r="N241" s="14"/>
      <c r="O241" s="14"/>
      <c r="P241" s="14"/>
      <c r="Q241" s="1"/>
      <c r="R241" s="74" t="s">
        <v>184</v>
      </c>
      <c r="S241" s="79" t="s">
        <v>1384</v>
      </c>
      <c r="T241" s="79" t="s">
        <v>1385</v>
      </c>
      <c r="U241" s="78"/>
    </row>
    <row r="242" spans="1:21" ht="14">
      <c r="A242" s="14"/>
      <c r="B242" s="14"/>
      <c r="C242" s="14"/>
      <c r="D242" s="14"/>
      <c r="E242" s="14"/>
      <c r="F242" s="14"/>
      <c r="G242" s="14"/>
      <c r="H242" s="14"/>
      <c r="I242" s="14"/>
      <c r="L242" s="14"/>
      <c r="M242" s="14"/>
      <c r="N242" s="14"/>
      <c r="O242" s="14"/>
      <c r="P242" s="14"/>
      <c r="Q242" s="1"/>
      <c r="R242" s="74" t="s">
        <v>184</v>
      </c>
      <c r="S242" s="79" t="s">
        <v>1386</v>
      </c>
      <c r="T242" s="79" t="s">
        <v>1387</v>
      </c>
      <c r="U242" s="78"/>
    </row>
    <row r="243" spans="1:21" ht="14">
      <c r="A243" s="14"/>
      <c r="B243" s="14"/>
      <c r="C243" s="14"/>
      <c r="D243" s="14"/>
      <c r="E243" s="14"/>
      <c r="F243" s="14"/>
      <c r="G243" s="14"/>
      <c r="H243" s="14"/>
      <c r="I243" s="14"/>
      <c r="L243" s="14"/>
      <c r="M243" s="14"/>
      <c r="N243" s="14"/>
      <c r="O243" s="14"/>
      <c r="P243" s="14"/>
      <c r="Q243" s="1"/>
      <c r="R243" s="74" t="s">
        <v>184</v>
      </c>
      <c r="S243" s="79" t="s">
        <v>1388</v>
      </c>
      <c r="T243" s="79" t="s">
        <v>1389</v>
      </c>
      <c r="U243" s="78"/>
    </row>
    <row r="244" spans="1:21" ht="14">
      <c r="A244" s="14"/>
      <c r="B244" s="14"/>
      <c r="C244" s="14"/>
      <c r="D244" s="14"/>
      <c r="E244" s="14"/>
      <c r="F244" s="14"/>
      <c r="G244" s="14"/>
      <c r="H244" s="14"/>
      <c r="I244" s="14"/>
      <c r="L244" s="14"/>
      <c r="M244" s="14"/>
      <c r="N244" s="14"/>
      <c r="O244" s="14"/>
      <c r="P244" s="14"/>
      <c r="Q244" s="1"/>
      <c r="R244" s="74" t="s">
        <v>184</v>
      </c>
      <c r="S244" s="79" t="s">
        <v>1390</v>
      </c>
      <c r="T244" s="79" t="s">
        <v>1391</v>
      </c>
      <c r="U244" s="78"/>
    </row>
    <row r="245" spans="1:21" ht="14">
      <c r="A245" s="14"/>
      <c r="B245" s="14"/>
      <c r="C245" s="14"/>
      <c r="D245" s="14"/>
      <c r="E245" s="14"/>
      <c r="F245" s="14"/>
      <c r="G245" s="14"/>
      <c r="H245" s="14"/>
      <c r="I245" s="14"/>
      <c r="L245" s="14"/>
      <c r="M245" s="14"/>
      <c r="N245" s="14"/>
      <c r="O245" s="14"/>
      <c r="P245" s="14"/>
      <c r="Q245" s="1"/>
      <c r="R245" s="74" t="s">
        <v>184</v>
      </c>
      <c r="S245" s="79" t="s">
        <v>1392</v>
      </c>
      <c r="T245" s="79" t="s">
        <v>1393</v>
      </c>
      <c r="U245" s="78"/>
    </row>
    <row r="246" spans="1:21" ht="14">
      <c r="A246" s="14"/>
      <c r="B246" s="14"/>
      <c r="C246" s="14"/>
      <c r="D246" s="14"/>
      <c r="E246" s="14"/>
      <c r="F246" s="14"/>
      <c r="G246" s="14"/>
      <c r="H246" s="14"/>
      <c r="I246" s="14"/>
      <c r="L246" s="14"/>
      <c r="M246" s="14"/>
      <c r="N246" s="14"/>
      <c r="O246" s="14"/>
      <c r="P246" s="14"/>
      <c r="Q246" s="1"/>
      <c r="R246" s="74" t="s">
        <v>184</v>
      </c>
      <c r="S246" s="79" t="s">
        <v>1394</v>
      </c>
      <c r="T246" s="79" t="s">
        <v>1395</v>
      </c>
      <c r="U246" s="78"/>
    </row>
    <row r="247" spans="1:21" ht="14">
      <c r="A247" s="14"/>
      <c r="B247" s="14"/>
      <c r="C247" s="14"/>
      <c r="D247" s="14"/>
      <c r="E247" s="14"/>
      <c r="F247" s="14"/>
      <c r="G247" s="14"/>
      <c r="H247" s="14"/>
      <c r="I247" s="14"/>
      <c r="L247" s="14"/>
      <c r="M247" s="14"/>
      <c r="N247" s="14"/>
      <c r="O247" s="14"/>
      <c r="P247" s="14"/>
      <c r="Q247" s="1"/>
      <c r="R247" s="74" t="s">
        <v>184</v>
      </c>
      <c r="S247" s="79" t="s">
        <v>1396</v>
      </c>
      <c r="T247" s="79" t="s">
        <v>1397</v>
      </c>
      <c r="U247" s="78"/>
    </row>
    <row r="248" spans="1:21" ht="14">
      <c r="L248" s="14"/>
      <c r="M248" s="14"/>
      <c r="N248" s="14"/>
      <c r="O248" s="14"/>
      <c r="P248" s="14"/>
      <c r="Q248" s="1"/>
      <c r="R248" s="74" t="s">
        <v>184</v>
      </c>
      <c r="S248" s="79" t="s">
        <v>1396</v>
      </c>
      <c r="T248" s="79" t="s">
        <v>1398</v>
      </c>
      <c r="U248" s="78"/>
    </row>
    <row r="249" spans="1:21" ht="14">
      <c r="L249" s="14"/>
      <c r="M249" s="14"/>
      <c r="N249" s="14"/>
      <c r="O249" s="14"/>
      <c r="P249" s="14"/>
      <c r="Q249" s="1"/>
      <c r="R249" s="74" t="s">
        <v>184</v>
      </c>
      <c r="S249" s="79" t="s">
        <v>1396</v>
      </c>
      <c r="T249" s="79" t="s">
        <v>1399</v>
      </c>
      <c r="U249" s="78"/>
    </row>
    <row r="250" spans="1:21" ht="14">
      <c r="L250" s="14"/>
      <c r="M250" s="14"/>
      <c r="N250" s="14"/>
      <c r="O250" s="14"/>
      <c r="P250" s="14"/>
      <c r="Q250" s="1"/>
      <c r="R250" s="74" t="s">
        <v>184</v>
      </c>
      <c r="S250" s="79" t="s">
        <v>1400</v>
      </c>
      <c r="T250" s="79" t="s">
        <v>1401</v>
      </c>
      <c r="U250" s="78"/>
    </row>
    <row r="251" spans="1:21" ht="14.5" thickBot="1">
      <c r="L251" s="14"/>
      <c r="M251" s="14"/>
      <c r="N251" s="14"/>
      <c r="O251" s="14"/>
      <c r="P251" s="14"/>
      <c r="Q251" s="1"/>
      <c r="R251" s="84" t="s">
        <v>184</v>
      </c>
      <c r="S251" s="85" t="s">
        <v>1400</v>
      </c>
      <c r="T251" s="85" t="s">
        <v>1402</v>
      </c>
      <c r="U251" s="78"/>
    </row>
    <row r="252" spans="1:21" ht="14">
      <c r="L252" s="14"/>
      <c r="M252" s="14"/>
      <c r="N252" s="14"/>
      <c r="O252" s="14"/>
      <c r="P252" s="14"/>
    </row>
    <row r="253" spans="1:21" ht="14">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08984375" defaultRowHeight="13"/>
  <cols>
    <col min="1" max="1" width="29.453125" style="8" customWidth="1"/>
    <col min="2" max="2" width="32.089843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08984375" style="14"/>
    <col min="56" max="16384" width="9.08984375" style="8"/>
  </cols>
  <sheetData>
    <row r="1" spans="1:5" s="14" customFormat="1" ht="12.75" customHeight="1">
      <c r="A1" s="305" t="s">
        <v>23</v>
      </c>
      <c r="B1" s="59"/>
      <c r="C1" s="148"/>
      <c r="D1" s="148"/>
      <c r="E1" s="149"/>
    </row>
    <row r="2" spans="1:5" s="14" customFormat="1" ht="15.5">
      <c r="A2" s="305"/>
      <c r="B2" s="59" t="s">
        <v>24</v>
      </c>
      <c r="C2" s="144" t="s">
        <v>25</v>
      </c>
      <c r="D2" s="145" t="s">
        <v>26</v>
      </c>
    </row>
    <row r="3" spans="1:5" s="14" customFormat="1" ht="12.75" customHeight="1">
      <c r="A3" s="146"/>
    </row>
    <row r="4" spans="1:5" s="14" customFormat="1">
      <c r="A4" s="9" t="s">
        <v>27</v>
      </c>
      <c r="B4" s="10" t="s">
        <v>28</v>
      </c>
    </row>
    <row r="5" spans="1:5" s="14" customFormat="1">
      <c r="B5" s="59" t="s">
        <v>29</v>
      </c>
      <c r="C5" s="87"/>
      <c r="D5" s="14" t="s">
        <v>30</v>
      </c>
      <c r="E5" s="87"/>
    </row>
    <row r="6" spans="1:5" s="14" customFormat="1">
      <c r="B6" s="59" t="s">
        <v>31</v>
      </c>
      <c r="C6" s="87"/>
      <c r="D6" s="14" t="s">
        <v>32</v>
      </c>
      <c r="E6" s="87"/>
    </row>
    <row r="7" spans="1:5" s="14" customFormat="1">
      <c r="B7" s="59" t="s">
        <v>33</v>
      </c>
      <c r="C7" s="88" t="s">
        <v>989</v>
      </c>
    </row>
    <row r="8" spans="1:5" s="14" customFormat="1">
      <c r="B8" s="59" t="s">
        <v>35</v>
      </c>
      <c r="C8" s="14" t="s">
        <v>38</v>
      </c>
      <c r="D8" s="14" t="s">
        <v>39</v>
      </c>
    </row>
    <row r="9" spans="1:5" s="14" customFormat="1">
      <c r="B9" s="59"/>
      <c r="C9" s="147"/>
      <c r="D9" s="147"/>
      <c r="E9" s="14" t="s">
        <v>36</v>
      </c>
    </row>
    <row r="10" spans="1:5" s="14" customFormat="1">
      <c r="B10" s="59" t="s">
        <v>37</v>
      </c>
      <c r="C10" s="14" t="s">
        <v>38</v>
      </c>
      <c r="D10" s="14" t="s">
        <v>39</v>
      </c>
    </row>
    <row r="11" spans="1:5" s="14" customFormat="1">
      <c r="B11" s="59" t="s">
        <v>40</v>
      </c>
      <c r="C11" s="147" t="s">
        <v>41</v>
      </c>
      <c r="D11" s="147" t="s">
        <v>41</v>
      </c>
      <c r="E11" s="14" t="s">
        <v>42</v>
      </c>
    </row>
    <row r="12" spans="1:5" s="14" customFormat="1">
      <c r="B12" s="59" t="s">
        <v>43</v>
      </c>
      <c r="C12" s="147" t="s">
        <v>41</v>
      </c>
      <c r="D12" s="147" t="s">
        <v>41</v>
      </c>
    </row>
    <row r="13" spans="1:5" s="14" customFormat="1">
      <c r="B13" s="59" t="s">
        <v>44</v>
      </c>
      <c r="C13" s="147" t="s">
        <v>41</v>
      </c>
      <c r="D13" s="147" t="s">
        <v>41</v>
      </c>
    </row>
    <row r="14" spans="1:5" s="14" customFormat="1">
      <c r="B14" s="59" t="s">
        <v>45</v>
      </c>
      <c r="C14" s="147" t="s">
        <v>41</v>
      </c>
      <c r="D14" s="147" t="s">
        <v>41</v>
      </c>
    </row>
    <row r="15" spans="1:5" s="14" customFormat="1">
      <c r="B15" s="59" t="s">
        <v>46</v>
      </c>
      <c r="C15" s="147" t="s">
        <v>41</v>
      </c>
      <c r="D15" s="147" t="s">
        <v>41</v>
      </c>
    </row>
    <row r="16" spans="1:5" s="14" customFormat="1">
      <c r="B16" s="59" t="s">
        <v>47</v>
      </c>
      <c r="C16" s="147" t="s">
        <v>41</v>
      </c>
      <c r="D16" s="147" t="s">
        <v>41</v>
      </c>
    </row>
    <row r="17" spans="1:41 16384:16384" s="14" customFormat="1"/>
    <row r="18" spans="1:41 16384:16384" s="14" customFormat="1" ht="21.5">
      <c r="A18" s="9" t="s">
        <v>5</v>
      </c>
      <c r="B18" s="10" t="s">
        <v>48</v>
      </c>
      <c r="C18" s="88" t="s">
        <v>224</v>
      </c>
      <c r="E18" s="94" t="s">
        <v>50</v>
      </c>
    </row>
    <row r="19" spans="1:41 16384:16384" s="14" customFormat="1">
      <c r="D19" s="86"/>
      <c r="E19" s="95" t="s">
        <v>51</v>
      </c>
      <c r="XFD19" s="14" t="e" cm="1">
        <f t="array" ref="XFD19">_xlfn.IFS(C18="Renewable",(INDEX(RE,,MATCH(AM23,REC,0))),C18="CSA",(INDEX(IMP_CSA,,MATCH(AM23,IMP_CSAC,0))),C18="Forestry",(INDEX(AR,,MATCH(AM23,ARC,0))),C18="AGR",(INDEX(AGR,,MATCH(AM23,AGRC,0))))</f>
        <v>#N/A</v>
      </c>
    </row>
    <row r="20" spans="1:41 16384:16384" s="14" customFormat="1">
      <c r="A20" s="342" t="s">
        <v>7</v>
      </c>
      <c r="B20" s="11" t="s">
        <v>52</v>
      </c>
      <c r="C20" s="88" t="s">
        <v>1034</v>
      </c>
      <c r="E20" s="94" t="s">
        <v>54</v>
      </c>
      <c r="O20" s="57"/>
    </row>
    <row r="21" spans="1:41 16384:16384" s="14" customFormat="1">
      <c r="A21" s="342"/>
      <c r="B21" s="17"/>
    </row>
    <row r="22" spans="1:41 16384:16384">
      <c r="A22" s="342"/>
      <c r="C22" s="336" t="s">
        <v>55</v>
      </c>
      <c r="D22" s="337"/>
      <c r="E22" s="338"/>
      <c r="G22" s="330" t="s">
        <v>56</v>
      </c>
      <c r="H22" s="331"/>
      <c r="I22" s="332"/>
      <c r="K22" s="330" t="s">
        <v>56</v>
      </c>
      <c r="L22" s="331"/>
      <c r="M22" s="332"/>
      <c r="O22" s="330" t="s">
        <v>56</v>
      </c>
      <c r="P22" s="331"/>
      <c r="Q22" s="332"/>
      <c r="S22" s="330" t="s">
        <v>56</v>
      </c>
      <c r="T22" s="331"/>
      <c r="U22" s="332"/>
      <c r="W22" s="330" t="s">
        <v>56</v>
      </c>
      <c r="X22" s="331"/>
      <c r="Y22" s="332"/>
      <c r="AA22" s="330" t="s">
        <v>56</v>
      </c>
      <c r="AB22" s="331"/>
      <c r="AC22" s="332"/>
      <c r="AE22" s="330" t="s">
        <v>56</v>
      </c>
      <c r="AF22" s="331"/>
      <c r="AG22" s="332"/>
      <c r="AI22" s="330" t="s">
        <v>56</v>
      </c>
      <c r="AJ22" s="331"/>
      <c r="AK22" s="332"/>
      <c r="AM22" s="330" t="s">
        <v>56</v>
      </c>
      <c r="AN22" s="331"/>
      <c r="AO22" s="332"/>
    </row>
    <row r="23" spans="1:41 16384:16384">
      <c r="A23" s="342"/>
      <c r="B23" s="150" t="str">
        <f>IF(C20="Start with impact category","Select Impact category &gt;&gt;","")</f>
        <v/>
      </c>
      <c r="C23" s="315"/>
      <c r="D23" s="316"/>
      <c r="E23" s="317"/>
      <c r="F23" s="101" t="str">
        <f>IF($B$23="Select Impact category &gt;&gt;", "&gt;&gt;","")</f>
        <v/>
      </c>
      <c r="G23" s="315"/>
      <c r="H23" s="316"/>
      <c r="I23" s="317"/>
      <c r="J23" s="101" t="str">
        <f>IF($B$23="Select Impact category &gt;&gt;", "&gt;&gt;","")</f>
        <v/>
      </c>
      <c r="K23" s="315"/>
      <c r="L23" s="316"/>
      <c r="M23" s="317"/>
      <c r="N23" s="101" t="str">
        <f>IF($B$23="Select Impact category &gt;&gt;", "&gt;&gt;","")</f>
        <v/>
      </c>
      <c r="O23" s="315"/>
      <c r="P23" s="316"/>
      <c r="Q23" s="317"/>
      <c r="R23" s="101" t="str">
        <f>IF($B$23="Select Impact category &gt;&gt;", "&gt;&gt;","")</f>
        <v/>
      </c>
      <c r="S23" s="315"/>
      <c r="T23" s="316"/>
      <c r="U23" s="317"/>
      <c r="V23" s="101" t="str">
        <f>IF($B$23="Select Impact category &gt;&gt;", "&gt;&gt;","")</f>
        <v/>
      </c>
      <c r="W23" s="315"/>
      <c r="X23" s="316"/>
      <c r="Y23" s="317"/>
      <c r="Z23" s="101" t="str">
        <f>IF($B$23="Select Impact category &gt;&gt;", "&gt;&gt;","")</f>
        <v/>
      </c>
      <c r="AA23" s="315"/>
      <c r="AB23" s="316"/>
      <c r="AC23" s="317"/>
      <c r="AD23" s="101" t="str">
        <f>IF($B$23="Select Impact category &gt;&gt;", "&gt;&gt;","")</f>
        <v/>
      </c>
      <c r="AE23" s="315"/>
      <c r="AF23" s="316"/>
      <c r="AG23" s="317"/>
      <c r="AH23" s="101" t="str">
        <f>IF($B$23="Select Impact category &gt;&gt;", "&gt;&gt;","")</f>
        <v/>
      </c>
      <c r="AI23" s="315"/>
      <c r="AJ23" s="316"/>
      <c r="AK23" s="317"/>
      <c r="AL23" s="101" t="str">
        <f>IF($B$23="Select Impact category &gt;&gt;", "&gt;&gt;","")</f>
        <v/>
      </c>
      <c r="AM23" s="315"/>
      <c r="AN23" s="316"/>
      <c r="AO23" s="317"/>
    </row>
    <row r="24" spans="1:41 16384:16384" ht="12.75" customHeight="1">
      <c r="A24" s="342"/>
      <c r="B24" s="150" t="str">
        <f>IF(C20="Start with SDG","Select SDG &gt;&gt;","")</f>
        <v>Select SDG &gt;&gt;</v>
      </c>
      <c r="C24" s="312" t="s">
        <v>57</v>
      </c>
      <c r="D24" s="313"/>
      <c r="E24" s="314"/>
      <c r="F24" s="101" t="str">
        <f>IF($B$24="Select SDG &gt;&gt;","&gt;&gt;","")</f>
        <v>&gt;&gt;</v>
      </c>
      <c r="G24" s="312" t="s">
        <v>177</v>
      </c>
      <c r="H24" s="313"/>
      <c r="I24" s="314"/>
      <c r="J24" s="101" t="str">
        <f>IF($B$24="Select SDG &gt;&gt;","&gt;&gt;","")</f>
        <v>&gt;&gt;</v>
      </c>
      <c r="K24" s="312" t="s">
        <v>61</v>
      </c>
      <c r="L24" s="313"/>
      <c r="M24" s="314"/>
      <c r="N24" s="101" t="str">
        <f>IF($B$24="Select SDG &gt;&gt;","&gt;&gt;","")</f>
        <v>&gt;&gt;</v>
      </c>
      <c r="O24" s="312" t="s">
        <v>63</v>
      </c>
      <c r="P24" s="313"/>
      <c r="Q24" s="314"/>
      <c r="R24" s="101" t="str">
        <f>IF($B$24="Select SDG &gt;&gt;","&gt;&gt;","")</f>
        <v>&gt;&gt;</v>
      </c>
      <c r="S24" s="312" t="s">
        <v>63</v>
      </c>
      <c r="T24" s="313"/>
      <c r="U24" s="314"/>
      <c r="V24" s="101" t="str">
        <f>IF($B$24="Select SDG &gt;&gt;","&gt;&gt;","")</f>
        <v>&gt;&gt;</v>
      </c>
      <c r="W24" s="312"/>
      <c r="X24" s="313"/>
      <c r="Y24" s="314"/>
      <c r="Z24" s="101" t="str">
        <f>IF($B$24="Select SDG &gt;&gt;","&gt;&gt;","")</f>
        <v>&gt;&gt;</v>
      </c>
      <c r="AA24" s="312"/>
      <c r="AB24" s="313"/>
      <c r="AC24" s="314"/>
      <c r="AD24" s="101" t="str">
        <f>IF($B$24="Select SDG &gt;&gt;","&gt;&gt;","")</f>
        <v>&gt;&gt;</v>
      </c>
      <c r="AE24" s="312"/>
      <c r="AF24" s="313"/>
      <c r="AG24" s="314"/>
      <c r="AH24" s="101" t="str">
        <f>IF($B$24="Select SDG &gt;&gt;","&gt;&gt;","")</f>
        <v>&gt;&gt;</v>
      </c>
      <c r="AI24" s="312"/>
      <c r="AJ24" s="313"/>
      <c r="AK24" s="314"/>
      <c r="AL24" s="101" t="str">
        <f>IF($B$24="Select SDG &gt;&gt;","&gt;&gt;","")</f>
        <v>&gt;&gt;</v>
      </c>
      <c r="AM24" s="312"/>
      <c r="AN24" s="313"/>
      <c r="AO24" s="314"/>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9</v>
      </c>
      <c r="B26" s="11" t="str">
        <f>IF(C23&lt;&gt;"","Select Monitoring indicator &gt;&gt;","")</f>
        <v/>
      </c>
      <c r="C26" s="318"/>
      <c r="D26" s="319"/>
      <c r="E26" s="320"/>
      <c r="F26" s="101" t="str">
        <f>IF($B$26="Select Monitoring indicator &gt;&gt;", "&gt;&gt;","")</f>
        <v/>
      </c>
      <c r="G26" s="318"/>
      <c r="H26" s="319"/>
      <c r="I26" s="320"/>
      <c r="J26" s="101" t="str">
        <f>IF($B$26="Select Monitoring indicator &gt;&gt;","&gt;&gt;","")</f>
        <v/>
      </c>
      <c r="K26" s="318"/>
      <c r="L26" s="319"/>
      <c r="M26" s="320"/>
      <c r="N26" s="101" t="str">
        <f>IF($B$26="Select Monitoring indicator &gt;&gt;","&gt;&gt;","")</f>
        <v/>
      </c>
      <c r="O26" s="318"/>
      <c r="P26" s="319"/>
      <c r="Q26" s="320"/>
      <c r="R26" s="101" t="str">
        <f>IF($B$26="Select Monitoring indicator &gt;&gt;","&gt;&gt;","")</f>
        <v/>
      </c>
      <c r="S26" s="318"/>
      <c r="T26" s="319"/>
      <c r="U26" s="320"/>
      <c r="V26" s="101" t="str">
        <f>IF($B$26="Select Monitoring indicator &gt;&gt;","&gt;&gt;","")</f>
        <v/>
      </c>
      <c r="W26" s="318"/>
      <c r="X26" s="319"/>
      <c r="Y26" s="320"/>
      <c r="Z26" s="101" t="str">
        <f>IF($B$26="Select Monitoring indicator &gt;&gt;","&gt;&gt;","")</f>
        <v/>
      </c>
      <c r="AA26" s="318"/>
      <c r="AB26" s="319"/>
      <c r="AC26" s="320"/>
      <c r="AD26" s="101" t="str">
        <f>IF($B$26="Select Monitoring indicator &gt;&gt;","&gt;&gt;","")</f>
        <v/>
      </c>
      <c r="AE26" s="318"/>
      <c r="AF26" s="319"/>
      <c r="AG26" s="320"/>
      <c r="AH26" s="101" t="str">
        <f>IF($B$26="Select Monitoring indicator &gt;&gt;","&gt;&gt;","")</f>
        <v/>
      </c>
      <c r="AI26" s="318"/>
      <c r="AJ26" s="319"/>
      <c r="AK26" s="320"/>
      <c r="AL26" s="101" t="str">
        <f>IF($B$26="Select Monitoring indicator &gt;&gt;","&gt;&gt;","")</f>
        <v/>
      </c>
      <c r="AM26" s="318"/>
      <c r="AN26" s="319"/>
      <c r="AO26" s="320"/>
    </row>
    <row r="27" spans="1:41 16384:16384" ht="12.75" customHeight="1">
      <c r="B27" s="151" t="str">
        <f>IF(C24&lt;&gt;"","Select Monitoring indicator &gt;&gt;","")</f>
        <v>Select Monitoring indicator &gt;&gt;</v>
      </c>
      <c r="C27" s="318" t="s">
        <v>66</v>
      </c>
      <c r="D27" s="319"/>
      <c r="E27" s="320"/>
      <c r="F27" s="101" t="str">
        <f>IF($B$27="Select Monitoring indicator &gt;&gt;","&gt;&gt;","")</f>
        <v>&gt;&gt;</v>
      </c>
      <c r="G27" s="318" t="s">
        <v>1135</v>
      </c>
      <c r="H27" s="319"/>
      <c r="I27" s="320"/>
      <c r="J27" s="101" t="str">
        <f>IF($B$27="Select Monitoring indicator &gt;&gt;","&gt;&gt;","")</f>
        <v>&gt;&gt;</v>
      </c>
      <c r="K27" s="318" t="s">
        <v>376</v>
      </c>
      <c r="L27" s="319"/>
      <c r="M27" s="320"/>
      <c r="N27" s="101" t="str">
        <f>IF($B$27="Select Monitoring indicator &gt;&gt;","&gt;&gt;","")</f>
        <v>&gt;&gt;</v>
      </c>
      <c r="O27" s="318" t="s">
        <v>72</v>
      </c>
      <c r="P27" s="319"/>
      <c r="Q27" s="320"/>
      <c r="R27" s="101" t="str">
        <f>IF($B$27="Select Monitoring indicator &gt;&gt;","&gt;&gt;","")</f>
        <v>&gt;&gt;</v>
      </c>
      <c r="S27" s="318"/>
      <c r="T27" s="319"/>
      <c r="U27" s="320"/>
      <c r="V27" s="101" t="str">
        <f>IF($B$27="Select Monitoring indicator &gt;&gt;","&gt;&gt;","")</f>
        <v>&gt;&gt;</v>
      </c>
      <c r="W27" s="318"/>
      <c r="X27" s="319"/>
      <c r="Y27" s="320"/>
      <c r="Z27" s="101" t="str">
        <f>IF($B$27="Select Monitoring indicator &gt;&gt;","&gt;&gt;","")</f>
        <v>&gt;&gt;</v>
      </c>
      <c r="AA27" s="318"/>
      <c r="AB27" s="319"/>
      <c r="AC27" s="320"/>
      <c r="AD27" s="101" t="str">
        <f>IF($B$27="Select Monitoring indicator &gt;&gt;","&gt;&gt;","")</f>
        <v>&gt;&gt;</v>
      </c>
      <c r="AE27" s="318"/>
      <c r="AF27" s="319"/>
      <c r="AG27" s="320"/>
      <c r="AH27" s="101" t="str">
        <f>IF($B$27="Select Monitoring indicator &gt;&gt;","&gt;&gt;","")</f>
        <v>&gt;&gt;</v>
      </c>
      <c r="AI27" s="318"/>
      <c r="AJ27" s="319"/>
      <c r="AK27" s="320"/>
      <c r="AL27" s="101" t="str">
        <f>IF($B$27="Select Monitoring indicator &gt;&gt;","&gt;&gt;","")</f>
        <v>&gt;&gt;</v>
      </c>
      <c r="AM27" s="318"/>
      <c r="AN27" s="319"/>
      <c r="AO27" s="320"/>
    </row>
    <row r="28" spans="1:41 16384:16384" s="14" customFormat="1" ht="15" customHeight="1" thickBot="1">
      <c r="A28" s="93"/>
      <c r="C28" s="96" t="s">
        <v>74</v>
      </c>
      <c r="D28" s="97" t="s">
        <v>1403</v>
      </c>
      <c r="E28" s="98"/>
      <c r="F28" s="93"/>
      <c r="G28" s="96" t="s">
        <v>74</v>
      </c>
      <c r="H28" s="97" t="s">
        <v>76</v>
      </c>
      <c r="I28" s="99"/>
      <c r="J28" s="93"/>
      <c r="K28" s="96" t="s">
        <v>74</v>
      </c>
      <c r="L28" s="97" t="s">
        <v>76</v>
      </c>
      <c r="M28" s="99"/>
      <c r="N28" s="93"/>
      <c r="O28" s="96" t="s">
        <v>74</v>
      </c>
      <c r="P28" s="97" t="s">
        <v>76</v>
      </c>
      <c r="Q28" s="99"/>
      <c r="R28" s="93"/>
      <c r="S28" s="96" t="s">
        <v>74</v>
      </c>
      <c r="T28" s="97" t="s">
        <v>76</v>
      </c>
      <c r="U28" s="99"/>
      <c r="V28" s="93"/>
      <c r="W28" s="96" t="s">
        <v>74</v>
      </c>
      <c r="X28" s="97" t="s">
        <v>76</v>
      </c>
      <c r="Y28" s="99"/>
      <c r="Z28" s="93"/>
      <c r="AA28" s="96" t="s">
        <v>74</v>
      </c>
      <c r="AB28" s="97" t="s">
        <v>76</v>
      </c>
      <c r="AC28" s="99"/>
      <c r="AD28" s="93"/>
      <c r="AE28" s="96" t="s">
        <v>74</v>
      </c>
      <c r="AF28" s="97" t="s">
        <v>76</v>
      </c>
      <c r="AG28" s="99"/>
      <c r="AH28" s="93"/>
      <c r="AI28" s="96" t="s">
        <v>74</v>
      </c>
      <c r="AJ28" s="97" t="s">
        <v>76</v>
      </c>
      <c r="AK28" s="99"/>
      <c r="AL28" s="93"/>
      <c r="AM28" s="96" t="s">
        <v>74</v>
      </c>
      <c r="AN28" s="97" t="s">
        <v>76</v>
      </c>
      <c r="AO28" s="99"/>
    </row>
    <row r="29" spans="1:41 16384:16384" ht="13.5" thickTop="1">
      <c r="A29" s="18" t="s">
        <v>11</v>
      </c>
      <c r="B29" s="29" t="s">
        <v>77</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78</v>
      </c>
      <c r="C30" s="310" t="str" cm="1">
        <f t="array" ref="C30">IFERROR(_xlfn.IFS(C23&lt;&gt;"",IFERROR(INDEX(BA!$J$4:$J$952,MATCH(C26,BA!$P$4:$P$952,0)),""),C24&lt;&gt;"",IFERROR(INDEX(BA!$J$4:$J$952,MATCH(C27,BA!$P$4:$P$952,0)),"")),"")</f>
        <v>GSDM-I13.2.1</v>
      </c>
      <c r="D30" s="302"/>
      <c r="E30" s="311"/>
      <c r="G30" s="310" t="str" cm="1">
        <f t="array" ref="G30">IFERROR(_xlfn.IFS(G23&lt;&gt;"",IFERROR(INDEX(BA!$J$4:$J$952,MATCH(G26,BA!$P$4:$P$952,0)),""),G24&lt;&gt;"",IFERROR(INDEX(BA!$J$4:$J$952,MATCH(G27,BA!$P$4:$P$952,0)),"")),"")</f>
        <v>GSDG-I6.3.1</v>
      </c>
      <c r="H30" s="302"/>
      <c r="I30" s="311"/>
      <c r="K30" s="310" t="str" cm="1">
        <f t="array" ref="K30">IFERROR(_xlfn.IFS(K23&lt;&gt;"",IFERROR(INDEX(BA!$J$4:$J$952,MATCH(K26,BA!$P$4:$P$952,0)),""),K24&lt;&gt;"",IFERROR(INDEX(BA!$J$4:$J$952,MATCH(K27,BA!$P$4:$P$952,0)),"")),"")</f>
        <v>GSDM-I5.5.1</v>
      </c>
      <c r="L30" s="302"/>
      <c r="M30" s="311"/>
      <c r="O30" s="310" t="str" cm="1">
        <f t="array" ref="O30">IFERROR(_xlfn.IFS(O23&lt;&gt;"",IFERROR(INDEX(BA!$J$4:$J$952,MATCH(O26,BA!$P$4:$P$952,0)),""),O24&lt;&gt;"",IFERROR(INDEX(BA!$J$4:$J$952,MATCH(O27,BA!$P$4:$P$952,0)),"")),"")</f>
        <v>GSDM-I8.5.1</v>
      </c>
      <c r="P30" s="302"/>
      <c r="Q30" s="311"/>
      <c r="S30" s="310" t="str" cm="1">
        <f t="array" ref="S30">IFERROR(_xlfn.IFS(S23&lt;&gt;"",IFERROR(INDEX(BA!$J$4:$J$952,MATCH(S26,BA!$P$4:$P$952,0)),""),S24&lt;&gt;"",IFERROR(INDEX(BA!$J$4:$J$952,MATCH(S27,BA!$P$4:$P$952,0)),"")),"")</f>
        <v/>
      </c>
      <c r="T30" s="302"/>
      <c r="U30" s="311"/>
      <c r="W30" s="310" t="str" cm="1">
        <f t="array" ref="W30">IFERROR(_xlfn.IFS(W23&lt;&gt;"",IFERROR(INDEX(BA!$J$4:$J$952,MATCH(W26,BA!$P$4:$P$952,0)),""),W24&lt;&gt;"",IFERROR(INDEX(BA!$J$4:$J$952,MATCH(W27,BA!$P$4:$P$952,0)),"")),"")</f>
        <v/>
      </c>
      <c r="X30" s="302"/>
      <c r="Y30" s="311"/>
      <c r="AA30" s="310" t="str" cm="1">
        <f t="array" ref="AA30">IFERROR(_xlfn.IFS(AA23&lt;&gt;"",IFERROR(INDEX(BA!$J$4:$J$952,MATCH(AA26,BA!$P$4:$P$952,0)),""),AA24&lt;&gt;"",IFERROR(INDEX(BA!$J$4:$J$952,MATCH(AA27,BA!$P$4:$P$952,0)),"")),"")</f>
        <v/>
      </c>
      <c r="AB30" s="302"/>
      <c r="AC30" s="311"/>
      <c r="AE30" s="310" t="str" cm="1">
        <f t="array" ref="AE30">IFERROR(_xlfn.IFS(AE23&lt;&gt;"",IFERROR(INDEX(BA!$J$4:$J$952,MATCH(AE26,BA!$P$4:$P$952,0)),""),AE24&lt;&gt;"",IFERROR(INDEX(BA!$J$4:$J$952,MATCH(AE27,BA!$P$4:$P$952,0)),"")),"")</f>
        <v/>
      </c>
      <c r="AF30" s="302"/>
      <c r="AG30" s="311"/>
      <c r="AI30" s="310" t="str" cm="1">
        <f t="array" ref="AI30">IFERROR(_xlfn.IFS(AI23&lt;&gt;"",IFERROR(INDEX(BA!$J$4:$J$952,MATCH(AI26,BA!$P$4:$P$952,0)),""),AI24&lt;&gt;"",IFERROR(INDEX(BA!$J$4:$J$952,MATCH(AI27,BA!$P$4:$P$952,0)),"")),"")</f>
        <v/>
      </c>
      <c r="AJ30" s="302"/>
      <c r="AK30" s="311"/>
      <c r="AM30" s="310" t="str" cm="1">
        <f t="array" ref="AM30">IFERROR(_xlfn.IFS(AM23&lt;&gt;"",IFERROR(INDEX(BA!$J$4:$J$952,MATCH(AM26,BA!$P$4:$P$952,0)),""),AM24&lt;&gt;"",IFERROR(INDEX(BA!$J$4:$J$952,MATCH(AM27,BA!$P$4:$P$952,0)),"")),"")</f>
        <v/>
      </c>
      <c r="AN30" s="302"/>
      <c r="AO30" s="311"/>
    </row>
    <row r="31" spans="1:41 16384:16384">
      <c r="A31" s="14"/>
      <c r="B31" s="90" t="s">
        <v>79</v>
      </c>
      <c r="C31" s="310" t="str">
        <f>IFERROR(INDEX(BA!$O$4:$O$952,MATCH(C30,BA!$J$4:$J$952,0)),"")</f>
        <v xml:space="preserve">Reduction in GHGs emissions </v>
      </c>
      <c r="D31" s="302"/>
      <c r="E31" s="311"/>
      <c r="G31" s="310" t="str">
        <f>IFERROR(INDEX(BA!$O$4:$O$952,MATCH(G30,BA!$J$4:$J$952,0)),"")</f>
        <v>Discharging wastewater safely</v>
      </c>
      <c r="H31" s="302"/>
      <c r="I31" s="311"/>
      <c r="K31" s="310" t="str">
        <f>IFERROR(INDEX(BA!$O$4:$O$952,MATCH(K30,BA!$J$4:$J$952,0)),"")</f>
        <v xml:space="preserve">Women empowerment and gender equality </v>
      </c>
      <c r="L31" s="302"/>
      <c r="M31" s="311"/>
      <c r="O31" s="310" t="str">
        <f>IFERROR(INDEX(BA!$O$4:$O$952,MATCH(O30,BA!$J$4:$J$952,0)),"")</f>
        <v>Increased employment opportunities</v>
      </c>
      <c r="P31" s="302"/>
      <c r="Q31" s="311"/>
      <c r="S31" s="310" t="str">
        <f>IFERROR(INDEX(BA!$O$4:$O$952,MATCH(S30,BA!$J$4:$J$952,0)),"")</f>
        <v/>
      </c>
      <c r="T31" s="302"/>
      <c r="U31" s="311"/>
      <c r="W31" s="310" t="str">
        <f>IFERROR(INDEX(BA!$O$4:$O$952,MATCH(W30,BA!$J$4:$J$952,0)),"")</f>
        <v/>
      </c>
      <c r="X31" s="302"/>
      <c r="Y31" s="311"/>
      <c r="AA31" s="310" t="str">
        <f>IFERROR(INDEX(BA!$O$4:$O$952,MATCH(AA30,BA!$J$4:$J$952,0)),"")</f>
        <v/>
      </c>
      <c r="AB31" s="302"/>
      <c r="AC31" s="311"/>
      <c r="AE31" s="310" t="str">
        <f>IFERROR(INDEX(BA!$O$4:$O$952,MATCH(AE30,BA!$J$4:$J$952,0)),"")</f>
        <v/>
      </c>
      <c r="AF31" s="302"/>
      <c r="AG31" s="311"/>
      <c r="AI31" s="310" t="str">
        <f>IFERROR(INDEX(BA!$O$4:$O$952,MATCH(AI30,BA!$J$4:$J$952,0)),"")</f>
        <v/>
      </c>
      <c r="AJ31" s="302"/>
      <c r="AK31" s="311"/>
      <c r="AM31" s="310" t="str">
        <f>IFERROR(INDEX(BA!$O$4:$O$952,MATCH(AM30,BA!$J$4:$J$952,0)),"")</f>
        <v/>
      </c>
      <c r="AN31" s="302"/>
      <c r="AO31" s="311"/>
    </row>
    <row r="32" spans="1:41 16384:16384" ht="15" customHeight="1">
      <c r="A32" s="14"/>
      <c r="B32" s="90" t="s">
        <v>80</v>
      </c>
      <c r="C32" s="310" t="str">
        <f>IFERROR(INDEX(BA!$L$4:$L$952,MATCH(C30,BA!$J$4:$J$952,0)),"")</f>
        <v>Climate change mitigation</v>
      </c>
      <c r="D32" s="302"/>
      <c r="E32" s="311"/>
      <c r="G32" s="310" t="str">
        <f>IFERROR(INDEX(BA!$L$4:$L$952,MATCH(G30,BA!$J$4:$J$952,0)),"")</f>
        <v>Water quality, quantity and service</v>
      </c>
      <c r="H32" s="302"/>
      <c r="I32" s="311"/>
      <c r="K32" s="310" t="str">
        <f>IFERROR(INDEX(BA!$L$4:$L$952,MATCH(K30,BA!$J$4:$J$952,0)),"")</f>
        <v>Gender</v>
      </c>
      <c r="L32" s="302"/>
      <c r="M32" s="311"/>
      <c r="O32" s="310" t="str">
        <f>IFERROR(INDEX(BA!$L$4:$L$952,MATCH(O30,BA!$J$4:$J$952,0)),"")</f>
        <v>Employment</v>
      </c>
      <c r="P32" s="302"/>
      <c r="Q32" s="311"/>
      <c r="S32" s="310" t="str">
        <f>IFERROR(INDEX(BA!$L$4:$L$952,MATCH(S30,BA!$J$4:$J$952,0)),"")</f>
        <v/>
      </c>
      <c r="T32" s="302"/>
      <c r="U32" s="311"/>
      <c r="W32" s="310" t="str">
        <f>IFERROR(INDEX(BA!$L$4:$L$952,MATCH(W30,BA!$J$4:$J$952,0)),"")</f>
        <v/>
      </c>
      <c r="X32" s="302"/>
      <c r="Y32" s="311"/>
      <c r="AA32" s="310" t="str">
        <f>IFERROR(INDEX(BA!$L$4:$L$952,MATCH(AA30,BA!$J$4:$J$952,0)),"")</f>
        <v/>
      </c>
      <c r="AB32" s="302"/>
      <c r="AC32" s="311"/>
      <c r="AE32" s="310" t="str">
        <f>IFERROR(INDEX(BA!$L$4:$L$952,MATCH(AE30,BA!$J$4:$J$952,0)),"")</f>
        <v/>
      </c>
      <c r="AF32" s="302"/>
      <c r="AG32" s="311"/>
      <c r="AI32" s="310" t="str">
        <f>IFERROR(INDEX(BA!$L$4:$L$952,MATCH(AI30,BA!$J$4:$J$952,0)),"")</f>
        <v/>
      </c>
      <c r="AJ32" s="302"/>
      <c r="AK32" s="311"/>
      <c r="AM32" s="310" t="str">
        <f>IFERROR(INDEX(BA!$L$4:$L$952,MATCH(AM30,BA!$J$4:$J$952,0)),"")</f>
        <v/>
      </c>
      <c r="AN32" s="302"/>
      <c r="AO32" s="311"/>
    </row>
    <row r="33" spans="1:41" ht="15" customHeight="1">
      <c r="A33" s="14"/>
      <c r="B33" s="90" t="s">
        <v>81</v>
      </c>
      <c r="C33" s="310" t="str">
        <f>IFERROR(INDEX(BA!$M$4:$M$952,MATCH(C30,BA!$J$4:$J$952,0)),"")</f>
        <v>13. Climate action</v>
      </c>
      <c r="D33" s="302"/>
      <c r="E33" s="311"/>
      <c r="G33" s="310" t="str">
        <f>IFERROR(INDEX(BA!$M$4:$M$952,MATCH(G30,BA!$J$4:$J$952,0)),"")</f>
        <v xml:space="preserve">6. Clean water and sanitation </v>
      </c>
      <c r="H33" s="302"/>
      <c r="I33" s="311"/>
      <c r="K33" s="310" t="str">
        <f>IFERROR(INDEX(BA!$M$4:$M$952,MATCH(K30,BA!$J$4:$J$952,0)),"")</f>
        <v xml:space="preserve">5. Gender equality </v>
      </c>
      <c r="L33" s="302"/>
      <c r="M33" s="311"/>
      <c r="O33" s="310" t="str">
        <f>IFERROR(INDEX(BA!$M$4:$M$952,MATCH(O30,BA!$J$4:$J$952,0)),"")</f>
        <v>8. Decent work and economic growth</v>
      </c>
      <c r="P33" s="302"/>
      <c r="Q33" s="311"/>
      <c r="S33" s="310" t="str">
        <f>IFERROR(INDEX(BA!$M$4:$M$952,MATCH(S30,BA!$J$4:$J$952,0)),"")</f>
        <v/>
      </c>
      <c r="T33" s="302"/>
      <c r="U33" s="311"/>
      <c r="W33" s="310" t="str">
        <f>IFERROR(INDEX(BA!$M$4:$M$952,MATCH(W30,BA!$J$4:$J$952,0)),"")</f>
        <v/>
      </c>
      <c r="X33" s="302"/>
      <c r="Y33" s="311"/>
      <c r="AA33" s="310" t="str">
        <f>IFERROR(INDEX(BA!$M$4:$M$952,MATCH(AA30,BA!$J$4:$J$952,0)),"")</f>
        <v/>
      </c>
      <c r="AB33" s="302"/>
      <c r="AC33" s="311"/>
      <c r="AE33" s="310" t="str">
        <f>IFERROR(INDEX(BA!$M$4:$M$952,MATCH(AE30,BA!$J$4:$J$952,0)),"")</f>
        <v/>
      </c>
      <c r="AF33" s="302"/>
      <c r="AG33" s="311"/>
      <c r="AI33" s="310" t="str">
        <f>IFERROR(INDEX(BA!$M$4:$M$952,MATCH(AI30,BA!$J$4:$J$952,0)),"")</f>
        <v/>
      </c>
      <c r="AJ33" s="302"/>
      <c r="AK33" s="311"/>
      <c r="AM33" s="310" t="str">
        <f>IFERROR(INDEX(BA!$M$4:$M$952,MATCH(AM30,BA!$J$4:$J$952,0)),"")</f>
        <v/>
      </c>
      <c r="AN33" s="302"/>
      <c r="AO33" s="311"/>
    </row>
    <row r="34" spans="1:41" ht="15" customHeight="1">
      <c r="A34" s="14"/>
      <c r="B34" s="90" t="s">
        <v>82</v>
      </c>
      <c r="C34" s="310" t="str">
        <f>IFERROR(INDEX(BA!$N$4:$N$952,MATCH(C30,BA!$J$4:$J$952,0)),"")</f>
        <v>13.2 Integrate climate change measures into national policies, strategies and planning</v>
      </c>
      <c r="D34" s="302"/>
      <c r="E34" s="311"/>
      <c r="G34" s="310"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302"/>
      <c r="I34" s="311"/>
      <c r="K34" s="310" t="str">
        <f>IFERROR(INDEX(BA!$N$4:$N$952,MATCH(K30,BA!$J$4:$J$952,0)),"")</f>
        <v>5.5 Ensure women’s full and effective participation and equal opportunities for leadership at all levels of decision-making in political, economic and public life</v>
      </c>
      <c r="L34" s="302"/>
      <c r="M34" s="311"/>
      <c r="O34" s="310" t="str">
        <f>IFERROR(INDEX(BA!$N$4:$N$952,MATCH(O30,BA!$J$4:$J$952,0)),"")</f>
        <v>8.5 By 2030, achieve full and productive employment and decent work for all women and men, including for young people and persons with disabilities, and equal pay for work of equal value</v>
      </c>
      <c r="P34" s="302"/>
      <c r="Q34" s="311"/>
      <c r="S34" s="310" t="str">
        <f>IFERROR(INDEX(BA!$N$4:$N$952,MATCH(S30,BA!$J$4:$J$952,0)),"")</f>
        <v/>
      </c>
      <c r="T34" s="302"/>
      <c r="U34" s="311"/>
      <c r="W34" s="310" t="str">
        <f>IFERROR(INDEX(BA!$N$4:$N$952,MATCH(W30,BA!$J$4:$J$952,0)),"")</f>
        <v/>
      </c>
      <c r="X34" s="302"/>
      <c r="Y34" s="311"/>
      <c r="AA34" s="310" t="str">
        <f>IFERROR(INDEX(BA!$N$4:$N$952,MATCH(AA30,BA!$J$4:$J$952,0)),"")</f>
        <v/>
      </c>
      <c r="AB34" s="302"/>
      <c r="AC34" s="311"/>
      <c r="AE34" s="310" t="str">
        <f>IFERROR(INDEX(BA!$N$4:$N$952,MATCH(AE30,BA!$J$4:$J$952,0)),"")</f>
        <v/>
      </c>
      <c r="AF34" s="302"/>
      <c r="AG34" s="311"/>
      <c r="AI34" s="310" t="str">
        <f>IFERROR(INDEX(BA!$N$4:$N$952,MATCH(AI30,BA!$J$4:$J$952,0)),"")</f>
        <v/>
      </c>
      <c r="AJ34" s="302"/>
      <c r="AK34" s="311"/>
      <c r="AM34" s="310" t="str">
        <f>IFERROR(INDEX(BA!$N$4:$N$952,MATCH(AM30,BA!$J$4:$J$952,0)),"")</f>
        <v/>
      </c>
      <c r="AN34" s="302"/>
      <c r="AO34" s="311"/>
    </row>
    <row r="35" spans="1:41" ht="140.25" customHeight="1">
      <c r="A35" s="14"/>
      <c r="B35" s="90" t="s">
        <v>83</v>
      </c>
      <c r="C35" s="310" t="str">
        <f>IFERROR(INDEX(BA!$Q$4:$Q$952,MATCH($C$30,BA!$J$4:$J$952,0)),"")</f>
        <v>Refers to total amount of greenhouse gases avoided or sequestered during the reporting period.</v>
      </c>
      <c r="D35" s="302"/>
      <c r="E35" s="311"/>
      <c r="G35" s="310" t="str">
        <f>IFERROR(INDEX(BA!$Q$4:$Q$952,MATCH($G$30,BA!$J$4:$J$952,0)),"")</f>
        <v xml:space="preserve">Percentage and total volume of water recycled and reused </v>
      </c>
      <c r="H35" s="302"/>
      <c r="I35" s="311"/>
      <c r="K35" s="310" t="str">
        <f>IFERROR(INDEX(BA!$Q$4:$Q$952,MATCH($K$30,BA!$J$4:$J$952,0)),"")</f>
        <v>Refers to number of female management employees (managers) (full - time) at the organization as of the end of the reporting period</v>
      </c>
      <c r="L35" s="302"/>
      <c r="M35" s="311"/>
      <c r="O35" s="310" t="str">
        <f>IFERROR(INDEX(BA!$Q$4:$Q$952,MATCH($O$30,BA!$J$4:$J$952,0)),"")</f>
        <v>Refers to total jobs generated as a result of the project.</v>
      </c>
      <c r="P35" s="302"/>
      <c r="Q35" s="311"/>
      <c r="S35" s="310" t="str">
        <f>IFERROR(INDEX(BA!$Q$4:$Q$952,MATCH($S$30,BA!$J$4:$J$952,0)),"")</f>
        <v/>
      </c>
      <c r="T35" s="302"/>
      <c r="U35" s="311"/>
      <c r="W35" s="310" t="str">
        <f>IFERROR(INDEX(BA!$Q$4:$Q$952,MATCH($W$30,BA!$J$4:$J$952,0)),"")</f>
        <v/>
      </c>
      <c r="X35" s="302"/>
      <c r="Y35" s="311"/>
      <c r="AA35" s="310" t="str">
        <f>IFERROR(INDEX(BA!$Q$4:$Q$952,MATCH($AA$30,BA!$J$4:$J$952,0)),"")</f>
        <v/>
      </c>
      <c r="AB35" s="302"/>
      <c r="AC35" s="311"/>
      <c r="AE35" s="310" t="str">
        <f>IFERROR(INDEX(BA!$Q$4:$Q$952,MATCH($AE$30,BA!$J$4:$J$952,0)),"")</f>
        <v/>
      </c>
      <c r="AF35" s="302"/>
      <c r="AG35" s="311"/>
      <c r="AI35" s="310" t="str">
        <f>IFERROR(INDEX(BA!$Q$4:$Q$952,MATCH($AI$30,BA!$J$4:$J$952,0)),"")</f>
        <v/>
      </c>
      <c r="AJ35" s="302"/>
      <c r="AK35" s="311"/>
      <c r="AM35" s="310" t="str">
        <f>IFERROR(INDEX(BA!$Q$4:$Q$952,MATCH($AM$30,BA!$J$4:$J$952,0)),"")</f>
        <v/>
      </c>
      <c r="AN35" s="302"/>
      <c r="AO35" s="311"/>
    </row>
    <row r="36" spans="1:41" ht="187.5" customHeight="1">
      <c r="A36" s="100" t="s">
        <v>84</v>
      </c>
      <c r="B36" s="91" t="str">
        <f>BA!R3</f>
        <v>Guidance, calculation method and other considerations</v>
      </c>
      <c r="C36" s="31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302"/>
      <c r="E36" s="311"/>
      <c r="G36" s="310" t="str">
        <f>IFERROR(INDEX(BA!$R$4:$R$952,MATCH($G$30,BA!$J$4:$J$952,0)),"")</f>
        <v xml:space="preserve">Measurement method – Measuring the - 
volume of water entering the treatment facility and  
volume of treated water supplied by the facility </v>
      </c>
      <c r="H36" s="302"/>
      <c r="I36" s="311"/>
      <c r="K36" s="310"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302"/>
      <c r="M36" s="311"/>
      <c r="O36" s="310"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302"/>
      <c r="Q36" s="311"/>
      <c r="S36" s="310" t="str">
        <f>IFERROR(INDEX(BA!$R$4:$R$952,MATCH($S$30,BA!$J$4:$J$952,0)),"")</f>
        <v/>
      </c>
      <c r="T36" s="302"/>
      <c r="U36" s="311"/>
      <c r="W36" s="310" t="str">
        <f>IFERROR(INDEX(BA!$R$4:$R$952,MATCH($W$30,BA!$J$4:$J$952,0)),"")</f>
        <v/>
      </c>
      <c r="X36" s="302"/>
      <c r="Y36" s="311"/>
      <c r="AA36" s="310" t="str">
        <f>IFERROR(INDEX(BA!$R$4:$R$952,MATCH($AA$30,BA!$J$4:$J$952,0)),"")</f>
        <v/>
      </c>
      <c r="AB36" s="302"/>
      <c r="AC36" s="311"/>
      <c r="AE36" s="310" t="str">
        <f>IFERROR(INDEX(BA!$R$4:$R$952,MATCH($AE$30,BA!$J$4:$J$952,0)),"")</f>
        <v/>
      </c>
      <c r="AF36" s="302"/>
      <c r="AG36" s="311"/>
      <c r="AI36" s="310" t="str">
        <f>IFERROR(INDEX(BA!$R$4:$R$952,MATCH($AI$30,BA!$J$4:$J$952,0)),"")</f>
        <v/>
      </c>
      <c r="AJ36" s="302"/>
      <c r="AK36" s="311"/>
      <c r="AM36" s="310" t="str">
        <f>IFERROR(INDEX(BA!$R$4:$R$952,MATCH($AM$30,BA!$J$4:$J$952,0)),"")</f>
        <v/>
      </c>
      <c r="AN36" s="302"/>
      <c r="AO36" s="311"/>
    </row>
    <row r="37" spans="1:41" ht="15" customHeight="1">
      <c r="A37" s="14"/>
      <c r="B37" s="92" t="s">
        <v>85</v>
      </c>
      <c r="C37" s="324" t="str">
        <f>IFERROR(INDEX(BA!$S$4:$S$952,MATCH(C30,BA!$J$4:$J$952,0)),"")</f>
        <v>tCO2eq</v>
      </c>
      <c r="D37" s="325"/>
      <c r="E37" s="326"/>
      <c r="G37" s="324" t="str">
        <f>IFERROR(INDEX(BA!$S$4:$S$952,MATCH(G30,BA!$J$4:$J$952,0)),"")</f>
        <v>m3</v>
      </c>
      <c r="H37" s="325"/>
      <c r="I37" s="326"/>
      <c r="K37" s="324" t="str">
        <f>IFERROR(INDEX(BA!$S$4:$S$952,MATCH(K30,BA!$J$4:$J$952,0)),"")</f>
        <v>Number</v>
      </c>
      <c r="L37" s="325"/>
      <c r="M37" s="326"/>
      <c r="O37" s="324" t="str">
        <f>IFERROR(INDEX(BA!$S$4:$S$952,MATCH(O30,BA!$J$4:$J$952,0)),"")</f>
        <v>Number</v>
      </c>
      <c r="P37" s="325"/>
      <c r="Q37" s="326"/>
      <c r="S37" s="324" t="str">
        <f>IFERROR(INDEX(BA!$S$4:$S$952,MATCH(S30,BA!$J$4:$J$952,0)),"")</f>
        <v/>
      </c>
      <c r="T37" s="325"/>
      <c r="U37" s="326"/>
      <c r="W37" s="324" t="str">
        <f>IFERROR(INDEX(BA!$S$4:$S$952,MATCH(W30,BA!$J$4:$J$952,0)),"")</f>
        <v/>
      </c>
      <c r="X37" s="325"/>
      <c r="Y37" s="326"/>
      <c r="AA37" s="324" t="str">
        <f>IFERROR(INDEX(BA!$S$4:$S$952,MATCH(AA30,BA!$J$4:$J$952,0)),"")</f>
        <v/>
      </c>
      <c r="AB37" s="325"/>
      <c r="AC37" s="326"/>
      <c r="AE37" s="324" t="str">
        <f>IFERROR(INDEX(BA!$S$4:$S$952,MATCH(AE30,BA!$J$4:$J$952,0)),"")</f>
        <v/>
      </c>
      <c r="AF37" s="325"/>
      <c r="AG37" s="326"/>
      <c r="AI37" s="324" t="str">
        <f>IFERROR(INDEX(BA!$S$4:$S$952,MATCH(AI30,BA!$J$4:$J$952,0)),"")</f>
        <v/>
      </c>
      <c r="AJ37" s="325"/>
      <c r="AK37" s="326"/>
      <c r="AM37" s="324" t="str">
        <f>IFERROR(INDEX(BA!$S$4:$S$952,MATCH(AM30,BA!$J$4:$J$952,0)),"")</f>
        <v/>
      </c>
      <c r="AN37" s="325"/>
      <c r="AO37" s="326"/>
    </row>
    <row r="38" spans="1:41" ht="15" customHeight="1">
      <c r="A38" s="14"/>
      <c r="B38" s="92" t="s">
        <v>86</v>
      </c>
      <c r="C38" s="324" t="str">
        <f>IFERROR(INDEX(BA!$T$4:$T$952,MATCH(C30,BA!$J$4:$J$952,0)),"")</f>
        <v>Project activity</v>
      </c>
      <c r="D38" s="325"/>
      <c r="E38" s="326"/>
      <c r="G38" s="324" t="str">
        <f>IFERROR(INDEX(BA!$T$4:$T$952,MATCH(G30,BA!$J$4:$J$952,0)),"")</f>
        <v>Project activity</v>
      </c>
      <c r="H38" s="325"/>
      <c r="I38" s="326"/>
      <c r="K38" s="324" t="str">
        <f>IFERROR(INDEX(BA!$T$4:$T$952,MATCH(K30,BA!$J$4:$J$952,0)),"")</f>
        <v>Project activity</v>
      </c>
      <c r="L38" s="325"/>
      <c r="M38" s="326"/>
      <c r="O38" s="324" t="str">
        <f>IFERROR(INDEX(BA!$T$4:$T$952,MATCH(O30,BA!$J$4:$J$952,0)),"")</f>
        <v>Project activity</v>
      </c>
      <c r="P38" s="325"/>
      <c r="Q38" s="326"/>
      <c r="S38" s="324" t="str">
        <f>IFERROR(INDEX(BA!$T$4:$T$952,MATCH(S30,BA!$J$4:$J$952,0)),"")</f>
        <v/>
      </c>
      <c r="T38" s="325"/>
      <c r="U38" s="326"/>
      <c r="W38" s="324" t="str">
        <f>IFERROR(INDEX(BA!$T$4:$T$952,MATCH(W30,BA!$J$4:$J$952,0)),"")</f>
        <v/>
      </c>
      <c r="X38" s="325"/>
      <c r="Y38" s="326"/>
      <c r="AA38" s="324" t="str">
        <f>IFERROR(INDEX(BA!$T$4:$T$952,MATCH(AA30,BA!$J$4:$J$952,0)),"")</f>
        <v/>
      </c>
      <c r="AB38" s="325"/>
      <c r="AC38" s="326"/>
      <c r="AE38" s="324" t="str">
        <f>IFERROR(INDEX(BA!$T$4:$T$952,MATCH(AE30,BA!$J$4:$J$952,0)),"")</f>
        <v/>
      </c>
      <c r="AF38" s="325"/>
      <c r="AG38" s="326"/>
      <c r="AI38" s="324" t="str">
        <f>IFERROR(INDEX(BA!$T$4:$T$952,MATCH(AI30,BA!$J$4:$J$952,0)),"")</f>
        <v/>
      </c>
      <c r="AJ38" s="325"/>
      <c r="AK38" s="326"/>
      <c r="AM38" s="324" t="str">
        <f>IFERROR(INDEX(BA!$T$4:$T$952,MATCH(AM30,BA!$J$4:$J$952,0)),"")</f>
        <v/>
      </c>
      <c r="AN38" s="325"/>
      <c r="AO38" s="326"/>
    </row>
    <row r="39" spans="1:41" ht="15" customHeight="1">
      <c r="A39" s="14"/>
      <c r="B39" s="92" t="s">
        <v>87</v>
      </c>
      <c r="C39" s="324" t="str">
        <f>IFERROR(INDEX(BA!$U$4:$U$952,MATCH(C30,BA!$J$4:$J$952,0)),"")</f>
        <v>Calculation</v>
      </c>
      <c r="D39" s="325"/>
      <c r="E39" s="326"/>
      <c r="G39" s="324" t="str">
        <f>IFERROR(INDEX(BA!$U$4:$U$952,MATCH(G30,BA!$J$4:$J$952,0)),"")</f>
        <v>Treatment log</v>
      </c>
      <c r="H39" s="325"/>
      <c r="I39" s="326"/>
      <c r="K39" s="324" t="str">
        <f>IFERROR(INDEX(BA!$U$4:$U$952,MATCH(K30,BA!$J$4:$J$952,0)),"")</f>
        <v>Head count of female employee
Use the number as at the reporting period.</v>
      </c>
      <c r="L39" s="325"/>
      <c r="M39" s="326"/>
      <c r="O39" s="324"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25"/>
      <c r="Q39" s="326"/>
      <c r="S39" s="324" t="str">
        <f>IFERROR(INDEX(BA!$U$4:$U$952,MATCH(S30,BA!$J$4:$J$952,0)),"")</f>
        <v/>
      </c>
      <c r="T39" s="325"/>
      <c r="U39" s="326"/>
      <c r="W39" s="324" t="str">
        <f>IFERROR(INDEX(BA!$U$4:$U$952,MATCH(W30,BA!$J$4:$J$952,0)),"")</f>
        <v/>
      </c>
      <c r="X39" s="325"/>
      <c r="Y39" s="326"/>
      <c r="AA39" s="324" t="str">
        <f>IFERROR(INDEX(BA!$U$4:$U$952,MATCH(AA30,BA!$J$4:$J$952,0)),"")</f>
        <v/>
      </c>
      <c r="AB39" s="325"/>
      <c r="AC39" s="326"/>
      <c r="AE39" s="324" t="str">
        <f>IFERROR(INDEX(BA!$U$4:$U$952,MATCH(AE30,BA!$J$4:$J$952,0)),"")</f>
        <v/>
      </c>
      <c r="AF39" s="325"/>
      <c r="AG39" s="326"/>
      <c r="AI39" s="324" t="str">
        <f>IFERROR(INDEX(BA!$U$4:$U$952,MATCH(AI30,BA!$J$4:$J$952,0)),"")</f>
        <v/>
      </c>
      <c r="AJ39" s="325"/>
      <c r="AK39" s="326"/>
      <c r="AM39" s="324" t="str">
        <f>IFERROR(INDEX(BA!$U$4:$U$952,MATCH(AM30,BA!$J$4:$J$952,0)),"")</f>
        <v/>
      </c>
      <c r="AN39" s="325"/>
      <c r="AO39" s="326"/>
    </row>
    <row r="40" spans="1:41" ht="15" customHeight="1">
      <c r="A40" s="14"/>
      <c r="B40" s="92" t="s">
        <v>88</v>
      </c>
      <c r="C40" s="324" t="str">
        <f>IFERROR(INDEX(BA!$V$4:$V$952,MATCH(C30,BA!$J$4:$J$952,0)),"")</f>
        <v>Annual</v>
      </c>
      <c r="D40" s="325"/>
      <c r="E40" s="326"/>
      <c r="G40" s="324" t="str">
        <f>IFERROR(INDEX(BA!$V$4:$V$952,MATCH(G30,BA!$J$4:$J$952,0)),"")</f>
        <v>Annual</v>
      </c>
      <c r="H40" s="325"/>
      <c r="I40" s="326"/>
      <c r="K40" s="324" t="str">
        <f>IFERROR(INDEX(BA!$V$4:$V$952,MATCH(K30,BA!$J$4:$J$952,0)),"")</f>
        <v>Annual</v>
      </c>
      <c r="L40" s="325"/>
      <c r="M40" s="326"/>
      <c r="O40" s="324" t="str">
        <f>IFERROR(INDEX(BA!$V$4:$V$952,MATCH(O30,BA!$J$4:$J$952,0)),"")</f>
        <v>Annual</v>
      </c>
      <c r="P40" s="325"/>
      <c r="Q40" s="326"/>
      <c r="S40" s="324" t="str">
        <f>IFERROR(INDEX(BA!$V$4:$V$952,MATCH(S30,BA!$J$4:$J$952,0)),"")</f>
        <v/>
      </c>
      <c r="T40" s="325"/>
      <c r="U40" s="326"/>
      <c r="W40" s="324" t="str">
        <f>IFERROR(INDEX(BA!$V$4:$V$952,MATCH(W30,BA!$J$4:$J$952,0)),"")</f>
        <v/>
      </c>
      <c r="X40" s="325"/>
      <c r="Y40" s="326"/>
      <c r="AA40" s="324" t="str">
        <f>IFERROR(INDEX(BA!$V$4:$V$952,MATCH(AA30,BA!$J$4:$J$952,0)),"")</f>
        <v/>
      </c>
      <c r="AB40" s="325"/>
      <c r="AC40" s="326"/>
      <c r="AE40" s="324" t="str">
        <f>IFERROR(INDEX(BA!$V$4:$V$952,MATCH(AE30,BA!$J$4:$J$952,0)),"")</f>
        <v/>
      </c>
      <c r="AF40" s="325"/>
      <c r="AG40" s="326"/>
      <c r="AI40" s="324" t="str">
        <f>IFERROR(INDEX(BA!$V$4:$V$952,MATCH(AI30,BA!$J$4:$J$952,0)),"")</f>
        <v/>
      </c>
      <c r="AJ40" s="325"/>
      <c r="AK40" s="326"/>
      <c r="AM40" s="324" t="str">
        <f>IFERROR(INDEX(BA!$V$4:$V$952,MATCH(AM30,BA!$J$4:$J$952,0)),"")</f>
        <v/>
      </c>
      <c r="AN40" s="325"/>
      <c r="AO40" s="326"/>
    </row>
    <row r="41" spans="1:41" ht="15" customHeight="1">
      <c r="A41" s="14"/>
      <c r="B41" s="92" t="s">
        <v>89</v>
      </c>
      <c r="C41" s="324" t="str">
        <f>IFERROR(INDEX(BA!$X$4:$X$952,MATCH(C30,BA!$J$4:$J$952,0 )),"")</f>
        <v>NA</v>
      </c>
      <c r="D41" s="325"/>
      <c r="E41" s="326"/>
      <c r="G41" s="324">
        <f>IFERROR(INDEX(BA!$X$4:$X$952,MATCH(G30,BA!$J$4:$J$952,0 )),"")</f>
        <v>0</v>
      </c>
      <c r="H41" s="325"/>
      <c r="I41" s="326"/>
      <c r="K41" s="324" t="str">
        <f>IFERROR(INDEX(BA!$X$4:$X$952,MATCH(K30,BA!$J$4:$J$952,0 )),"")</f>
        <v>NA</v>
      </c>
      <c r="L41" s="325"/>
      <c r="M41" s="326"/>
      <c r="O41" s="324" t="str">
        <f>IFERROR(INDEX(BA!$X$4:$X$952,MATCH(O30,BA!$J$4:$J$952,0 )),"")</f>
        <v>NA</v>
      </c>
      <c r="P41" s="325"/>
      <c r="Q41" s="326"/>
      <c r="S41" s="324" t="str">
        <f>IFERROR(INDEX(BA!$X$4:$X$952,MATCH(S30,BA!$J$4:$J$952,0 )),"")</f>
        <v/>
      </c>
      <c r="T41" s="325"/>
      <c r="U41" s="326"/>
      <c r="W41" s="324" t="str">
        <f>IFERROR(INDEX(BA!$X$4:$X$952,MATCH(W30,BA!$J$4:$J$952,0 )),"")</f>
        <v/>
      </c>
      <c r="X41" s="325"/>
      <c r="Y41" s="326"/>
      <c r="AA41" s="324" t="str">
        <f>IFERROR(INDEX(BA!$X$4:$X$952,MATCH(AA30,BA!$J$4:$J$952,0 )),"")</f>
        <v/>
      </c>
      <c r="AB41" s="325"/>
      <c r="AC41" s="326"/>
      <c r="AE41" s="324" t="str">
        <f>IFERROR(INDEX(BA!$X$4:$X$952,MATCH(AE30,BA!$J$4:$J$952,0 )),"")</f>
        <v/>
      </c>
      <c r="AF41" s="325"/>
      <c r="AG41" s="326"/>
      <c r="AI41" s="324" t="str">
        <f>IFERROR(INDEX(BA!$X$4:$X$952,MATCH(AI30,BA!$J$4:$J$952,0 )),"")</f>
        <v/>
      </c>
      <c r="AJ41" s="325"/>
      <c r="AK41" s="326"/>
      <c r="AM41" s="324" t="str">
        <f>IFERROR(INDEX(BA!$X$4:$X$952,MATCH(AM30,BA!$J$4:$J$952,0 )),"")</f>
        <v/>
      </c>
      <c r="AN41" s="325"/>
      <c r="AO41" s="326"/>
    </row>
    <row r="42" spans="1:41" ht="28.5" customHeight="1">
      <c r="A42" s="14"/>
      <c r="B42" s="92" t="s">
        <v>90</v>
      </c>
      <c r="C42" s="324" t="str">
        <f>IFERROR(INDEX(BA!$Y$4:$Y$952,MATCH(C30,BA!$J$4:$J$952,0 )),"NA")</f>
        <v>Gold Standard approved SDG Impact Quantification methodologies are available at https://globalgoals.goldstandard.org/</v>
      </c>
      <c r="D42" s="325"/>
      <c r="E42" s="326"/>
      <c r="G42" s="324">
        <f>IFERROR(INDEX(BA!$Y$4:$Y$952,MATCH(G30,BA!$J$4:$J$952,0)),"")</f>
        <v>0</v>
      </c>
      <c r="H42" s="325"/>
      <c r="I42" s="326"/>
      <c r="K42" s="324" t="str">
        <f>IFERROR(INDEX(BA!$Y$4:$Y$952,MATCH(K30,BA!$J$4:$J$952,0 )),"")</f>
        <v>IRIS, 2020. Full-time Employees: Female Managers (OI1571). v5.1.
https://iris.thegiin.org/metric/5.1/oi1571/</v>
      </c>
      <c r="L42" s="325"/>
      <c r="M42" s="326"/>
      <c r="O42" s="324" t="str">
        <f>IFERROR(INDEX(BA!$Y$4:$Y$952,MATCH(O30,BA!$J$4:$J$952,0 )),"")</f>
        <v>GRI 102: General Disclosures</v>
      </c>
      <c r="P42" s="325"/>
      <c r="Q42" s="326"/>
      <c r="S42" s="324" t="str">
        <f>IFERROR(INDEX(BA!$Y$4:$Y$952,MATCH(S30,BA!$J$4:$J$952,0 )),"")</f>
        <v/>
      </c>
      <c r="T42" s="325"/>
      <c r="U42" s="326"/>
      <c r="W42" s="324" t="str">
        <f>IFERROR(INDEX(BA!$Y$4:$Y$952,MATCH(W30,BA!$J$4:$J$952,0 )),"")</f>
        <v/>
      </c>
      <c r="X42" s="325"/>
      <c r="Y42" s="326"/>
      <c r="AA42" s="324" t="str">
        <f>IFERROR(INDEX(BA!$Y$4:$Y$952,MATCH(AA30,BA!$J$4:$J$952,0 )),"")</f>
        <v/>
      </c>
      <c r="AB42" s="325"/>
      <c r="AC42" s="326"/>
      <c r="AE42" s="324" t="str">
        <f>IFERROR(INDEX(BA!$Y$4:$Y$952,MATCH(AE30,BA!$J$4:$J$952,0 )),"")</f>
        <v/>
      </c>
      <c r="AF42" s="325"/>
      <c r="AG42" s="326"/>
      <c r="AI42" s="324" t="str">
        <f>IFERROR(INDEX(BA!$Y$4:$Y$952,MATCH(AI30,BA!$J$4:$J$952,0 )),"")</f>
        <v/>
      </c>
      <c r="AJ42" s="325"/>
      <c r="AK42" s="326"/>
      <c r="AM42" s="324" t="str">
        <f>IFERROR(INDEX(BA!$Y$4:$Y$952,MATCH(AM30,BA!$J$4:$J$952,0 )),"")</f>
        <v/>
      </c>
      <c r="AN42" s="325"/>
      <c r="AO42" s="326"/>
    </row>
    <row r="43" spans="1:41" ht="15" customHeight="1">
      <c r="A43" s="14"/>
      <c r="B43" s="30"/>
      <c r="C43" s="324"/>
      <c r="D43" s="325"/>
      <c r="E43" s="326"/>
      <c r="G43" s="327"/>
      <c r="H43" s="328"/>
      <c r="I43" s="329"/>
      <c r="K43" s="324"/>
      <c r="L43" s="325"/>
      <c r="M43" s="326"/>
      <c r="O43" s="324"/>
      <c r="P43" s="325"/>
      <c r="Q43" s="326"/>
      <c r="S43" s="324"/>
      <c r="T43" s="325"/>
      <c r="U43" s="326"/>
      <c r="W43" s="324"/>
      <c r="X43" s="325"/>
      <c r="Y43" s="326"/>
      <c r="AA43" s="324"/>
      <c r="AB43" s="325"/>
      <c r="AC43" s="326"/>
      <c r="AE43" s="324"/>
      <c r="AF43" s="325"/>
      <c r="AG43" s="326"/>
      <c r="AI43" s="324"/>
      <c r="AJ43" s="325"/>
      <c r="AK43" s="326"/>
      <c r="AM43" s="324"/>
      <c r="AN43" s="325"/>
      <c r="AO43" s="326"/>
    </row>
    <row r="44" spans="1:41" ht="15" customHeight="1">
      <c r="A44" s="14"/>
      <c r="B44" s="30"/>
      <c r="C44" s="327"/>
      <c r="D44" s="328"/>
      <c r="E44" s="329"/>
      <c r="G44" s="327"/>
      <c r="H44" s="328"/>
      <c r="I44" s="329"/>
      <c r="K44" s="324"/>
      <c r="L44" s="325"/>
      <c r="M44" s="326"/>
      <c r="O44" s="324"/>
      <c r="P44" s="325"/>
      <c r="Q44" s="326"/>
      <c r="S44" s="324"/>
      <c r="T44" s="325"/>
      <c r="U44" s="326"/>
      <c r="W44" s="324"/>
      <c r="X44" s="325"/>
      <c r="Y44" s="326"/>
      <c r="AA44" s="324"/>
      <c r="AB44" s="325"/>
      <c r="AC44" s="326"/>
      <c r="AE44" s="324"/>
      <c r="AF44" s="325"/>
      <c r="AG44" s="326"/>
      <c r="AI44" s="324"/>
      <c r="AJ44" s="325"/>
      <c r="AK44" s="326"/>
      <c r="AM44" s="324"/>
      <c r="AN44" s="325"/>
      <c r="AO44" s="326"/>
    </row>
    <row r="45" spans="1:41" ht="15" customHeight="1">
      <c r="A45" s="14"/>
      <c r="B45" s="30"/>
      <c r="C45" s="327"/>
      <c r="D45" s="328"/>
      <c r="E45" s="329"/>
      <c r="G45" s="327"/>
      <c r="H45" s="328"/>
      <c r="I45" s="329"/>
      <c r="K45" s="324"/>
      <c r="L45" s="325"/>
      <c r="M45" s="326"/>
      <c r="O45" s="324"/>
      <c r="P45" s="325"/>
      <c r="Q45" s="326"/>
      <c r="S45" s="324"/>
      <c r="T45" s="325"/>
      <c r="U45" s="326"/>
      <c r="W45" s="324"/>
      <c r="X45" s="325"/>
      <c r="Y45" s="326"/>
      <c r="AA45" s="324"/>
      <c r="AB45" s="325"/>
      <c r="AC45" s="326"/>
      <c r="AE45" s="324"/>
      <c r="AF45" s="325"/>
      <c r="AG45" s="326"/>
      <c r="AI45" s="324"/>
      <c r="AJ45" s="325"/>
      <c r="AK45" s="326"/>
      <c r="AM45" s="324"/>
      <c r="AN45" s="325"/>
      <c r="AO45" s="326"/>
    </row>
    <row r="46" spans="1:41" ht="15" customHeight="1">
      <c r="A46" s="14"/>
      <c r="B46" s="30"/>
      <c r="C46" s="327"/>
      <c r="D46" s="328"/>
      <c r="E46" s="329"/>
      <c r="G46" s="327"/>
      <c r="H46" s="328"/>
      <c r="I46" s="329"/>
      <c r="K46" s="324"/>
      <c r="L46" s="325"/>
      <c r="M46" s="326"/>
      <c r="O46" s="324"/>
      <c r="P46" s="325"/>
      <c r="Q46" s="326"/>
      <c r="S46" s="324"/>
      <c r="T46" s="325"/>
      <c r="U46" s="326"/>
      <c r="W46" s="324"/>
      <c r="X46" s="325"/>
      <c r="Y46" s="326"/>
      <c r="AA46" s="324"/>
      <c r="AB46" s="325"/>
      <c r="AC46" s="326"/>
      <c r="AE46" s="324"/>
      <c r="AF46" s="325"/>
      <c r="AG46" s="326"/>
      <c r="AI46" s="324"/>
      <c r="AJ46" s="325"/>
      <c r="AK46" s="326"/>
      <c r="AM46" s="324"/>
      <c r="AN46" s="325"/>
      <c r="AO46" s="326"/>
    </row>
    <row r="47" spans="1:41" ht="15" customHeight="1">
      <c r="A47" s="14"/>
      <c r="B47" s="30"/>
      <c r="C47" s="333"/>
      <c r="D47" s="334"/>
      <c r="E47" s="335"/>
      <c r="G47" s="333"/>
      <c r="H47" s="334"/>
      <c r="I47" s="335"/>
      <c r="K47" s="324"/>
      <c r="L47" s="325"/>
      <c r="M47" s="326"/>
      <c r="O47" s="324"/>
      <c r="P47" s="325"/>
      <c r="Q47" s="326"/>
      <c r="S47" s="324"/>
      <c r="T47" s="325"/>
      <c r="U47" s="326"/>
      <c r="W47" s="324"/>
      <c r="X47" s="325"/>
      <c r="Y47" s="326"/>
      <c r="AA47" s="324"/>
      <c r="AB47" s="325"/>
      <c r="AC47" s="326"/>
      <c r="AE47" s="324"/>
      <c r="AF47" s="325"/>
      <c r="AG47" s="326"/>
      <c r="AI47" s="324"/>
      <c r="AJ47" s="325"/>
      <c r="AK47" s="326"/>
      <c r="AM47" s="324"/>
      <c r="AN47" s="325"/>
      <c r="AO47" s="326"/>
    </row>
    <row r="48" spans="1:41" ht="15" customHeight="1">
      <c r="A48" s="14"/>
      <c r="B48" s="30"/>
      <c r="C48" s="321"/>
      <c r="D48" s="322"/>
      <c r="E48" s="323"/>
      <c r="G48" s="321"/>
      <c r="H48" s="322"/>
      <c r="I48" s="323"/>
      <c r="K48" s="324"/>
      <c r="L48" s="325"/>
      <c r="M48" s="326"/>
      <c r="O48" s="324"/>
      <c r="P48" s="325"/>
      <c r="Q48" s="326"/>
      <c r="S48" s="324"/>
      <c r="T48" s="325"/>
      <c r="U48" s="326"/>
      <c r="W48" s="324"/>
      <c r="X48" s="325"/>
      <c r="Y48" s="326"/>
      <c r="AA48" s="324"/>
      <c r="AB48" s="325"/>
      <c r="AC48" s="326"/>
      <c r="AE48" s="324"/>
      <c r="AF48" s="325"/>
      <c r="AG48" s="326"/>
      <c r="AI48" s="324"/>
      <c r="AJ48" s="325"/>
      <c r="AK48" s="326"/>
      <c r="AM48" s="324"/>
      <c r="AN48" s="325"/>
      <c r="AO48" s="326"/>
    </row>
    <row r="49" spans="1:41" ht="15" customHeight="1" thickBot="1">
      <c r="A49" s="34" t="s">
        <v>91</v>
      </c>
      <c r="B49" s="139" t="s">
        <v>92</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5">
      <c r="A50" s="309" t="s">
        <v>93</v>
      </c>
      <c r="B50" s="138" t="s">
        <v>94</v>
      </c>
      <c r="C50" s="339" t="str" cm="1">
        <f t="array" ref="C50">IFERROR(_xlfn.IFS(B26&lt;&gt;"",C26,B27&lt;&gt;"",C27),"")</f>
        <v>Amount of GHGs emissions avoided or sequestered</v>
      </c>
      <c r="D50" s="340"/>
      <c r="E50" s="341"/>
      <c r="F50" s="37"/>
      <c r="G50" s="339" t="str" cm="1">
        <f t="array" ref="G50">IFERROR(_xlfn.IFS(F26&lt;&gt;"",G26,F27&lt;&gt;"",G27),"")</f>
        <v>6.3.1 Proportion of wastewater safely treated</v>
      </c>
      <c r="H50" s="340"/>
      <c r="I50" s="341"/>
      <c r="J50" s="38"/>
      <c r="K50" s="339" t="str" cm="1">
        <f t="array" ref="K50">IFERROR(_xlfn.IFS(J26&lt;&gt;"",K26,J27&lt;&gt;"",K27),"")</f>
        <v>Number of women serving in managerial/ leadership /ownership role</v>
      </c>
      <c r="L50" s="340"/>
      <c r="M50" s="341"/>
      <c r="N50" s="38"/>
      <c r="O50" s="339" t="str" cm="1">
        <f t="array" ref="O50">IFERROR(_xlfn.IFS(N26&lt;&gt;"",O26,N27&lt;&gt;"",O27),"")</f>
        <v>Total number of jobs</v>
      </c>
      <c r="P50" s="340"/>
      <c r="Q50" s="341"/>
      <c r="R50" s="38"/>
      <c r="S50" s="339" cm="1">
        <f t="array" ref="S50">IFERROR(_xlfn.IFS(R26&lt;&gt;"",S26,R27&lt;&gt;"",S27),"")</f>
        <v>0</v>
      </c>
      <c r="T50" s="340"/>
      <c r="U50" s="341"/>
      <c r="V50" s="38"/>
      <c r="W50" s="339" cm="1">
        <f t="array" ref="W50">IFERROR(_xlfn.IFS(V26&lt;&gt;"",W26,V27&lt;&gt;"",W27),"")</f>
        <v>0</v>
      </c>
      <c r="X50" s="340"/>
      <c r="Y50" s="341"/>
      <c r="Z50" s="38"/>
      <c r="AA50" s="339" cm="1">
        <f t="array" ref="AA50">IFERROR(_xlfn.IFS(Z26&lt;&gt;"",AA26,Z27&lt;&gt;"",AA27),"")</f>
        <v>0</v>
      </c>
      <c r="AB50" s="340"/>
      <c r="AC50" s="341"/>
      <c r="AD50" s="38"/>
      <c r="AE50" s="339" cm="1">
        <f t="array" ref="AE50">IFERROR(_xlfn.IFS(AD26&lt;&gt;"",AE26,AD27&lt;&gt;"",AE27),"")</f>
        <v>0</v>
      </c>
      <c r="AF50" s="340"/>
      <c r="AG50" s="341"/>
      <c r="AH50" s="38"/>
      <c r="AI50" s="339" cm="1">
        <f t="array" ref="AI50">IFERROR(_xlfn.IFS(AH26&lt;&gt;"",AI26,AH27&lt;&gt;"",AI27),"")</f>
        <v>0</v>
      </c>
      <c r="AJ50" s="340"/>
      <c r="AK50" s="341"/>
      <c r="AL50" s="38"/>
      <c r="AM50" s="339" cm="1">
        <f t="array" ref="AM50">IFERROR(_xlfn.IFS(AL26&lt;&gt;"",AM26,AL27&lt;&gt;"",AM27),"")</f>
        <v>0</v>
      </c>
      <c r="AN50" s="340"/>
      <c r="AO50" s="341"/>
    </row>
    <row r="51" spans="1:41">
      <c r="A51" s="309"/>
      <c r="B51" s="92" t="s">
        <v>85</v>
      </c>
      <c r="C51" s="306" t="s">
        <v>100</v>
      </c>
      <c r="D51" s="307"/>
      <c r="E51" s="307"/>
      <c r="F51" s="37"/>
      <c r="G51" s="306" t="s">
        <v>100</v>
      </c>
      <c r="H51" s="307"/>
      <c r="I51" s="307"/>
      <c r="J51" s="38"/>
      <c r="K51" s="306" t="s">
        <v>100</v>
      </c>
      <c r="L51" s="307"/>
      <c r="M51" s="307"/>
      <c r="N51" s="38"/>
      <c r="O51" s="306" t="s">
        <v>100</v>
      </c>
      <c r="P51" s="307"/>
      <c r="Q51" s="307"/>
      <c r="R51" s="38"/>
      <c r="S51" s="306" t="s">
        <v>100</v>
      </c>
      <c r="T51" s="307"/>
      <c r="U51" s="307"/>
      <c r="V51" s="38"/>
      <c r="W51" s="306" t="s">
        <v>100</v>
      </c>
      <c r="X51" s="307"/>
      <c r="Y51" s="307"/>
      <c r="Z51" s="38"/>
      <c r="AA51" s="306" t="s">
        <v>100</v>
      </c>
      <c r="AB51" s="307"/>
      <c r="AC51" s="307"/>
      <c r="AD51" s="38"/>
      <c r="AE51" s="306" t="s">
        <v>100</v>
      </c>
      <c r="AF51" s="307"/>
      <c r="AG51" s="307"/>
      <c r="AH51" s="38"/>
      <c r="AI51" s="306" t="s">
        <v>100</v>
      </c>
      <c r="AJ51" s="307"/>
      <c r="AK51" s="307"/>
      <c r="AL51" s="38"/>
      <c r="AM51" s="306" t="s">
        <v>100</v>
      </c>
      <c r="AN51" s="307"/>
      <c r="AO51" s="307"/>
    </row>
    <row r="52" spans="1:41">
      <c r="A52" s="309"/>
      <c r="B52" s="92" t="s">
        <v>86</v>
      </c>
      <c r="C52" s="306" t="s">
        <v>100</v>
      </c>
      <c r="D52" s="307"/>
      <c r="E52" s="307"/>
      <c r="F52" s="37"/>
      <c r="G52" s="306" t="s">
        <v>100</v>
      </c>
      <c r="H52" s="307"/>
      <c r="I52" s="307"/>
      <c r="J52" s="38"/>
      <c r="K52" s="306" t="s">
        <v>100</v>
      </c>
      <c r="L52" s="307"/>
      <c r="M52" s="307"/>
      <c r="N52" s="38"/>
      <c r="O52" s="306" t="s">
        <v>100</v>
      </c>
      <c r="P52" s="307"/>
      <c r="Q52" s="307"/>
      <c r="R52" s="38"/>
      <c r="S52" s="306" t="s">
        <v>100</v>
      </c>
      <c r="T52" s="307"/>
      <c r="U52" s="307"/>
      <c r="V52" s="38"/>
      <c r="W52" s="306" t="s">
        <v>100</v>
      </c>
      <c r="X52" s="307"/>
      <c r="Y52" s="307"/>
      <c r="Z52" s="38"/>
      <c r="AA52" s="306" t="s">
        <v>100</v>
      </c>
      <c r="AB52" s="307"/>
      <c r="AC52" s="307"/>
      <c r="AD52" s="38"/>
      <c r="AE52" s="306" t="s">
        <v>100</v>
      </c>
      <c r="AF52" s="307"/>
      <c r="AG52" s="307"/>
      <c r="AH52" s="38"/>
      <c r="AI52" s="306" t="s">
        <v>100</v>
      </c>
      <c r="AJ52" s="307"/>
      <c r="AK52" s="307"/>
      <c r="AL52" s="38"/>
      <c r="AM52" s="306" t="s">
        <v>100</v>
      </c>
      <c r="AN52" s="307"/>
      <c r="AO52" s="307"/>
    </row>
    <row r="53" spans="1:41">
      <c r="A53" s="309"/>
      <c r="B53" s="92" t="s">
        <v>88</v>
      </c>
      <c r="C53" s="306" t="s">
        <v>100</v>
      </c>
      <c r="D53" s="307"/>
      <c r="E53" s="307"/>
      <c r="F53" s="37"/>
      <c r="G53" s="306" t="s">
        <v>100</v>
      </c>
      <c r="H53" s="307"/>
      <c r="I53" s="307"/>
      <c r="J53" s="38"/>
      <c r="K53" s="306" t="s">
        <v>100</v>
      </c>
      <c r="L53" s="307"/>
      <c r="M53" s="307"/>
      <c r="N53" s="38"/>
      <c r="O53" s="306" t="s">
        <v>100</v>
      </c>
      <c r="P53" s="307"/>
      <c r="Q53" s="307"/>
      <c r="R53" s="38"/>
      <c r="S53" s="306" t="s">
        <v>100</v>
      </c>
      <c r="T53" s="307"/>
      <c r="U53" s="307"/>
      <c r="V53" s="38"/>
      <c r="W53" s="306" t="s">
        <v>100</v>
      </c>
      <c r="X53" s="307"/>
      <c r="Y53" s="307"/>
      <c r="Z53" s="38"/>
      <c r="AA53" s="306" t="s">
        <v>100</v>
      </c>
      <c r="AB53" s="307"/>
      <c r="AC53" s="307"/>
      <c r="AD53" s="38"/>
      <c r="AE53" s="306" t="s">
        <v>100</v>
      </c>
      <c r="AF53" s="307"/>
      <c r="AG53" s="307"/>
      <c r="AH53" s="38"/>
      <c r="AI53" s="306" t="s">
        <v>100</v>
      </c>
      <c r="AJ53" s="307"/>
      <c r="AK53" s="307"/>
      <c r="AL53" s="38"/>
      <c r="AM53" s="306" t="s">
        <v>100</v>
      </c>
      <c r="AN53" s="307"/>
      <c r="AO53" s="307"/>
    </row>
    <row r="54" spans="1:41">
      <c r="A54" s="309"/>
      <c r="B54" s="92" t="s">
        <v>87</v>
      </c>
      <c r="C54" s="306" t="s">
        <v>100</v>
      </c>
      <c r="D54" s="307"/>
      <c r="E54" s="307"/>
      <c r="F54" s="37"/>
      <c r="G54" s="306" t="s">
        <v>100</v>
      </c>
      <c r="H54" s="307"/>
      <c r="I54" s="307"/>
      <c r="J54" s="38"/>
      <c r="K54" s="306" t="s">
        <v>100</v>
      </c>
      <c r="L54" s="307"/>
      <c r="M54" s="307"/>
      <c r="N54" s="38"/>
      <c r="O54" s="306" t="s">
        <v>100</v>
      </c>
      <c r="P54" s="307"/>
      <c r="Q54" s="307"/>
      <c r="R54" s="38"/>
      <c r="S54" s="306" t="s">
        <v>100</v>
      </c>
      <c r="T54" s="307"/>
      <c r="U54" s="307"/>
      <c r="V54" s="38"/>
      <c r="W54" s="306" t="s">
        <v>100</v>
      </c>
      <c r="X54" s="307"/>
      <c r="Y54" s="307"/>
      <c r="Z54" s="38"/>
      <c r="AA54" s="306" t="s">
        <v>100</v>
      </c>
      <c r="AB54" s="307"/>
      <c r="AC54" s="307"/>
      <c r="AD54" s="38"/>
      <c r="AE54" s="306" t="s">
        <v>100</v>
      </c>
      <c r="AF54" s="307"/>
      <c r="AG54" s="307"/>
      <c r="AH54" s="38"/>
      <c r="AI54" s="306" t="s">
        <v>100</v>
      </c>
      <c r="AJ54" s="307"/>
      <c r="AK54" s="307"/>
      <c r="AL54" s="38"/>
      <c r="AM54" s="306" t="s">
        <v>100</v>
      </c>
      <c r="AN54" s="307"/>
      <c r="AO54" s="307"/>
    </row>
    <row r="55" spans="1:41">
      <c r="A55" s="309"/>
      <c r="B55" s="92" t="s">
        <v>120</v>
      </c>
      <c r="C55" s="306" t="s">
        <v>100</v>
      </c>
      <c r="D55" s="307"/>
      <c r="E55" s="307"/>
      <c r="F55" s="37"/>
      <c r="G55" s="306" t="s">
        <v>100</v>
      </c>
      <c r="H55" s="307"/>
      <c r="I55" s="307"/>
      <c r="J55" s="38"/>
      <c r="K55" s="306" t="s">
        <v>100</v>
      </c>
      <c r="L55" s="307"/>
      <c r="M55" s="307"/>
      <c r="N55" s="38"/>
      <c r="O55" s="306" t="s">
        <v>100</v>
      </c>
      <c r="P55" s="307"/>
      <c r="Q55" s="307"/>
      <c r="R55" s="38"/>
      <c r="S55" s="306" t="s">
        <v>100</v>
      </c>
      <c r="T55" s="307"/>
      <c r="U55" s="307"/>
      <c r="V55" s="38"/>
      <c r="W55" s="306" t="s">
        <v>100</v>
      </c>
      <c r="X55" s="307"/>
      <c r="Y55" s="307"/>
      <c r="Z55" s="38"/>
      <c r="AA55" s="306" t="s">
        <v>100</v>
      </c>
      <c r="AB55" s="307"/>
      <c r="AC55" s="307"/>
      <c r="AD55" s="38"/>
      <c r="AE55" s="306" t="s">
        <v>100</v>
      </c>
      <c r="AF55" s="307"/>
      <c r="AG55" s="307"/>
      <c r="AH55" s="38"/>
      <c r="AI55" s="306" t="s">
        <v>100</v>
      </c>
      <c r="AJ55" s="307"/>
      <c r="AK55" s="307"/>
      <c r="AL55" s="38"/>
      <c r="AM55" s="306" t="s">
        <v>100</v>
      </c>
      <c r="AN55" s="307"/>
      <c r="AO55" s="307"/>
    </row>
    <row r="56" spans="1:41">
      <c r="A56" s="309"/>
      <c r="B56" s="92" t="s">
        <v>123</v>
      </c>
      <c r="C56" s="306" t="s">
        <v>100</v>
      </c>
      <c r="D56" s="307"/>
      <c r="E56" s="307"/>
      <c r="F56" s="37"/>
      <c r="G56" s="306" t="s">
        <v>100</v>
      </c>
      <c r="H56" s="307"/>
      <c r="I56" s="307"/>
      <c r="J56" s="38"/>
      <c r="K56" s="306" t="s">
        <v>100</v>
      </c>
      <c r="L56" s="307"/>
      <c r="M56" s="307"/>
      <c r="N56" s="38"/>
      <c r="O56" s="306" t="s">
        <v>100</v>
      </c>
      <c r="P56" s="307"/>
      <c r="Q56" s="307"/>
      <c r="R56" s="38"/>
      <c r="S56" s="306" t="s">
        <v>100</v>
      </c>
      <c r="T56" s="307"/>
      <c r="U56" s="307"/>
      <c r="V56" s="38"/>
      <c r="W56" s="306" t="s">
        <v>100</v>
      </c>
      <c r="X56" s="307"/>
      <c r="Y56" s="307"/>
      <c r="Z56" s="38"/>
      <c r="AA56" s="306" t="s">
        <v>100</v>
      </c>
      <c r="AB56" s="307"/>
      <c r="AC56" s="307"/>
      <c r="AD56" s="38"/>
      <c r="AE56" s="306" t="s">
        <v>100</v>
      </c>
      <c r="AF56" s="307"/>
      <c r="AG56" s="307"/>
      <c r="AH56" s="38"/>
      <c r="AI56" s="306" t="s">
        <v>100</v>
      </c>
      <c r="AJ56" s="307"/>
      <c r="AK56" s="307"/>
      <c r="AL56" s="38"/>
      <c r="AM56" s="306" t="s">
        <v>100</v>
      </c>
      <c r="AN56" s="307"/>
      <c r="AO56" s="307"/>
    </row>
    <row r="57" spans="1:41">
      <c r="B57" s="92" t="s">
        <v>126</v>
      </c>
      <c r="C57" s="92" t="s">
        <v>127</v>
      </c>
      <c r="D57" s="92" t="s">
        <v>128</v>
      </c>
      <c r="E57" s="92" t="s">
        <v>129</v>
      </c>
      <c r="F57" s="37"/>
      <c r="G57" s="40" t="s">
        <v>127</v>
      </c>
      <c r="H57" s="40" t="s">
        <v>128</v>
      </c>
      <c r="I57" s="40" t="s">
        <v>129</v>
      </c>
      <c r="J57" s="38"/>
      <c r="K57" s="40" t="s">
        <v>127</v>
      </c>
      <c r="L57" s="40" t="s">
        <v>128</v>
      </c>
      <c r="M57" s="40" t="s">
        <v>129</v>
      </c>
      <c r="N57" s="38"/>
      <c r="O57" s="40" t="s">
        <v>127</v>
      </c>
      <c r="P57" s="40" t="s">
        <v>128</v>
      </c>
      <c r="Q57" s="40" t="s">
        <v>129</v>
      </c>
      <c r="R57" s="38"/>
      <c r="S57" s="40" t="s">
        <v>127</v>
      </c>
      <c r="T57" s="40" t="s">
        <v>128</v>
      </c>
      <c r="U57" s="40" t="s">
        <v>129</v>
      </c>
      <c r="V57" s="38"/>
      <c r="W57" s="40" t="s">
        <v>127</v>
      </c>
      <c r="X57" s="40" t="s">
        <v>128</v>
      </c>
      <c r="Y57" s="40" t="s">
        <v>129</v>
      </c>
      <c r="Z57" s="38"/>
      <c r="AA57" s="40" t="s">
        <v>127</v>
      </c>
      <c r="AB57" s="40" t="s">
        <v>128</v>
      </c>
      <c r="AC57" s="40" t="s">
        <v>129</v>
      </c>
      <c r="AD57" s="38"/>
      <c r="AE57" s="40" t="s">
        <v>127</v>
      </c>
      <c r="AF57" s="40" t="s">
        <v>128</v>
      </c>
      <c r="AG57" s="40" t="s">
        <v>129</v>
      </c>
      <c r="AH57" s="38"/>
      <c r="AI57" s="40" t="s">
        <v>127</v>
      </c>
      <c r="AJ57" s="40" t="s">
        <v>128</v>
      </c>
      <c r="AK57" s="40" t="s">
        <v>129</v>
      </c>
      <c r="AL57" s="38"/>
      <c r="AM57" s="40" t="s">
        <v>127</v>
      </c>
      <c r="AN57" s="40" t="s">
        <v>128</v>
      </c>
      <c r="AO57" s="40" t="s">
        <v>129</v>
      </c>
    </row>
    <row r="58" spans="1:41" ht="12.75" customHeight="1">
      <c r="A58" s="308" t="s">
        <v>130</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08"/>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08"/>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04" t="s">
        <v>131</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04"/>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04"/>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04"/>
      <c r="B64" s="92" t="s">
        <v>132</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04"/>
      <c r="B65" s="92" t="s">
        <v>133</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04"/>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04"/>
      <c r="B67" s="39" t="s">
        <v>134</v>
      </c>
      <c r="C67" s="343" t="s">
        <v>135</v>
      </c>
      <c r="D67" s="343"/>
      <c r="E67" s="343"/>
      <c r="F67" s="37"/>
      <c r="G67" s="343" t="s">
        <v>135</v>
      </c>
      <c r="H67" s="343"/>
      <c r="I67" s="343"/>
      <c r="J67" s="38"/>
      <c r="K67" s="343" t="s">
        <v>135</v>
      </c>
      <c r="L67" s="343"/>
      <c r="M67" s="343"/>
      <c r="N67" s="38"/>
      <c r="O67" s="343" t="s">
        <v>135</v>
      </c>
      <c r="P67" s="343"/>
      <c r="Q67" s="343"/>
      <c r="R67" s="38"/>
      <c r="S67" s="343" t="s">
        <v>135</v>
      </c>
      <c r="T67" s="343"/>
      <c r="U67" s="343"/>
      <c r="V67" s="38"/>
      <c r="W67" s="343" t="s">
        <v>135</v>
      </c>
      <c r="X67" s="343"/>
      <c r="Y67" s="343"/>
      <c r="Z67" s="38"/>
      <c r="AA67" s="343" t="s">
        <v>135</v>
      </c>
      <c r="AB67" s="343"/>
      <c r="AC67" s="343"/>
      <c r="AD67" s="38"/>
      <c r="AE67" s="343" t="s">
        <v>135</v>
      </c>
      <c r="AF67" s="343"/>
      <c r="AG67" s="343"/>
      <c r="AH67" s="38"/>
      <c r="AI67" s="343" t="s">
        <v>135</v>
      </c>
      <c r="AJ67" s="343"/>
      <c r="AK67" s="343"/>
      <c r="AL67" s="38"/>
      <c r="AM67" s="343" t="s">
        <v>135</v>
      </c>
      <c r="AN67" s="343"/>
      <c r="AO67" s="343"/>
    </row>
    <row r="68" spans="1:41">
      <c r="A68" s="304"/>
      <c r="B68" s="344"/>
      <c r="C68" s="343"/>
      <c r="D68" s="343"/>
      <c r="E68" s="343"/>
      <c r="F68" s="37"/>
      <c r="G68" s="343"/>
      <c r="H68" s="343"/>
      <c r="I68" s="343"/>
      <c r="J68" s="38"/>
      <c r="K68" s="343"/>
      <c r="L68" s="343"/>
      <c r="M68" s="343"/>
      <c r="N68" s="38"/>
      <c r="O68" s="343"/>
      <c r="P68" s="343"/>
      <c r="Q68" s="343"/>
      <c r="R68" s="38"/>
      <c r="S68" s="343"/>
      <c r="T68" s="343"/>
      <c r="U68" s="343"/>
      <c r="V68" s="38"/>
      <c r="W68" s="343"/>
      <c r="X68" s="343"/>
      <c r="Y68" s="343"/>
      <c r="Z68" s="38"/>
      <c r="AA68" s="343"/>
      <c r="AB68" s="343"/>
      <c r="AC68" s="343"/>
      <c r="AD68" s="38"/>
      <c r="AE68" s="343"/>
      <c r="AF68" s="343"/>
      <c r="AG68" s="343"/>
      <c r="AH68" s="38"/>
      <c r="AI68" s="343"/>
      <c r="AJ68" s="343"/>
      <c r="AK68" s="343"/>
      <c r="AL68" s="38"/>
      <c r="AM68" s="343"/>
      <c r="AN68" s="343"/>
      <c r="AO68" s="343"/>
    </row>
    <row r="69" spans="1:41">
      <c r="A69" s="304"/>
      <c r="B69" s="345"/>
      <c r="C69" s="343"/>
      <c r="D69" s="343"/>
      <c r="E69" s="343"/>
      <c r="F69" s="37"/>
      <c r="G69" s="343"/>
      <c r="H69" s="343"/>
      <c r="I69" s="343"/>
      <c r="J69" s="38"/>
      <c r="K69" s="343"/>
      <c r="L69" s="343"/>
      <c r="M69" s="343"/>
      <c r="N69" s="38"/>
      <c r="O69" s="343"/>
      <c r="P69" s="343"/>
      <c r="Q69" s="343"/>
      <c r="R69" s="38"/>
      <c r="S69" s="343"/>
      <c r="T69" s="343"/>
      <c r="U69" s="343"/>
      <c r="V69" s="38"/>
      <c r="W69" s="343"/>
      <c r="X69" s="343"/>
      <c r="Y69" s="343"/>
      <c r="Z69" s="38"/>
      <c r="AA69" s="343"/>
      <c r="AB69" s="343"/>
      <c r="AC69" s="343"/>
      <c r="AD69" s="38"/>
      <c r="AE69" s="343"/>
      <c r="AF69" s="343"/>
      <c r="AG69" s="343"/>
      <c r="AH69" s="38"/>
      <c r="AI69" s="343"/>
      <c r="AJ69" s="343"/>
      <c r="AK69" s="343"/>
      <c r="AL69" s="38"/>
      <c r="AM69" s="343"/>
      <c r="AN69" s="343"/>
      <c r="AO69" s="343"/>
    </row>
    <row r="70" spans="1:41">
      <c r="A70" s="304"/>
      <c r="B70" s="345"/>
      <c r="C70" s="343"/>
      <c r="D70" s="343"/>
      <c r="E70" s="343"/>
      <c r="F70" s="37"/>
      <c r="G70" s="343"/>
      <c r="H70" s="343"/>
      <c r="I70" s="343"/>
      <c r="J70" s="38"/>
      <c r="K70" s="343"/>
      <c r="L70" s="343"/>
      <c r="M70" s="343"/>
      <c r="N70" s="38"/>
      <c r="O70" s="343"/>
      <c r="P70" s="343"/>
      <c r="Q70" s="343"/>
      <c r="R70" s="38"/>
      <c r="S70" s="343"/>
      <c r="T70" s="343"/>
      <c r="U70" s="343"/>
      <c r="V70" s="38"/>
      <c r="W70" s="343"/>
      <c r="X70" s="343"/>
      <c r="Y70" s="343"/>
      <c r="Z70" s="38"/>
      <c r="AA70" s="343"/>
      <c r="AB70" s="343"/>
      <c r="AC70" s="343"/>
      <c r="AD70" s="38"/>
      <c r="AE70" s="343"/>
      <c r="AF70" s="343"/>
      <c r="AG70" s="343"/>
      <c r="AH70" s="38"/>
      <c r="AI70" s="343"/>
      <c r="AJ70" s="343"/>
      <c r="AK70" s="343"/>
      <c r="AL70" s="38"/>
      <c r="AM70" s="343"/>
      <c r="AN70" s="343"/>
      <c r="AO70" s="343"/>
    </row>
    <row r="71" spans="1:41">
      <c r="A71" s="304"/>
      <c r="B71" s="345"/>
      <c r="C71" s="343"/>
      <c r="D71" s="343"/>
      <c r="E71" s="343"/>
      <c r="F71" s="37"/>
      <c r="G71" s="343"/>
      <c r="H71" s="343"/>
      <c r="I71" s="343"/>
      <c r="J71" s="38"/>
      <c r="K71" s="343"/>
      <c r="L71" s="343"/>
      <c r="M71" s="343"/>
      <c r="N71" s="38"/>
      <c r="O71" s="343"/>
      <c r="P71" s="343"/>
      <c r="Q71" s="343"/>
      <c r="R71" s="38"/>
      <c r="S71" s="343"/>
      <c r="T71" s="343"/>
      <c r="U71" s="343"/>
      <c r="V71" s="38"/>
      <c r="W71" s="343"/>
      <c r="X71" s="343"/>
      <c r="Y71" s="343"/>
      <c r="Z71" s="38"/>
      <c r="AA71" s="343"/>
      <c r="AB71" s="343"/>
      <c r="AC71" s="343"/>
      <c r="AD71" s="38"/>
      <c r="AE71" s="343"/>
      <c r="AF71" s="343"/>
      <c r="AG71" s="343"/>
      <c r="AH71" s="38"/>
      <c r="AI71" s="343"/>
      <c r="AJ71" s="343"/>
      <c r="AK71" s="343"/>
      <c r="AL71" s="38"/>
      <c r="AM71" s="343"/>
      <c r="AN71" s="343"/>
      <c r="AO71" s="343"/>
    </row>
    <row r="72" spans="1:41">
      <c r="A72" s="304"/>
      <c r="B72" s="345"/>
      <c r="C72" s="343"/>
      <c r="D72" s="343"/>
      <c r="E72" s="343"/>
      <c r="F72" s="37"/>
      <c r="G72" s="343"/>
      <c r="H72" s="343"/>
      <c r="I72" s="343"/>
      <c r="J72" s="38"/>
      <c r="K72" s="343"/>
      <c r="L72" s="343"/>
      <c r="M72" s="343"/>
      <c r="N72" s="38"/>
      <c r="O72" s="343"/>
      <c r="P72" s="343"/>
      <c r="Q72" s="343"/>
      <c r="R72" s="38"/>
      <c r="S72" s="343"/>
      <c r="T72" s="343"/>
      <c r="U72" s="343"/>
      <c r="V72" s="38"/>
      <c r="W72" s="343"/>
      <c r="X72" s="343"/>
      <c r="Y72" s="343"/>
      <c r="Z72" s="38"/>
      <c r="AA72" s="343"/>
      <c r="AB72" s="343"/>
      <c r="AC72" s="343"/>
      <c r="AD72" s="38"/>
      <c r="AE72" s="343"/>
      <c r="AF72" s="343"/>
      <c r="AG72" s="343"/>
      <c r="AH72" s="38"/>
      <c r="AI72" s="343"/>
      <c r="AJ72" s="343"/>
      <c r="AK72" s="343"/>
      <c r="AL72" s="38"/>
      <c r="AM72" s="343"/>
      <c r="AN72" s="343"/>
      <c r="AO72" s="343"/>
    </row>
    <row r="73" spans="1:41">
      <c r="A73" s="304"/>
      <c r="B73" s="346"/>
      <c r="C73" s="343"/>
      <c r="D73" s="343"/>
      <c r="E73" s="343"/>
      <c r="F73" s="37"/>
      <c r="G73" s="343"/>
      <c r="H73" s="343"/>
      <c r="I73" s="343"/>
      <c r="J73" s="38"/>
      <c r="K73" s="343"/>
      <c r="L73" s="343"/>
      <c r="M73" s="343"/>
      <c r="N73" s="38"/>
      <c r="O73" s="343"/>
      <c r="P73" s="343"/>
      <c r="Q73" s="343"/>
      <c r="R73" s="38"/>
      <c r="S73" s="343"/>
      <c r="T73" s="343"/>
      <c r="U73" s="343"/>
      <c r="V73" s="38"/>
      <c r="W73" s="343"/>
      <c r="X73" s="343"/>
      <c r="Y73" s="343"/>
      <c r="Z73" s="38"/>
      <c r="AA73" s="343"/>
      <c r="AB73" s="343"/>
      <c r="AC73" s="343"/>
      <c r="AD73" s="38"/>
      <c r="AE73" s="343"/>
      <c r="AF73" s="343"/>
      <c r="AG73" s="343"/>
      <c r="AH73" s="38"/>
      <c r="AI73" s="343"/>
      <c r="AJ73" s="343"/>
      <c r="AK73" s="343"/>
      <c r="AL73" s="38"/>
      <c r="AM73" s="343"/>
      <c r="AN73" s="343"/>
      <c r="AO73" s="343"/>
    </row>
    <row r="74" spans="1:41">
      <c r="A74" s="304"/>
    </row>
    <row r="75" spans="1:41">
      <c r="A75" s="304"/>
    </row>
    <row r="76" spans="1:41">
      <c r="A76" s="304"/>
    </row>
    <row r="77" spans="1:41">
      <c r="A77" s="304"/>
    </row>
    <row r="78" spans="1:41">
      <c r="A78" s="304"/>
    </row>
    <row r="120" spans="7:7">
      <c r="G120" s="8" t="s">
        <v>136</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539716D86CE0419630026986165D6D" ma:contentTypeVersion="20" ma:contentTypeDescription="Create a new document." ma:contentTypeScope="" ma:versionID="0ece7704582b1bc2d26bbf48147ab1f8">
  <xsd:schema xmlns:xsd="http://www.w3.org/2001/XMLSchema" xmlns:xs="http://www.w3.org/2001/XMLSchema" xmlns:p="http://schemas.microsoft.com/office/2006/metadata/properties" xmlns:ns2="d11a8474-885b-4e1b-a09c-10d71c0026be" xmlns:ns3="b46e1364-ed93-429f-80a5-89f879b76665" xmlns:ns4="d9f8895d-0cde-4411-9763-efa1c11cf6f3" targetNamespace="http://schemas.microsoft.com/office/2006/metadata/properties" ma:root="true" ma:fieldsID="fa99f9d365a2e13928db65064ffb8474" ns2:_="" ns3:_="" ns4:_="">
    <xsd:import namespace="d11a8474-885b-4e1b-a09c-10d71c0026be"/>
    <xsd:import namespace="b46e1364-ed93-429f-80a5-89f879b76665"/>
    <xsd:import namespace="d9f8895d-0cde-4411-9763-efa1c11cf6f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element ref="ns2:Photo_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1a8474-885b-4e1b-a09c-10d71c0026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555a538-6054-436f-8393-e89247c4947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Photo_link" ma:index="27" nillable="true" ma:displayName="Photo_link" ma:description="https://kc-eu.kobotoolbox.org/media/original?media_file=burn%2Fattachments%2F27953a733eee4b9ab0d8b668612d8de7%2F7a445204-be91-4d51-81cc-5bbb455c94c5%2F1740481182266.jpg" ma:format="Hyperlink" ma:internalName="Photo_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46e1364-ed93-429f-80a5-89f879b7666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f8895d-0cde-4411-9763-efa1c11cf6f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b947f9de-90a7-41ff-9a04-7e0f30966d01}" ma:internalName="TaxCatchAll" ma:showField="CatchAllData" ma:web="d9f8895d-0cde-4411-9763-efa1c11cf6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46e1364-ed93-429f-80a5-89f879b76665">
      <UserInfo>
        <DisplayName>Kranav Sharma</DisplayName>
        <AccountId>2793</AccountId>
        <AccountType/>
      </UserInfo>
      <UserInfo>
        <DisplayName>Claire Willers</DisplayName>
        <AccountId>59</AccountId>
        <AccountType/>
      </UserInfo>
    </SharedWithUsers>
    <TaxCatchAll xmlns="d9f8895d-0cde-4411-9763-efa1c11cf6f3" xsi:nil="true"/>
    <lcf76f155ced4ddcb4097134ff3c332f xmlns="d11a8474-885b-4e1b-a09c-10d71c0026be">
      <Terms xmlns="http://schemas.microsoft.com/office/infopath/2007/PartnerControls"/>
    </lcf76f155ced4ddcb4097134ff3c332f>
    <Photo_link xmlns="d11a8474-885b-4e1b-a09c-10d71c0026be">
      <Url xsi:nil="true"/>
      <Description xsi:nil="true"/>
    </Photo_li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909E35-0F4C-47B0-A909-F2AE8CA488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1a8474-885b-4e1b-a09c-10d71c0026be"/>
    <ds:schemaRef ds:uri="b46e1364-ed93-429f-80a5-89f879b76665"/>
    <ds:schemaRef ds:uri="d9f8895d-0cde-4411-9763-efa1c11cf6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1C0264-56EC-48F4-9838-D540C18639CF}">
  <ds:schemaRefs>
    <ds:schemaRef ds:uri="http://schemas.microsoft.com/office/2006/documentManagement/types"/>
    <ds:schemaRef ds:uri="http://www.w3.org/XML/1998/namespace"/>
    <ds:schemaRef ds:uri="http://purl.org/dc/dcmitype/"/>
    <ds:schemaRef ds:uri="http://purl.org/dc/elements/1.1/"/>
    <ds:schemaRef ds:uri="http://schemas.microsoft.com/office/infopath/2007/PartnerControls"/>
    <ds:schemaRef ds:uri="http://schemas.microsoft.com/office/2006/metadata/properties"/>
    <ds:schemaRef ds:uri="d11a8474-885b-4e1b-a09c-10d71c0026be"/>
    <ds:schemaRef ds:uri="http://purl.org/dc/terms/"/>
    <ds:schemaRef ds:uri="http://schemas.openxmlformats.org/package/2006/metadata/core-properties"/>
    <ds:schemaRef ds:uri="d9f8895d-0cde-4411-9763-efa1c11cf6f3"/>
    <ds:schemaRef ds:uri="b46e1364-ed93-429f-80a5-89f879b76665"/>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Technical Reviewer  </cp:lastModifiedBy>
  <cp:revision/>
  <dcterms:created xsi:type="dcterms:W3CDTF">2020-07-30T17:29:20Z</dcterms:created>
  <dcterms:modified xsi:type="dcterms:W3CDTF">2025-11-19T11:03:09Z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0x01010076539716D86CE0419630026986165D6D</vt:lpwstr>
  </property>
  <property fmtid="{D5CDD505-2E9C-101B-9397-08002B2CF9AE}" pid="3" name="MediaServiceImageTags">
    <vt:lpwstr/>
  </property>
</Properties>
</file>