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/>
  <mc:AlternateContent xmlns:mc="http://schemas.openxmlformats.org/markup-compatibility/2006">
    <mc:Choice Requires="x15">
      <x15ac:absPath xmlns:x15ac="http://schemas.microsoft.com/office/spreadsheetml/2010/11/ac" url="/Users/casiana/Dropbox/Mac (casiana’s MacBook Air)/Documents/CASIANA/Carbon/Green Group/Greentech/Review II Issuance 2020/Upload 16February2023/"/>
    </mc:Choice>
  </mc:AlternateContent>
  <xr:revisionPtr revIDLastSave="0" documentId="13_ncr:1_{DCF8E3BE-F887-2947-BF72-71F635C56088}" xr6:coauthVersionLast="47" xr6:coauthVersionMax="47" xr10:uidLastSave="{00000000-0000-0000-0000-000000000000}"/>
  <bookViews>
    <workbookView xWindow="0" yWindow="500" windowWidth="29040" windowHeight="15840" firstSheet="1" activeTab="3" xr2:uid="{00000000-000D-0000-FFFF-FFFF00000000}"/>
  </bookViews>
  <sheets>
    <sheet name="Date de calcul" sheetId="1" r:id="rId1"/>
    <sheet name="2018(Feb-Dec)En savings" sheetId="25" r:id="rId2"/>
    <sheet name="Energy savings 2019" sheetId="10" r:id="rId3"/>
    <sheet name="Energy savings 2020" sheetId="1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8" i="10" l="1"/>
  <c r="B20" i="11" l="1"/>
  <c r="B18" i="11"/>
  <c r="B20" i="10"/>
  <c r="B20" i="25"/>
  <c r="B11" i="11" l="1"/>
  <c r="B10" i="11"/>
  <c r="B11" i="10"/>
  <c r="B10" i="10"/>
  <c r="B10" i="25"/>
  <c r="B11" i="25"/>
  <c r="B16" i="25" l="1"/>
  <c r="B14" i="25"/>
  <c r="B23" i="25" s="1"/>
  <c r="B24" i="25" l="1"/>
  <c r="B14" i="11" l="1"/>
  <c r="B16" i="11"/>
  <c r="B16" i="10"/>
  <c r="B23" i="10" s="1"/>
  <c r="B23" i="11" l="1"/>
  <c r="B24" i="11" s="1"/>
  <c r="B24" i="10" l="1"/>
  <c r="C15" i="1" l="1"/>
  <c r="C16" i="1" s="1"/>
</calcChain>
</file>

<file path=xl/sharedStrings.xml><?xml version="1.0" encoding="utf-8"?>
<sst xmlns="http://schemas.openxmlformats.org/spreadsheetml/2006/main" count="101" uniqueCount="45">
  <si>
    <t>Emission Factor for Natural Gas; tCO2/MWh</t>
  </si>
  <si>
    <t>Emission Factor for Diesel; tCO2/MWh</t>
  </si>
  <si>
    <t>Emission Factor for Gasoline; tCO2/MWh</t>
  </si>
  <si>
    <t>Emission Factor for LFO; tCO2/MWh</t>
  </si>
  <si>
    <t xml:space="preserve">Calculation of Baseline Emissions </t>
  </si>
  <si>
    <t>Net to gross adjustment factor, L</t>
  </si>
  <si>
    <t>Specific electricity consumption, MWh/t</t>
  </si>
  <si>
    <t>Emission Factor for Electricity Generation, tCO2/MWh</t>
  </si>
  <si>
    <t>Specific fuel consumption, GJ/t</t>
  </si>
  <si>
    <t>Emission Factor for fossil fuel, natural gas, tCO2/GJ</t>
  </si>
  <si>
    <t xml:space="preserve">Baseline Emissions, tCO2/t </t>
  </si>
  <si>
    <t>Total PET Flakes, t</t>
  </si>
  <si>
    <t>Baseline Emissions, tCO2</t>
  </si>
  <si>
    <t xml:space="preserve"> </t>
  </si>
  <si>
    <t>Electric consumption for Flakes, MWh</t>
  </si>
  <si>
    <t>Project Emission for Flakes - Electricity, tCO2</t>
  </si>
  <si>
    <t>Natural Gas consumption for Flakes, MWh</t>
  </si>
  <si>
    <t>Project Emission for Flakes - Natural Gas, tCO2</t>
  </si>
  <si>
    <t>Diesel consumption for Flakes, MWh</t>
  </si>
  <si>
    <t>Project Emission for Flakes - Diesel, tCO2</t>
  </si>
  <si>
    <t>Gasoline consumption for Flakes, MWh</t>
  </si>
  <si>
    <t>Project Emission for Flakes - Gasoline, tCO2</t>
  </si>
  <si>
    <t>LFO consumption for Flakes, MWh</t>
  </si>
  <si>
    <t>Project Emission for Flakes, tCO2</t>
  </si>
  <si>
    <t>Total Project Emissions for Flakes, tCO2</t>
  </si>
  <si>
    <t>Total Project Savings, tCO2</t>
  </si>
  <si>
    <t>Calculations of Project Activity Emissions for Flakes, 1 Month</t>
  </si>
  <si>
    <t>Flakes production 2019, to</t>
  </si>
  <si>
    <t>CO2 CALCULATIOB2:C3N for PET - Flakes - 2016, 2017, 2018, 2019, 2020</t>
  </si>
  <si>
    <t>The amount of flakes included in calculations is the own production of Greentech in the respective years.</t>
  </si>
  <si>
    <t>Emission Factor</t>
  </si>
  <si>
    <t>Unit of Measurement</t>
  </si>
  <si>
    <t>Value</t>
  </si>
  <si>
    <r>
      <t xml:space="preserve">EF </t>
    </r>
    <r>
      <rPr>
        <vertAlign val="subscript"/>
        <sz val="11"/>
        <color rgb="FF000000"/>
        <rFont val="Calibri"/>
        <family val="2"/>
        <scheme val="minor"/>
      </rPr>
      <t xml:space="preserve">el CO2,PET </t>
    </r>
    <r>
      <rPr>
        <sz val="11"/>
        <color rgb="FF000000"/>
        <rFont val="Calibri"/>
        <family val="2"/>
        <scheme val="minor"/>
      </rPr>
      <t xml:space="preserve"> for  electricity generation</t>
    </r>
  </si>
  <si>
    <t>tCO2/MWh*</t>
  </si>
  <si>
    <r>
      <t xml:space="preserve">EF </t>
    </r>
    <r>
      <rPr>
        <vertAlign val="subscript"/>
        <sz val="11"/>
        <color rgb="FF000000"/>
        <rFont val="Calibri"/>
        <family val="2"/>
        <scheme val="minor"/>
      </rPr>
      <t>FFCO2</t>
    </r>
    <r>
      <rPr>
        <sz val="11"/>
        <color rgb="FF000000"/>
        <rFont val="Calibri"/>
        <family val="2"/>
        <scheme val="minor"/>
      </rPr>
      <t xml:space="preserve"> for natural gas consumption</t>
    </r>
  </si>
  <si>
    <t>Emission Factor for Diesel</t>
  </si>
  <si>
    <t>KgCO2/GJ**</t>
  </si>
  <si>
    <t>Emission Factor for Gasoline</t>
  </si>
  <si>
    <t>Emission Factor for LFO, kgCO2/GJ</t>
  </si>
  <si>
    <t>* Emission factors for electricity consumed national and European - technical annex to the SEAP template instructions www.eumayors.eu/IMG/pdf/technical_annex_en.pdf</t>
  </si>
  <si>
    <r>
      <t xml:space="preserve">** </t>
    </r>
    <r>
      <rPr>
        <i/>
        <sz val="8"/>
        <color theme="1"/>
        <rFont val="Calibri"/>
        <family val="2"/>
        <scheme val="minor"/>
      </rPr>
      <t>The list of the national values of the emission factors and net calorific values, specific to each type of fuel and type of activity - EU-ETS 2012 (www.anpm.ro; www.mmediu.ro)</t>
    </r>
  </si>
  <si>
    <t>Flakes production 2018(Feb-Dec), to</t>
  </si>
  <si>
    <t>Baseline Electricity, Mwh</t>
  </si>
  <si>
    <t>Calculations of Project Activity Emissions for Flakes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</si>
</sst>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11"/>
      <color rgb="FF000000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8"/>
      <color theme="1"/>
      <name val="Calibri"/>
      <family val="2"/>
      <scheme val="minor"/>
    </font>
    <font>
      <b/>
      <sz val="11"/>
      <color theme="8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0FE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0" fillId="0" borderId="0" xfId="0" applyBorder="1"/>
    <xf numFmtId="0" fontId="0" fillId="0" borderId="4" xfId="0" applyBorder="1"/>
    <xf numFmtId="0" fontId="6" fillId="0" borderId="0" xfId="0" applyFont="1" applyFill="1" applyBorder="1"/>
    <xf numFmtId="0" fontId="0" fillId="0" borderId="0" xfId="0" applyFill="1" applyBorder="1"/>
    <xf numFmtId="164" fontId="0" fillId="0" borderId="0" xfId="0" applyNumberFormat="1" applyFill="1" applyBorder="1"/>
    <xf numFmtId="0" fontId="4" fillId="0" borderId="0" xfId="0" applyFont="1" applyFill="1" applyBorder="1"/>
    <xf numFmtId="164" fontId="6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Font="1" applyFill="1" applyBorder="1"/>
    <xf numFmtId="164" fontId="0" fillId="0" borderId="1" xfId="0" applyNumberFormat="1" applyFill="1" applyBorder="1"/>
    <xf numFmtId="0" fontId="5" fillId="0" borderId="4" xfId="0" applyFont="1" applyBorder="1"/>
    <xf numFmtId="164" fontId="0" fillId="0" borderId="4" xfId="0" applyNumberFormat="1" applyBorder="1"/>
    <xf numFmtId="1" fontId="2" fillId="2" borderId="4" xfId="0" applyNumberFormat="1" applyFont="1" applyFill="1" applyBorder="1" applyAlignment="1">
      <alignment horizontal="center"/>
    </xf>
    <xf numFmtId="164" fontId="5" fillId="0" borderId="4" xfId="0" applyNumberFormat="1" applyFont="1" applyBorder="1"/>
    <xf numFmtId="4" fontId="3" fillId="0" borderId="0" xfId="0" applyNumberFormat="1" applyFont="1" applyFill="1" applyBorder="1"/>
    <xf numFmtId="164" fontId="3" fillId="0" borderId="0" xfId="0" applyNumberFormat="1" applyFont="1" applyFill="1" applyBorder="1"/>
    <xf numFmtId="164" fontId="2" fillId="2" borderId="2" xfId="0" applyNumberFormat="1" applyFont="1" applyFill="1" applyBorder="1"/>
    <xf numFmtId="0" fontId="3" fillId="2" borderId="8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wrapText="1"/>
    </xf>
    <xf numFmtId="4" fontId="2" fillId="0" borderId="6" xfId="0" applyNumberFormat="1" applyFont="1" applyBorder="1" applyAlignment="1">
      <alignment wrapText="1"/>
    </xf>
    <xf numFmtId="4" fontId="2" fillId="0" borderId="7" xfId="0" applyNumberFormat="1" applyFont="1" applyBorder="1" applyAlignment="1">
      <alignment wrapText="1"/>
    </xf>
    <xf numFmtId="164" fontId="2" fillId="0" borderId="7" xfId="0" applyNumberFormat="1" applyFont="1" applyBorder="1"/>
    <xf numFmtId="0" fontId="0" fillId="0" borderId="7" xfId="0" applyBorder="1"/>
    <xf numFmtId="164" fontId="2" fillId="2" borderId="7" xfId="0" applyNumberFormat="1" applyFont="1" applyFill="1" applyBorder="1"/>
    <xf numFmtId="164" fontId="2" fillId="2" borderId="8" xfId="0" applyNumberFormat="1" applyFont="1" applyFill="1" applyBorder="1"/>
    <xf numFmtId="164" fontId="2" fillId="2" borderId="0" xfId="0" applyNumberFormat="1" applyFont="1" applyFill="1" applyProtection="1">
      <protection hidden="1"/>
    </xf>
    <xf numFmtId="164" fontId="2" fillId="0" borderId="0" xfId="0" applyNumberFormat="1" applyFont="1" applyProtection="1">
      <protection hidden="1"/>
    </xf>
    <xf numFmtId="0" fontId="3" fillId="2" borderId="0" xfId="0" applyFont="1" applyFill="1" applyProtection="1">
      <protection hidden="1"/>
    </xf>
    <xf numFmtId="164" fontId="2" fillId="4" borderId="0" xfId="0" applyNumberFormat="1" applyFont="1" applyFill="1" applyProtection="1">
      <protection hidden="1"/>
    </xf>
    <xf numFmtId="0" fontId="3" fillId="0" borderId="0" xfId="0" applyFont="1" applyProtection="1">
      <protection hidden="1"/>
    </xf>
    <xf numFmtId="0" fontId="3" fillId="3" borderId="0" xfId="0" applyFont="1" applyFill="1" applyProtection="1">
      <protection hidden="1"/>
    </xf>
    <xf numFmtId="0" fontId="3" fillId="4" borderId="9" xfId="0" applyFont="1" applyFill="1" applyBorder="1" applyProtection="1">
      <protection hidden="1"/>
    </xf>
    <xf numFmtId="1" fontId="2" fillId="2" borderId="0" xfId="0" applyNumberFormat="1" applyFont="1" applyFill="1" applyAlignment="1" applyProtection="1">
      <alignment horizontal="left"/>
      <protection hidden="1"/>
    </xf>
    <xf numFmtId="164" fontId="0" fillId="0" borderId="0" xfId="0" applyNumberFormat="1" applyAlignment="1" applyProtection="1">
      <alignment horizontal="left"/>
      <protection hidden="1"/>
    </xf>
    <xf numFmtId="0" fontId="0" fillId="4" borderId="0" xfId="0" applyFill="1" applyAlignment="1" applyProtection="1">
      <alignment horizontal="left"/>
      <protection hidden="1"/>
    </xf>
    <xf numFmtId="4" fontId="0" fillId="0" borderId="0" xfId="0" applyNumberFormat="1" applyAlignment="1" applyProtection="1">
      <alignment horizontal="left"/>
      <protection hidden="1"/>
    </xf>
    <xf numFmtId="4" fontId="3" fillId="3" borderId="0" xfId="0" applyNumberFormat="1" applyFont="1" applyFill="1" applyAlignment="1" applyProtection="1">
      <alignment horizontal="left"/>
      <protection hidden="1"/>
    </xf>
    <xf numFmtId="4" fontId="3" fillId="4" borderId="5" xfId="0" applyNumberFormat="1" applyFont="1" applyFill="1" applyBorder="1" applyAlignment="1" applyProtection="1">
      <alignment horizontal="left"/>
      <protection hidden="1"/>
    </xf>
    <xf numFmtId="0" fontId="3" fillId="6" borderId="10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 wrapText="1"/>
    </xf>
    <xf numFmtId="0" fontId="8" fillId="0" borderId="10" xfId="0" applyFont="1" applyBorder="1"/>
    <xf numFmtId="0" fontId="8" fillId="0" borderId="10" xfId="0" applyFont="1" applyBorder="1" applyAlignment="1">
      <alignment horizontal="right"/>
    </xf>
    <xf numFmtId="0" fontId="0" fillId="0" borderId="10" xfId="0" applyFont="1" applyBorder="1"/>
    <xf numFmtId="4" fontId="0" fillId="0" borderId="10" xfId="0" applyNumberFormat="1" applyFont="1" applyBorder="1" applyAlignment="1">
      <alignment wrapText="1"/>
    </xf>
    <xf numFmtId="0" fontId="0" fillId="0" borderId="10" xfId="0" applyFont="1" applyBorder="1" applyAlignment="1">
      <alignment horizontal="right"/>
    </xf>
    <xf numFmtId="4" fontId="10" fillId="0" borderId="10" xfId="0" applyNumberFormat="1" applyFont="1" applyFill="1" applyBorder="1" applyAlignment="1">
      <alignment wrapText="1"/>
    </xf>
    <xf numFmtId="4" fontId="0" fillId="0" borderId="10" xfId="0" applyNumberFormat="1" applyFont="1" applyFill="1" applyBorder="1" applyAlignment="1">
      <alignment wrapText="1"/>
    </xf>
    <xf numFmtId="164" fontId="0" fillId="0" borderId="10" xfId="0" applyNumberFormat="1" applyFont="1" applyFill="1" applyBorder="1"/>
    <xf numFmtId="164" fontId="10" fillId="0" borderId="10" xfId="0" applyNumberFormat="1" applyFont="1" applyBorder="1"/>
    <xf numFmtId="0" fontId="1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12" fillId="0" borderId="0" xfId="0" applyFont="1"/>
    <xf numFmtId="4" fontId="12" fillId="0" borderId="0" xfId="0" applyNumberFormat="1" applyFont="1" applyAlignment="1">
      <alignment horizontal="left"/>
    </xf>
    <xf numFmtId="164" fontId="2" fillId="5" borderId="0" xfId="0" applyNumberFormat="1" applyFont="1" applyFill="1" applyProtection="1">
      <protection hidden="1"/>
    </xf>
    <xf numFmtId="164" fontId="3" fillId="5" borderId="0" xfId="0" applyNumberFormat="1" applyFont="1" applyFill="1" applyAlignment="1" applyProtection="1">
      <alignment horizontal="left"/>
      <protection hidden="1"/>
    </xf>
    <xf numFmtId="164" fontId="2" fillId="7" borderId="0" xfId="0" applyNumberFormat="1" applyFont="1" applyFill="1" applyProtection="1">
      <protection hidden="1"/>
    </xf>
    <xf numFmtId="164" fontId="3" fillId="5" borderId="0" xfId="0" applyNumberFormat="1" applyFont="1" applyFill="1" applyProtection="1">
      <protection hidden="1"/>
    </xf>
    <xf numFmtId="0" fontId="12" fillId="2" borderId="0" xfId="0" applyFont="1" applyFill="1" applyProtection="1">
      <protection hidden="1"/>
    </xf>
    <xf numFmtId="4" fontId="12" fillId="2" borderId="0" xfId="0" applyNumberFormat="1" applyFont="1" applyFill="1" applyAlignment="1" applyProtection="1">
      <alignment horizontal="left"/>
      <protection hidden="1"/>
    </xf>
    <xf numFmtId="0" fontId="3" fillId="5" borderId="0" xfId="0" applyFont="1" applyFill="1" applyProtection="1">
      <protection hidden="1"/>
    </xf>
    <xf numFmtId="4" fontId="3" fillId="5" borderId="0" xfId="0" applyNumberFormat="1" applyFont="1" applyFill="1" applyAlignment="1" applyProtection="1">
      <alignment horizontal="left"/>
      <protection hidden="1"/>
    </xf>
    <xf numFmtId="0" fontId="3" fillId="7" borderId="0" xfId="0" applyFont="1" applyFill="1" applyProtection="1">
      <protection hidden="1"/>
    </xf>
    <xf numFmtId="4" fontId="3" fillId="7" borderId="0" xfId="0" applyNumberFormat="1" applyFont="1" applyFill="1" applyAlignment="1" applyProtection="1">
      <alignment horizontal="left"/>
      <protection hidden="1"/>
    </xf>
    <xf numFmtId="164" fontId="2" fillId="7" borderId="0" xfId="0" applyNumberFormat="1" applyFont="1" applyFill="1" applyAlignment="1" applyProtection="1">
      <alignment horizontal="left"/>
      <protection hidden="1"/>
    </xf>
    <xf numFmtId="0" fontId="3" fillId="10" borderId="0" xfId="0" applyFont="1" applyFill="1" applyProtection="1">
      <protection hidden="1"/>
    </xf>
    <xf numFmtId="4" fontId="0" fillId="10" borderId="0" xfId="0" applyNumberFormat="1" applyFill="1" applyAlignment="1" applyProtection="1">
      <alignment horizontal="left"/>
      <protection hidden="1"/>
    </xf>
    <xf numFmtId="0" fontId="3" fillId="8" borderId="0" xfId="0" applyFont="1" applyFill="1" applyProtection="1">
      <protection hidden="1"/>
    </xf>
    <xf numFmtId="0" fontId="3" fillId="9" borderId="0" xfId="0" applyFont="1" applyFill="1" applyProtection="1">
      <protection hidden="1"/>
    </xf>
    <xf numFmtId="4" fontId="0" fillId="9" borderId="0" xfId="0" applyNumberFormat="1" applyFill="1" applyAlignment="1" applyProtection="1">
      <alignment horizontal="left"/>
      <protection hidden="1"/>
    </xf>
    <xf numFmtId="4" fontId="3" fillId="9" borderId="0" xfId="0" applyNumberFormat="1" applyFont="1" applyFill="1" applyAlignment="1" applyProtection="1">
      <alignment horizontal="left"/>
      <protection hidden="1"/>
    </xf>
    <xf numFmtId="4" fontId="3" fillId="10" borderId="0" xfId="0" applyNumberFormat="1" applyFont="1" applyFill="1" applyAlignment="1" applyProtection="1">
      <alignment horizontal="left"/>
      <protection hidden="1"/>
    </xf>
    <xf numFmtId="4" fontId="3" fillId="8" borderId="0" xfId="0" applyNumberFormat="1" applyFont="1" applyFill="1" applyAlignment="1" applyProtection="1">
      <alignment horizontal="left"/>
      <protection hidden="1"/>
    </xf>
    <xf numFmtId="164" fontId="0" fillId="7" borderId="0" xfId="0" applyNumberFormat="1" applyFill="1" applyAlignment="1" applyProtection="1">
      <alignment horizontal="left"/>
      <protection hidden="1"/>
    </xf>
    <xf numFmtId="164" fontId="3" fillId="2" borderId="0" xfId="0" applyNumberFormat="1" applyFont="1" applyFill="1" applyAlignment="1" applyProtection="1">
      <alignment horizontal="left"/>
      <protection hidden="1"/>
    </xf>
    <xf numFmtId="164" fontId="3" fillId="2" borderId="0" xfId="0" applyNumberFormat="1" applyFont="1" applyFill="1" applyProtection="1">
      <protection hidden="1"/>
    </xf>
    <xf numFmtId="0" fontId="0" fillId="0" borderId="0" xfId="0" applyFill="1"/>
    <xf numFmtId="0" fontId="7" fillId="2" borderId="9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</cellXfs>
  <cellStyles count="2">
    <cellStyle name="Comma 3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75EE32"/>
      <color rgb="FFA7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8"/>
  <sheetViews>
    <sheetView topLeftCell="B4" workbookViewId="0">
      <selection activeCell="G19" sqref="G19"/>
    </sheetView>
  </sheetViews>
  <sheetFormatPr baseColWidth="10" defaultColWidth="8.83203125" defaultRowHeight="15" x14ac:dyDescent="0.2"/>
  <cols>
    <col min="2" max="2" width="48.33203125" customWidth="1"/>
    <col min="3" max="3" width="46.33203125" customWidth="1"/>
    <col min="4" max="4" width="6.6640625" customWidth="1"/>
    <col min="5" max="5" width="9.33203125" customWidth="1"/>
    <col min="6" max="6" width="7.5" customWidth="1"/>
    <col min="7" max="7" width="14.83203125" bestFit="1" customWidth="1"/>
  </cols>
  <sheetData>
    <row r="1" spans="2:7" ht="32.25" customHeight="1" thickBot="1" x14ac:dyDescent="0.25"/>
    <row r="2" spans="2:7" ht="26.25" customHeight="1" thickBot="1" x14ac:dyDescent="0.3">
      <c r="B2" s="78" t="s">
        <v>28</v>
      </c>
      <c r="C2" s="79"/>
    </row>
    <row r="3" spans="2:7" ht="16" thickBot="1" x14ac:dyDescent="0.25">
      <c r="B3" s="19"/>
      <c r="C3" s="20"/>
    </row>
    <row r="4" spans="2:7" ht="129" customHeight="1" thickBot="1" x14ac:dyDescent="0.25">
      <c r="B4" s="1" t="s">
        <v>29</v>
      </c>
      <c r="C4" s="20"/>
    </row>
    <row r="5" spans="2:7" ht="16" x14ac:dyDescent="0.2">
      <c r="B5" s="21" t="s">
        <v>1</v>
      </c>
      <c r="C5" s="11">
        <v>0.264816</v>
      </c>
      <c r="D5" s="2"/>
      <c r="E5" s="5"/>
      <c r="F5" s="5"/>
      <c r="G5" s="10"/>
    </row>
    <row r="6" spans="2:7" ht="16" x14ac:dyDescent="0.2">
      <c r="B6" s="22" t="s">
        <v>0</v>
      </c>
      <c r="C6" s="12">
        <v>0.20200000000000001</v>
      </c>
      <c r="D6" s="2"/>
      <c r="E6" s="4"/>
      <c r="F6" s="5"/>
      <c r="G6" s="5"/>
    </row>
    <row r="7" spans="2:7" ht="16" x14ac:dyDescent="0.2">
      <c r="B7" s="22" t="s">
        <v>2</v>
      </c>
      <c r="C7" s="13">
        <v>0.25783200000000001</v>
      </c>
      <c r="D7" s="2"/>
      <c r="E7" s="5"/>
      <c r="F7" s="5"/>
      <c r="G7" s="5"/>
    </row>
    <row r="8" spans="2:7" x14ac:dyDescent="0.2">
      <c r="B8" s="23" t="s">
        <v>3</v>
      </c>
      <c r="C8" s="13">
        <v>0.26668799999999998</v>
      </c>
      <c r="D8" s="2"/>
      <c r="E8" s="5"/>
      <c r="F8" s="5"/>
      <c r="G8" s="5"/>
    </row>
    <row r="9" spans="2:7" x14ac:dyDescent="0.2">
      <c r="B9" s="24"/>
      <c r="C9" s="3"/>
      <c r="D9" s="2"/>
      <c r="E9" s="5"/>
      <c r="F9" s="5"/>
      <c r="G9" s="5"/>
    </row>
    <row r="10" spans="2:7" x14ac:dyDescent="0.2">
      <c r="B10" s="25" t="s">
        <v>4</v>
      </c>
      <c r="C10" s="14"/>
      <c r="D10" s="2"/>
      <c r="E10" s="5"/>
      <c r="F10" s="5"/>
      <c r="G10" s="5"/>
    </row>
    <row r="11" spans="2:7" x14ac:dyDescent="0.2">
      <c r="B11" s="23" t="s">
        <v>5</v>
      </c>
      <c r="C11" s="13">
        <v>0.75</v>
      </c>
      <c r="D11" s="2"/>
      <c r="E11" s="6"/>
      <c r="F11" s="5"/>
      <c r="G11" s="5"/>
    </row>
    <row r="12" spans="2:7" x14ac:dyDescent="0.2">
      <c r="B12" s="23" t="s">
        <v>6</v>
      </c>
      <c r="C12" s="13">
        <v>1.1100000000000001</v>
      </c>
      <c r="D12" s="2"/>
      <c r="E12" s="6"/>
      <c r="F12" s="5"/>
      <c r="G12" s="5"/>
    </row>
    <row r="13" spans="2:7" x14ac:dyDescent="0.2">
      <c r="B13" s="23" t="s">
        <v>7</v>
      </c>
      <c r="C13" s="13">
        <v>0.70099999999999996</v>
      </c>
      <c r="D13" s="2"/>
      <c r="E13" s="7"/>
      <c r="F13" s="5"/>
      <c r="G13" s="5"/>
    </row>
    <row r="14" spans="2:7" x14ac:dyDescent="0.2">
      <c r="B14" s="23" t="s">
        <v>8</v>
      </c>
      <c r="C14" s="13">
        <v>15</v>
      </c>
      <c r="D14" s="2"/>
      <c r="E14" s="6"/>
      <c r="F14" s="5"/>
      <c r="G14" s="5"/>
    </row>
    <row r="15" spans="2:7" x14ac:dyDescent="0.2">
      <c r="B15" s="23" t="s">
        <v>9</v>
      </c>
      <c r="C15" s="15">
        <f>0.202/3.6</f>
        <v>5.6111111111111112E-2</v>
      </c>
      <c r="D15" s="2"/>
      <c r="E15" s="8"/>
      <c r="F15" s="5"/>
      <c r="G15" s="5"/>
    </row>
    <row r="16" spans="2:7" ht="16" thickBot="1" x14ac:dyDescent="0.25">
      <c r="B16" s="26" t="s">
        <v>10</v>
      </c>
      <c r="C16" s="18">
        <f>C11*(C12*C13+C14*C15)</f>
        <v>1.2148325</v>
      </c>
      <c r="D16" s="2"/>
      <c r="E16" s="9"/>
      <c r="F16" s="5"/>
      <c r="G16" s="5"/>
    </row>
    <row r="17" spans="2:7" x14ac:dyDescent="0.2">
      <c r="B17" s="10"/>
      <c r="C17" s="16"/>
      <c r="D17" s="2"/>
      <c r="E17" s="5"/>
      <c r="F17" s="5"/>
      <c r="G17" s="5"/>
    </row>
    <row r="18" spans="2:7" x14ac:dyDescent="0.2">
      <c r="B18" s="10"/>
      <c r="C18" s="17"/>
      <c r="D18" s="2"/>
      <c r="E18" s="2"/>
      <c r="F18" s="2"/>
      <c r="G18" s="2"/>
    </row>
    <row r="19" spans="2:7" ht="16" x14ac:dyDescent="0.2">
      <c r="B19" s="40" t="s">
        <v>30</v>
      </c>
      <c r="C19" s="41" t="s">
        <v>31</v>
      </c>
      <c r="D19" s="40" t="s">
        <v>32</v>
      </c>
      <c r="E19" s="2"/>
      <c r="F19" s="2"/>
      <c r="G19" s="2"/>
    </row>
    <row r="20" spans="2:7" ht="17" x14ac:dyDescent="0.25">
      <c r="B20" s="42" t="s">
        <v>33</v>
      </c>
      <c r="C20" s="43" t="s">
        <v>34</v>
      </c>
      <c r="D20" s="44">
        <v>0.70099999999999996</v>
      </c>
      <c r="E20" s="2"/>
      <c r="F20" s="2"/>
      <c r="G20" s="2"/>
    </row>
    <row r="21" spans="2:7" ht="17" x14ac:dyDescent="0.25">
      <c r="B21" s="42" t="s">
        <v>35</v>
      </c>
      <c r="C21" s="43" t="s">
        <v>34</v>
      </c>
      <c r="D21" s="44">
        <v>0.20200000000000001</v>
      </c>
    </row>
    <row r="22" spans="2:7" ht="16" x14ac:dyDescent="0.2">
      <c r="B22" s="45" t="s">
        <v>36</v>
      </c>
      <c r="C22" s="46" t="s">
        <v>37</v>
      </c>
      <c r="D22" s="47">
        <v>73.56</v>
      </c>
    </row>
    <row r="23" spans="2:7" ht="16" x14ac:dyDescent="0.2">
      <c r="B23" s="48" t="s">
        <v>38</v>
      </c>
      <c r="C23" s="46" t="s">
        <v>37</v>
      </c>
      <c r="D23" s="47">
        <v>71.62</v>
      </c>
    </row>
    <row r="24" spans="2:7" x14ac:dyDescent="0.2">
      <c r="B24" s="49" t="s">
        <v>39</v>
      </c>
      <c r="C24" s="46" t="s">
        <v>37</v>
      </c>
      <c r="D24" s="50">
        <v>74.08</v>
      </c>
    </row>
    <row r="25" spans="2:7" ht="37" x14ac:dyDescent="0.2">
      <c r="B25" s="51" t="s">
        <v>40</v>
      </c>
    </row>
    <row r="26" spans="2:7" ht="41" x14ac:dyDescent="0.2">
      <c r="B26" s="52" t="s">
        <v>41</v>
      </c>
    </row>
    <row r="28" spans="2:7" x14ac:dyDescent="0.2">
      <c r="B28" t="s">
        <v>13</v>
      </c>
    </row>
  </sheetData>
  <mergeCells count="1">
    <mergeCell ref="B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workbookViewId="0">
      <selection activeCell="C31" sqref="C31"/>
    </sheetView>
  </sheetViews>
  <sheetFormatPr baseColWidth="10" defaultColWidth="8.83203125" defaultRowHeight="15" x14ac:dyDescent="0.2"/>
  <cols>
    <col min="1" max="1" width="53.1640625" customWidth="1"/>
    <col min="2" max="2" width="14.5" customWidth="1"/>
    <col min="3" max="3" width="18.83203125" customWidth="1"/>
    <col min="4" max="4" width="25.33203125" customWidth="1"/>
  </cols>
  <sheetData>
    <row r="1" spans="1:2" x14ac:dyDescent="0.2">
      <c r="A1" s="53" t="s">
        <v>42</v>
      </c>
      <c r="B1" s="54">
        <v>60175.292000000001</v>
      </c>
    </row>
    <row r="2" spans="1:2" x14ac:dyDescent="0.2">
      <c r="A2" s="27" t="s">
        <v>4</v>
      </c>
      <c r="B2" s="34"/>
    </row>
    <row r="3" spans="1:2" x14ac:dyDescent="0.2">
      <c r="A3" s="28" t="s">
        <v>5</v>
      </c>
      <c r="B3" s="35">
        <v>0.75</v>
      </c>
    </row>
    <row r="4" spans="1:2" x14ac:dyDescent="0.2">
      <c r="A4" s="58" t="s">
        <v>6</v>
      </c>
      <c r="B4" s="56">
        <v>1.1100000000000001</v>
      </c>
    </row>
    <row r="5" spans="1:2" x14ac:dyDescent="0.2">
      <c r="A5" s="28" t="s">
        <v>7</v>
      </c>
      <c r="B5" s="35">
        <v>0.70099999999999996</v>
      </c>
    </row>
    <row r="6" spans="1:2" x14ac:dyDescent="0.2">
      <c r="A6" s="28" t="s">
        <v>8</v>
      </c>
      <c r="B6" s="35">
        <v>15</v>
      </c>
    </row>
    <row r="7" spans="1:2" x14ac:dyDescent="0.2">
      <c r="A7" s="57" t="s">
        <v>9</v>
      </c>
      <c r="B7" s="74">
        <v>5.6111111111111112E-2</v>
      </c>
    </row>
    <row r="8" spans="1:2" x14ac:dyDescent="0.2">
      <c r="A8" s="57" t="s">
        <v>10</v>
      </c>
      <c r="B8" s="65">
        <v>1.2148325</v>
      </c>
    </row>
    <row r="9" spans="1:2" x14ac:dyDescent="0.2">
      <c r="A9" s="59" t="s">
        <v>11</v>
      </c>
      <c r="B9" s="54">
        <v>60175.292000000001</v>
      </c>
    </row>
    <row r="10" spans="1:2" x14ac:dyDescent="0.2">
      <c r="A10" s="61" t="s">
        <v>43</v>
      </c>
      <c r="B10" s="56">
        <f>B9*B4</f>
        <v>66794.574120000005</v>
      </c>
    </row>
    <row r="11" spans="1:2" x14ac:dyDescent="0.2">
      <c r="A11" s="61" t="s">
        <v>12</v>
      </c>
      <c r="B11" s="62">
        <f>B9*B8</f>
        <v>73102.900418589998</v>
      </c>
    </row>
    <row r="12" spans="1:2" x14ac:dyDescent="0.2">
      <c r="A12" s="30" t="s">
        <v>44</v>
      </c>
      <c r="B12" s="36"/>
    </row>
    <row r="13" spans="1:2" x14ac:dyDescent="0.2">
      <c r="A13" s="61" t="s">
        <v>14</v>
      </c>
      <c r="B13" s="62">
        <v>22649.674999999999</v>
      </c>
    </row>
    <row r="14" spans="1:2" x14ac:dyDescent="0.2">
      <c r="A14" s="61" t="s">
        <v>15</v>
      </c>
      <c r="B14" s="62">
        <f>B5*B13</f>
        <v>15877.422174999998</v>
      </c>
    </row>
    <row r="15" spans="1:2" x14ac:dyDescent="0.2">
      <c r="A15" s="63" t="s">
        <v>16</v>
      </c>
      <c r="B15" s="64">
        <v>12358.98</v>
      </c>
    </row>
    <row r="16" spans="1:2" x14ac:dyDescent="0.2">
      <c r="A16" s="63" t="s">
        <v>17</v>
      </c>
      <c r="B16" s="64">
        <f>B15*3.6*B7</f>
        <v>2496.5139600000002</v>
      </c>
    </row>
    <row r="17" spans="1:2" x14ac:dyDescent="0.2">
      <c r="A17" s="69" t="s">
        <v>18</v>
      </c>
      <c r="B17" s="71">
        <v>1737.626</v>
      </c>
    </row>
    <row r="18" spans="1:2" x14ac:dyDescent="0.2">
      <c r="A18" s="69" t="s">
        <v>19</v>
      </c>
      <c r="B18" s="71"/>
    </row>
    <row r="19" spans="1:2" x14ac:dyDescent="0.2">
      <c r="A19" s="66" t="s">
        <v>20</v>
      </c>
      <c r="B19" s="67">
        <v>1.48</v>
      </c>
    </row>
    <row r="20" spans="1:2" x14ac:dyDescent="0.2">
      <c r="A20" s="66" t="s">
        <v>21</v>
      </c>
      <c r="B20" s="72">
        <f>B19*71.62/1000*3.6</f>
        <v>0.38159136000000005</v>
      </c>
    </row>
    <row r="21" spans="1:2" x14ac:dyDescent="0.2">
      <c r="A21" s="31" t="s">
        <v>22</v>
      </c>
      <c r="B21" s="37">
        <v>0</v>
      </c>
    </row>
    <row r="22" spans="1:2" x14ac:dyDescent="0.2">
      <c r="A22" s="32" t="s">
        <v>23</v>
      </c>
      <c r="B22" s="38">
        <v>0</v>
      </c>
    </row>
    <row r="23" spans="1:2" ht="16" thickBot="1" x14ac:dyDescent="0.25">
      <c r="A23" s="68" t="s">
        <v>24</v>
      </c>
      <c r="B23" s="73">
        <f>B14+B16+B18+B20</f>
        <v>18374.317726359997</v>
      </c>
    </row>
    <row r="24" spans="1:2" ht="16" thickBot="1" x14ac:dyDescent="0.25">
      <c r="A24" s="33" t="s">
        <v>25</v>
      </c>
      <c r="B24" s="39">
        <f>B23-B11</f>
        <v>-54728.582692230004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4"/>
  <sheetViews>
    <sheetView workbookViewId="0">
      <selection activeCell="C1" sqref="C1:D24"/>
    </sheetView>
  </sheetViews>
  <sheetFormatPr baseColWidth="10" defaultColWidth="8.83203125" defaultRowHeight="15" x14ac:dyDescent="0.2"/>
  <cols>
    <col min="1" max="1" width="54.1640625" customWidth="1"/>
    <col min="2" max="2" width="12.5" customWidth="1"/>
    <col min="3" max="3" width="18" customWidth="1"/>
    <col min="4" max="4" width="25.1640625" customWidth="1"/>
    <col min="5" max="5" width="6.6640625" customWidth="1"/>
    <col min="6" max="6" width="41" customWidth="1"/>
    <col min="7" max="7" width="10.6640625" customWidth="1"/>
    <col min="8" max="8" width="3.83203125" customWidth="1"/>
    <col min="9" max="9" width="47" customWidth="1"/>
    <col min="10" max="10" width="13.6640625" customWidth="1"/>
    <col min="11" max="11" width="11.83203125" customWidth="1"/>
  </cols>
  <sheetData>
    <row r="1" spans="1:2" x14ac:dyDescent="0.2">
      <c r="A1" s="53" t="s">
        <v>27</v>
      </c>
      <c r="B1" s="54">
        <v>65388.682999999997</v>
      </c>
    </row>
    <row r="2" spans="1:2" x14ac:dyDescent="0.2">
      <c r="A2" s="27" t="s">
        <v>4</v>
      </c>
      <c r="B2" s="34"/>
    </row>
    <row r="3" spans="1:2" x14ac:dyDescent="0.2">
      <c r="A3" s="28" t="s">
        <v>5</v>
      </c>
      <c r="B3" s="35">
        <v>0.75</v>
      </c>
    </row>
    <row r="4" spans="1:2" x14ac:dyDescent="0.2">
      <c r="A4" s="58" t="s">
        <v>6</v>
      </c>
      <c r="B4" s="56">
        <v>1.1100000000000001</v>
      </c>
    </row>
    <row r="5" spans="1:2" x14ac:dyDescent="0.2">
      <c r="A5" s="28" t="s">
        <v>7</v>
      </c>
      <c r="B5" s="35">
        <v>0.70099999999999996</v>
      </c>
    </row>
    <row r="6" spans="1:2" x14ac:dyDescent="0.2">
      <c r="A6" s="27" t="s">
        <v>8</v>
      </c>
      <c r="B6" s="75">
        <v>15</v>
      </c>
    </row>
    <row r="7" spans="1:2" x14ac:dyDescent="0.2">
      <c r="A7" s="57" t="s">
        <v>9</v>
      </c>
      <c r="B7" s="74">
        <v>5.6111111111111112E-2</v>
      </c>
    </row>
    <row r="8" spans="1:2" x14ac:dyDescent="0.2">
      <c r="A8" s="57" t="s">
        <v>10</v>
      </c>
      <c r="B8" s="65">
        <v>1.2148325</v>
      </c>
    </row>
    <row r="9" spans="1:2" x14ac:dyDescent="0.2">
      <c r="A9" s="59" t="s">
        <v>11</v>
      </c>
      <c r="B9" s="60">
        <v>65388.682999999997</v>
      </c>
    </row>
    <row r="10" spans="1:2" x14ac:dyDescent="0.2">
      <c r="A10" s="61" t="s">
        <v>43</v>
      </c>
      <c r="B10" s="56">
        <f>B9*B4</f>
        <v>72581.43813000001</v>
      </c>
    </row>
    <row r="11" spans="1:2" x14ac:dyDescent="0.2">
      <c r="A11" s="61" t="s">
        <v>12</v>
      </c>
      <c r="B11" s="62">
        <f>B9*B8</f>
        <v>79436.297240597502</v>
      </c>
    </row>
    <row r="12" spans="1:2" x14ac:dyDescent="0.2">
      <c r="A12" s="30" t="s">
        <v>26</v>
      </c>
      <c r="B12" s="36"/>
    </row>
    <row r="13" spans="1:2" x14ac:dyDescent="0.2">
      <c r="A13" s="61" t="s">
        <v>14</v>
      </c>
      <c r="B13" s="62">
        <v>23476.114000000001</v>
      </c>
    </row>
    <row r="14" spans="1:2" x14ac:dyDescent="0.2">
      <c r="A14" s="61" t="s">
        <v>15</v>
      </c>
      <c r="B14" s="62">
        <v>16456.753000000001</v>
      </c>
    </row>
    <row r="15" spans="1:2" x14ac:dyDescent="0.2">
      <c r="A15" s="63" t="s">
        <v>16</v>
      </c>
      <c r="B15" s="64">
        <v>13683.41</v>
      </c>
    </row>
    <row r="16" spans="1:2" x14ac:dyDescent="0.2">
      <c r="A16" s="63" t="s">
        <v>17</v>
      </c>
      <c r="B16" s="64">
        <f>B15*3.6*B7</f>
        <v>2764.04882</v>
      </c>
    </row>
    <row r="17" spans="1:2" x14ac:dyDescent="0.2">
      <c r="A17" s="69" t="s">
        <v>18</v>
      </c>
      <c r="B17" s="71">
        <v>1769.144</v>
      </c>
    </row>
    <row r="18" spans="1:2" x14ac:dyDescent="0.2">
      <c r="A18" s="69" t="s">
        <v>19</v>
      </c>
      <c r="B18" s="71">
        <f>B17*73.56/1000*3.6</f>
        <v>468.49763750400007</v>
      </c>
    </row>
    <row r="19" spans="1:2" x14ac:dyDescent="0.2">
      <c r="A19" s="66" t="s">
        <v>20</v>
      </c>
      <c r="B19" s="72">
        <v>0.75</v>
      </c>
    </row>
    <row r="20" spans="1:2" x14ac:dyDescent="0.2">
      <c r="A20" s="66" t="s">
        <v>21</v>
      </c>
      <c r="B20" s="72">
        <f>B19*71.62/1000*3.6</f>
        <v>0.19337400000000002</v>
      </c>
    </row>
    <row r="21" spans="1:2" x14ac:dyDescent="0.2">
      <c r="A21" s="31" t="s">
        <v>22</v>
      </c>
      <c r="B21" s="37">
        <v>0</v>
      </c>
    </row>
    <row r="22" spans="1:2" x14ac:dyDescent="0.2">
      <c r="A22" s="32" t="s">
        <v>23</v>
      </c>
      <c r="B22" s="38">
        <v>0</v>
      </c>
    </row>
    <row r="23" spans="1:2" ht="16" thickBot="1" x14ac:dyDescent="0.25">
      <c r="A23" s="68" t="s">
        <v>24</v>
      </c>
      <c r="B23" s="73">
        <f>B14+B16+B18+B20</f>
        <v>19689.492831503998</v>
      </c>
    </row>
    <row r="24" spans="1:2" ht="16" thickBot="1" x14ac:dyDescent="0.25">
      <c r="A24" s="33" t="s">
        <v>25</v>
      </c>
      <c r="B24" s="39">
        <f>B23-B11</f>
        <v>-59746.8044090935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4"/>
  <sheetViews>
    <sheetView tabSelected="1" workbookViewId="0">
      <selection activeCell="D24" sqref="D24"/>
    </sheetView>
  </sheetViews>
  <sheetFormatPr baseColWidth="10" defaultColWidth="8.83203125" defaultRowHeight="15" x14ac:dyDescent="0.2"/>
  <cols>
    <col min="1" max="1" width="48.6640625" customWidth="1"/>
    <col min="2" max="2" width="13.5" customWidth="1"/>
    <col min="3" max="3" width="20.6640625" customWidth="1"/>
    <col min="4" max="4" width="25.33203125" customWidth="1"/>
  </cols>
  <sheetData>
    <row r="1" spans="1:2" x14ac:dyDescent="0.2">
      <c r="A1" s="53" t="s">
        <v>27</v>
      </c>
      <c r="B1" s="54">
        <v>57974.947999999997</v>
      </c>
    </row>
    <row r="2" spans="1:2" x14ac:dyDescent="0.2">
      <c r="A2" s="27" t="s">
        <v>4</v>
      </c>
      <c r="B2" s="34"/>
    </row>
    <row r="3" spans="1:2" x14ac:dyDescent="0.2">
      <c r="A3" s="28" t="s">
        <v>5</v>
      </c>
      <c r="B3" s="35">
        <v>0.75</v>
      </c>
    </row>
    <row r="4" spans="1:2" x14ac:dyDescent="0.2">
      <c r="A4" s="55" t="s">
        <v>6</v>
      </c>
      <c r="B4" s="56">
        <v>1.1100000000000001</v>
      </c>
    </row>
    <row r="5" spans="1:2" x14ac:dyDescent="0.2">
      <c r="A5" s="28" t="s">
        <v>7</v>
      </c>
      <c r="B5" s="35">
        <v>0.70099999999999996</v>
      </c>
    </row>
    <row r="6" spans="1:2" x14ac:dyDescent="0.2">
      <c r="A6" s="76" t="s">
        <v>8</v>
      </c>
      <c r="B6" s="75">
        <v>15</v>
      </c>
    </row>
    <row r="7" spans="1:2" x14ac:dyDescent="0.2">
      <c r="A7" s="57" t="s">
        <v>9</v>
      </c>
      <c r="B7" s="74">
        <v>5.6111111111111112E-2</v>
      </c>
    </row>
    <row r="8" spans="1:2" x14ac:dyDescent="0.2">
      <c r="A8" s="57" t="s">
        <v>10</v>
      </c>
      <c r="B8" s="65">
        <v>1.2148325</v>
      </c>
    </row>
    <row r="9" spans="1:2" x14ac:dyDescent="0.2">
      <c r="A9" s="29" t="s">
        <v>11</v>
      </c>
      <c r="B9" s="54">
        <v>57974.947999999997</v>
      </c>
    </row>
    <row r="10" spans="1:2" x14ac:dyDescent="0.2">
      <c r="A10" s="61" t="s">
        <v>43</v>
      </c>
      <c r="B10" s="56">
        <f>B9*B4</f>
        <v>64352.192280000003</v>
      </c>
    </row>
    <row r="11" spans="1:2" x14ac:dyDescent="0.2">
      <c r="A11" s="61" t="s">
        <v>12</v>
      </c>
      <c r="B11" s="62">
        <f>B9*B8</f>
        <v>70429.851016209999</v>
      </c>
    </row>
    <row r="12" spans="1:2" x14ac:dyDescent="0.2">
      <c r="A12" s="30" t="s">
        <v>44</v>
      </c>
      <c r="B12" s="36"/>
    </row>
    <row r="13" spans="1:2" x14ac:dyDescent="0.2">
      <c r="A13" s="61" t="s">
        <v>14</v>
      </c>
      <c r="B13" s="62">
        <v>19437.047999999999</v>
      </c>
    </row>
    <row r="14" spans="1:2" x14ac:dyDescent="0.2">
      <c r="A14" s="61" t="s">
        <v>15</v>
      </c>
      <c r="B14" s="62">
        <f>B5*B13</f>
        <v>13625.370647999998</v>
      </c>
    </row>
    <row r="15" spans="1:2" x14ac:dyDescent="0.2">
      <c r="A15" s="63" t="s">
        <v>16</v>
      </c>
      <c r="B15" s="64">
        <v>14184.62</v>
      </c>
    </row>
    <row r="16" spans="1:2" x14ac:dyDescent="0.2">
      <c r="A16" s="63" t="s">
        <v>17</v>
      </c>
      <c r="B16" s="64">
        <f>B15*3.6*B7</f>
        <v>2865.2932400000004</v>
      </c>
    </row>
    <row r="17" spans="1:3" x14ac:dyDescent="0.2">
      <c r="A17" s="69" t="s">
        <v>18</v>
      </c>
      <c r="B17" s="70">
        <v>1512.0160000000001</v>
      </c>
    </row>
    <row r="18" spans="1:3" x14ac:dyDescent="0.2">
      <c r="A18" s="69" t="s">
        <v>19</v>
      </c>
      <c r="B18" s="71">
        <f>B17*73.56/1000*3.6</f>
        <v>400.40602905600008</v>
      </c>
    </row>
    <row r="19" spans="1:3" x14ac:dyDescent="0.2">
      <c r="A19" s="66" t="s">
        <v>20</v>
      </c>
      <c r="B19" s="67">
        <v>0.375</v>
      </c>
    </row>
    <row r="20" spans="1:3" x14ac:dyDescent="0.2">
      <c r="A20" s="66" t="s">
        <v>21</v>
      </c>
      <c r="B20" s="72">
        <f>B19*71.62/1000*3.6</f>
        <v>9.6687000000000009E-2</v>
      </c>
    </row>
    <row r="21" spans="1:3" x14ac:dyDescent="0.2">
      <c r="A21" s="31" t="s">
        <v>22</v>
      </c>
      <c r="B21" s="37">
        <v>0</v>
      </c>
    </row>
    <row r="22" spans="1:3" x14ac:dyDescent="0.2">
      <c r="A22" s="32" t="s">
        <v>23</v>
      </c>
      <c r="B22" s="38">
        <v>0</v>
      </c>
      <c r="C22" s="77"/>
    </row>
    <row r="23" spans="1:3" ht="16" thickBot="1" x14ac:dyDescent="0.25">
      <c r="A23" s="68" t="s">
        <v>24</v>
      </c>
      <c r="B23" s="73">
        <f>B14+B16+B18+B20</f>
        <v>16891.166604056001</v>
      </c>
    </row>
    <row r="24" spans="1:3" ht="16" thickBot="1" x14ac:dyDescent="0.25">
      <c r="A24" s="33" t="s">
        <v>25</v>
      </c>
      <c r="B24" s="39">
        <f>B23-B11</f>
        <v>-53538.684412153998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Date de calcul</vt:lpstr>
      <vt:lpstr>2018(Feb-Dec)En savings</vt:lpstr>
      <vt:lpstr>Energy savings 2019</vt:lpstr>
      <vt:lpstr>Energy savings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Mihai Solea</dc:creator>
  <cp:lastModifiedBy>Casiana Fometescu</cp:lastModifiedBy>
  <cp:lastPrinted>2021-10-18T09:55:36Z</cp:lastPrinted>
  <dcterms:created xsi:type="dcterms:W3CDTF">2015-06-05T18:19:34Z</dcterms:created>
  <dcterms:modified xsi:type="dcterms:W3CDTF">2023-01-16T19:21:33Z</dcterms:modified>
</cp:coreProperties>
</file>