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5. Eritrea/Zoba Debub VPA Boreholes (MS)/6_Verification/MP3_MP2/Performance Review/PR_MP2_MP3/Round 3/"/>
    </mc:Choice>
  </mc:AlternateContent>
  <xr:revisionPtr revIDLastSave="80" documentId="8_{8BD1BDBE-040D-46CC-A72C-0D52407C32FD}" xr6:coauthVersionLast="47" xr6:coauthVersionMax="47" xr10:uidLastSave="{B50F3C83-3F84-4971-B4FC-0E76C3A292D1}"/>
  <bookViews>
    <workbookView xWindow="30" yWindow="1520" windowWidth="19170" windowHeight="6000" firstSheet="4" activeTab="5" xr2:uid="{00000000-000D-0000-FFFF-FFFF00000000}"/>
  </bookViews>
  <sheets>
    <sheet name="Summary" sheetId="3" r:id="rId1"/>
    <sheet name="ER Calcs" sheetId="2" r:id="rId2"/>
    <sheet name="PTDs" sheetId="1" r:id="rId3"/>
    <sheet name="Downdays" sheetId="7" r:id="rId4"/>
    <sheet name="HH List" sheetId="4" r:id="rId5"/>
    <sheet name="SDGs Calculations" sheetId="5" r:id="rId6"/>
    <sheet name="Treatment Capacity " sheetId="6" r:id="rId7"/>
  </sheets>
  <definedNames>
    <definedName name="_xlnm._FilterDatabase" localSheetId="2" hidden="1">PTDs!$B$2:$I$2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AM24" i="7"/>
  <c r="C27" i="1"/>
  <c r="L4" i="1"/>
  <c r="L3" i="1"/>
  <c r="K6" i="1"/>
  <c r="K5" i="1"/>
  <c r="K4" i="1"/>
  <c r="K3" i="1"/>
  <c r="L5" i="1"/>
  <c r="L6" i="1"/>
  <c r="L7" i="1"/>
  <c r="K7" i="1"/>
  <c r="G24" i="1"/>
  <c r="G23" i="1"/>
  <c r="D24" i="1"/>
  <c r="E24" i="1" s="1"/>
  <c r="D23" i="1"/>
  <c r="E23" i="1" s="1"/>
  <c r="C24" i="1"/>
  <c r="C23" i="1"/>
  <c r="F24" i="1"/>
  <c r="F23" i="1"/>
  <c r="M4" i="1" l="1"/>
  <c r="M5" i="1"/>
  <c r="M6" i="1"/>
  <c r="M7" i="1"/>
  <c r="M3" i="1"/>
  <c r="C16" i="1" l="1"/>
  <c r="M7" i="3" l="1"/>
  <c r="M8" i="3"/>
  <c r="M6" i="3"/>
  <c r="K11" i="3"/>
  <c r="J11" i="3"/>
  <c r="J649" i="4" l="1"/>
  <c r="G649" i="4"/>
  <c r="F649" i="4"/>
  <c r="E649" i="4"/>
  <c r="E650" i="4" s="1"/>
  <c r="A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J417" i="4"/>
  <c r="H417" i="4"/>
  <c r="G417" i="4"/>
  <c r="F417" i="4"/>
  <c r="E417" i="4"/>
  <c r="A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J221" i="4"/>
  <c r="G221" i="4"/>
  <c r="F221" i="4"/>
  <c r="H221" i="4" s="1"/>
  <c r="E221" i="4"/>
  <c r="A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J115" i="4"/>
  <c r="H115" i="4"/>
  <c r="G115" i="4"/>
  <c r="F115" i="4"/>
  <c r="E115" i="4"/>
  <c r="A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J73" i="4"/>
  <c r="G73" i="4"/>
  <c r="F73" i="4"/>
  <c r="H73" i="4" s="1"/>
  <c r="E73" i="4"/>
  <c r="A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650" i="4" l="1"/>
  <c r="I8" i="1" l="1"/>
  <c r="D16" i="6" s="1"/>
  <c r="D12" i="5" l="1"/>
  <c r="D19" i="5" l="1"/>
  <c r="D18" i="5"/>
  <c r="D6" i="5"/>
  <c r="D4" i="5" s="1"/>
  <c r="D9" i="5"/>
  <c r="E26" i="3"/>
  <c r="E25" i="3"/>
  <c r="E22" i="3"/>
  <c r="E13" i="3"/>
  <c r="E12" i="3"/>
  <c r="E9" i="3"/>
  <c r="P35" i="2"/>
  <c r="P34" i="2"/>
  <c r="P30" i="2"/>
  <c r="K30" i="2"/>
  <c r="P29" i="2"/>
  <c r="E21" i="3" s="1"/>
  <c r="P22" i="2"/>
  <c r="P23" i="2"/>
  <c r="P24" i="2"/>
  <c r="P21" i="2"/>
  <c r="P17" i="2"/>
  <c r="P16" i="2"/>
  <c r="P13" i="2"/>
  <c r="P9" i="2"/>
  <c r="P8" i="2"/>
  <c r="P7" i="2"/>
  <c r="P15" i="2" s="1"/>
  <c r="K35" i="2"/>
  <c r="K34" i="2"/>
  <c r="K29" i="2"/>
  <c r="E8" i="3" s="1"/>
  <c r="K22" i="2"/>
  <c r="K23" i="2"/>
  <c r="K24" i="2"/>
  <c r="K21" i="2"/>
  <c r="K17" i="2"/>
  <c r="K16" i="2"/>
  <c r="K13" i="2"/>
  <c r="K9" i="2"/>
  <c r="K8" i="2"/>
  <c r="K7" i="2"/>
  <c r="K15" i="2" s="1"/>
  <c r="D5" i="5" l="1"/>
  <c r="D3" i="5"/>
  <c r="D20" i="5"/>
  <c r="D17" i="5" s="1"/>
  <c r="E15" i="2" l="1"/>
  <c r="C18" i="1" l="1"/>
  <c r="B16" i="6"/>
  <c r="L8" i="1" l="1"/>
  <c r="P6" i="2" s="1"/>
  <c r="K8" i="1"/>
  <c r="K6" i="2" s="1"/>
  <c r="K10" i="2" s="1"/>
  <c r="C12" i="6"/>
  <c r="A16" i="6" s="1"/>
  <c r="C16" i="6" s="1"/>
  <c r="C8" i="6"/>
  <c r="A12" i="6"/>
  <c r="P10" i="2" l="1"/>
  <c r="P27" i="2" s="1"/>
  <c r="E19" i="3" s="1"/>
  <c r="M8" i="1"/>
  <c r="E6" i="2" s="1"/>
  <c r="E10" i="2" s="1"/>
  <c r="E27" i="2" s="1"/>
  <c r="P14" i="2"/>
  <c r="P18" i="2" s="1"/>
  <c r="P28" i="2" s="1"/>
  <c r="E20" i="3" s="1"/>
  <c r="K27" i="2"/>
  <c r="E6" i="3" s="1"/>
  <c r="K14" i="2"/>
  <c r="K18" i="2" s="1"/>
  <c r="E16" i="6"/>
  <c r="C17" i="1"/>
  <c r="P31" i="2" l="1"/>
  <c r="P36" i="2" s="1"/>
  <c r="P38" i="2" s="1"/>
  <c r="E28" i="3" s="1"/>
  <c r="K28" i="2"/>
  <c r="E7" i="3" s="1"/>
  <c r="C15" i="1"/>
  <c r="E23" i="2"/>
  <c r="E13" i="2"/>
  <c r="E23" i="3" l="1"/>
  <c r="E27" i="3"/>
  <c r="K31" i="2"/>
  <c r="K36" i="2" s="1"/>
  <c r="K38" i="2" s="1"/>
  <c r="E38" i="2" s="1"/>
  <c r="E14" i="2"/>
  <c r="E15" i="3" l="1"/>
  <c r="E14" i="3"/>
  <c r="E10" i="3"/>
  <c r="E18" i="2"/>
  <c r="E28" i="2" s="1"/>
  <c r="E31" i="2" s="1"/>
  <c r="E36" i="2" s="1"/>
  <c r="E33" i="3"/>
  <c r="L10" i="3" s="1"/>
  <c r="M10" i="3" s="1"/>
  <c r="E32" i="3" l="1"/>
  <c r="L9" i="3" s="1"/>
  <c r="M9" i="3" l="1"/>
  <c r="M11" i="3" s="1"/>
  <c r="L11" i="3"/>
  <c r="E34" i="3"/>
  <c r="D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tc={BF325197-46D8-4CC2-AB5B-89991F71756B}</author>
    <author>tc={0B299456-7C8C-427E-8550-472A315B4543}</author>
    <author>tc={EF6DE940-3863-4FCD-B2A7-DEBC912B25A1}</author>
  </authors>
  <commentList>
    <comment ref="E6" authorId="0" shapeId="0" xr:uid="{BF325197-46D8-4CC2-AB5B-89991F71756B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 functionality</t>
      </text>
    </comment>
    <comment ref="K6" authorId="1" shapeId="0" xr:uid="{0B299456-7C8C-427E-8550-472A315B4543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 functionality</t>
      </text>
    </comment>
    <comment ref="P6" authorId="2" shapeId="0" xr:uid="{EF6DE940-3863-4FCD-B2A7-DEBC912B25A1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 functionality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tc={C303B95F-5C1C-4534-A4B7-744C302B0E49}</author>
    <author>tc={F90F96D9-3024-4134-AA88-031A2D9569DC}</author>
    <author>tc={75A8A1AA-DEC5-4680-8ECA-7F29FFF6E5BB}</author>
  </authors>
  <commentList>
    <comment ref="K2" authorId="0" shapeId="0" xr:uid="{C303B95F-5C1C-4534-A4B7-744C302B0E49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 functionality</t>
      </text>
    </comment>
    <comment ref="L2" authorId="1" shapeId="0" xr:uid="{F90F96D9-3024-4134-AA88-031A2D9569DC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 functionality</t>
      </text>
    </comment>
    <comment ref="M2" authorId="2" shapeId="0" xr:uid="{75A8A1AA-DEC5-4680-8ECA-7F29FFF6E5BB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 functionality</t>
      </text>
    </comment>
  </commentList>
</comments>
</file>

<file path=xl/sharedStrings.xml><?xml version="1.0" encoding="utf-8"?>
<sst xmlns="http://schemas.openxmlformats.org/spreadsheetml/2006/main" count="3410" uniqueCount="1541">
  <si>
    <t>GS ID</t>
  </si>
  <si>
    <t>Borehole ID</t>
  </si>
  <si>
    <t>Village</t>
  </si>
  <si>
    <t>Latitude</t>
  </si>
  <si>
    <t>Longitude</t>
  </si>
  <si>
    <t>Rehabilitation Date</t>
  </si>
  <si>
    <t>No. HHs</t>
  </si>
  <si>
    <t>No. People</t>
  </si>
  <si>
    <t>2019 PTDs</t>
  </si>
  <si>
    <t>Total PTD</t>
  </si>
  <si>
    <t>Total</t>
  </si>
  <si>
    <t>Dates</t>
  </si>
  <si>
    <t>MP Start</t>
  </si>
  <si>
    <t>MP End</t>
  </si>
  <si>
    <t>Average credits at 10,000 cap</t>
  </si>
  <si>
    <t>2019 crediting days</t>
  </si>
  <si>
    <t>Total crediting days</t>
  </si>
  <si>
    <t>ERs_by Vintage</t>
  </si>
  <si>
    <t>Emission Reductions by Vintage-Capped</t>
  </si>
  <si>
    <t>Emissions Reductions</t>
  </si>
  <si>
    <t>Year</t>
  </si>
  <si>
    <t>MP1</t>
  </si>
  <si>
    <t>MP2</t>
  </si>
  <si>
    <t>Capped Ers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</si>
  <si>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</si>
  <si>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</si>
  <si>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</si>
  <si>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</si>
  <si>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</si>
  <si>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</si>
  <si>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</si>
  <si>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fraction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</si>
  <si>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</si>
  <si>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</si>
  <si>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</si>
  <si>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</si>
  <si>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</si>
  <si>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</si>
  <si>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</si>
  <si>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Xboil</t>
  </si>
  <si>
    <t>Percentage</t>
  </si>
  <si>
    <t xml:space="preserve">Capped Emissions Reductions </t>
  </si>
  <si>
    <t>2019 Emission Reductions</t>
  </si>
  <si>
    <t>Total Emission Reductions</t>
  </si>
  <si>
    <t>Baseline Fuel Use (Bby)</t>
  </si>
  <si>
    <t>Portion using safe water</t>
  </si>
  <si>
    <t>Cj</t>
  </si>
  <si>
    <t>Person Days</t>
  </si>
  <si>
    <t>Njy</t>
  </si>
  <si>
    <t>Fuel to treat  1 litre of water using baseline tech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</si>
  <si>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</si>
  <si>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</si>
  <si>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</si>
  <si>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</si>
  <si>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</si>
  <si>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</si>
  <si>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</si>
  <si>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</si>
  <si>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</si>
  <si>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</si>
  <si>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</si>
  <si>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</si>
  <si>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</si>
  <si>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</si>
  <si>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</si>
  <si>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</si>
  <si>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</si>
  <si>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</si>
  <si>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</si>
  <si>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</si>
  <si>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</si>
  <si>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</si>
  <si>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</si>
  <si>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</si>
  <si>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</si>
  <si>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EFb,fuel,co3</t>
  </si>
  <si>
    <t>Emissions factor fuel (non-co2)</t>
  </si>
  <si>
    <t>EFb, fuel, non-co2</t>
  </si>
  <si>
    <t>TCO2/TJ</t>
  </si>
  <si>
    <t>EFb, fuel, non-co3</t>
  </si>
  <si>
    <t>Net calorific value of fuel</t>
  </si>
  <si>
    <t>NCV,b,fuel</t>
  </si>
  <si>
    <t>TJ/T</t>
  </si>
  <si>
    <t>Emission Reductions Corrected for Suppressed Demand</t>
  </si>
  <si>
    <t>Capped Emission Reductions</t>
  </si>
  <si>
    <t>The Ers have been capped using project technology daily cap based on 10,000 ERs per year</t>
  </si>
  <si>
    <t>T/A</t>
  </si>
  <si>
    <t>No</t>
  </si>
  <si>
    <t>Survery ID</t>
  </si>
  <si>
    <t>Name of Household Head</t>
  </si>
  <si>
    <t>Number of Children</t>
  </si>
  <si>
    <t>Number of Adults</t>
  </si>
  <si>
    <t>No. of people per hh</t>
  </si>
  <si>
    <t>Distance from Borehole (Metres)</t>
  </si>
  <si>
    <t xml:space="preserve">SDG 3: Good Health and Well Being </t>
  </si>
  <si>
    <t>Description</t>
  </si>
  <si>
    <t>HARPy = ((Pb,y - Pp,y)/Pb,y)*Up,y</t>
  </si>
  <si>
    <t>Unit</t>
  </si>
  <si>
    <t>HARPy</t>
  </si>
  <si>
    <t>Total reduction in Household Air Pollution for project activity in year y (%)</t>
  </si>
  <si>
    <t>%</t>
  </si>
  <si>
    <t>Pb,y</t>
  </si>
  <si>
    <t>Quantity of fuel that is consumed in the baseline scenario b during year y (kg/household-day)</t>
  </si>
  <si>
    <t>kg/hh</t>
  </si>
  <si>
    <t>Pp,y</t>
  </si>
  <si>
    <t>Quantity of fuel that is consumed in the project scenario p during year y (kg/household-day)</t>
  </si>
  <si>
    <t>Quantity of wood fuel or fossil fuel required to boil 1 litre of water using technologies representative of baseline scenario b during year y</t>
  </si>
  <si>
    <t>kg/L</t>
  </si>
  <si>
    <t>Quantity of safe water supplied in the project scenario p during year y, using the “zero or low” emissions’ clean water supply technology</t>
  </si>
  <si>
    <t>Litres</t>
  </si>
  <si>
    <t>Qp,cleanboil,y</t>
  </si>
  <si>
    <t>Quantity of safe water boiled in the project scenario p during year y, after installation of the project technology</t>
  </si>
  <si>
    <t xml:space="preserve">Up,y </t>
  </si>
  <si>
    <r>
      <t>Usage rate in project scenario p during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year y</t>
    </r>
  </si>
  <si>
    <t>SDG 5: Gender Equality</t>
  </si>
  <si>
    <t>TRy</t>
  </si>
  <si>
    <t>hours</t>
  </si>
  <si>
    <t>Tb,y</t>
  </si>
  <si>
    <t>Tp,y</t>
  </si>
  <si>
    <t>SDG 6: Clean Water and Sanitation</t>
  </si>
  <si>
    <t>Paccess = Py * (1 – Cj) * Up,y</t>
  </si>
  <si>
    <t>Paccess</t>
  </si>
  <si>
    <t>Number of additional persons having access to safe water in the project activity compared to the baseline scenario</t>
  </si>
  <si>
    <t>people</t>
  </si>
  <si>
    <t>Py</t>
  </si>
  <si>
    <t>Number of persons having access to safe water in the project activity</t>
  </si>
  <si>
    <t>Expressed as a percentage, the portion of users of the project technology j who in the baseline were already consuming safe water without boiling it</t>
  </si>
  <si>
    <t>SDG 13: Climate Action</t>
  </si>
  <si>
    <t>Er,y</t>
  </si>
  <si>
    <t xml:space="preserve">CO2 emission reductions for the current monitoring period </t>
  </si>
  <si>
    <t>VER</t>
  </si>
  <si>
    <t xml:space="preserve">Total time saved by borehole project on average per household per day for project activity in year y </t>
  </si>
  <si>
    <t xml:space="preserve">Baseline time saved by borehole project on average per household per day in year y </t>
  </si>
  <si>
    <t>Project time saved by borehole project on average per household per day in year y</t>
  </si>
  <si>
    <t>TRy = Tp,y - Tb,y</t>
  </si>
  <si>
    <t>2020 crediting days</t>
  </si>
  <si>
    <t>2019 End</t>
  </si>
  <si>
    <t>2020 PTDs</t>
  </si>
  <si>
    <t>MP3 Crediting Days</t>
  </si>
  <si>
    <t>Location:</t>
  </si>
  <si>
    <t>Capacity in Litres</t>
  </si>
  <si>
    <t xml:space="preserve">Litres per minute </t>
  </si>
  <si>
    <t>Operating Hours</t>
  </si>
  <si>
    <t>Daily Capacity</t>
  </si>
  <si>
    <t>litres</t>
  </si>
  <si>
    <t>Capacity per Capita, per handpump</t>
  </si>
  <si>
    <t>QP,y: Litres per person per day</t>
  </si>
  <si>
    <t>Max People</t>
  </si>
  <si>
    <t>Capacity per VPA Check</t>
  </si>
  <si>
    <t>Capacity per Capita</t>
  </si>
  <si>
    <t>No. Handpumps in VPA</t>
  </si>
  <si>
    <t>Actual</t>
  </si>
  <si>
    <t>CHECK</t>
  </si>
  <si>
    <t>2020 Emission Reductions</t>
  </si>
  <si>
    <t>MP3</t>
  </si>
  <si>
    <t>Total ERs for MP3</t>
  </si>
  <si>
    <t>Emission Reductions claimed for MP3</t>
  </si>
  <si>
    <t>Emission Reductions - 01/06/2019 - 31/05/2020</t>
  </si>
  <si>
    <t>ADIG0001</t>
  </si>
  <si>
    <t>ADIG0002</t>
  </si>
  <si>
    <t>ADIG0003</t>
  </si>
  <si>
    <t>ADIG0004</t>
  </si>
  <si>
    <t>ADIG0005</t>
  </si>
  <si>
    <t>ADIG0006</t>
  </si>
  <si>
    <t>ADIG0007</t>
  </si>
  <si>
    <t>ADIG0008</t>
  </si>
  <si>
    <t>ADIG0009</t>
  </si>
  <si>
    <t>ADIG0010</t>
  </si>
  <si>
    <t>ADIG0011</t>
  </si>
  <si>
    <t>ADIG0012</t>
  </si>
  <si>
    <t>ADIG0013</t>
  </si>
  <si>
    <t>ADIG0014</t>
  </si>
  <si>
    <t>ADIG0015</t>
  </si>
  <si>
    <t>ADIG0016</t>
  </si>
  <si>
    <t>ADIG0017</t>
  </si>
  <si>
    <t>ADIG0018</t>
  </si>
  <si>
    <t>ADIG0019</t>
  </si>
  <si>
    <t>ADIG0020</t>
  </si>
  <si>
    <t>ADIG0021</t>
  </si>
  <si>
    <t>ADIG0022</t>
  </si>
  <si>
    <t>ADIG0023</t>
  </si>
  <si>
    <t>ADIG0024</t>
  </si>
  <si>
    <t>ADIG0025</t>
  </si>
  <si>
    <t>ADIG0026</t>
  </si>
  <si>
    <t>ADIG0027</t>
  </si>
  <si>
    <t>ADIG0028</t>
  </si>
  <si>
    <t>ADIG0029</t>
  </si>
  <si>
    <t>ADIG0030</t>
  </si>
  <si>
    <t>ADIG0031</t>
  </si>
  <si>
    <t>ADIG0032</t>
  </si>
  <si>
    <t>ADIG0033</t>
  </si>
  <si>
    <t>ADIG0034</t>
  </si>
  <si>
    <t>ADIG0035</t>
  </si>
  <si>
    <t>ADIG0036</t>
  </si>
  <si>
    <t>ADIG0037</t>
  </si>
  <si>
    <t>ADIG0038</t>
  </si>
  <si>
    <t>ADIG0039</t>
  </si>
  <si>
    <t>ADIG0040</t>
  </si>
  <si>
    <t>ADIG0041</t>
  </si>
  <si>
    <t>ADIG0042</t>
  </si>
  <si>
    <t>ADIG0043</t>
  </si>
  <si>
    <t>ADIG0044</t>
  </si>
  <si>
    <t>ADIG0045</t>
  </si>
  <si>
    <t>ADIG0046</t>
  </si>
  <si>
    <t>ADIG0047</t>
  </si>
  <si>
    <t>ADIG0048</t>
  </si>
  <si>
    <t>ADIG0049</t>
  </si>
  <si>
    <t>ADIG0050</t>
  </si>
  <si>
    <t>ADIG0051</t>
  </si>
  <si>
    <t>ADIG0052</t>
  </si>
  <si>
    <t>ADIG0053</t>
  </si>
  <si>
    <t>ADIG0054</t>
  </si>
  <si>
    <t>ADIG0055</t>
  </si>
  <si>
    <t>ADIG0056</t>
  </si>
  <si>
    <t>ADIG0057</t>
  </si>
  <si>
    <t>ADIG0058</t>
  </si>
  <si>
    <t>ADIG0059</t>
  </si>
  <si>
    <t>ADIG0060</t>
  </si>
  <si>
    <t>ADIG0061</t>
  </si>
  <si>
    <t>ADIG0062</t>
  </si>
  <si>
    <t>ADIG0063</t>
  </si>
  <si>
    <t>ADIG0064</t>
  </si>
  <si>
    <t>ADIG0065</t>
  </si>
  <si>
    <t>ADIG0066</t>
  </si>
  <si>
    <t>ADIG0067</t>
  </si>
  <si>
    <t>ADIG0068</t>
  </si>
  <si>
    <t>ADIG0069</t>
  </si>
  <si>
    <t>ADIG0070</t>
  </si>
  <si>
    <t>ADIG0071</t>
  </si>
  <si>
    <t>ADIG0072</t>
  </si>
  <si>
    <t>ADIG0073</t>
  </si>
  <si>
    <t>ADIG0074</t>
  </si>
  <si>
    <t>ADIG0075</t>
  </si>
  <si>
    <t>ADIG0076</t>
  </si>
  <si>
    <t>ADIG0077</t>
  </si>
  <si>
    <t>ADIG0078</t>
  </si>
  <si>
    <t>ADIG0079</t>
  </si>
  <si>
    <t>ADIG0080</t>
  </si>
  <si>
    <t>ADIG0081</t>
  </si>
  <si>
    <t>ADIG0082</t>
  </si>
  <si>
    <t>ADIG0083</t>
  </si>
  <si>
    <t>ADIG0084</t>
  </si>
  <si>
    <t>ADIG0085</t>
  </si>
  <si>
    <t>ADIG0086</t>
  </si>
  <si>
    <t>ADIG0087</t>
  </si>
  <si>
    <t>ADIG0088</t>
  </si>
  <si>
    <t>ADIG0089</t>
  </si>
  <si>
    <t>ADIG0090</t>
  </si>
  <si>
    <t>ADIG0091</t>
  </si>
  <si>
    <t>ADIG0092</t>
  </si>
  <si>
    <t>ADIG0093</t>
  </si>
  <si>
    <t>ADIG0094</t>
  </si>
  <si>
    <t>ADIG0095</t>
  </si>
  <si>
    <t>ADIG0096</t>
  </si>
  <si>
    <t>ADIG0097</t>
  </si>
  <si>
    <t>ADIG0098</t>
  </si>
  <si>
    <t>ADIG0099</t>
  </si>
  <si>
    <t>ADIG0100</t>
  </si>
  <si>
    <t>ADIG0101</t>
  </si>
  <si>
    <t>ADIG0102</t>
  </si>
  <si>
    <t>ADIG0103</t>
  </si>
  <si>
    <t>ADIG0104</t>
  </si>
  <si>
    <t>ADIG0105</t>
  </si>
  <si>
    <t>ADIH0001</t>
  </si>
  <si>
    <t>ADIH0002</t>
  </si>
  <si>
    <t>ADIH0003</t>
  </si>
  <si>
    <t>ADIH0004</t>
  </si>
  <si>
    <t>ADIH0005</t>
  </si>
  <si>
    <t>ADIH0006</t>
  </si>
  <si>
    <t>ADIH0007</t>
  </si>
  <si>
    <t>ADIH0008</t>
  </si>
  <si>
    <t>ADIH0009</t>
  </si>
  <si>
    <t>ADIH0010</t>
  </si>
  <si>
    <t>ADIH0011</t>
  </si>
  <si>
    <t>ADIH0012</t>
  </si>
  <si>
    <t>ADIH0013</t>
  </si>
  <si>
    <t>ADIH0014</t>
  </si>
  <si>
    <t>ADIH0015</t>
  </si>
  <si>
    <t>ADIH0016</t>
  </si>
  <si>
    <t>ADIH0017</t>
  </si>
  <si>
    <t>ADIH0018</t>
  </si>
  <si>
    <t>ADIH0019</t>
  </si>
  <si>
    <t>ADIH0020</t>
  </si>
  <si>
    <t>ADIH0021</t>
  </si>
  <si>
    <t>ADIH0022</t>
  </si>
  <si>
    <t>ADIH0023</t>
  </si>
  <si>
    <t>ADIH0024</t>
  </si>
  <si>
    <t>ADIH0025</t>
  </si>
  <si>
    <t>ADIH0026</t>
  </si>
  <si>
    <t>ADIH0027</t>
  </si>
  <si>
    <t>ADIH0028</t>
  </si>
  <si>
    <t>ADIH0029</t>
  </si>
  <si>
    <t>ADIH0030</t>
  </si>
  <si>
    <t>ADIH0031</t>
  </si>
  <si>
    <t>ADIH0032</t>
  </si>
  <si>
    <t>ADIH0033</t>
  </si>
  <si>
    <t>ADIH0034</t>
  </si>
  <si>
    <t>ADIH0035</t>
  </si>
  <si>
    <t>ADIH0036</t>
  </si>
  <si>
    <t>ADIH0037</t>
  </si>
  <si>
    <t>ADIH0038</t>
  </si>
  <si>
    <t>ADIH0039</t>
  </si>
  <si>
    <t>ADIH0040</t>
  </si>
  <si>
    <t>ADIH0041</t>
  </si>
  <si>
    <t>ADIH0042</t>
  </si>
  <si>
    <t>ADIH0043</t>
  </si>
  <si>
    <t>ADIH0044</t>
  </si>
  <si>
    <t>ADIH0045</t>
  </si>
  <si>
    <t>ADIH0046</t>
  </si>
  <si>
    <t>ADIH0047</t>
  </si>
  <si>
    <t>ADIH0048</t>
  </si>
  <si>
    <t>ADIH0049</t>
  </si>
  <si>
    <t>ADIH0050</t>
  </si>
  <si>
    <t>ADIH0051</t>
  </si>
  <si>
    <t>ADIH0052</t>
  </si>
  <si>
    <t>ADIH0053</t>
  </si>
  <si>
    <t>ADIH0054</t>
  </si>
  <si>
    <t>ADIH0055</t>
  </si>
  <si>
    <t>ADIH0056</t>
  </si>
  <si>
    <t>ADIH0057</t>
  </si>
  <si>
    <t>ADIH0058</t>
  </si>
  <si>
    <t>ADIH0059</t>
  </si>
  <si>
    <t>ADIH0060</t>
  </si>
  <si>
    <t>ADIH0061</t>
  </si>
  <si>
    <t>ADIH0062</t>
  </si>
  <si>
    <t>ADIH0063</t>
  </si>
  <si>
    <t>ADIH0064</t>
  </si>
  <si>
    <t>ADIH0065</t>
  </si>
  <si>
    <t>ADIH0066</t>
  </si>
  <si>
    <t>ADIH0067</t>
  </si>
  <si>
    <t>ADIH0068</t>
  </si>
  <si>
    <t>ADIH0069</t>
  </si>
  <si>
    <t>ADIH0070</t>
  </si>
  <si>
    <t>ADIH0071</t>
  </si>
  <si>
    <t>ADIH0072</t>
  </si>
  <si>
    <t>ADIH0073</t>
  </si>
  <si>
    <t>ADIH0074</t>
  </si>
  <si>
    <t>ADIH0075</t>
  </si>
  <si>
    <t>ADIH0076</t>
  </si>
  <si>
    <t>ADIH0077</t>
  </si>
  <si>
    <t>ADIH0078</t>
  </si>
  <si>
    <t>ADIH0079</t>
  </si>
  <si>
    <t>ADIH0080</t>
  </si>
  <si>
    <t>ADIH0081</t>
  </si>
  <si>
    <t>ADIH0082</t>
  </si>
  <si>
    <t>ADIH0083</t>
  </si>
  <si>
    <t>ADIH0084</t>
  </si>
  <si>
    <t>ADIH0085</t>
  </si>
  <si>
    <t>ADIH0086</t>
  </si>
  <si>
    <t>ADIH0087</t>
  </si>
  <si>
    <t>ADIH0088</t>
  </si>
  <si>
    <t>ADIH0089</t>
  </si>
  <si>
    <t>ADIH0090</t>
  </si>
  <si>
    <t>ADIH0091</t>
  </si>
  <si>
    <t>ADIH0092</t>
  </si>
  <si>
    <t>ADIH0093</t>
  </si>
  <si>
    <t>ADIH0094</t>
  </si>
  <si>
    <t>ADIH0095</t>
  </si>
  <si>
    <t>ADIH0096</t>
  </si>
  <si>
    <t>ADIH0097</t>
  </si>
  <si>
    <t>ADIH0098</t>
  </si>
  <si>
    <t>ADIH0099</t>
  </si>
  <si>
    <t>ADIH0100</t>
  </si>
  <si>
    <t>ADIH0101</t>
  </si>
  <si>
    <t>ADIH0102</t>
  </si>
  <si>
    <t>ADIH0103</t>
  </si>
  <si>
    <t>ADIH0104</t>
  </si>
  <si>
    <t>ADIH0105</t>
  </si>
  <si>
    <t>ADIH0106</t>
  </si>
  <si>
    <t>ADIH0107</t>
  </si>
  <si>
    <t>ADIH0108</t>
  </si>
  <si>
    <t>ADIH0109</t>
  </si>
  <si>
    <t>ADIH0110</t>
  </si>
  <si>
    <t>ADIH0111</t>
  </si>
  <si>
    <t>ADIH0112</t>
  </si>
  <si>
    <t>ADIH0113</t>
  </si>
  <si>
    <t>ADIH0114</t>
  </si>
  <si>
    <t>ADIH0115</t>
  </si>
  <si>
    <t>ADIH0116</t>
  </si>
  <si>
    <t>ADIH0117</t>
  </si>
  <si>
    <t>ADIH0118</t>
  </si>
  <si>
    <t>ADIH0119</t>
  </si>
  <si>
    <t>ADIH0120</t>
  </si>
  <si>
    <t>ADIH0121</t>
  </si>
  <si>
    <t>ADIH0122</t>
  </si>
  <si>
    <t>ADIH0123</t>
  </si>
  <si>
    <t>ADIH0124</t>
  </si>
  <si>
    <t>ADIH0125</t>
  </si>
  <si>
    <t>ADIH0126</t>
  </si>
  <si>
    <t>ADIH0127</t>
  </si>
  <si>
    <t>GS5042</t>
  </si>
  <si>
    <t>ZD046</t>
  </si>
  <si>
    <t>Adigolo-Imbasoyra</t>
  </si>
  <si>
    <t>14.72127</t>
  </si>
  <si>
    <t>39.50390</t>
  </si>
  <si>
    <t>ZD051</t>
  </si>
  <si>
    <t>Adikaribosa-maygoduf</t>
  </si>
  <si>
    <t>14.72284</t>
  </si>
  <si>
    <t>39.40948</t>
  </si>
  <si>
    <t>ZD106</t>
  </si>
  <si>
    <t>Adiguer</t>
  </si>
  <si>
    <t xml:space="preserve">14.55558 </t>
  </si>
  <si>
    <t>38.77398</t>
  </si>
  <si>
    <t>ZD145</t>
  </si>
  <si>
    <t>Mekabirtsabla</t>
  </si>
  <si>
    <t>14.53337</t>
  </si>
  <si>
    <t>38.50480</t>
  </si>
  <si>
    <t>ZD148</t>
  </si>
  <si>
    <t>Adihawya</t>
  </si>
  <si>
    <t>14.55404</t>
  </si>
  <si>
    <t>38.54628</t>
  </si>
  <si>
    <t xml:space="preserve">Abubeker Ali Ahmed </t>
  </si>
  <si>
    <t xml:space="preserve">Halima Ahmed Salh </t>
  </si>
  <si>
    <t>Asma Usman Suleman</t>
  </si>
  <si>
    <t>Amna Ibrahim Abdela</t>
  </si>
  <si>
    <t>Jmia Ahmed Mehamedsied</t>
  </si>
  <si>
    <t>Meryem Ibrahim Umer</t>
  </si>
  <si>
    <t>Rahma Ahmed Mehamed</t>
  </si>
  <si>
    <t>Ibrahim Salh Ibrahim</t>
  </si>
  <si>
    <t>Saedya Ibrahim Entura</t>
  </si>
  <si>
    <t>Salha Ibrahim Ahmed</t>
  </si>
  <si>
    <t>Abubeker Mehamed Ahmed</t>
  </si>
  <si>
    <t>Fatma Ahmed Mehamed</t>
  </si>
  <si>
    <t>Ayfrah Mehamed Abdela</t>
  </si>
  <si>
    <t>Umer Mehamed Umer</t>
  </si>
  <si>
    <t>Ibrahim Usman Husen</t>
  </si>
  <si>
    <t>Jmia Ismael Mehamed</t>
  </si>
  <si>
    <t>Jmia Mehamed Abdela</t>
  </si>
  <si>
    <t>Meryem Mehamed Abdela</t>
  </si>
  <si>
    <t>Zahra Ismael Adem</t>
  </si>
  <si>
    <t>Suleman Musa Suleman</t>
  </si>
  <si>
    <t>Fatma Mehamed Ismael</t>
  </si>
  <si>
    <t>Ismael Umer Ismael</t>
  </si>
  <si>
    <t>Ismael Mehamed Umer</t>
  </si>
  <si>
    <t>Seada Ahmedsied Salh</t>
  </si>
  <si>
    <t>Rahma Mehamed Umer</t>
  </si>
  <si>
    <t>Fatma Ahmed Umer</t>
  </si>
  <si>
    <t>Jmia Suleman Musa</t>
  </si>
  <si>
    <t>Momina Mehamed Ahmed</t>
  </si>
  <si>
    <t>Sieda Mehamed Salh</t>
  </si>
  <si>
    <t>Suleman Ismael Suleman</t>
  </si>
  <si>
    <t>Fatma Hasen Ibrahim</t>
  </si>
  <si>
    <t>Ibrahim Suleman Mehamed</t>
  </si>
  <si>
    <t>Zeyneb Suleman Mehamed</t>
  </si>
  <si>
    <t>Meryem Ahmed Abubeker</t>
  </si>
  <si>
    <t>Radya Mehamed Ali</t>
  </si>
  <si>
    <t>Radya Ahmed Idris</t>
  </si>
  <si>
    <t>Jemila Umer Ibrahim</t>
  </si>
  <si>
    <t>Meryem Yosuf Higo</t>
  </si>
  <si>
    <t>Mehamedali Suleman Umer</t>
  </si>
  <si>
    <t>Umer Ismael Mehamed</t>
  </si>
  <si>
    <t>Jmia Salh Sebr</t>
  </si>
  <si>
    <t>Salha Abdela Ahmed</t>
  </si>
  <si>
    <t>Jemila Ibrahimnur Abdu</t>
  </si>
  <si>
    <t>Saedya Umer Dawd</t>
  </si>
  <si>
    <t>Mehamedsied Salh Hajiali</t>
  </si>
  <si>
    <t>Ahmedin Mehamed Idris</t>
  </si>
  <si>
    <t>Abdela Mehamed Abdela</t>
  </si>
  <si>
    <t>Suleman Ibrahim Suleman</t>
  </si>
  <si>
    <t>Ahmed Salh Musa</t>
  </si>
  <si>
    <t>Hawa Ismael Mehamed</t>
  </si>
  <si>
    <t>Fatuma Ibrahim Mehamed</t>
  </si>
  <si>
    <t>Saidya Mehamed Hmed</t>
  </si>
  <si>
    <t xml:space="preserve">Jamie Salh Umer </t>
  </si>
  <si>
    <t>Musa Umer Abela</t>
  </si>
  <si>
    <t>Ibrahim Umer Seleman</t>
  </si>
  <si>
    <t>Kedja Ahmed Seleman</t>
  </si>
  <si>
    <t>Jma Ahmedin Umer</t>
  </si>
  <si>
    <t>Jmie Ibrahim Salh</t>
  </si>
  <si>
    <t>Salh Adem Salh</t>
  </si>
  <si>
    <t>Saedya Mehamed Alamin</t>
  </si>
  <si>
    <t>Mehamed Ahmed Umerdin</t>
  </si>
  <si>
    <t xml:space="preserve">Saliha Ibrahim Ismael </t>
  </si>
  <si>
    <t>Abdu Mehamed Husien</t>
  </si>
  <si>
    <t xml:space="preserve">Ismael Ahmed Mehamed </t>
  </si>
  <si>
    <t xml:space="preserve">Meryem Mehamed Ali </t>
  </si>
  <si>
    <t>Usman Mehamed Berhabe</t>
  </si>
  <si>
    <t>Aledin Mehamed Umer</t>
  </si>
  <si>
    <t>Zahra Mehamedsalh Suleman</t>
  </si>
  <si>
    <t>Mehamedsalh Esmael Hasen</t>
  </si>
  <si>
    <t>Halima Ismael Mehamed</t>
  </si>
  <si>
    <t>ZD 046</t>
  </si>
  <si>
    <t xml:space="preserve">Adikaribosa maygoduf </t>
  </si>
  <si>
    <t>ADIK0001</t>
  </si>
  <si>
    <t>Ibrahim Ahmed Musa</t>
  </si>
  <si>
    <t>ADIK0002</t>
  </si>
  <si>
    <t>Ayfrah Abdu Salh</t>
  </si>
  <si>
    <t>ADIK0003</t>
  </si>
  <si>
    <t>Hawa. Mehamed Abdela</t>
  </si>
  <si>
    <t>ADIK0004</t>
  </si>
  <si>
    <t>Sieda Abdu Ahmed</t>
  </si>
  <si>
    <t>ADIK0005</t>
  </si>
  <si>
    <t>Ali Ibrahim Ali</t>
  </si>
  <si>
    <t>ADIK0006</t>
  </si>
  <si>
    <t>Ali Mehamed Tsadwa</t>
  </si>
  <si>
    <t>ADIK0007</t>
  </si>
  <si>
    <t>Hayat Mehamed Ali</t>
  </si>
  <si>
    <t>ADIK0008</t>
  </si>
  <si>
    <t>Rahma Mehamed Idris</t>
  </si>
  <si>
    <t>ADIK0009</t>
  </si>
  <si>
    <t>Halima Suleman Musa</t>
  </si>
  <si>
    <t>ADIK0010</t>
  </si>
  <si>
    <t>Jmia Husien Ismael</t>
  </si>
  <si>
    <t>ADIK0011</t>
  </si>
  <si>
    <t>Ismael Ahmed Ismael</t>
  </si>
  <si>
    <t>ADIK0012</t>
  </si>
  <si>
    <t>Saliha Ahmed Mehamed</t>
  </si>
  <si>
    <t>ADIK0013</t>
  </si>
  <si>
    <t>Ibrahim Musa Umer</t>
  </si>
  <si>
    <t>ADIK0014</t>
  </si>
  <si>
    <t>Hasen Idris Abdela</t>
  </si>
  <si>
    <t>ADIK0015</t>
  </si>
  <si>
    <t>Husen Ismael Dawd</t>
  </si>
  <si>
    <t>ADIK0016</t>
  </si>
  <si>
    <t>Zahra Utban Suleman</t>
  </si>
  <si>
    <t>ADIK0017</t>
  </si>
  <si>
    <t>Umer Ismael Abdela</t>
  </si>
  <si>
    <t>ADIK0018</t>
  </si>
  <si>
    <t>Mahmud Idris Abdela</t>
  </si>
  <si>
    <t>ADIK0019</t>
  </si>
  <si>
    <t>Salh Mahmud Idris</t>
  </si>
  <si>
    <t>ADIK0020</t>
  </si>
  <si>
    <t>Jmia Mahmud Idris</t>
  </si>
  <si>
    <t>ADIK0021</t>
  </si>
  <si>
    <t>Fatma Ismael Tsadwa</t>
  </si>
  <si>
    <t>ADIK0022</t>
  </si>
  <si>
    <t>Hawa Mehamed Adem</t>
  </si>
  <si>
    <t>ADIK0023</t>
  </si>
  <si>
    <t>Abdela Mahmud Idris</t>
  </si>
  <si>
    <t>ADIK0024</t>
  </si>
  <si>
    <t>Rahma Mehamed Ahmed</t>
  </si>
  <si>
    <t>ADIK0025</t>
  </si>
  <si>
    <t>Umer Hasen Ahmed</t>
  </si>
  <si>
    <t>ADIK0026</t>
  </si>
  <si>
    <t>Saieda Hasen Idris</t>
  </si>
  <si>
    <t>ADIK0027</t>
  </si>
  <si>
    <t>Ahmed Hasen Ahmed</t>
  </si>
  <si>
    <t>ADIK0028</t>
  </si>
  <si>
    <t>Seada Mehamed Tsadwa</t>
  </si>
  <si>
    <t>ADIK0029</t>
  </si>
  <si>
    <t>Jmia Ahmed Mahmud</t>
  </si>
  <si>
    <t>ADIK0030</t>
  </si>
  <si>
    <t>Ahmed Ismael Husien</t>
  </si>
  <si>
    <t>ADIK0031</t>
  </si>
  <si>
    <t>Sunabara Ismael Umer</t>
  </si>
  <si>
    <t>ADIK0032</t>
  </si>
  <si>
    <t>Ali Ibrahim Mehamedali</t>
  </si>
  <si>
    <t>ADIK0033</t>
  </si>
  <si>
    <t>Ibrahim Musa Ibrahim</t>
  </si>
  <si>
    <t>ADIK0034</t>
  </si>
  <si>
    <t>Ali Mahmud Ibrahim</t>
  </si>
  <si>
    <t>ADIK0035</t>
  </si>
  <si>
    <t>Niema Usman Ali</t>
  </si>
  <si>
    <t>ADIK0036</t>
  </si>
  <si>
    <t>Saedya Abdu Mehamed</t>
  </si>
  <si>
    <t>ADIK0037</t>
  </si>
  <si>
    <t>Sieda Ali Ismael</t>
  </si>
  <si>
    <t>ADIK0038</t>
  </si>
  <si>
    <t>Fatuma Ibrahim Ali</t>
  </si>
  <si>
    <t>ADIK0039</t>
  </si>
  <si>
    <t>Mehamed Ibrahim Musa</t>
  </si>
  <si>
    <t>ADIK0040</t>
  </si>
  <si>
    <t>Meryem Adem Umer</t>
  </si>
  <si>
    <t>ADIK0041</t>
  </si>
  <si>
    <t>Jemila Ismael Ibrahim</t>
  </si>
  <si>
    <t>ZD 051</t>
  </si>
  <si>
    <t>Tewelde Tesfaslase Gebremesqel</t>
  </si>
  <si>
    <t>Letebrhan Kasa Gebregziabher</t>
  </si>
  <si>
    <t>Tiebe Tekle Tewelde</t>
  </si>
  <si>
    <t>Tesfay Abrhale Zewelday</t>
  </si>
  <si>
    <t>Abeba Teferi Tela</t>
  </si>
  <si>
    <t>Letebrhan Desu Gebrezgi</t>
  </si>
  <si>
    <t>Blcha Gebrehiwet Debena</t>
  </si>
  <si>
    <t>Zewdi Gebreyesus Gerezgihier</t>
  </si>
  <si>
    <t>Tesfazgi Andemaryam Gebre</t>
  </si>
  <si>
    <t>Beyene Nguse Abay</t>
  </si>
  <si>
    <t>Tesfayohans Abay Beyene</t>
  </si>
  <si>
    <t>Gebregergis Zeweldi Deresom</t>
  </si>
  <si>
    <t>Tsge Tareqe Tesfamikael</t>
  </si>
  <si>
    <t>Letebrhan Demoz Engda</t>
  </si>
  <si>
    <t>Weldemhret Gebrehiwet Gebrekidan</t>
  </si>
  <si>
    <t>Hayle Gebre Beraki</t>
  </si>
  <si>
    <t>Letekidan Tesfay Hagos</t>
  </si>
  <si>
    <t>Drar Hayle Yhdego</t>
  </si>
  <si>
    <t>Rgbe Grmay Teweldemedhn</t>
  </si>
  <si>
    <t>Mesfn Beyene Nguse</t>
  </si>
  <si>
    <t>Araya Myato Alemeto</t>
  </si>
  <si>
    <t>Haregu Teklehaymanot Kidane</t>
  </si>
  <si>
    <t>Gebremesqel Weldemikael Bariu</t>
  </si>
  <si>
    <t>Uqbay Hayle Tsmru</t>
  </si>
  <si>
    <t>Zemuy Gebreab Teweldebrhan</t>
  </si>
  <si>
    <t>Abrhale Zewelday Hagos</t>
  </si>
  <si>
    <t>Brha Gerezgihier Bula</t>
  </si>
  <si>
    <t>Ngsti Shumay Gebrehiwet</t>
  </si>
  <si>
    <t>Gebremikael Gebremaryam Andu</t>
  </si>
  <si>
    <t>Letengus Gebremesqel Tsegay</t>
  </si>
  <si>
    <t>Ezgeharya Merhatsien Aregay</t>
  </si>
  <si>
    <t>Gergsa Ftwi Uqbagergis</t>
  </si>
  <si>
    <t>Qdusan Goytom Grma</t>
  </si>
  <si>
    <t>Ngsti Gebremikael Haylemaryam</t>
  </si>
  <si>
    <t>Dhab Beyene Tesfamaryam</t>
  </si>
  <si>
    <t>Medhn Gebretnsae Reda</t>
  </si>
  <si>
    <t>Freweyni Weldeyesus Zemenfesqdus</t>
  </si>
  <si>
    <t>Letebrhan Tesfahiwet Weldegebriel</t>
  </si>
  <si>
    <t>Mnya Grmay Habte</t>
  </si>
  <si>
    <t>Demeqesh Meresie Weldu</t>
  </si>
  <si>
    <t>Rgbey Teklehaymanot Gebregziabher</t>
  </si>
  <si>
    <t>Mnya Arefayne Fseha</t>
  </si>
  <si>
    <t>Abeba Anday Kidane</t>
  </si>
  <si>
    <t>Zewditu Gebreslase Zedngl</t>
  </si>
  <si>
    <t>Nechi Gebredngl Tesema</t>
  </si>
  <si>
    <t>Tsge Bruh Tekle</t>
  </si>
  <si>
    <t>Brhana Gebremikael Abrhale</t>
  </si>
  <si>
    <t>Askalu Tekletsien Gebrekidan</t>
  </si>
  <si>
    <t>Gebremaryam Semere Gebreyesus</t>
  </si>
  <si>
    <t>Tahgwas Ftwi Tesfay</t>
  </si>
  <si>
    <t>Welday Kafl Zegeye</t>
  </si>
  <si>
    <t>Rgat Smuy Syum</t>
  </si>
  <si>
    <t>Tsge Zere Brhane</t>
  </si>
  <si>
    <t>Senayt Tesfamaryam Weldeslase</t>
  </si>
  <si>
    <t>Brnesh Gebru Romha</t>
  </si>
  <si>
    <t>Tesfay Weldu Desta</t>
  </si>
  <si>
    <t>Mehari Tesfay Weldu</t>
  </si>
  <si>
    <t>Fsehaye Gebre Aradom</t>
  </si>
  <si>
    <t>Tsegay Fsehaye Gebre</t>
  </si>
  <si>
    <t>Letensie Hayle Uqbay</t>
  </si>
  <si>
    <t>Tesfaslase Abrha Ketem</t>
  </si>
  <si>
    <t>Tesfamikael Weldu Desta</t>
  </si>
  <si>
    <t>Abrhatsien Ftwi Reda</t>
  </si>
  <si>
    <t>Tesfamikael Kidane Gebru</t>
  </si>
  <si>
    <t>Hadgembes Nayzgi Zeru</t>
  </si>
  <si>
    <t>Aregay Zewelday Hagos</t>
  </si>
  <si>
    <t>Letekidan Ftwi Tesfay</t>
  </si>
  <si>
    <t>Gebru Beyene Trfe</t>
  </si>
  <si>
    <t>Tesfay Gebru Beyene</t>
  </si>
  <si>
    <t>Tsega Weldegebriel Abrha</t>
  </si>
  <si>
    <t>Gebremedhn Aregay Teweldemedhn</t>
  </si>
  <si>
    <t>Kidane Gebreslase Weldemikael</t>
  </si>
  <si>
    <t>Habte Gebreslase Habtu</t>
  </si>
  <si>
    <t>Arefayne Tela Bariu</t>
  </si>
  <si>
    <t>Weldegebriel Tewelde Teferi</t>
  </si>
  <si>
    <t>Gebreyesus Beyn Gebre</t>
  </si>
  <si>
    <t>Gebrekidan Gebremaryam Nguse</t>
  </si>
  <si>
    <t>Fseha Teklehaymanot Knfe</t>
  </si>
  <si>
    <t>Gebregergis Yhdego Tegey</t>
  </si>
  <si>
    <t>Atsede Uqbe Welday</t>
  </si>
  <si>
    <t>Mhret Uqbay Tewelde</t>
  </si>
  <si>
    <t>Demet Gebremaryam Nguse</t>
  </si>
  <si>
    <t>Yeshu Tadese Engda</t>
  </si>
  <si>
    <t>Abrhet Kidane Foto</t>
  </si>
  <si>
    <t>Wdase Zeru Gangul</t>
  </si>
  <si>
    <t>Guiedi Kfle Welday</t>
  </si>
  <si>
    <t>Tsega Goytom Gebreweldi</t>
  </si>
  <si>
    <t>Brha Brhane Kfle</t>
  </si>
  <si>
    <t>Askale Brhane Abay</t>
  </si>
  <si>
    <t>Abeba Brhane Kfle</t>
  </si>
  <si>
    <t>Alganesh Gebre Gebrhiet</t>
  </si>
  <si>
    <t>Ntsha Habtegabr Abede</t>
  </si>
  <si>
    <t>Brzaf Ybrah Arefayne</t>
  </si>
  <si>
    <t>Mhret Tsegay Meresie</t>
  </si>
  <si>
    <t>Brhane Tesfamaryam Bahta</t>
  </si>
  <si>
    <t>Mebrahtom Uqbay Melaki</t>
  </si>
  <si>
    <t>Deresom Beyene Andemesqel</t>
  </si>
  <si>
    <t>Amleset Gebregergis Tesfazgi</t>
  </si>
  <si>
    <t>Gebrehans Gebremikael Kahsay</t>
  </si>
  <si>
    <t>Selemun Gebrehans Gebremikael</t>
  </si>
  <si>
    <t>Abeba Tewelde Gebreyesus</t>
  </si>
  <si>
    <t>Andom Belay Kidane</t>
  </si>
  <si>
    <t>Uqbit Tesfay Tesfamaryam</t>
  </si>
  <si>
    <t>Hagos Kfle Berhe</t>
  </si>
  <si>
    <t>Gebretnsae Gebredngl Tesema</t>
  </si>
  <si>
    <t>ZD 106</t>
  </si>
  <si>
    <t>ZD 145</t>
  </si>
  <si>
    <t>ME0001</t>
  </si>
  <si>
    <t>Maimine</t>
  </si>
  <si>
    <t>Gdey Asgedom Berhe</t>
  </si>
  <si>
    <t>ME0002</t>
  </si>
  <si>
    <t>Trhas Alay Gebremesqel</t>
  </si>
  <si>
    <t>ME0003</t>
  </si>
  <si>
    <t>Fshale Afewerqi Kahsay</t>
  </si>
  <si>
    <t>ME0004</t>
  </si>
  <si>
    <t>Bahre Redahey Bahta</t>
  </si>
  <si>
    <t>ME0005</t>
  </si>
  <si>
    <t>Weldemikael Mekonen Gebregziabher</t>
  </si>
  <si>
    <t>ME0006</t>
  </si>
  <si>
    <t>Shwaynesh Gebre Gezhey</t>
  </si>
  <si>
    <t>ME0007</t>
  </si>
  <si>
    <t>Hayle Mekonen Gebregziabher</t>
  </si>
  <si>
    <t>ME0008</t>
  </si>
  <si>
    <t>Tsegay Gebreslase Demoz</t>
  </si>
  <si>
    <t>ME0009</t>
  </si>
  <si>
    <t>Letay Welday Gebretnsae</t>
  </si>
  <si>
    <t>ME0010</t>
  </si>
  <si>
    <t>Kidane Hadgu Berhe</t>
  </si>
  <si>
    <t>ME0011</t>
  </si>
  <si>
    <t>Abrhaley Tsegay Teklay</t>
  </si>
  <si>
    <t>ME0012</t>
  </si>
  <si>
    <t>Haylemaryam Tegey Tekie</t>
  </si>
  <si>
    <t>ME0013</t>
  </si>
  <si>
    <t>Teklehaymanot Haylemaryam Tegey</t>
  </si>
  <si>
    <t>ME0014</t>
  </si>
  <si>
    <t>Hans Tewelde Hagos</t>
  </si>
  <si>
    <t>ME0015</t>
  </si>
  <si>
    <t>Mekonen Weldeamlak Emnetu</t>
  </si>
  <si>
    <t>ME0016</t>
  </si>
  <si>
    <t>Mebrahtu Gebreyohans Habtu</t>
  </si>
  <si>
    <t>ME0017</t>
  </si>
  <si>
    <t>Tesfay Gebreyohans Habtu</t>
  </si>
  <si>
    <t>ME0018</t>
  </si>
  <si>
    <t>Gebreyonas Gebremaryam Zeru</t>
  </si>
  <si>
    <t>ME0019</t>
  </si>
  <si>
    <t>Asmerom Guesh Gebre</t>
  </si>
  <si>
    <t>ME0020</t>
  </si>
  <si>
    <t>Kidane Andom Gebreslase</t>
  </si>
  <si>
    <t>ME0021</t>
  </si>
  <si>
    <t>Gaym Mekonen Welday</t>
  </si>
  <si>
    <t>ME0022</t>
  </si>
  <si>
    <t>Blale Uqbamikael Ftwi</t>
  </si>
  <si>
    <t>ME0023</t>
  </si>
  <si>
    <t>Zayd Gebrehaymanot Beyn</t>
  </si>
  <si>
    <t>ME0024</t>
  </si>
  <si>
    <t>Asmelash Gebremesqel Habtu</t>
  </si>
  <si>
    <t>ME0025</t>
  </si>
  <si>
    <t>Berhe Shshay Gebregergis</t>
  </si>
  <si>
    <t>ME0026</t>
  </si>
  <si>
    <t>Fqadu Kidane Gezhey</t>
  </si>
  <si>
    <t>ME0027</t>
  </si>
  <si>
    <t>Daebo Fqadu Kidane</t>
  </si>
  <si>
    <t>ME0028</t>
  </si>
  <si>
    <t>Gebrehiwet Tesfay Gebremaryam</t>
  </si>
  <si>
    <t>ME0029</t>
  </si>
  <si>
    <t>Tesfay Tkue Gebretnsae</t>
  </si>
  <si>
    <t>ME0030</t>
  </si>
  <si>
    <t>Mebrahtu Gebremesqel Weldeslase</t>
  </si>
  <si>
    <t>ME0031</t>
  </si>
  <si>
    <t>Abrha Gebreyohans Gezhey</t>
  </si>
  <si>
    <t>ME0032</t>
  </si>
  <si>
    <t>Zeweldi Habte Tkue</t>
  </si>
  <si>
    <t>ME0033</t>
  </si>
  <si>
    <t>Rgbe Berhe Redehey</t>
  </si>
  <si>
    <t>ME0034</t>
  </si>
  <si>
    <t>Kidane Medhanie Zeweldi</t>
  </si>
  <si>
    <t>ME0035</t>
  </si>
  <si>
    <t>Teklay Syum Welday</t>
  </si>
  <si>
    <t>ME0036</t>
  </si>
  <si>
    <t>Rgat Negasi Gebremaryam</t>
  </si>
  <si>
    <t>ME0037</t>
  </si>
  <si>
    <t>Nguse Brhane Tekle</t>
  </si>
  <si>
    <t>ME0038</t>
  </si>
  <si>
    <t>Alem Teklehaymanot Kahsay</t>
  </si>
  <si>
    <t>ME0039</t>
  </si>
  <si>
    <t>Gebremesqel Habtu Tkue</t>
  </si>
  <si>
    <t>ME0040</t>
  </si>
  <si>
    <t>Shshay Nguse Brhane</t>
  </si>
  <si>
    <t>ME0041</t>
  </si>
  <si>
    <t>Gebreslase Teklebrhan Gojela</t>
  </si>
  <si>
    <t>ME0042</t>
  </si>
  <si>
    <t>Grmay Zeweldi Habte</t>
  </si>
  <si>
    <t>ME0043</t>
  </si>
  <si>
    <t>Brhane Gebretnsae Gebremikael</t>
  </si>
  <si>
    <t>ME0044</t>
  </si>
  <si>
    <t>Legese Gebre Gebrezgi</t>
  </si>
  <si>
    <t>ME0045</t>
  </si>
  <si>
    <t>Berhe Zweldi Habtu</t>
  </si>
  <si>
    <t>ME0046</t>
  </si>
  <si>
    <t>Tsge Zere Gebretnsae</t>
  </si>
  <si>
    <t>ME0047</t>
  </si>
  <si>
    <t>Hagos Teklay Yhdego</t>
  </si>
  <si>
    <t>ME0048</t>
  </si>
  <si>
    <t>Tsegay Araya Gebremikael</t>
  </si>
  <si>
    <t>ME0049</t>
  </si>
  <si>
    <t>Kbrom Brhane Bahta</t>
  </si>
  <si>
    <t>ME0050</t>
  </si>
  <si>
    <t>Zeray Gebremaryam Gebreslase</t>
  </si>
  <si>
    <t>ME0051</t>
  </si>
  <si>
    <t>Lemlem Fshale Fsehatsien</t>
  </si>
  <si>
    <t>ME0052</t>
  </si>
  <si>
    <t>Mizan Teferi Asgedom</t>
  </si>
  <si>
    <t>ME0053</t>
  </si>
  <si>
    <t>Habte Gebrehaymanot Habtu</t>
  </si>
  <si>
    <t>ME0054</t>
  </si>
  <si>
    <t>Tesfayonas Teklemaryam Gezhey</t>
  </si>
  <si>
    <t>ME0055</t>
  </si>
  <si>
    <t>Tiebe Teklit Weldemikael</t>
  </si>
  <si>
    <t>ME0056</t>
  </si>
  <si>
    <t>Layne Brhanemesqel Gebremikael</t>
  </si>
  <si>
    <t>ME0057</t>
  </si>
  <si>
    <t>Fshale Fsehatsien Gebreslase</t>
  </si>
  <si>
    <t>ME0058</t>
  </si>
  <si>
    <t>Fino Yhdego Gebremesqel</t>
  </si>
  <si>
    <t>ME0059</t>
  </si>
  <si>
    <t>Hagos Layne Brhane</t>
  </si>
  <si>
    <t>ME0060</t>
  </si>
  <si>
    <t>Gebremikael Gebremaryam Zeru</t>
  </si>
  <si>
    <t>ME0061</t>
  </si>
  <si>
    <t>Asfehaley Kidane Tekle</t>
  </si>
  <si>
    <t>ME0062</t>
  </si>
  <si>
    <t>Hayleslase Kidane Gezhey</t>
  </si>
  <si>
    <t>ME0063</t>
  </si>
  <si>
    <t>Shshay Gebremaryam Zeweldi</t>
  </si>
  <si>
    <t>ME0064</t>
  </si>
  <si>
    <t>Tesfaslase Werqneh Uqbazgi</t>
  </si>
  <si>
    <t>ME0065</t>
  </si>
  <si>
    <t>Measho Tesfaslase Werqneh</t>
  </si>
  <si>
    <t>ME0066</t>
  </si>
  <si>
    <t>Drar Tesfay Araya</t>
  </si>
  <si>
    <t>ME0067</t>
  </si>
  <si>
    <t>Brhane Asfha Weldemedhn</t>
  </si>
  <si>
    <t>ME0068</t>
  </si>
  <si>
    <t>Gebreamlak Kewani Zeru</t>
  </si>
  <si>
    <t>ME0069</t>
  </si>
  <si>
    <t>Mehari Hayle Hagos</t>
  </si>
  <si>
    <t>ME0070</t>
  </si>
  <si>
    <t>Lchom Mehari Hayle</t>
  </si>
  <si>
    <t>ME0071</t>
  </si>
  <si>
    <t>Tesfay Gebregziabher Brhane</t>
  </si>
  <si>
    <t>ME0072</t>
  </si>
  <si>
    <t>Shshay Tesfay Gebregziabher</t>
  </si>
  <si>
    <t>ME0073</t>
  </si>
  <si>
    <t>Hayle Hagos Weldesamiel</t>
  </si>
  <si>
    <t>ME0074</t>
  </si>
  <si>
    <t>Medhn Hayle Hagos</t>
  </si>
  <si>
    <t>ME0075</t>
  </si>
  <si>
    <t>Uqbagabr Medhanie Zeru</t>
  </si>
  <si>
    <t>ME0076</t>
  </si>
  <si>
    <t>Mebrahtu Tesfay Kidane</t>
  </si>
  <si>
    <t>ME0077</t>
  </si>
  <si>
    <t>Hadsh Gebremaryam Zeweldi</t>
  </si>
  <si>
    <t>ME0078</t>
  </si>
  <si>
    <t>Hans Welday Tekle</t>
  </si>
  <si>
    <t>ME0079</t>
  </si>
  <si>
    <t>Berih Gebreamlak Kewani</t>
  </si>
  <si>
    <t>ME0080</t>
  </si>
  <si>
    <t>Zeray Hayleslase Araya</t>
  </si>
  <si>
    <t>ME0081</t>
  </si>
  <si>
    <t>Guesh Gebre Tkue</t>
  </si>
  <si>
    <t>ME0082</t>
  </si>
  <si>
    <t>Mehari Gebremedhn Gebretnsae</t>
  </si>
  <si>
    <t>ME0083</t>
  </si>
  <si>
    <t>Nguse Ygzaw Tela</t>
  </si>
  <si>
    <t>ME0084</t>
  </si>
  <si>
    <t>Major Tsegay Tekle</t>
  </si>
  <si>
    <t>ME0085</t>
  </si>
  <si>
    <t>Hiwet Zeru Emha</t>
  </si>
  <si>
    <t>ME0086</t>
  </si>
  <si>
    <t>Grmay Araya Gebremedhn</t>
  </si>
  <si>
    <t>ME0087</t>
  </si>
  <si>
    <t>Senbetu Gebreyesus Tekle</t>
  </si>
  <si>
    <t>ME0088</t>
  </si>
  <si>
    <t>Trhas Tsegay Araya</t>
  </si>
  <si>
    <t>ME0089</t>
  </si>
  <si>
    <t>Atsede Berhe Kidane</t>
  </si>
  <si>
    <t>ME0090</t>
  </si>
  <si>
    <t>Trhas Mebrahtu Nguse</t>
  </si>
  <si>
    <t>ME0091</t>
  </si>
  <si>
    <t>Meharit Gebremikael Gebreslase</t>
  </si>
  <si>
    <t>ME0092</t>
  </si>
  <si>
    <t>Letemikael Gebrehaymanot Gubek</t>
  </si>
  <si>
    <t>ME0093</t>
  </si>
  <si>
    <t>Kebedesh Medhanie Grmu</t>
  </si>
  <si>
    <t>ME0094</t>
  </si>
  <si>
    <t>Abrhet Tesfamaryam Yhdego</t>
  </si>
  <si>
    <t>ME0095</t>
  </si>
  <si>
    <t>Abeba Abay Embaye</t>
  </si>
  <si>
    <t>ME0096</t>
  </si>
  <si>
    <t>Zemede Tekle Hayle</t>
  </si>
  <si>
    <t>ME0097</t>
  </si>
  <si>
    <t>Beyene Kahsay Kafl</t>
  </si>
  <si>
    <t>ME0098</t>
  </si>
  <si>
    <t>Tesfay Gebrehiwet Gebregziabher</t>
  </si>
  <si>
    <t>ME0099</t>
  </si>
  <si>
    <t>Gebray Habteab Nguse</t>
  </si>
  <si>
    <t>ME0100</t>
  </si>
  <si>
    <t>Gebremesqel Yeibyo Gebretnsae</t>
  </si>
  <si>
    <t>ME0101</t>
  </si>
  <si>
    <t>Mekonen Welday Uqbamikael</t>
  </si>
  <si>
    <t>ME0102</t>
  </si>
  <si>
    <t>Iyob Fsehatsien Gebre</t>
  </si>
  <si>
    <t>ME0103</t>
  </si>
  <si>
    <t>Kobel Haylemaryam Tegegne</t>
  </si>
  <si>
    <t>ME0104</t>
  </si>
  <si>
    <t>Hayleslase Araya Teweldemedhn</t>
  </si>
  <si>
    <t>ME0105</t>
  </si>
  <si>
    <t>Haylemikael Habte Zeru</t>
  </si>
  <si>
    <t>ME0106</t>
  </si>
  <si>
    <t>Tsge Asmelash Gebre</t>
  </si>
  <si>
    <t>ME0107</t>
  </si>
  <si>
    <t>Mehari Haylemikael Habte</t>
  </si>
  <si>
    <t>ME0108</t>
  </si>
  <si>
    <t>Hgush Haylemikael Habte</t>
  </si>
  <si>
    <t>ME0109</t>
  </si>
  <si>
    <t>Measho Ftwi Tesfazgi</t>
  </si>
  <si>
    <t>ME0110</t>
  </si>
  <si>
    <t>Abrhaley Tsegay Kflu</t>
  </si>
  <si>
    <t>ME0111</t>
  </si>
  <si>
    <t>Tesfahiwet Tewelde Araya</t>
  </si>
  <si>
    <t>ME0112</t>
  </si>
  <si>
    <t>Medhn Reito Gebreslase</t>
  </si>
  <si>
    <t>ME0113</t>
  </si>
  <si>
    <t>Berhe Gebreyonas Gezachn</t>
  </si>
  <si>
    <t>ME0114</t>
  </si>
  <si>
    <t>Gebrehiwet Welday Gebretnsae</t>
  </si>
  <si>
    <t>ME0115</t>
  </si>
  <si>
    <t>Hayle Yeibyo Gebretnsae</t>
  </si>
  <si>
    <t>ME0116</t>
  </si>
  <si>
    <t>Tsegay Berhe Gebremaryam</t>
  </si>
  <si>
    <t>ME0117</t>
  </si>
  <si>
    <t>Mizan Selemun Berhe</t>
  </si>
  <si>
    <t>ME0118</t>
  </si>
  <si>
    <t>Amine Gebre Tkue</t>
  </si>
  <si>
    <t>ME0119</t>
  </si>
  <si>
    <t>Blale Amine Gebre</t>
  </si>
  <si>
    <t>ME0120</t>
  </si>
  <si>
    <t>Gebrehiwet Habte Hagos</t>
  </si>
  <si>
    <t>ME0121</t>
  </si>
  <si>
    <t>Atsede Araya Gebrekidan</t>
  </si>
  <si>
    <t>ME0122</t>
  </si>
  <si>
    <t>Berhe Habte Hagos</t>
  </si>
  <si>
    <t>ME0123</t>
  </si>
  <si>
    <t>Gdey Gebremesqel Gebremikael</t>
  </si>
  <si>
    <t>ME0124</t>
  </si>
  <si>
    <t>Beyene Tekle Hagos</t>
  </si>
  <si>
    <t>ME0125</t>
  </si>
  <si>
    <t>Hagos Weldegebriel Kidane</t>
  </si>
  <si>
    <t>ME0126</t>
  </si>
  <si>
    <t>Lemlem Tadese Admas</t>
  </si>
  <si>
    <t>ME0127</t>
  </si>
  <si>
    <t>Weyni Nerie Kafl</t>
  </si>
  <si>
    <t>ME0128</t>
  </si>
  <si>
    <t>Siele Haylu Welday</t>
  </si>
  <si>
    <t>ME0129</t>
  </si>
  <si>
    <t>Freweyni Selemun Tsegay</t>
  </si>
  <si>
    <t>ME0130</t>
  </si>
  <si>
    <t>Yohans Uqbazgi Kfle</t>
  </si>
  <si>
    <t>ME0131</t>
  </si>
  <si>
    <t>Berih Mekonen Welday</t>
  </si>
  <si>
    <t>ME0132</t>
  </si>
  <si>
    <t>Letekidan Gebremaryam Zere</t>
  </si>
  <si>
    <t>ME0133</t>
  </si>
  <si>
    <t>Rshan Hagos Asfha</t>
  </si>
  <si>
    <t>ME0134</t>
  </si>
  <si>
    <t>Abrha Gebremikael Sbahtu</t>
  </si>
  <si>
    <t>ME0135</t>
  </si>
  <si>
    <t>Hgush Abrha Gebremikael</t>
  </si>
  <si>
    <t>ME0136</t>
  </si>
  <si>
    <t>Fsha Medhanie Zeru</t>
  </si>
  <si>
    <t>ME0137</t>
  </si>
  <si>
    <t>Fino Tesfaslase Gebrekidan</t>
  </si>
  <si>
    <t>ME0138</t>
  </si>
  <si>
    <t>Rshan Araya Gebrehiwet</t>
  </si>
  <si>
    <t>ME0139</t>
  </si>
  <si>
    <t>Mehari Andemaryam Araya</t>
  </si>
  <si>
    <t>ME0140</t>
  </si>
  <si>
    <t>Andemaryam Araya Tesfagergis</t>
  </si>
  <si>
    <t>ME0141</t>
  </si>
  <si>
    <t>Brkti Kflay Tkabo</t>
  </si>
  <si>
    <t>ME0142</t>
  </si>
  <si>
    <t>Araya Gebremikael Sbahtu</t>
  </si>
  <si>
    <t>ME0143</t>
  </si>
  <si>
    <t>Zerabruk Araya Zeru</t>
  </si>
  <si>
    <t>ME0144</t>
  </si>
  <si>
    <t>Kesete Zerabruk Araya</t>
  </si>
  <si>
    <t>ME0145</t>
  </si>
  <si>
    <t>Kesete Kfle Gebreslase</t>
  </si>
  <si>
    <t>ME0146</t>
  </si>
  <si>
    <t>Haylemaryam Abera Teweldemedhn</t>
  </si>
  <si>
    <t>ME0147</t>
  </si>
  <si>
    <t>Gebregziabher Gebremikael Sbahtu</t>
  </si>
  <si>
    <t>ME0148</t>
  </si>
  <si>
    <t>Tsegay Medhanie Zeweldi</t>
  </si>
  <si>
    <t>ME0149</t>
  </si>
  <si>
    <t>Welday Tekle Weldegergis</t>
  </si>
  <si>
    <t>ME0150</t>
  </si>
  <si>
    <t>Musie Tekle Grmu</t>
  </si>
  <si>
    <t>ME0151</t>
  </si>
  <si>
    <t>Tahgwas Gebremesqel Gebreslase</t>
  </si>
  <si>
    <t>ME0152</t>
  </si>
  <si>
    <t>Gebre Weldemikael Gebreqal</t>
  </si>
  <si>
    <t>ME0153</t>
  </si>
  <si>
    <t>Dnqnesh Welu Uqbazgi</t>
  </si>
  <si>
    <t>ME0154</t>
  </si>
  <si>
    <t>Berih Araya Gebreyesus</t>
  </si>
  <si>
    <t>ME0155</t>
  </si>
  <si>
    <t>Rshan Nguse Redae</t>
  </si>
  <si>
    <t>ME0156</t>
  </si>
  <si>
    <t>Hayle Shumendi Gebremedhn</t>
  </si>
  <si>
    <t>ME0157</t>
  </si>
  <si>
    <t>Fshale Tesfaslase Werqneh</t>
  </si>
  <si>
    <t>ME0158</t>
  </si>
  <si>
    <t>Tewelde Tesfay Maryamnatu</t>
  </si>
  <si>
    <t>ME0159</t>
  </si>
  <si>
    <t>Hiwet Nguse Brhane</t>
  </si>
  <si>
    <t>ME0160</t>
  </si>
  <si>
    <t>Gebrehiwet Zerabruk Araya</t>
  </si>
  <si>
    <t>ME0161</t>
  </si>
  <si>
    <t>Tsegay Tekle Weldegergis</t>
  </si>
  <si>
    <t>ME0162</t>
  </si>
  <si>
    <t>Gdey Gebreyesus Desta</t>
  </si>
  <si>
    <t>ME0163</t>
  </si>
  <si>
    <t>Grmay Gebremaryam Desta</t>
  </si>
  <si>
    <t>ME0164</t>
  </si>
  <si>
    <t>Grmay Welday Gebretnsae</t>
  </si>
  <si>
    <t>ME0165</t>
  </si>
  <si>
    <t>Layne Nrayo Kafl</t>
  </si>
  <si>
    <t>ME0166</t>
  </si>
  <si>
    <t>Guesh Layne Nereie</t>
  </si>
  <si>
    <t>ME0167</t>
  </si>
  <si>
    <t>Gdey Tesfahuney Hayle</t>
  </si>
  <si>
    <t>ME0168</t>
  </si>
  <si>
    <t>Letemikael Tekle Zeweldi</t>
  </si>
  <si>
    <t>ME0169</t>
  </si>
  <si>
    <t>Teweldebrhan Weldemikael Gebremaryam</t>
  </si>
  <si>
    <t>ME0170</t>
  </si>
  <si>
    <t>Grmay Fsehatsien Gebreslase</t>
  </si>
  <si>
    <t>ME0171</t>
  </si>
  <si>
    <t>Tsegay Gebremaryam Zeru</t>
  </si>
  <si>
    <t>ME0172</t>
  </si>
  <si>
    <t>Kflom Gebreyesus Desta</t>
  </si>
  <si>
    <t>ME0173</t>
  </si>
  <si>
    <t>Araya Gebreyesus Tkue</t>
  </si>
  <si>
    <t>ME0174</t>
  </si>
  <si>
    <t>Fqadu Hayle Tesfay</t>
  </si>
  <si>
    <t>ME0175</t>
  </si>
  <si>
    <t>Uqbagabr Gebreyesus Desta</t>
  </si>
  <si>
    <t>ME0176</t>
  </si>
  <si>
    <t>Hayle Bahta Ftwi</t>
  </si>
  <si>
    <t>ME0177</t>
  </si>
  <si>
    <t>Letemikael Tesfamaryam Natu</t>
  </si>
  <si>
    <t>ME0178</t>
  </si>
  <si>
    <t>Tiedros Araya Gebreyesus</t>
  </si>
  <si>
    <t>ME0179</t>
  </si>
  <si>
    <t>Uqbay Kidane Gezhey</t>
  </si>
  <si>
    <t>ME0180</t>
  </si>
  <si>
    <t>Uqbay Yelay Fqadu</t>
  </si>
  <si>
    <t>ME0181</t>
  </si>
  <si>
    <t>Senbetu Weldemikael Gebreqal</t>
  </si>
  <si>
    <t>ME0182</t>
  </si>
  <si>
    <t>Gezae Teklebrhan Gojela</t>
  </si>
  <si>
    <t>ME0183</t>
  </si>
  <si>
    <t>Hayle Fshale Brhane</t>
  </si>
  <si>
    <t>ME0184</t>
  </si>
  <si>
    <t>Gebreamlak Gebrehaymanot Habtu</t>
  </si>
  <si>
    <t>ME0185</t>
  </si>
  <si>
    <t>Tsegay Gebrehaymanot Habtu</t>
  </si>
  <si>
    <t>ME0186</t>
  </si>
  <si>
    <t>Kflom Araya Gebrehiwet</t>
  </si>
  <si>
    <t>ME0187</t>
  </si>
  <si>
    <t>Gebrehaymanot Habtu Tkue</t>
  </si>
  <si>
    <t>ME0188</t>
  </si>
  <si>
    <t>Kubaja Haylemikael Gebreslase</t>
  </si>
  <si>
    <t>ME0189</t>
  </si>
  <si>
    <t>Teklemaryam Haylemikael Gebreslase</t>
  </si>
  <si>
    <t>ME0190</t>
  </si>
  <si>
    <t>Weldemikael Gebreqal Weldeslase</t>
  </si>
  <si>
    <t>ME0191</t>
  </si>
  <si>
    <t>Shshay Gebremesqel Weldeslase</t>
  </si>
  <si>
    <t>ME0192</t>
  </si>
  <si>
    <t>Araya Gebrehiwet Haylu</t>
  </si>
  <si>
    <t>ME0193</t>
  </si>
  <si>
    <t>Tekle Weldemikael Gebreqal</t>
  </si>
  <si>
    <t>ME0194</t>
  </si>
  <si>
    <t>Trhas Fsehatsien Gebreslase</t>
  </si>
  <si>
    <t>ME0195</t>
  </si>
  <si>
    <t>Tshaye Hadish</t>
  </si>
  <si>
    <t>ZD 148</t>
  </si>
  <si>
    <t>Tekleab Kahsay Tesfamikael</t>
  </si>
  <si>
    <t>Hagos Andebrhan Sertse</t>
  </si>
  <si>
    <t>Gebremikael Welday Uqbamikael</t>
  </si>
  <si>
    <t>Yemane Brhane Kafl</t>
  </si>
  <si>
    <t>Amare Tekle Mehari</t>
  </si>
  <si>
    <t>Ftwi Tekle Kflay</t>
  </si>
  <si>
    <t>Tadese Teweldemedhn Maru</t>
  </si>
  <si>
    <t>Gebre Tadese Teweldemedhn</t>
  </si>
  <si>
    <t>Tesfue Beray Weldemikael</t>
  </si>
  <si>
    <t>Ftwi Debesay Tedla</t>
  </si>
  <si>
    <t>Medhn Berhe Zeweldi</t>
  </si>
  <si>
    <t>Wbet Asfha Gebrehiwet</t>
  </si>
  <si>
    <t>Tekle Gebrezgi Ketema</t>
  </si>
  <si>
    <t>Weldemikael Grmay Brhane</t>
  </si>
  <si>
    <t>Tesfagabr Amare Hayle</t>
  </si>
  <si>
    <t>Gebre Araya Gebremikael</t>
  </si>
  <si>
    <t>Ftwi Haylemikael Sertse</t>
  </si>
  <si>
    <t>Shshay Hayle Kidane</t>
  </si>
  <si>
    <t>Nguse Hadera Teweldebrhan</t>
  </si>
  <si>
    <t>Habte Gebregergis Gebrealfa</t>
  </si>
  <si>
    <t>Layne Hayle Kidane</t>
  </si>
  <si>
    <t>Brhane Tadese Teweldemedhn</t>
  </si>
  <si>
    <t>Teklemikael Kflu Gebreyohans</t>
  </si>
  <si>
    <t>Kflu Gebreyohans Gebremesqel</t>
  </si>
  <si>
    <t>Fsehaye Kflu Gebreyohans</t>
  </si>
  <si>
    <t>Alem Syum Hagos</t>
  </si>
  <si>
    <t>Mlat Teklemikael Hagos</t>
  </si>
  <si>
    <t>Hayle Bahta Gebrekidan</t>
  </si>
  <si>
    <t>Habtemikael Afewerqi Gebregziabher</t>
  </si>
  <si>
    <t>Medhn Nwase Beyene</t>
  </si>
  <si>
    <t>Adhanom Beyene Kidane</t>
  </si>
  <si>
    <t>Zemikael Bahta Gebrekidan</t>
  </si>
  <si>
    <t>Zayd Yeibyo Welday</t>
  </si>
  <si>
    <t>Yemane Andebrhan Sertse</t>
  </si>
  <si>
    <t>Tesfamaryam Araya Gebremikael</t>
  </si>
  <si>
    <t>Measho Araya Gebremikael</t>
  </si>
  <si>
    <t>Tekle Gebremesqel Habteslase</t>
  </si>
  <si>
    <t>Tesfay Weldekidan Gebreamlak</t>
  </si>
  <si>
    <t>Abrham Weldekidan Gebreamlak</t>
  </si>
  <si>
    <t>Guoy Weldedawit Gebregziabher</t>
  </si>
  <si>
    <t>Tewelde Gebremesqel Habteslase</t>
  </si>
  <si>
    <t>Gdey Habte Hayle</t>
  </si>
  <si>
    <t>Mengsteab Weldeabzgi Tnsue</t>
  </si>
  <si>
    <t>Welday Goytom Abrha</t>
  </si>
  <si>
    <t>Goytom Abrha Tesfatsien</t>
  </si>
  <si>
    <t>Uqbe Hagos Abrha</t>
  </si>
  <si>
    <t>Gebregziabher Goytom Abrha</t>
  </si>
  <si>
    <t>Mhreteab Debas Tela</t>
  </si>
  <si>
    <t>Isaq Gebremesqel Habteslase</t>
  </si>
  <si>
    <t>Bahlbi Tsehaleda Zewde</t>
  </si>
  <si>
    <t>Mengsteab Negasi Weldehans</t>
  </si>
  <si>
    <t>Gebregergis Gebrealfa Uqbayesus</t>
  </si>
  <si>
    <t>Gebrebrhan Gebregziabher Tesema</t>
  </si>
  <si>
    <t>Sbhatu Gebrebrhan Gebregziabher</t>
  </si>
  <si>
    <t>Tekleweyni Kahsay Tesfamikael</t>
  </si>
  <si>
    <t>Gdey Syum Hagos</t>
  </si>
  <si>
    <t>Selemun Yohans Zgta</t>
  </si>
  <si>
    <t>Asmelash Gebremikael Sertse</t>
  </si>
  <si>
    <t>Tekleweyni Kidane Ftwi</t>
  </si>
  <si>
    <t>Fsehaye Tekle Gebrezgi</t>
  </si>
  <si>
    <t>Kidane Gebrengus Tedla</t>
  </si>
  <si>
    <t>Elyas Gebremesqel Nguse</t>
  </si>
  <si>
    <t>Drar Tsegay Tekle</t>
  </si>
  <si>
    <t>Tsegay Tekle Mehari</t>
  </si>
  <si>
    <t>Snash Zienawi Gebremikael</t>
  </si>
  <si>
    <t>Letay Tsegay Tekle</t>
  </si>
  <si>
    <t>Shnash Tesfay Gebremaryam</t>
  </si>
  <si>
    <t>Emuna Tekle Mehari</t>
  </si>
  <si>
    <t>Sahle Brhane Araya</t>
  </si>
  <si>
    <t>Mehari Tesfay Weldesenbet</t>
  </si>
  <si>
    <t>Kflom Yemane Gebregziabher</t>
  </si>
  <si>
    <t>Berih Tesfagergis Weldehans</t>
  </si>
  <si>
    <t>Fsehaye Gebremesqel Habteslase</t>
  </si>
  <si>
    <t>Abrhaley Yrgaalem Tekle</t>
  </si>
  <si>
    <t>Selemun Teklom Gebremesqel</t>
  </si>
  <si>
    <t>Zemikael Tekle Mehari</t>
  </si>
  <si>
    <t>Nayzgi Zemikael Tekle</t>
  </si>
  <si>
    <t>Merato Syum Bahta</t>
  </si>
  <si>
    <t>Tekle Belay Hayle</t>
  </si>
  <si>
    <t>Gdey Afewerqi Mogos</t>
  </si>
  <si>
    <t>Fsehaye Negasi Debesu</t>
  </si>
  <si>
    <t>Tesfay Araya Gebremikael</t>
  </si>
  <si>
    <t>Gebray Mekonen Ambasajer</t>
  </si>
  <si>
    <t>Afewerqi Mogos Gebremedhn</t>
  </si>
  <si>
    <t>Dagnew Afewerqi Mogos</t>
  </si>
  <si>
    <t>Goytom Zewelday Maru</t>
  </si>
  <si>
    <t>Gezae Brhane Araya</t>
  </si>
  <si>
    <t>Dhab Tekliya Abrha</t>
  </si>
  <si>
    <t>Daebo Gebremikael Welday</t>
  </si>
  <si>
    <t>Uqbazgi Grmay Brhane</t>
  </si>
  <si>
    <t>Andom Tekle Mehari</t>
  </si>
  <si>
    <t>Abera Zienawi Gebremikael</t>
  </si>
  <si>
    <t>Mezengie Gebrengus Tela</t>
  </si>
  <si>
    <t>Uqbay Mezengie Gebrengus</t>
  </si>
  <si>
    <t>Ashebr Habte Hayle</t>
  </si>
  <si>
    <t>Abrhatsien Tsegu Abrha</t>
  </si>
  <si>
    <t>Nguse Weldemikael Tesfagergis</t>
  </si>
  <si>
    <t>Zenebesh Kflay Kidane</t>
  </si>
  <si>
    <t>Grmay Weldeyohans Teklay</t>
  </si>
  <si>
    <t>Blale Bashay Tesfaslase</t>
  </si>
  <si>
    <t>Masho Beyene Gebreslase</t>
  </si>
  <si>
    <t>Siele Teweldebrhan Mehari</t>
  </si>
  <si>
    <t>Kbrom Tsegay Tekle</t>
  </si>
  <si>
    <t>Berihu Elyas Gebremesqel</t>
  </si>
  <si>
    <t>Shmendi Yeibyo Brhane</t>
  </si>
  <si>
    <t>Habte Gebrezgi Ketem</t>
  </si>
  <si>
    <t>Uqbazgi Habte Gebrezgi</t>
  </si>
  <si>
    <t>Tesfazgi Yeibyo Brhane</t>
  </si>
  <si>
    <t>Mhreteab Kidane Ftwi</t>
  </si>
  <si>
    <t>Gebrehiwet Mhreteab Kidane</t>
  </si>
  <si>
    <t>Zemem Sertse Ketem</t>
  </si>
  <si>
    <t>Estifanos Habte Tnsue</t>
  </si>
  <si>
    <t>Tesfahiwet Goytom Tekle</t>
  </si>
  <si>
    <t>Aradom Ambasajer Hayle</t>
  </si>
  <si>
    <t>Teshome Tesfay Weldesenbet</t>
  </si>
  <si>
    <t>Asmerom Kfle Zemikael</t>
  </si>
  <si>
    <t>Tsegay Nguse Sertse</t>
  </si>
  <si>
    <t>Haregu Araya Gebregziabher</t>
  </si>
  <si>
    <t>Letebrhan Nguse Sertse</t>
  </si>
  <si>
    <t>Kidane Beraki Sertse</t>
  </si>
  <si>
    <t>Nguse Zere Kflu</t>
  </si>
  <si>
    <t>Kahsay Nguse Zere</t>
  </si>
  <si>
    <t>Kiros Uqbe Gebrezgi</t>
  </si>
  <si>
    <t>Hayle Kidane Nguse</t>
  </si>
  <si>
    <t>Guoy Gebremedhn Mekonen</t>
  </si>
  <si>
    <t>Yeibyo Zeweldi Maru</t>
  </si>
  <si>
    <t>Hayelom Tewelde Abrha</t>
  </si>
  <si>
    <t>ADIH0128</t>
  </si>
  <si>
    <t>Fino Hayelom Tewelde</t>
  </si>
  <si>
    <t>ADIH0129</t>
  </si>
  <si>
    <t>Teklom Gebremesqel Nguse</t>
  </si>
  <si>
    <t>ADIH0130</t>
  </si>
  <si>
    <t>Abadi Gebrengus Tedla</t>
  </si>
  <si>
    <t>ADIH0131</t>
  </si>
  <si>
    <t>Weldemikael Hagos Abrha</t>
  </si>
  <si>
    <t>ADIH0132</t>
  </si>
  <si>
    <t>Medhanie Tekle Mehari</t>
  </si>
  <si>
    <t>ADIH0133</t>
  </si>
  <si>
    <t>Hiwet Tesfamikael Maru</t>
  </si>
  <si>
    <t>ADIH0134</t>
  </si>
  <si>
    <t>Wdase Habtu Bayru</t>
  </si>
  <si>
    <t>ADIH0135</t>
  </si>
  <si>
    <t>Blale Gebregziabher Tesfatsien</t>
  </si>
  <si>
    <t>ADIH0136</t>
  </si>
  <si>
    <t>Hayle Brhane Zewde</t>
  </si>
  <si>
    <t>ADIH0137</t>
  </si>
  <si>
    <t>Abrham Weldemikael Tesfagergis</t>
  </si>
  <si>
    <t>ADIH0138</t>
  </si>
  <si>
    <t>Lemlem Gebregziabher Grmu</t>
  </si>
  <si>
    <t>ADIH0139</t>
  </si>
  <si>
    <t>Haylemaryam Brhane Habte</t>
  </si>
  <si>
    <t>ADIH0140</t>
  </si>
  <si>
    <t>Brhane Kafl Tesfatsien</t>
  </si>
  <si>
    <t>ADIH0141</t>
  </si>
  <si>
    <t>Habte Gebremikael Gebreyesus</t>
  </si>
  <si>
    <t>ADIH0142</t>
  </si>
  <si>
    <t>Senay Brhane Kefal</t>
  </si>
  <si>
    <t>ADIH0143</t>
  </si>
  <si>
    <t>Nguse Tsegay Hayle</t>
  </si>
  <si>
    <t>ADIH0144</t>
  </si>
  <si>
    <t>Melke Gebremesqel Nguse</t>
  </si>
  <si>
    <t>ADIH0145</t>
  </si>
  <si>
    <t>Gebrebrhan Habte Hayle</t>
  </si>
  <si>
    <t>ADIH0146</t>
  </si>
  <si>
    <t>Yhdego Brhane Zewde</t>
  </si>
  <si>
    <t>ADIH0147</t>
  </si>
  <si>
    <t>Uqbe Weldemikael Tesfagergis</t>
  </si>
  <si>
    <t>ADIH0148</t>
  </si>
  <si>
    <t>Aregay Gebru Gebrehiwet</t>
  </si>
  <si>
    <t>ADIH0149</t>
  </si>
  <si>
    <t>Alay Hadera Teweldebrhan</t>
  </si>
  <si>
    <t>ADIH0150</t>
  </si>
  <si>
    <t>Asefaw Hayle Tesfatsien</t>
  </si>
  <si>
    <t>ADIH0151</t>
  </si>
  <si>
    <t>Raesi Gebremikael Debas</t>
  </si>
  <si>
    <t>ADIH0152</t>
  </si>
  <si>
    <t>Measho Shumendi Debas</t>
  </si>
  <si>
    <t>ADIH0153</t>
  </si>
  <si>
    <t>Bahta Gebrekidan Uqbamikael</t>
  </si>
  <si>
    <t>ADIH0154</t>
  </si>
  <si>
    <t>Letedngl Amleku Aram</t>
  </si>
  <si>
    <t>ADIH0155</t>
  </si>
  <si>
    <t>Tsrha Welday Ashebr</t>
  </si>
  <si>
    <t>ADIH0156</t>
  </si>
  <si>
    <t>Tiebe Uqbaslase Demoz</t>
  </si>
  <si>
    <t>ADIH0157</t>
  </si>
  <si>
    <t>Zayd Tesfay Araya</t>
  </si>
  <si>
    <t>ADIH0158</t>
  </si>
  <si>
    <t>Kflay Zemikael Mhtsun</t>
  </si>
  <si>
    <t>ADIH0159</t>
  </si>
  <si>
    <t>Beyene Haylemikael Sertse</t>
  </si>
  <si>
    <t>ADIH0160</t>
  </si>
  <si>
    <t>Haylemikael Sertse Ketem</t>
  </si>
  <si>
    <t>ADIH0161</t>
  </si>
  <si>
    <t>Tela Shumendi Debas</t>
  </si>
  <si>
    <t>ADIH0162</t>
  </si>
  <si>
    <t>Sengal Negasi Debas</t>
  </si>
  <si>
    <t>ADIH0163</t>
  </si>
  <si>
    <t>Teklemikael Hagos Abrha</t>
  </si>
  <si>
    <t>ADIH0164</t>
  </si>
  <si>
    <t>Tesfay Hagos Abrha</t>
  </si>
  <si>
    <t>ADIH0165</t>
  </si>
  <si>
    <t>Uqbit Bahta Gebrekidan</t>
  </si>
  <si>
    <t>ADIH0166</t>
  </si>
  <si>
    <t>Abrhaley Gebremikael Debas</t>
  </si>
  <si>
    <t>ADIH0167</t>
  </si>
  <si>
    <t>Brha Goytom Abrha</t>
  </si>
  <si>
    <t>ADIH0168</t>
  </si>
  <si>
    <t>Abed Asfha Debas</t>
  </si>
  <si>
    <t>ADIH0169</t>
  </si>
  <si>
    <t>Brzaf Negasi Weldeyohans</t>
  </si>
  <si>
    <t>ADIH0170</t>
  </si>
  <si>
    <t>Teklom Gebrehawaryat Abrha</t>
  </si>
  <si>
    <t>ADIH0171</t>
  </si>
  <si>
    <t>Tekle Brhane Araya</t>
  </si>
  <si>
    <t>ADIH0172</t>
  </si>
  <si>
    <t>Medhanie Elyas Gebremesqel</t>
  </si>
  <si>
    <t>ADIH0173</t>
  </si>
  <si>
    <t>Tesfaalem Tewelde Zere</t>
  </si>
  <si>
    <t>ADIH0174</t>
  </si>
  <si>
    <t>Tewelde Zere Kflu</t>
  </si>
  <si>
    <t>ADIH0175</t>
  </si>
  <si>
    <t>Tesfagergis Weldeyohans Medhanie</t>
  </si>
  <si>
    <t>ADIH0176</t>
  </si>
  <si>
    <t>Dhab Debretsien Teferi</t>
  </si>
  <si>
    <t>ADIH0177</t>
  </si>
  <si>
    <t>Selemun Negasi Weldeyohans</t>
  </si>
  <si>
    <t>ADIH0178</t>
  </si>
  <si>
    <t>Yeshu Ylma Tesfay</t>
  </si>
  <si>
    <t>ADIH0179</t>
  </si>
  <si>
    <t>Slas Tesfay Weldesenbet</t>
  </si>
  <si>
    <t>ADIH0180</t>
  </si>
  <si>
    <t>Tekeste Bahlbi Tsehaye</t>
  </si>
  <si>
    <t>ADIH0181</t>
  </si>
  <si>
    <t>Gebrekidan Haylemikael Sertse</t>
  </si>
  <si>
    <t>ADIH0182</t>
  </si>
  <si>
    <t>Tsehaye Negasi Weldeyohans</t>
  </si>
  <si>
    <t>ADIH0183</t>
  </si>
  <si>
    <t>Lemlem Tewelde Gebrehiwet</t>
  </si>
  <si>
    <t>ADIH0184</t>
  </si>
  <si>
    <t>Hadera Teweldebrhan Mehari</t>
  </si>
  <si>
    <t>ADIH0185</t>
  </si>
  <si>
    <t>Shshay Gojela Weldemikael</t>
  </si>
  <si>
    <t>ADIH0186</t>
  </si>
  <si>
    <t>Weyni Weldeabzgi Tnsae</t>
  </si>
  <si>
    <t>ADIH0187</t>
  </si>
  <si>
    <t>Welday Grmay Brhane</t>
  </si>
  <si>
    <t>ADIH0188</t>
  </si>
  <si>
    <t>Teklehaymanot Kahsay Tesfamikael</t>
  </si>
  <si>
    <t>ADIH0189</t>
  </si>
  <si>
    <t>Kahsay Tesfamikael Maru</t>
  </si>
  <si>
    <t>ADIH0190</t>
  </si>
  <si>
    <t>Tesfay Gebregergis Gebrealfa</t>
  </si>
  <si>
    <t>ADIH0191</t>
  </si>
  <si>
    <t>Alula Melke Gebremesqel</t>
  </si>
  <si>
    <t>ADIH0192</t>
  </si>
  <si>
    <t>Hdray Teklom Gebremesqel</t>
  </si>
  <si>
    <t>ADIH0193</t>
  </si>
  <si>
    <t>Andebrhan Sertse Ketem</t>
  </si>
  <si>
    <t>ADIH0194</t>
  </si>
  <si>
    <t>Fshale Haylemikael Sertse</t>
  </si>
  <si>
    <t>ADIH0195</t>
  </si>
  <si>
    <t>Hayle Tadese Teweldemedhn</t>
  </si>
  <si>
    <t>ADIH0196</t>
  </si>
  <si>
    <t>Mhretu Mengsteab Tekle</t>
  </si>
  <si>
    <t>ADIH0197</t>
  </si>
  <si>
    <t>Gebretnsae Weyni Weldeabzgi</t>
  </si>
  <si>
    <t>ADIH0198</t>
  </si>
  <si>
    <t>Beletesh Teshome Hayle</t>
  </si>
  <si>
    <t>ADIH0199</t>
  </si>
  <si>
    <t>Guoy Ketem Measho</t>
  </si>
  <si>
    <t>ADIH0200</t>
  </si>
  <si>
    <t>Letezgi Erga Nguse</t>
  </si>
  <si>
    <t>ADIH0201</t>
  </si>
  <si>
    <t>Bzu Teweldemedhn Maru</t>
  </si>
  <si>
    <t>ADIH0202</t>
  </si>
  <si>
    <t>Yemane Gebregziabher Tesema</t>
  </si>
  <si>
    <t>ADIH0203</t>
  </si>
  <si>
    <t>Tekle Kflay Kidane</t>
  </si>
  <si>
    <t>ADIH0204</t>
  </si>
  <si>
    <t>Habtemaryam Hadera Teweldebrhan</t>
  </si>
  <si>
    <t>ADIH0205</t>
  </si>
  <si>
    <t>Letekidan Grmay Brhane</t>
  </si>
  <si>
    <t>ADIH0206</t>
  </si>
  <si>
    <t>Mekonen Measho Berhe</t>
  </si>
  <si>
    <t>ADIH0207</t>
  </si>
  <si>
    <t>Mogos Mekonen Measho</t>
  </si>
  <si>
    <t>ADIH0208</t>
  </si>
  <si>
    <t>Grmay Brhane Zewde</t>
  </si>
  <si>
    <t>ADIH0209</t>
  </si>
  <si>
    <t>Fshale Andom Tekle</t>
  </si>
  <si>
    <t>ADIH0210</t>
  </si>
  <si>
    <t>Elfey Gebretnsae Gebru</t>
  </si>
  <si>
    <t>ADIH0211</t>
  </si>
  <si>
    <t>Teklemikael Negasi Weldehans</t>
  </si>
  <si>
    <t>ADIH0212</t>
  </si>
  <si>
    <t>Mekonen Gebre Araya</t>
  </si>
  <si>
    <t>ADIH0213</t>
  </si>
  <si>
    <t>Drar Beyene Gebreslase</t>
  </si>
  <si>
    <t>ADIH0214</t>
  </si>
  <si>
    <t>Abeba Drar Beyene</t>
  </si>
  <si>
    <t>ADIH0215</t>
  </si>
  <si>
    <t>Kflom Kefela Zemikael</t>
  </si>
  <si>
    <t>ADIH0216</t>
  </si>
  <si>
    <t>Zayd Teklya Abrha</t>
  </si>
  <si>
    <t>ADIH0217</t>
  </si>
  <si>
    <t>Fsehatsien Tewelde Abrha</t>
  </si>
  <si>
    <t>ADIH0218</t>
  </si>
  <si>
    <t>Shewit Kflu Gebrehans</t>
  </si>
  <si>
    <t>ADIH0219</t>
  </si>
  <si>
    <t>Gebriel Kidane Gebreamlak</t>
  </si>
  <si>
    <t>ADIH0220</t>
  </si>
  <si>
    <t>Fshale Weldemikael Tesfagergis</t>
  </si>
  <si>
    <t>ADIH0221</t>
  </si>
  <si>
    <t>Fshale Teklya Abrha</t>
  </si>
  <si>
    <t>ADIH0222</t>
  </si>
  <si>
    <t>Gebrehiwet Medhanie Tewelde</t>
  </si>
  <si>
    <t>ADIH0223</t>
  </si>
  <si>
    <t>Habtom Ebe Zewelday</t>
  </si>
  <si>
    <t>ADIH0224</t>
  </si>
  <si>
    <t>Gebremikael Hayle Habte</t>
  </si>
  <si>
    <t>ADIH0225</t>
  </si>
  <si>
    <t>Gebrehaymanot Habtu Z</t>
  </si>
  <si>
    <t>ADIH0226</t>
  </si>
  <si>
    <t>Amaresh Gebrehans Gebremesqel</t>
  </si>
  <si>
    <t>ADIH0227</t>
  </si>
  <si>
    <t>Gebremikael Debesay Tedla</t>
  </si>
  <si>
    <t>ADIH0228</t>
  </si>
  <si>
    <t>Micheal Berhe</t>
  </si>
  <si>
    <t>ADIH0229</t>
  </si>
  <si>
    <t>Debas Aradom</t>
  </si>
  <si>
    <t>ADIH0230</t>
  </si>
  <si>
    <t>Ghidey Weldetinsae</t>
  </si>
  <si>
    <t>ADIH0231</t>
  </si>
  <si>
    <t>Sara Zermihret</t>
  </si>
  <si>
    <t>Installation and Maintenance Manual for the India Mark II Handpump</t>
  </si>
  <si>
    <t>Edition 2008</t>
  </si>
  <si>
    <t>Pg. 27 - Part 1: Performance Testing, Water discharge (approx. 40 strokes per minute) is above 16 litres</t>
  </si>
  <si>
    <t>&lt;&lt; Capped as per tech specifications</t>
  </si>
  <si>
    <t xml:space="preserve">Functionality Assessment and Cap </t>
  </si>
  <si>
    <t xml:space="preserve">Total potential crediting days </t>
  </si>
  <si>
    <t>Down Days (%)</t>
  </si>
  <si>
    <t>Functionality Cap</t>
  </si>
  <si>
    <t>Pump ID</t>
  </si>
  <si>
    <t>VPA</t>
  </si>
  <si>
    <t>Sub Zoba</t>
  </si>
  <si>
    <t>Village Name</t>
  </si>
  <si>
    <t>Date of Rehab</t>
  </si>
  <si>
    <t>Type of Handpump</t>
  </si>
  <si>
    <t>Borehole depth</t>
  </si>
  <si>
    <t>Current Status</t>
  </si>
  <si>
    <t>2019 Q2 Monitoring Log</t>
  </si>
  <si>
    <t>2019 Q3 Monitoring Log</t>
  </si>
  <si>
    <t>2019 Q4 Monitoring Log</t>
  </si>
  <si>
    <t>2020 Q1 Monitoring Log</t>
  </si>
  <si>
    <t>2020 Q2 Monitoring Log</t>
  </si>
  <si>
    <t>Problem</t>
  </si>
  <si>
    <t>Activity Carried Out + Recommendations</t>
  </si>
  <si>
    <t>Start date</t>
  </si>
  <si>
    <t>End date</t>
  </si>
  <si>
    <t>Days</t>
  </si>
  <si>
    <t xml:space="preserve">2019 down days </t>
  </si>
  <si>
    <t>2020 down days</t>
  </si>
  <si>
    <t>Zoba Debub</t>
  </si>
  <si>
    <t>ZD037</t>
  </si>
  <si>
    <t>Senafe</t>
  </si>
  <si>
    <t>Adiembahsea</t>
  </si>
  <si>
    <t>14.60234</t>
  </si>
  <si>
    <t>39.39475</t>
  </si>
  <si>
    <t>BH</t>
  </si>
  <si>
    <t>42</t>
  </si>
  <si>
    <t xml:space="preserve">Working </t>
  </si>
  <si>
    <t xml:space="preserve">Technical </t>
  </si>
  <si>
    <t>ZD050</t>
  </si>
  <si>
    <t>Adiferas-Maygoduf</t>
  </si>
  <si>
    <t>14.73116</t>
  </si>
  <si>
    <t>39.39709</t>
  </si>
  <si>
    <t>HDW</t>
  </si>
  <si>
    <t>ZD103</t>
  </si>
  <si>
    <t>Adiquala</t>
  </si>
  <si>
    <t>Adideraghudi</t>
  </si>
  <si>
    <t>14.52234</t>
  </si>
  <si>
    <t>38.80716</t>
  </si>
  <si>
    <t>46</t>
  </si>
  <si>
    <t>ZD114</t>
  </si>
  <si>
    <t>Adenfi</t>
  </si>
  <si>
    <t>14.63129</t>
  </si>
  <si>
    <t>38.79645</t>
  </si>
  <si>
    <t>7.2</t>
  </si>
  <si>
    <t>ZD138</t>
  </si>
  <si>
    <t>Adiraghenay</t>
  </si>
  <si>
    <t>7.8</t>
  </si>
  <si>
    <t>ZD038</t>
  </si>
  <si>
    <t>Adighubo</t>
  </si>
  <si>
    <t>14.58613</t>
  </si>
  <si>
    <t>39.39523</t>
  </si>
  <si>
    <t>40</t>
  </si>
  <si>
    <t>ZD039</t>
  </si>
  <si>
    <t>Kesadburka</t>
  </si>
  <si>
    <t>14.60510</t>
  </si>
  <si>
    <t>39.37565</t>
  </si>
  <si>
    <t>39</t>
  </si>
  <si>
    <t>Techical</t>
  </si>
  <si>
    <t>ZD040</t>
  </si>
  <si>
    <t>Adichoka</t>
  </si>
  <si>
    <t>14.57931</t>
  </si>
  <si>
    <t>39.38140</t>
  </si>
  <si>
    <t>8</t>
  </si>
  <si>
    <t>ZD045</t>
  </si>
  <si>
    <t>Adimenekseyto</t>
  </si>
  <si>
    <t>14.53146</t>
  </si>
  <si>
    <t>39.48664</t>
  </si>
  <si>
    <t>45</t>
  </si>
  <si>
    <t>ZD101</t>
  </si>
  <si>
    <t>Endagherghish</t>
  </si>
  <si>
    <t>14.55700</t>
  </si>
  <si>
    <t>38.75309</t>
  </si>
  <si>
    <t>bh</t>
  </si>
  <si>
    <t>50</t>
  </si>
  <si>
    <t>ZD042</t>
  </si>
  <si>
    <t>Adimighiderbena</t>
  </si>
  <si>
    <t>14.60044</t>
  </si>
  <si>
    <t>39.46406</t>
  </si>
  <si>
    <t>ZD044</t>
  </si>
  <si>
    <t>Adimesraha</t>
  </si>
  <si>
    <t>14.61916</t>
  </si>
  <si>
    <t>39.45731</t>
  </si>
  <si>
    <t>52</t>
  </si>
  <si>
    <t>ZD104</t>
  </si>
  <si>
    <t>Adiguwur</t>
  </si>
  <si>
    <t>14.52174</t>
  </si>
  <si>
    <t>38.78847</t>
  </si>
  <si>
    <t xml:space="preserve">Maintenance </t>
  </si>
  <si>
    <t>ZD105</t>
  </si>
  <si>
    <t>Adibaresom</t>
  </si>
  <si>
    <t>14.53625</t>
  </si>
  <si>
    <t>38.71119</t>
  </si>
  <si>
    <t>7.5</t>
  </si>
  <si>
    <t>ZD110</t>
  </si>
  <si>
    <t>Kusmodengolo</t>
  </si>
  <si>
    <t>14.70787</t>
  </si>
  <si>
    <t>38.84775</t>
  </si>
  <si>
    <t>9</t>
  </si>
  <si>
    <t>ZD043</t>
  </si>
  <si>
    <t>Adiqelqelmelasa</t>
  </si>
  <si>
    <t>14.61063</t>
  </si>
  <si>
    <t>39.47063</t>
  </si>
  <si>
    <t>47</t>
  </si>
  <si>
    <t>ZD049</t>
  </si>
  <si>
    <t>Adiareghen</t>
  </si>
  <si>
    <t>14.55251</t>
  </si>
  <si>
    <t>39.34296</t>
  </si>
  <si>
    <t>6.8</t>
  </si>
  <si>
    <t>Technical</t>
  </si>
  <si>
    <t>ZD102</t>
  </si>
  <si>
    <t>Himbar</t>
  </si>
  <si>
    <t>14.56032</t>
  </si>
  <si>
    <t>38.75577</t>
  </si>
  <si>
    <t>43</t>
  </si>
  <si>
    <t>pipe, chain and rubber replaced</t>
  </si>
  <si>
    <t>ZD111</t>
  </si>
  <si>
    <t>Adihdug</t>
  </si>
  <si>
    <t>14.58293</t>
  </si>
  <si>
    <t>38.85257</t>
  </si>
  <si>
    <t>48</t>
  </si>
  <si>
    <t>ZD120</t>
  </si>
  <si>
    <t>Maiaini</t>
  </si>
  <si>
    <t>Adighodo</t>
  </si>
  <si>
    <t>14.77771</t>
  </si>
  <si>
    <t>39.12907</t>
  </si>
  <si>
    <t>30</t>
  </si>
  <si>
    <t>3.1</t>
  </si>
  <si>
    <t>MP3 Total</t>
  </si>
  <si>
    <t>Total potential crediting days per BH</t>
  </si>
  <si>
    <t>Crediting Days per BH with 95% cap</t>
  </si>
  <si>
    <t>MP3 Downdays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</si>
</sst>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0000"/>
    <numFmt numFmtId="165" formatCode="0.00000"/>
    <numFmt numFmtId="166" formatCode="_-* #,##0_-;\-* #,##0_-;_-* &quot;-&quot;??_-;_-@_-"/>
    <numFmt numFmtId="167" formatCode="0.000000"/>
    <numFmt numFmtId="168" formatCode="dd/mm/yyyy;@"/>
    <numFmt numFmtId="169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65">
    <xf numFmtId="0" fontId="0" fillId="0" borderId="0" xfId="0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3" fontId="0" fillId="2" borderId="1" xfId="0" applyNumberFormat="1" applyFill="1" applyBorder="1"/>
    <xf numFmtId="0" fontId="0" fillId="0" borderId="2" xfId="0" applyFill="1" applyBorder="1" applyAlignment="1"/>
    <xf numFmtId="0" fontId="0" fillId="0" borderId="1" xfId="0" applyFill="1" applyBorder="1" applyAlignment="1"/>
    <xf numFmtId="0" fontId="0" fillId="0" borderId="4" xfId="0" applyFill="1" applyBorder="1" applyAlignment="1"/>
    <xf numFmtId="10" fontId="0" fillId="2" borderId="1" xfId="0" applyNumberFormat="1" applyFill="1" applyBorder="1"/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0" fontId="2" fillId="0" borderId="4" xfId="0" applyFont="1" applyFill="1" applyBorder="1" applyAlignment="1"/>
    <xf numFmtId="1" fontId="1" fillId="5" borderId="1" xfId="0" applyNumberFormat="1" applyFont="1" applyFill="1" applyBorder="1"/>
    <xf numFmtId="0" fontId="1" fillId="6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1" fontId="0" fillId="0" borderId="15" xfId="0" applyNumberForma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applyFill="1" applyBorder="1" applyAlignment="1">
      <alignment wrapText="1"/>
    </xf>
    <xf numFmtId="0" fontId="0" fillId="0" borderId="19" xfId="0" applyFill="1" applyBorder="1"/>
    <xf numFmtId="3" fontId="0" fillId="2" borderId="8" xfId="0" applyNumberFormat="1" applyFill="1" applyBorder="1"/>
    <xf numFmtId="0" fontId="0" fillId="0" borderId="17" xfId="0" applyFill="1" applyBorder="1" applyAlignment="1"/>
    <xf numFmtId="0" fontId="2" fillId="0" borderId="20" xfId="0" applyFont="1" applyFill="1" applyBorder="1"/>
    <xf numFmtId="0" fontId="2" fillId="0" borderId="9" xfId="0" applyFont="1" applyFill="1" applyBorder="1"/>
    <xf numFmtId="1" fontId="2" fillId="2" borderId="10" xfId="0" applyNumberFormat="1" applyFont="1" applyFill="1" applyBorder="1"/>
    <xf numFmtId="10" fontId="0" fillId="2" borderId="8" xfId="0" applyNumberFormat="1" applyFill="1" applyBorder="1"/>
    <xf numFmtId="1" fontId="0" fillId="9" borderId="0" xfId="0" applyNumberFormat="1" applyFill="1" applyAlignment="1">
      <alignment wrapText="1"/>
    </xf>
    <xf numFmtId="0" fontId="0" fillId="9" borderId="0" xfId="0" applyFill="1" applyBorder="1"/>
    <xf numFmtId="14" fontId="0" fillId="9" borderId="0" xfId="0" applyNumberFormat="1" applyFont="1" applyFill="1" applyBorder="1" applyAlignment="1">
      <alignment horizontal="right"/>
    </xf>
    <xf numFmtId="0" fontId="2" fillId="9" borderId="11" xfId="0" applyFont="1" applyFill="1" applyBorder="1"/>
    <xf numFmtId="3" fontId="0" fillId="9" borderId="0" xfId="0" applyNumberFormat="1" applyFill="1"/>
    <xf numFmtId="166" fontId="2" fillId="2" borderId="18" xfId="1" applyNumberFormat="1" applyFont="1" applyFill="1" applyBorder="1" applyAlignment="1">
      <alignment wrapText="1"/>
    </xf>
    <xf numFmtId="166" fontId="0" fillId="2" borderId="1" xfId="1" applyNumberFormat="1" applyFont="1" applyFill="1" applyBorder="1"/>
    <xf numFmtId="0" fontId="2" fillId="9" borderId="21" xfId="0" applyFont="1" applyFill="1" applyBorder="1" applyAlignment="1">
      <alignment horizontal="left"/>
    </xf>
    <xf numFmtId="0" fontId="2" fillId="9" borderId="25" xfId="0" applyFont="1" applyFill="1" applyBorder="1" applyAlignment="1">
      <alignment horizontal="left"/>
    </xf>
    <xf numFmtId="1" fontId="2" fillId="9" borderId="26" xfId="0" applyNumberFormat="1" applyFont="1" applyFill="1" applyBorder="1"/>
    <xf numFmtId="1" fontId="2" fillId="9" borderId="26" xfId="0" applyNumberFormat="1" applyFont="1" applyFill="1" applyBorder="1" applyAlignment="1">
      <alignment horizontal="center" vertical="center"/>
    </xf>
    <xf numFmtId="167" fontId="0" fillId="2" borderId="1" xfId="0" applyNumberFormat="1" applyFill="1" applyBorder="1"/>
    <xf numFmtId="0" fontId="0" fillId="9" borderId="0" xfId="0" applyFont="1" applyFill="1"/>
    <xf numFmtId="1" fontId="0" fillId="9" borderId="19" xfId="0" applyNumberFormat="1" applyFont="1" applyFill="1" applyBorder="1"/>
    <xf numFmtId="1" fontId="0" fillId="9" borderId="8" xfId="0" applyNumberFormat="1" applyFont="1" applyFill="1" applyBorder="1"/>
    <xf numFmtId="0" fontId="0" fillId="0" borderId="0" xfId="0" applyFont="1" applyFill="1" applyBorder="1"/>
    <xf numFmtId="0" fontId="0" fillId="9" borderId="0" xfId="0" applyFont="1" applyFill="1" applyBorder="1"/>
    <xf numFmtId="14" fontId="0" fillId="9" borderId="27" xfId="0" applyNumberFormat="1" applyFont="1" applyFill="1" applyBorder="1" applyAlignment="1">
      <alignment horizontal="left"/>
    </xf>
    <xf numFmtId="14" fontId="0" fillId="9" borderId="28" xfId="0" applyNumberFormat="1" applyFont="1" applyFill="1" applyBorder="1" applyAlignment="1">
      <alignment horizontal="left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0" fillId="9" borderId="0" xfId="0" applyFont="1" applyFill="1" applyBorder="1" applyAlignment="1">
      <alignment horizontal="center" vertical="center" textRotation="90"/>
    </xf>
    <xf numFmtId="166" fontId="2" fillId="9" borderId="11" xfId="1" applyNumberFormat="1" applyFont="1" applyFill="1" applyBorder="1"/>
    <xf numFmtId="166" fontId="2" fillId="9" borderId="12" xfId="1" applyNumberFormat="1" applyFont="1" applyFill="1" applyBorder="1"/>
    <xf numFmtId="166" fontId="2" fillId="9" borderId="13" xfId="1" applyNumberFormat="1" applyFont="1" applyFill="1" applyBorder="1"/>
    <xf numFmtId="14" fontId="0" fillId="9" borderId="0" xfId="0" applyNumberFormat="1" applyFont="1" applyFill="1"/>
    <xf numFmtId="0" fontId="0" fillId="9" borderId="0" xfId="0" applyFont="1" applyFill="1" applyAlignment="1">
      <alignment horizontal="center"/>
    </xf>
    <xf numFmtId="166" fontId="0" fillId="9" borderId="0" xfId="0" applyNumberFormat="1" applyFont="1" applyFill="1"/>
    <xf numFmtId="0" fontId="7" fillId="0" borderId="0" xfId="0" applyFont="1"/>
    <xf numFmtId="0" fontId="2" fillId="9" borderId="0" xfId="0" applyFont="1" applyFill="1"/>
    <xf numFmtId="2" fontId="0" fillId="9" borderId="0" xfId="0" applyNumberFormat="1" applyFont="1" applyFill="1"/>
    <xf numFmtId="2" fontId="0" fillId="9" borderId="27" xfId="0" applyNumberFormat="1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1" fontId="0" fillId="9" borderId="0" xfId="0" applyNumberFormat="1" applyFont="1" applyFill="1"/>
    <xf numFmtId="1" fontId="0" fillId="9" borderId="0" xfId="0" applyNumberFormat="1" applyFill="1"/>
    <xf numFmtId="0" fontId="0" fillId="11" borderId="1" xfId="0" applyFill="1" applyBorder="1"/>
    <xf numFmtId="0" fontId="0" fillId="0" borderId="1" xfId="0" applyBorder="1"/>
    <xf numFmtId="9" fontId="2" fillId="0" borderId="1" xfId="0" applyNumberFormat="1" applyFon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14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11" borderId="1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left" wrapText="1"/>
    </xf>
    <xf numFmtId="0" fontId="0" fillId="0" borderId="29" xfId="0" applyBorder="1"/>
    <xf numFmtId="1" fontId="0" fillId="0" borderId="1" xfId="0" applyNumberFormat="1" applyBorder="1"/>
    <xf numFmtId="0" fontId="0" fillId="0" borderId="1" xfId="0" applyFont="1" applyBorder="1"/>
    <xf numFmtId="166" fontId="0" fillId="0" borderId="1" xfId="1" applyNumberFormat="1" applyFont="1" applyBorder="1"/>
    <xf numFmtId="0" fontId="0" fillId="0" borderId="1" xfId="0" applyBorder="1" applyAlignment="1">
      <alignment horizontal="right" wrapText="1"/>
    </xf>
    <xf numFmtId="1" fontId="2" fillId="0" borderId="15" xfId="0" applyNumberFormat="1" applyFont="1" applyFill="1" applyBorder="1" applyAlignment="1">
      <alignment horizontal="center" wrapText="1"/>
    </xf>
    <xf numFmtId="0" fontId="11" fillId="12" borderId="1" xfId="0" applyFont="1" applyFill="1" applyBorder="1" applyAlignment="1">
      <alignment horizontal="center" wrapText="1"/>
    </xf>
    <xf numFmtId="0" fontId="12" fillId="12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1" fontId="13" fillId="0" borderId="1" xfId="0" applyNumberFormat="1" applyFont="1" applyBorder="1"/>
    <xf numFmtId="0" fontId="13" fillId="2" borderId="1" xfId="0" applyFont="1" applyFill="1" applyBorder="1"/>
    <xf numFmtId="1" fontId="13" fillId="2" borderId="1" xfId="0" applyNumberFormat="1" applyFont="1" applyFill="1" applyBorder="1"/>
    <xf numFmtId="14" fontId="7" fillId="2" borderId="1" xfId="0" applyNumberFormat="1" applyFont="1" applyFill="1" applyBorder="1" applyAlignment="1">
      <alignment horizontal="left"/>
    </xf>
    <xf numFmtId="1" fontId="7" fillId="13" borderId="0" xfId="0" applyNumberFormat="1" applyFont="1" applyFill="1"/>
    <xf numFmtId="0" fontId="1" fillId="6" borderId="32" xfId="0" applyFont="1" applyFill="1" applyBorder="1" applyAlignment="1">
      <alignment horizontal="center" wrapText="1"/>
    </xf>
    <xf numFmtId="0" fontId="0" fillId="0" borderId="33" xfId="0" applyFont="1" applyFill="1" applyBorder="1" applyAlignment="1">
      <alignment horizontal="center" wrapText="1"/>
    </xf>
    <xf numFmtId="1" fontId="0" fillId="0" borderId="33" xfId="0" applyNumberFormat="1" applyFont="1" applyFill="1" applyBorder="1" applyAlignment="1">
      <alignment horizontal="center" wrapText="1"/>
    </xf>
    <xf numFmtId="1" fontId="0" fillId="9" borderId="2" xfId="0" applyNumberFormat="1" applyFont="1" applyFill="1" applyBorder="1"/>
    <xf numFmtId="0" fontId="2" fillId="9" borderId="34" xfId="0" applyFont="1" applyFill="1" applyBorder="1" applyAlignment="1">
      <alignment horizontal="left"/>
    </xf>
    <xf numFmtId="1" fontId="0" fillId="9" borderId="35" xfId="0" applyNumberFormat="1" applyFont="1" applyFill="1" applyBorder="1" applyAlignment="1">
      <alignment horizontal="center"/>
    </xf>
    <xf numFmtId="1" fontId="0" fillId="9" borderId="36" xfId="0" applyNumberFormat="1" applyFont="1" applyFill="1" applyBorder="1" applyAlignment="1">
      <alignment horizontal="center"/>
    </xf>
    <xf numFmtId="0" fontId="2" fillId="8" borderId="11" xfId="0" applyFont="1" applyFill="1" applyBorder="1" applyAlignment="1">
      <alignment horizontal="left" wrapText="1"/>
    </xf>
    <xf numFmtId="0" fontId="2" fillId="8" borderId="12" xfId="0" applyFont="1" applyFill="1" applyBorder="1" applyAlignment="1">
      <alignment horizontal="left" wrapText="1"/>
    </xf>
    <xf numFmtId="166" fontId="2" fillId="2" borderId="37" xfId="1" applyNumberFormat="1" applyFont="1" applyFill="1" applyBorder="1" applyAlignment="1">
      <alignment wrapText="1"/>
    </xf>
    <xf numFmtId="0" fontId="0" fillId="8" borderId="38" xfId="0" applyFill="1" applyBorder="1" applyAlignment="1">
      <alignment wrapText="1"/>
    </xf>
    <xf numFmtId="166" fontId="2" fillId="2" borderId="13" xfId="1" applyNumberFormat="1" applyFont="1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9" borderId="36" xfId="0" applyFont="1" applyFill="1" applyBorder="1" applyAlignment="1">
      <alignment horizontal="left"/>
    </xf>
    <xf numFmtId="0" fontId="4" fillId="0" borderId="0" xfId="0" applyFont="1"/>
    <xf numFmtId="166" fontId="0" fillId="0" borderId="1" xfId="0" applyNumberFormat="1" applyBorder="1"/>
    <xf numFmtId="0" fontId="2" fillId="0" borderId="1" xfId="0" applyFont="1" applyBorder="1"/>
    <xf numFmtId="166" fontId="0" fillId="0" borderId="1" xfId="6" applyNumberFormat="1" applyFont="1" applyBorder="1"/>
    <xf numFmtId="1" fontId="2" fillId="0" borderId="1" xfId="0" applyNumberFormat="1" applyFont="1" applyBorder="1"/>
    <xf numFmtId="1" fontId="0" fillId="0" borderId="1" xfId="0" applyNumberFormat="1" applyFill="1" applyBorder="1"/>
    <xf numFmtId="1" fontId="0" fillId="0" borderId="1" xfId="0" applyNumberFormat="1" applyFont="1" applyFill="1" applyBorder="1"/>
    <xf numFmtId="166" fontId="0" fillId="0" borderId="1" xfId="1" applyNumberFormat="1" applyFont="1" applyFill="1" applyBorder="1"/>
    <xf numFmtId="49" fontId="0" fillId="0" borderId="1" xfId="0" applyNumberFormat="1" applyBorder="1"/>
    <xf numFmtId="0" fontId="0" fillId="0" borderId="1" xfId="0" applyBorder="1" applyAlignment="1">
      <alignment horizontal="left" vertical="center"/>
    </xf>
    <xf numFmtId="168" fontId="0" fillId="0" borderId="1" xfId="0" applyNumberFormat="1" applyBorder="1"/>
    <xf numFmtId="0" fontId="13" fillId="0" borderId="2" xfId="0" applyFont="1" applyBorder="1"/>
    <xf numFmtId="0" fontId="7" fillId="13" borderId="0" xfId="0" applyFont="1" applyFill="1"/>
    <xf numFmtId="9" fontId="0" fillId="0" borderId="1" xfId="0" applyNumberFormat="1" applyFill="1" applyBorder="1" applyAlignment="1">
      <alignment horizontal="left" wrapText="1"/>
    </xf>
    <xf numFmtId="9" fontId="0" fillId="0" borderId="1" xfId="0" applyNumberFormat="1" applyFill="1" applyBorder="1" applyAlignment="1">
      <alignment horizontal="right" wrapText="1"/>
    </xf>
    <xf numFmtId="0" fontId="4" fillId="9" borderId="0" xfId="0" applyFont="1" applyFill="1"/>
    <xf numFmtId="0" fontId="0" fillId="9" borderId="45" xfId="0" applyFill="1" applyBorder="1" applyAlignment="1">
      <alignment horizontal="left"/>
    </xf>
    <xf numFmtId="1" fontId="0" fillId="9" borderId="46" xfId="0" applyNumberFormat="1" applyFill="1" applyBorder="1" applyAlignment="1">
      <alignment horizontal="center"/>
    </xf>
    <xf numFmtId="10" fontId="0" fillId="9" borderId="45" xfId="0" applyNumberFormat="1" applyFill="1" applyBorder="1" applyAlignment="1">
      <alignment horizontal="center"/>
    </xf>
    <xf numFmtId="9" fontId="0" fillId="9" borderId="45" xfId="0" applyNumberFormat="1" applyFill="1" applyBorder="1"/>
    <xf numFmtId="1" fontId="0" fillId="9" borderId="45" xfId="0" applyNumberFormat="1" applyFill="1" applyBorder="1"/>
    <xf numFmtId="0" fontId="0" fillId="9" borderId="47" xfId="0" applyFill="1" applyBorder="1" applyAlignment="1">
      <alignment horizontal="left"/>
    </xf>
    <xf numFmtId="1" fontId="0" fillId="9" borderId="48" xfId="0" applyNumberFormat="1" applyFill="1" applyBorder="1" applyAlignment="1">
      <alignment horizontal="center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49" fontId="0" fillId="14" borderId="0" xfId="0" applyNumberFormat="1" applyFill="1" applyAlignment="1">
      <alignment horizontal="center" vertical="center" wrapText="1"/>
    </xf>
    <xf numFmtId="0" fontId="0" fillId="14" borderId="58" xfId="0" applyFill="1" applyBorder="1" applyAlignment="1">
      <alignment horizontal="center" vertical="center" wrapText="1"/>
    </xf>
    <xf numFmtId="0" fontId="0" fillId="14" borderId="59" xfId="0" applyFill="1" applyBorder="1" applyAlignment="1">
      <alignment horizontal="center" vertical="center" wrapText="1"/>
    </xf>
    <xf numFmtId="0" fontId="0" fillId="15" borderId="1" xfId="0" applyFill="1" applyBorder="1"/>
    <xf numFmtId="0" fontId="0" fillId="15" borderId="1" xfId="0" applyFill="1" applyBorder="1" applyAlignment="1">
      <alignment horizontal="left"/>
    </xf>
    <xf numFmtId="14" fontId="0" fillId="15" borderId="1" xfId="0" applyNumberFormat="1" applyFill="1" applyBorder="1" applyAlignment="1">
      <alignment horizontal="center"/>
    </xf>
    <xf numFmtId="49" fontId="0" fillId="15" borderId="1" xfId="0" applyNumberFormat="1" applyFill="1" applyBorder="1" applyAlignment="1">
      <alignment horizontal="center"/>
    </xf>
    <xf numFmtId="17" fontId="0" fillId="15" borderId="2" xfId="0" applyNumberFormat="1" applyFill="1" applyBorder="1"/>
    <xf numFmtId="0" fontId="0" fillId="15" borderId="19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14" fontId="0" fillId="15" borderId="1" xfId="0" applyNumberForma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5" borderId="0" xfId="0" applyFill="1"/>
    <xf numFmtId="0" fontId="0" fillId="16" borderId="1" xfId="0" applyFill="1" applyBorder="1"/>
    <xf numFmtId="0" fontId="0" fillId="16" borderId="1" xfId="0" applyFill="1" applyBorder="1" applyAlignment="1">
      <alignment horizontal="left"/>
    </xf>
    <xf numFmtId="14" fontId="0" fillId="16" borderId="1" xfId="0" applyNumberFormat="1" applyFill="1" applyBorder="1" applyAlignment="1">
      <alignment horizontal="center"/>
    </xf>
    <xf numFmtId="49" fontId="0" fillId="16" borderId="1" xfId="0" applyNumberFormat="1" applyFill="1" applyBorder="1" applyAlignment="1">
      <alignment horizontal="center"/>
    </xf>
    <xf numFmtId="17" fontId="0" fillId="16" borderId="2" xfId="0" applyNumberFormat="1" applyFill="1" applyBorder="1"/>
    <xf numFmtId="0" fontId="0" fillId="16" borderId="19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16" borderId="0" xfId="0" applyFill="1"/>
    <xf numFmtId="14" fontId="0" fillId="16" borderId="1" xfId="0" applyNumberFormat="1" applyFill="1" applyBorder="1" applyAlignment="1">
      <alignment horizontal="center" vertical="center"/>
    </xf>
    <xf numFmtId="0" fontId="0" fillId="17" borderId="1" xfId="0" applyFill="1" applyBorder="1"/>
    <xf numFmtId="0" fontId="0" fillId="17" borderId="1" xfId="0" applyFill="1" applyBorder="1" applyAlignment="1">
      <alignment horizontal="left"/>
    </xf>
    <xf numFmtId="14" fontId="0" fillId="17" borderId="1" xfId="0" applyNumberFormat="1" applyFill="1" applyBorder="1" applyAlignment="1">
      <alignment horizontal="center"/>
    </xf>
    <xf numFmtId="49" fontId="0" fillId="17" borderId="1" xfId="0" applyNumberFormat="1" applyFill="1" applyBorder="1" applyAlignment="1">
      <alignment horizontal="center"/>
    </xf>
    <xf numFmtId="17" fontId="0" fillId="17" borderId="2" xfId="0" applyNumberFormat="1" applyFill="1" applyBorder="1"/>
    <xf numFmtId="0" fontId="0" fillId="17" borderId="19" xfId="0" applyFill="1" applyBorder="1" applyAlignment="1">
      <alignment horizontal="center" vertical="center"/>
    </xf>
    <xf numFmtId="14" fontId="0" fillId="17" borderId="1" xfId="0" applyNumberForma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8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0" xfId="0" applyFill="1"/>
    <xf numFmtId="0" fontId="0" fillId="18" borderId="1" xfId="0" applyFill="1" applyBorder="1"/>
    <xf numFmtId="0" fontId="0" fillId="18" borderId="1" xfId="0" applyFill="1" applyBorder="1" applyAlignment="1">
      <alignment horizontal="left"/>
    </xf>
    <xf numFmtId="14" fontId="0" fillId="18" borderId="1" xfId="0" applyNumberFormat="1" applyFill="1" applyBorder="1" applyAlignment="1">
      <alignment horizontal="center"/>
    </xf>
    <xf numFmtId="49" fontId="0" fillId="18" borderId="1" xfId="0" applyNumberFormat="1" applyFill="1" applyBorder="1" applyAlignment="1">
      <alignment horizontal="center"/>
    </xf>
    <xf numFmtId="17" fontId="0" fillId="18" borderId="2" xfId="0" applyNumberFormat="1" applyFill="1" applyBorder="1"/>
    <xf numFmtId="0" fontId="0" fillId="18" borderId="19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14" fontId="0" fillId="18" borderId="1" xfId="0" applyNumberFormat="1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168" fontId="0" fillId="18" borderId="1" xfId="0" applyNumberFormat="1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18" borderId="0" xfId="0" applyFill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17" fontId="0" fillId="2" borderId="2" xfId="0" applyNumberFormat="1" applyFill="1" applyBorder="1"/>
    <xf numFmtId="0" fontId="0" fillId="2" borderId="1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49" fontId="0" fillId="2" borderId="0" xfId="0" applyNumberFormat="1" applyFill="1"/>
    <xf numFmtId="14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9" borderId="1" xfId="0" applyFont="1" applyFill="1" applyBorder="1"/>
    <xf numFmtId="1" fontId="2" fillId="9" borderId="1" xfId="0" applyNumberFormat="1" applyFont="1" applyFill="1" applyBorder="1"/>
    <xf numFmtId="10" fontId="2" fillId="16" borderId="1" xfId="7" applyNumberFormat="1" applyFont="1" applyFill="1" applyBorder="1"/>
    <xf numFmtId="0" fontId="2" fillId="0" borderId="25" xfId="0" applyFont="1" applyFill="1" applyBorder="1" applyAlignment="1">
      <alignment horizontal="left" wrapText="1"/>
    </xf>
    <xf numFmtId="0" fontId="2" fillId="0" borderId="39" xfId="0" applyFont="1" applyFill="1" applyBorder="1" applyAlignment="1">
      <alignment horizontal="left" wrapText="1"/>
    </xf>
    <xf numFmtId="0" fontId="2" fillId="0" borderId="40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1" fillId="3" borderId="21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5" fillId="7" borderId="21" xfId="0" applyFont="1" applyFill="1" applyBorder="1" applyAlignment="1">
      <alignment horizontal="center" wrapText="1"/>
    </xf>
    <xf numFmtId="0" fontId="5" fillId="7" borderId="22" xfId="0" applyFont="1" applyFill="1" applyBorder="1" applyAlignment="1">
      <alignment horizontal="center" wrapText="1"/>
    </xf>
    <xf numFmtId="0" fontId="5" fillId="7" borderId="23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1" fillId="3" borderId="30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vertical="center" textRotation="90"/>
    </xf>
    <xf numFmtId="0" fontId="0" fillId="9" borderId="41" xfId="0" applyFont="1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42" xfId="0" applyFill="1" applyBorder="1" applyAlignment="1">
      <alignment horizontal="center" wrapText="1"/>
    </xf>
    <xf numFmtId="0" fontId="0" fillId="9" borderId="44" xfId="0" applyFill="1" applyBorder="1" applyAlignment="1">
      <alignment horizontal="center" wrapText="1"/>
    </xf>
    <xf numFmtId="169" fontId="0" fillId="9" borderId="43" xfId="0" applyNumberFormat="1" applyFill="1" applyBorder="1" applyAlignment="1">
      <alignment horizontal="center" vertical="center"/>
    </xf>
    <xf numFmtId="169" fontId="0" fillId="9" borderId="45" xfId="0" applyNumberFormat="1" applyFill="1" applyBorder="1" applyAlignment="1">
      <alignment horizontal="center" vertical="center"/>
    </xf>
    <xf numFmtId="169" fontId="0" fillId="9" borderId="43" xfId="0" applyNumberFormat="1" applyFill="1" applyBorder="1" applyAlignment="1">
      <alignment horizontal="center" vertical="center" wrapText="1"/>
    </xf>
    <xf numFmtId="169" fontId="0" fillId="9" borderId="45" xfId="0" applyNumberForma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52" xfId="0" applyNumberForma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8">
    <cellStyle name="Comma" xfId="1" builtinId="3"/>
    <cellStyle name="Comma 2" xfId="3" xr:uid="{00000000-0005-0000-0000-000030000000}"/>
    <cellStyle name="Comma 2 2" xfId="6" xr:uid="{07B876BE-7634-436D-9493-51963DB8FFA1}"/>
    <cellStyle name="Comma 3" xfId="5" xr:uid="{5838EE81-4F1B-47F4-9DDC-A1371193B530}"/>
    <cellStyle name="Normal" xfId="0" builtinId="0"/>
    <cellStyle name="Normal 2" xfId="2" xr:uid="{00000000-0005-0000-0000-00002F000000}"/>
    <cellStyle name="Normal 3" xfId="4" xr:uid="{A776D20E-F2FA-46A3-9B70-71CDD8F55AF1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ie Nevin" id="{6E786113-8599-40AD-8616-71E563849ADA}" userId="Amie Nevi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" dT="2021-09-15T13:55:44.31" personId="{6E786113-8599-40AD-8616-71E563849ADA}" id="{BF325197-46D8-4CC2-AB5B-89991F71756B}">
    <text>Capped at 95% functionality</text>
  </threadedComment>
  <threadedComment ref="K6" dT="2021-09-15T13:55:47.64" personId="{6E786113-8599-40AD-8616-71E563849ADA}" id="{0B299456-7C8C-427E-8550-472A315B4543}">
    <text>Capped at 95% functionality</text>
  </threadedComment>
  <threadedComment ref="P6" dT="2021-09-15T13:55:52.19" personId="{6E786113-8599-40AD-8616-71E563849ADA}" id="{EF6DE940-3863-4FCD-B2A7-DEBC912B25A1}">
    <text>Capped at 95% functionality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K2" dT="2021-09-15T13:53:08.36" personId="{6E786113-8599-40AD-8616-71E563849ADA}" id="{C303B95F-5C1C-4534-A4B7-744C302B0E49}">
    <text>Capped at 95% functionality</text>
  </threadedComment>
  <threadedComment ref="L2" dT="2021-09-15T13:53:11.23" personId="{6E786113-8599-40AD-8616-71E563849ADA}" id="{F90F96D9-3024-4134-AA88-031A2D9569DC}">
    <text>Capped at 95% functionality</text>
  </threadedComment>
  <threadedComment ref="M2" dT="2021-09-15T13:53:14.44" personId="{6E786113-8599-40AD-8616-71E563849ADA}" id="{75A8A1AA-DEC5-4680-8ECA-7F29FFF6E5BB}">
    <text>Capped at 95% functionality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7"/>
  <sheetViews>
    <sheetView zoomScale="70" zoomScaleNormal="70" workbookViewId="0">
      <selection activeCell="K13" sqref="K13"/>
    </sheetView>
  </sheetViews>
  <sheetFormatPr defaultColWidth="9.1796875" defaultRowHeight="14.5" x14ac:dyDescent="0.35"/>
  <cols>
    <col min="1" max="1" width="9.1796875" style="22"/>
    <col min="2" max="2" width="41.81640625" style="22" bestFit="1" customWidth="1"/>
    <col min="3" max="3" width="5.81640625" style="22" bestFit="1" customWidth="1"/>
    <col min="4" max="4" width="11" style="22" bestFit="1" customWidth="1"/>
    <col min="5" max="5" width="8.81640625" style="22" customWidth="1"/>
    <col min="6" max="7" width="9.1796875" style="22"/>
    <col min="8" max="8" width="3.26953125" style="22" customWidth="1"/>
    <col min="9" max="9" width="9.54296875" style="22" customWidth="1"/>
    <col min="10" max="10" width="17.54296875" style="22" customWidth="1"/>
    <col min="11" max="12" width="20" style="22" customWidth="1"/>
    <col min="13" max="13" width="12.1796875" style="22" customWidth="1"/>
    <col min="14" max="16384" width="9.1796875" style="22"/>
  </cols>
  <sheetData>
    <row r="1" spans="2:14" ht="15" thickBot="1" x14ac:dyDescent="0.4"/>
    <row r="2" spans="2:14" ht="18.75" customHeight="1" thickBot="1" x14ac:dyDescent="0.5">
      <c r="B2" s="223" t="s">
        <v>157</v>
      </c>
      <c r="C2" s="224"/>
      <c r="D2" s="224"/>
      <c r="E2" s="225"/>
      <c r="F2" s="23"/>
      <c r="G2" s="23"/>
      <c r="H2" s="23"/>
      <c r="I2" s="223" t="s">
        <v>17</v>
      </c>
      <c r="J2" s="224"/>
      <c r="K2" s="224"/>
      <c r="L2" s="224"/>
      <c r="M2" s="225"/>
    </row>
    <row r="3" spans="2:14" ht="15" thickBot="1" x14ac:dyDescent="0.4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4" ht="15" customHeight="1" x14ac:dyDescent="0.35">
      <c r="B4" s="214" t="s">
        <v>42</v>
      </c>
      <c r="C4" s="215"/>
      <c r="D4" s="215"/>
      <c r="E4" s="216"/>
      <c r="G4" s="24"/>
      <c r="H4" s="24"/>
      <c r="I4" s="226" t="s">
        <v>18</v>
      </c>
      <c r="J4" s="227"/>
      <c r="K4" s="227"/>
      <c r="L4" s="227"/>
      <c r="M4" s="227"/>
    </row>
    <row r="5" spans="2:14" x14ac:dyDescent="0.35">
      <c r="B5" s="208" t="s">
        <v>19</v>
      </c>
      <c r="C5" s="209"/>
      <c r="D5" s="209"/>
      <c r="E5" s="210"/>
      <c r="G5" s="24"/>
      <c r="H5" s="24"/>
      <c r="I5" s="16" t="s">
        <v>20</v>
      </c>
      <c r="J5" s="93" t="s">
        <v>21</v>
      </c>
      <c r="K5" s="16" t="s">
        <v>22</v>
      </c>
      <c r="L5" s="16" t="s">
        <v>154</v>
      </c>
      <c r="M5" s="16" t="s">
        <v>23</v>
      </c>
    </row>
    <row r="6" spans="2:14" x14ac:dyDescent="0.35">
      <c r="B6" s="25" t="s">
        <v>24</v>
      </c>
      <c r="C6" s="1" t="s">
        <v>25</v>
      </c>
      <c r="D6" s="1" t="s">
        <v>26</v>
      </c>
      <c r="E6" s="26">
        <f>'ER Calcs'!K27</f>
        <v>1550.3311824</v>
      </c>
      <c r="G6" s="24"/>
      <c r="H6" s="24"/>
      <c r="I6" s="17">
        <v>2016</v>
      </c>
      <c r="J6" s="94">
        <v>274</v>
      </c>
      <c r="K6" s="18"/>
      <c r="L6" s="18"/>
      <c r="M6" s="82">
        <f>SUM(J6:L6)</f>
        <v>274</v>
      </c>
    </row>
    <row r="7" spans="2:14" x14ac:dyDescent="0.35">
      <c r="B7" s="25" t="s">
        <v>27</v>
      </c>
      <c r="C7" s="1" t="s">
        <v>28</v>
      </c>
      <c r="D7" s="1" t="s">
        <v>26</v>
      </c>
      <c r="E7" s="26">
        <f>'ER Calcs'!K28</f>
        <v>0</v>
      </c>
      <c r="G7" s="23"/>
      <c r="H7" s="23"/>
      <c r="I7" s="17">
        <v>2017</v>
      </c>
      <c r="J7" s="94">
        <v>7310</v>
      </c>
      <c r="K7" s="18">
        <v>2690</v>
      </c>
      <c r="L7" s="18"/>
      <c r="M7" s="82">
        <f t="shared" ref="M7:M10" si="0">SUM(J7:L7)</f>
        <v>10000</v>
      </c>
      <c r="N7" s="67"/>
    </row>
    <row r="8" spans="2:14" x14ac:dyDescent="0.35">
      <c r="B8" s="25" t="s">
        <v>29</v>
      </c>
      <c r="C8" s="1" t="s">
        <v>30</v>
      </c>
      <c r="D8" s="1" t="s">
        <v>31</v>
      </c>
      <c r="E8" s="26">
        <f>'ER Calcs'!K29</f>
        <v>0.9</v>
      </c>
      <c r="G8" s="23"/>
      <c r="H8" s="23"/>
      <c r="I8" s="19">
        <v>2018</v>
      </c>
      <c r="J8" s="94"/>
      <c r="K8" s="95">
        <v>10000</v>
      </c>
      <c r="L8" s="95"/>
      <c r="M8" s="82">
        <f t="shared" si="0"/>
        <v>10000</v>
      </c>
      <c r="N8" s="67"/>
    </row>
    <row r="9" spans="2:14" x14ac:dyDescent="0.35">
      <c r="B9" s="25" t="s">
        <v>32</v>
      </c>
      <c r="C9" s="1" t="s">
        <v>33</v>
      </c>
      <c r="D9" s="1" t="s">
        <v>26</v>
      </c>
      <c r="E9" s="26">
        <f>'ER Calcs'!K30</f>
        <v>0</v>
      </c>
      <c r="G9" s="23"/>
      <c r="H9" s="23"/>
      <c r="I9" s="17">
        <v>2019</v>
      </c>
      <c r="J9" s="94"/>
      <c r="K9" s="95">
        <v>4136.9863013698632</v>
      </c>
      <c r="L9" s="95">
        <f>E32</f>
        <v>1395</v>
      </c>
      <c r="M9" s="82">
        <f t="shared" si="0"/>
        <v>5531.9863013698632</v>
      </c>
    </row>
    <row r="10" spans="2:14" x14ac:dyDescent="0.35">
      <c r="B10" s="25" t="s">
        <v>34</v>
      </c>
      <c r="C10" s="1" t="s">
        <v>35</v>
      </c>
      <c r="D10" s="1" t="s">
        <v>26</v>
      </c>
      <c r="E10" s="26">
        <f>'ER Calcs'!K31</f>
        <v>1395.29806416</v>
      </c>
      <c r="G10" s="23"/>
      <c r="H10" s="23"/>
      <c r="I10" s="17">
        <v>2020</v>
      </c>
      <c r="J10" s="94"/>
      <c r="K10" s="95"/>
      <c r="L10" s="95">
        <f>E33</f>
        <v>990</v>
      </c>
      <c r="M10" s="82">
        <f t="shared" si="0"/>
        <v>990</v>
      </c>
    </row>
    <row r="11" spans="2:14" x14ac:dyDescent="0.35">
      <c r="B11" s="208" t="s">
        <v>36</v>
      </c>
      <c r="C11" s="209"/>
      <c r="D11" s="209"/>
      <c r="E11" s="210"/>
      <c r="G11" s="23"/>
      <c r="H11" s="23"/>
      <c r="I11" s="20" t="s">
        <v>10</v>
      </c>
      <c r="J11" s="21">
        <f>SUM(J6:J10)</f>
        <v>7584</v>
      </c>
      <c r="K11" s="21">
        <f t="shared" ref="K11:M11" si="1">SUM(K6:K10)</f>
        <v>16826.986301369863</v>
      </c>
      <c r="L11" s="21">
        <f t="shared" si="1"/>
        <v>2385</v>
      </c>
      <c r="M11" s="21">
        <f t="shared" si="1"/>
        <v>26795.986301369863</v>
      </c>
    </row>
    <row r="12" spans="2:14" x14ac:dyDescent="0.35">
      <c r="B12" s="27" t="s">
        <v>37</v>
      </c>
      <c r="C12" s="9"/>
      <c r="D12" s="10"/>
      <c r="E12" s="31">
        <f>'ER Calcs'!K34</f>
        <v>1</v>
      </c>
      <c r="G12" s="23"/>
      <c r="H12" s="23"/>
      <c r="I12" s="23"/>
      <c r="J12" s="23"/>
      <c r="K12" s="23"/>
      <c r="L12" s="23"/>
    </row>
    <row r="13" spans="2:14" x14ac:dyDescent="0.35">
      <c r="B13" s="27" t="s">
        <v>38</v>
      </c>
      <c r="C13" s="9" t="s">
        <v>39</v>
      </c>
      <c r="D13" s="10" t="s">
        <v>40</v>
      </c>
      <c r="E13" s="31">
        <f>'ER Calcs'!K35</f>
        <v>0</v>
      </c>
      <c r="G13" s="23"/>
      <c r="H13" s="23"/>
      <c r="I13" s="23"/>
      <c r="J13" s="23"/>
      <c r="K13" s="23"/>
      <c r="L13" s="23"/>
    </row>
    <row r="14" spans="2:14" ht="15" thickBot="1" x14ac:dyDescent="0.4">
      <c r="B14" s="28" t="s">
        <v>34</v>
      </c>
      <c r="C14" s="29" t="s">
        <v>35</v>
      </c>
      <c r="D14" s="29" t="s">
        <v>26</v>
      </c>
      <c r="E14" s="30">
        <f>'ER Calcs'!K36</f>
        <v>1395</v>
      </c>
      <c r="G14" s="23"/>
      <c r="H14" s="23"/>
      <c r="I14" s="23"/>
      <c r="J14" s="23"/>
      <c r="K14" s="23"/>
      <c r="L14" s="23"/>
    </row>
    <row r="15" spans="2:14" ht="15" thickBot="1" x14ac:dyDescent="0.4">
      <c r="B15" s="28" t="s">
        <v>41</v>
      </c>
      <c r="C15" s="29" t="s">
        <v>35</v>
      </c>
      <c r="D15" s="29" t="s">
        <v>26</v>
      </c>
      <c r="E15" s="30">
        <f>'ER Calcs'!K38</f>
        <v>1395</v>
      </c>
      <c r="G15" s="23"/>
      <c r="H15" s="23"/>
      <c r="I15" s="23"/>
      <c r="J15" s="23"/>
      <c r="K15" s="23"/>
      <c r="L15" s="23"/>
    </row>
    <row r="16" spans="2:14" ht="15" thickBot="1" x14ac:dyDescent="0.4">
      <c r="B16" s="23"/>
      <c r="C16" s="23"/>
      <c r="D16" s="23"/>
      <c r="E16" s="23"/>
      <c r="G16" s="23"/>
      <c r="H16" s="23"/>
      <c r="I16" s="23"/>
      <c r="J16" s="23"/>
      <c r="K16" s="23"/>
      <c r="L16" s="23"/>
    </row>
    <row r="17" spans="2:12" x14ac:dyDescent="0.35">
      <c r="B17" s="214" t="s">
        <v>153</v>
      </c>
      <c r="C17" s="215"/>
      <c r="D17" s="215"/>
      <c r="E17" s="216"/>
      <c r="F17" s="23"/>
      <c r="G17" s="23"/>
      <c r="H17" s="23"/>
      <c r="I17" s="23"/>
      <c r="J17" s="23"/>
      <c r="K17" s="32"/>
      <c r="L17" s="32"/>
    </row>
    <row r="18" spans="2:12" x14ac:dyDescent="0.35">
      <c r="B18" s="208" t="s">
        <v>19</v>
      </c>
      <c r="C18" s="209"/>
      <c r="D18" s="209"/>
      <c r="E18" s="210"/>
      <c r="F18" s="23"/>
      <c r="G18" s="23"/>
      <c r="H18" s="23"/>
      <c r="I18" s="23"/>
      <c r="J18" s="23"/>
      <c r="K18" s="23"/>
      <c r="L18" s="23"/>
    </row>
    <row r="19" spans="2:12" x14ac:dyDescent="0.35">
      <c r="B19" s="25" t="s">
        <v>24</v>
      </c>
      <c r="C19" s="1" t="s">
        <v>25</v>
      </c>
      <c r="D19" s="1" t="s">
        <v>26</v>
      </c>
      <c r="E19" s="26">
        <f>'ER Calcs'!P27</f>
        <v>1100.0578991999998</v>
      </c>
      <c r="F19" s="23"/>
      <c r="G19" s="23"/>
      <c r="H19" s="23"/>
      <c r="I19" s="23"/>
      <c r="J19" s="23"/>
      <c r="K19" s="23"/>
      <c r="L19" s="23"/>
    </row>
    <row r="20" spans="2:12" x14ac:dyDescent="0.35">
      <c r="B20" s="25" t="s">
        <v>27</v>
      </c>
      <c r="C20" s="1" t="s">
        <v>28</v>
      </c>
      <c r="D20" s="1" t="s">
        <v>26</v>
      </c>
      <c r="E20" s="26">
        <f>'ER Calcs'!P28</f>
        <v>0</v>
      </c>
      <c r="F20" s="23"/>
      <c r="G20" s="23"/>
      <c r="H20" s="23"/>
      <c r="I20" s="23"/>
      <c r="J20" s="23"/>
      <c r="K20" s="23"/>
      <c r="L20" s="23"/>
    </row>
    <row r="21" spans="2:12" x14ac:dyDescent="0.35">
      <c r="B21" s="25" t="s">
        <v>29</v>
      </c>
      <c r="C21" s="1" t="s">
        <v>30</v>
      </c>
      <c r="D21" s="1" t="s">
        <v>31</v>
      </c>
      <c r="E21" s="26">
        <f>'ER Calcs'!P29</f>
        <v>0.9</v>
      </c>
      <c r="F21" s="23"/>
      <c r="G21" s="23"/>
      <c r="H21" s="23"/>
      <c r="I21" s="23"/>
      <c r="J21" s="23"/>
      <c r="K21" s="23"/>
      <c r="L21" s="23"/>
    </row>
    <row r="22" spans="2:12" x14ac:dyDescent="0.35">
      <c r="B22" s="25" t="s">
        <v>32</v>
      </c>
      <c r="C22" s="1" t="s">
        <v>33</v>
      </c>
      <c r="D22" s="1" t="s">
        <v>26</v>
      </c>
      <c r="E22" s="26">
        <f>'ER Calcs'!P30</f>
        <v>0</v>
      </c>
      <c r="F22" s="23"/>
      <c r="G22" s="23"/>
      <c r="H22" s="23"/>
      <c r="I22" s="23"/>
      <c r="J22" s="23"/>
      <c r="K22" s="23"/>
      <c r="L22" s="23"/>
    </row>
    <row r="23" spans="2:12" x14ac:dyDescent="0.35">
      <c r="B23" s="25" t="s">
        <v>34</v>
      </c>
      <c r="C23" s="1" t="s">
        <v>35</v>
      </c>
      <c r="D23" s="1" t="s">
        <v>26</v>
      </c>
      <c r="E23" s="26">
        <f>'ER Calcs'!P31</f>
        <v>990.05210927999985</v>
      </c>
      <c r="F23" s="23"/>
      <c r="G23" s="23"/>
      <c r="H23" s="23"/>
      <c r="I23" s="23"/>
      <c r="J23" s="23"/>
      <c r="K23" s="23"/>
      <c r="L23" s="23"/>
    </row>
    <row r="24" spans="2:12" x14ac:dyDescent="0.35">
      <c r="B24" s="208" t="s">
        <v>36</v>
      </c>
      <c r="C24" s="209"/>
      <c r="D24" s="209"/>
      <c r="E24" s="210"/>
      <c r="F24" s="23"/>
      <c r="G24" s="23"/>
      <c r="H24" s="23"/>
      <c r="I24" s="23"/>
      <c r="J24" s="23"/>
      <c r="K24" s="23"/>
      <c r="L24" s="23"/>
    </row>
    <row r="25" spans="2:12" x14ac:dyDescent="0.35">
      <c r="B25" s="27" t="s">
        <v>37</v>
      </c>
      <c r="C25" s="9"/>
      <c r="D25" s="10"/>
      <c r="E25" s="31">
        <f>'ER Calcs'!P34</f>
        <v>1</v>
      </c>
      <c r="F25" s="23"/>
      <c r="G25" s="23"/>
      <c r="H25" s="23"/>
      <c r="I25" s="23"/>
      <c r="J25" s="23"/>
      <c r="K25" s="23"/>
      <c r="L25" s="23"/>
    </row>
    <row r="26" spans="2:12" x14ac:dyDescent="0.35">
      <c r="B26" s="27" t="s">
        <v>38</v>
      </c>
      <c r="C26" s="9" t="s">
        <v>39</v>
      </c>
      <c r="D26" s="10" t="s">
        <v>40</v>
      </c>
      <c r="E26" s="31">
        <f>'ER Calcs'!P35</f>
        <v>0</v>
      </c>
      <c r="F26" s="23"/>
      <c r="G26" s="23"/>
      <c r="H26" s="23"/>
      <c r="I26" s="23"/>
      <c r="J26" s="23"/>
      <c r="K26" s="23"/>
      <c r="L26" s="23"/>
    </row>
    <row r="27" spans="2:12" ht="15" thickBot="1" x14ac:dyDescent="0.4">
      <c r="B27" s="28" t="s">
        <v>34</v>
      </c>
      <c r="C27" s="29" t="s">
        <v>35</v>
      </c>
      <c r="D27" s="29" t="s">
        <v>26</v>
      </c>
      <c r="E27" s="30">
        <f>'ER Calcs'!P36</f>
        <v>990</v>
      </c>
      <c r="F27" s="23"/>
      <c r="G27" s="23"/>
      <c r="H27" s="23"/>
      <c r="I27" s="23"/>
      <c r="J27" s="23"/>
      <c r="K27" s="23"/>
      <c r="L27" s="23"/>
    </row>
    <row r="28" spans="2:12" ht="15" thickBot="1" x14ac:dyDescent="0.4">
      <c r="B28" s="28" t="s">
        <v>41</v>
      </c>
      <c r="C28" s="29" t="s">
        <v>35</v>
      </c>
      <c r="D28" s="29" t="s">
        <v>26</v>
      </c>
      <c r="E28" s="30">
        <f>'ER Calcs'!P38</f>
        <v>990</v>
      </c>
      <c r="F28" s="23"/>
      <c r="G28" s="23"/>
      <c r="H28" s="23"/>
      <c r="I28" s="23"/>
      <c r="J28" s="23"/>
      <c r="K28" s="23"/>
      <c r="L28" s="23"/>
    </row>
    <row r="29" spans="2:12" ht="15" thickBot="1" x14ac:dyDescent="0.4">
      <c r="F29" s="23"/>
      <c r="G29" s="23"/>
      <c r="H29" s="23"/>
      <c r="I29" s="32"/>
      <c r="J29" s="32"/>
      <c r="K29" s="23"/>
      <c r="L29" s="23"/>
    </row>
    <row r="30" spans="2:12" ht="15.5" x14ac:dyDescent="0.35">
      <c r="B30" s="217" t="s">
        <v>155</v>
      </c>
      <c r="C30" s="218"/>
      <c r="D30" s="218"/>
      <c r="E30" s="219"/>
    </row>
    <row r="31" spans="2:12" x14ac:dyDescent="0.35">
      <c r="B31" s="220" t="s">
        <v>19</v>
      </c>
      <c r="C31" s="221"/>
      <c r="D31" s="221"/>
      <c r="E31" s="222"/>
    </row>
    <row r="32" spans="2:12" x14ac:dyDescent="0.35">
      <c r="B32" s="211">
        <v>2019</v>
      </c>
      <c r="C32" s="212"/>
      <c r="D32" s="213"/>
      <c r="E32" s="37">
        <f>E15</f>
        <v>1395</v>
      </c>
    </row>
    <row r="33" spans="2:12" ht="15" thickBot="1" x14ac:dyDescent="0.4">
      <c r="B33" s="205">
        <v>2020</v>
      </c>
      <c r="C33" s="206"/>
      <c r="D33" s="207"/>
      <c r="E33" s="102">
        <f>E28</f>
        <v>990</v>
      </c>
    </row>
    <row r="34" spans="2:12" ht="15" thickBot="1" x14ac:dyDescent="0.4">
      <c r="B34" s="100" t="s">
        <v>156</v>
      </c>
      <c r="C34" s="101"/>
      <c r="D34" s="103"/>
      <c r="E34" s="104">
        <f>SUM(E32:E33)</f>
        <v>2385</v>
      </c>
    </row>
    <row r="43" spans="2:12" x14ac:dyDescent="0.35">
      <c r="F43" s="23"/>
      <c r="G43" s="23"/>
      <c r="H43" s="23"/>
      <c r="I43" s="23"/>
      <c r="J43" s="23"/>
      <c r="K43" s="23"/>
      <c r="L43" s="23"/>
    </row>
    <row r="44" spans="2:12" x14ac:dyDescent="0.35">
      <c r="F44" s="23"/>
      <c r="G44" s="23"/>
      <c r="H44" s="23"/>
      <c r="I44" s="23"/>
      <c r="J44" s="23"/>
      <c r="K44" s="32"/>
      <c r="L44" s="32"/>
    </row>
    <row r="45" spans="2:12" x14ac:dyDescent="0.35">
      <c r="F45" s="23"/>
      <c r="G45" s="23"/>
      <c r="H45" s="23"/>
      <c r="I45" s="23"/>
      <c r="J45" s="23"/>
      <c r="K45" s="23"/>
      <c r="L45" s="23"/>
    </row>
    <row r="46" spans="2:12" x14ac:dyDescent="0.35">
      <c r="F46" s="23"/>
      <c r="G46" s="23"/>
      <c r="H46" s="23"/>
      <c r="I46" s="23"/>
      <c r="J46" s="23"/>
      <c r="K46" s="23"/>
      <c r="L46" s="23"/>
    </row>
    <row r="47" spans="2:12" x14ac:dyDescent="0.35">
      <c r="F47" s="23"/>
      <c r="G47" s="23"/>
      <c r="H47" s="23"/>
    </row>
  </sheetData>
  <mergeCells count="13">
    <mergeCell ref="B11:E11"/>
    <mergeCell ref="B2:E2"/>
    <mergeCell ref="B4:E4"/>
    <mergeCell ref="B5:E5"/>
    <mergeCell ref="I4:M4"/>
    <mergeCell ref="I2:M2"/>
    <mergeCell ref="B33:D33"/>
    <mergeCell ref="B24:E24"/>
    <mergeCell ref="B32:D32"/>
    <mergeCell ref="B17:E17"/>
    <mergeCell ref="B18:E18"/>
    <mergeCell ref="B30:E30"/>
    <mergeCell ref="B31:E31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0"/>
  <sheetViews>
    <sheetView zoomScale="62" zoomScaleNormal="62" workbookViewId="0">
      <selection activeCell="H20" sqref="H20:K20"/>
    </sheetView>
  </sheetViews>
  <sheetFormatPr defaultColWidth="9.1796875" defaultRowHeight="14.5" x14ac:dyDescent="0.35"/>
  <cols>
    <col min="1" max="1" width="9.1796875" style="22"/>
    <col min="2" max="2" width="66.453125" style="22" bestFit="1" customWidth="1"/>
    <col min="3" max="3" width="19.1796875" style="22" bestFit="1" customWidth="1"/>
    <col min="4" max="4" width="12.54296875" style="22" bestFit="1" customWidth="1"/>
    <col min="5" max="5" width="12.81640625" style="22" bestFit="1" customWidth="1"/>
    <col min="6" max="7" width="9.1796875" style="22"/>
    <col min="8" max="8" width="66.453125" style="22" bestFit="1" customWidth="1"/>
    <col min="9" max="9" width="19.1796875" style="22" bestFit="1" customWidth="1"/>
    <col min="10" max="10" width="12.54296875" style="22" bestFit="1" customWidth="1"/>
    <col min="11" max="11" width="12.81640625" style="22" bestFit="1" customWidth="1"/>
    <col min="12" max="12" width="9.1796875" style="22"/>
    <col min="13" max="13" width="66.453125" style="22" bestFit="1" customWidth="1"/>
    <col min="14" max="14" width="19.1796875" style="22" bestFit="1" customWidth="1"/>
    <col min="15" max="15" width="12.54296875" style="22" bestFit="1" customWidth="1"/>
    <col min="16" max="16" width="12.81640625" style="22" bestFit="1" customWidth="1"/>
    <col min="17" max="16384" width="9.1796875" style="22"/>
  </cols>
  <sheetData>
    <row r="2" spans="2:16" x14ac:dyDescent="0.35">
      <c r="B2" s="228" t="s">
        <v>43</v>
      </c>
      <c r="C2" s="228"/>
      <c r="D2" s="228"/>
      <c r="E2" s="228"/>
      <c r="G2" s="33"/>
      <c r="H2" s="228" t="s">
        <v>42</v>
      </c>
      <c r="I2" s="228"/>
      <c r="J2" s="228"/>
      <c r="K2" s="228"/>
      <c r="L2" s="33"/>
      <c r="M2" s="228" t="s">
        <v>153</v>
      </c>
      <c r="N2" s="228"/>
      <c r="O2" s="228"/>
      <c r="P2" s="228"/>
    </row>
    <row r="4" spans="2:16" x14ac:dyDescent="0.35">
      <c r="B4" s="231" t="s">
        <v>44</v>
      </c>
      <c r="C4" s="231"/>
      <c r="D4" s="231"/>
      <c r="E4" s="231"/>
      <c r="H4" s="229" t="s">
        <v>44</v>
      </c>
      <c r="I4" s="209"/>
      <c r="J4" s="209"/>
      <c r="K4" s="230"/>
      <c r="M4" s="229" t="s">
        <v>44</v>
      </c>
      <c r="N4" s="209"/>
      <c r="O4" s="209"/>
      <c r="P4" s="230"/>
    </row>
    <row r="5" spans="2:16" x14ac:dyDescent="0.35">
      <c r="B5" s="1" t="s">
        <v>45</v>
      </c>
      <c r="C5" s="1" t="s">
        <v>46</v>
      </c>
      <c r="D5" s="1" t="s">
        <v>31</v>
      </c>
      <c r="E5" s="2">
        <v>0</v>
      </c>
      <c r="H5" s="1" t="s">
        <v>45</v>
      </c>
      <c r="I5" s="1" t="s">
        <v>46</v>
      </c>
      <c r="J5" s="1" t="s">
        <v>31</v>
      </c>
      <c r="K5" s="2">
        <v>0</v>
      </c>
      <c r="M5" s="1" t="s">
        <v>45</v>
      </c>
      <c r="N5" s="1" t="s">
        <v>46</v>
      </c>
      <c r="O5" s="1" t="s">
        <v>31</v>
      </c>
      <c r="P5" s="2">
        <v>0</v>
      </c>
    </row>
    <row r="6" spans="2:16" x14ac:dyDescent="0.35">
      <c r="B6" s="1" t="s">
        <v>47</v>
      </c>
      <c r="C6" s="1" t="s">
        <v>48</v>
      </c>
      <c r="D6" s="1"/>
      <c r="E6" s="38">
        <f>PTDs!M8</f>
        <v>458807.53499999997</v>
      </c>
      <c r="H6" s="1" t="s">
        <v>47</v>
      </c>
      <c r="I6" s="1" t="s">
        <v>48</v>
      </c>
      <c r="J6" s="1"/>
      <c r="K6" s="38">
        <f>PTDs!K8</f>
        <v>282383.69999999995</v>
      </c>
      <c r="M6" s="1" t="s">
        <v>47</v>
      </c>
      <c r="N6" s="1" t="s">
        <v>48</v>
      </c>
      <c r="O6" s="1"/>
      <c r="P6" s="38">
        <f>PTDs!L8</f>
        <v>200571.6</v>
      </c>
    </row>
    <row r="7" spans="2:16" x14ac:dyDescent="0.35">
      <c r="B7" s="1" t="s">
        <v>49</v>
      </c>
      <c r="C7" s="1" t="s">
        <v>50</v>
      </c>
      <c r="D7" s="1" t="s">
        <v>51</v>
      </c>
      <c r="E7" s="43">
        <v>4.0000000000000002E-4</v>
      </c>
      <c r="H7" s="1" t="s">
        <v>49</v>
      </c>
      <c r="I7" s="1" t="s">
        <v>50</v>
      </c>
      <c r="J7" s="1" t="s">
        <v>51</v>
      </c>
      <c r="K7" s="43">
        <f>E7</f>
        <v>4.0000000000000002E-4</v>
      </c>
      <c r="M7" s="1" t="s">
        <v>49</v>
      </c>
      <c r="N7" s="1" t="s">
        <v>50</v>
      </c>
      <c r="O7" s="1" t="s">
        <v>51</v>
      </c>
      <c r="P7" s="43">
        <f>E7</f>
        <v>4.0000000000000002E-4</v>
      </c>
    </row>
    <row r="8" spans="2:16" ht="29" x14ac:dyDescent="0.35">
      <c r="B8" s="4" t="s">
        <v>52</v>
      </c>
      <c r="C8" s="1" t="s">
        <v>53</v>
      </c>
      <c r="D8" s="1" t="s">
        <v>54</v>
      </c>
      <c r="E8" s="2">
        <v>7.5</v>
      </c>
      <c r="H8" s="4" t="s">
        <v>52</v>
      </c>
      <c r="I8" s="1" t="s">
        <v>53</v>
      </c>
      <c r="J8" s="1" t="s">
        <v>54</v>
      </c>
      <c r="K8" s="2">
        <f>E8</f>
        <v>7.5</v>
      </c>
      <c r="M8" s="4" t="s">
        <v>52</v>
      </c>
      <c r="N8" s="1" t="s">
        <v>53</v>
      </c>
      <c r="O8" s="1" t="s">
        <v>54</v>
      </c>
      <c r="P8" s="2">
        <f>E8</f>
        <v>7.5</v>
      </c>
    </row>
    <row r="9" spans="2:16" x14ac:dyDescent="0.35">
      <c r="B9" s="4" t="s">
        <v>55</v>
      </c>
      <c r="C9" s="1" t="s">
        <v>56</v>
      </c>
      <c r="D9" s="1" t="s">
        <v>54</v>
      </c>
      <c r="E9" s="2">
        <v>0</v>
      </c>
      <c r="H9" s="4" t="s">
        <v>55</v>
      </c>
      <c r="I9" s="1" t="s">
        <v>56</v>
      </c>
      <c r="J9" s="1" t="s">
        <v>54</v>
      </c>
      <c r="K9" s="2">
        <f>E9</f>
        <v>0</v>
      </c>
      <c r="M9" s="4" t="s">
        <v>55</v>
      </c>
      <c r="N9" s="1" t="s">
        <v>56</v>
      </c>
      <c r="O9" s="1" t="s">
        <v>54</v>
      </c>
      <c r="P9" s="2">
        <f>E9</f>
        <v>0</v>
      </c>
    </row>
    <row r="10" spans="2:16" x14ac:dyDescent="0.35">
      <c r="B10" s="1" t="s">
        <v>57</v>
      </c>
      <c r="C10" s="1" t="s">
        <v>58</v>
      </c>
      <c r="D10" s="1" t="s">
        <v>59</v>
      </c>
      <c r="E10" s="5">
        <f>ROUNDDOWN((1-E5)*E6*E7*(E8+E9),0)</f>
        <v>1376</v>
      </c>
      <c r="H10" s="1" t="s">
        <v>57</v>
      </c>
      <c r="I10" s="1" t="s">
        <v>58</v>
      </c>
      <c r="J10" s="1" t="s">
        <v>59</v>
      </c>
      <c r="K10" s="5">
        <f>ROUNDDOWN((1-K5)*K6*K7*(K8+K9),0)</f>
        <v>847</v>
      </c>
      <c r="M10" s="1" t="s">
        <v>57</v>
      </c>
      <c r="N10" s="1" t="s">
        <v>58</v>
      </c>
      <c r="O10" s="1" t="s">
        <v>59</v>
      </c>
      <c r="P10" s="5">
        <f>ROUNDDOWN((1-P5)*P6*P7*(P8+P9),0)</f>
        <v>601</v>
      </c>
    </row>
    <row r="12" spans="2:16" x14ac:dyDescent="0.35">
      <c r="B12" s="231" t="s">
        <v>60</v>
      </c>
      <c r="C12" s="231"/>
      <c r="D12" s="231"/>
      <c r="E12" s="231"/>
      <c r="H12" s="229" t="s">
        <v>60</v>
      </c>
      <c r="I12" s="209"/>
      <c r="J12" s="209"/>
      <c r="K12" s="230"/>
      <c r="M12" s="229" t="s">
        <v>60</v>
      </c>
      <c r="N12" s="209"/>
      <c r="O12" s="209"/>
      <c r="P12" s="230"/>
    </row>
    <row r="13" spans="2:16" x14ac:dyDescent="0.35">
      <c r="B13" s="1" t="s">
        <v>61</v>
      </c>
      <c r="C13" s="1" t="s">
        <v>46</v>
      </c>
      <c r="D13" s="1" t="s">
        <v>31</v>
      </c>
      <c r="E13" s="2">
        <f>E5</f>
        <v>0</v>
      </c>
      <c r="H13" s="1" t="s">
        <v>61</v>
      </c>
      <c r="I13" s="1" t="s">
        <v>46</v>
      </c>
      <c r="J13" s="1" t="s">
        <v>31</v>
      </c>
      <c r="K13" s="2">
        <f>K5</f>
        <v>0</v>
      </c>
      <c r="M13" s="1" t="s">
        <v>61</v>
      </c>
      <c r="N13" s="1" t="s">
        <v>46</v>
      </c>
      <c r="O13" s="1" t="s">
        <v>31</v>
      </c>
      <c r="P13" s="2">
        <f>P5</f>
        <v>0</v>
      </c>
    </row>
    <row r="14" spans="2:16" x14ac:dyDescent="0.35">
      <c r="B14" s="1" t="s">
        <v>47</v>
      </c>
      <c r="C14" s="1" t="s">
        <v>48</v>
      </c>
      <c r="D14" s="1"/>
      <c r="E14" s="38">
        <f>E6</f>
        <v>458807.53499999997</v>
      </c>
      <c r="H14" s="1" t="s">
        <v>47</v>
      </c>
      <c r="I14" s="1" t="s">
        <v>48</v>
      </c>
      <c r="J14" s="1"/>
      <c r="K14" s="38">
        <f>K6</f>
        <v>282383.69999999995</v>
      </c>
      <c r="M14" s="1" t="s">
        <v>47</v>
      </c>
      <c r="N14" s="1" t="s">
        <v>48</v>
      </c>
      <c r="O14" s="1"/>
      <c r="P14" s="38">
        <f>P6</f>
        <v>200571.6</v>
      </c>
    </row>
    <row r="15" spans="2:16" x14ac:dyDescent="0.35">
      <c r="B15" s="1" t="s">
        <v>62</v>
      </c>
      <c r="C15" s="1" t="s">
        <v>63</v>
      </c>
      <c r="D15" s="1" t="s">
        <v>51</v>
      </c>
      <c r="E15" s="3">
        <f>E7</f>
        <v>4.0000000000000002E-4</v>
      </c>
      <c r="H15" s="1" t="s">
        <v>62</v>
      </c>
      <c r="I15" s="1" t="s">
        <v>63</v>
      </c>
      <c r="J15" s="1" t="s">
        <v>51</v>
      </c>
      <c r="K15" s="3">
        <f>K7</f>
        <v>4.0000000000000002E-4</v>
      </c>
      <c r="M15" s="1" t="s">
        <v>62</v>
      </c>
      <c r="N15" s="1" t="s">
        <v>63</v>
      </c>
      <c r="O15" s="1" t="s">
        <v>51</v>
      </c>
      <c r="P15" s="3">
        <f>P7</f>
        <v>4.0000000000000002E-4</v>
      </c>
    </row>
    <row r="16" spans="2:16" x14ac:dyDescent="0.35">
      <c r="B16" s="1" t="s">
        <v>64</v>
      </c>
      <c r="C16" s="1" t="s">
        <v>56</v>
      </c>
      <c r="D16" s="1" t="s">
        <v>54</v>
      </c>
      <c r="E16" s="2">
        <v>0</v>
      </c>
      <c r="H16" s="1" t="s">
        <v>64</v>
      </c>
      <c r="I16" s="1" t="s">
        <v>56</v>
      </c>
      <c r="J16" s="1" t="s">
        <v>54</v>
      </c>
      <c r="K16" s="2">
        <f>E16</f>
        <v>0</v>
      </c>
      <c r="M16" s="1" t="s">
        <v>64</v>
      </c>
      <c r="N16" s="1" t="s">
        <v>56</v>
      </c>
      <c r="O16" s="1" t="s">
        <v>54</v>
      </c>
      <c r="P16" s="2">
        <f>E16</f>
        <v>0</v>
      </c>
    </row>
    <row r="17" spans="2:16" x14ac:dyDescent="0.35">
      <c r="B17" s="1" t="s">
        <v>65</v>
      </c>
      <c r="C17" s="1" t="s">
        <v>66</v>
      </c>
      <c r="D17" s="1" t="s">
        <v>54</v>
      </c>
      <c r="E17" s="2">
        <v>0</v>
      </c>
      <c r="H17" s="1" t="s">
        <v>65</v>
      </c>
      <c r="I17" s="1" t="s">
        <v>66</v>
      </c>
      <c r="J17" s="1" t="s">
        <v>54</v>
      </c>
      <c r="K17" s="2">
        <f>E17</f>
        <v>0</v>
      </c>
      <c r="M17" s="1" t="s">
        <v>65</v>
      </c>
      <c r="N17" s="1" t="s">
        <v>66</v>
      </c>
      <c r="O17" s="1" t="s">
        <v>54</v>
      </c>
      <c r="P17" s="2">
        <f>E17</f>
        <v>0</v>
      </c>
    </row>
    <row r="18" spans="2:16" x14ac:dyDescent="0.35">
      <c r="B18" s="1" t="s">
        <v>67</v>
      </c>
      <c r="C18" s="1" t="s">
        <v>68</v>
      </c>
      <c r="D18" s="1" t="s">
        <v>59</v>
      </c>
      <c r="E18" s="5">
        <f>ROUNDDOWN((1-E13)*E14*E15*(E16+E17),0)</f>
        <v>0</v>
      </c>
      <c r="H18" s="1" t="s">
        <v>67</v>
      </c>
      <c r="I18" s="1" t="s">
        <v>68</v>
      </c>
      <c r="J18" s="1" t="s">
        <v>59</v>
      </c>
      <c r="K18" s="5">
        <f>ROUNDDOWN((1-K13)*K14*K15*(K16+K17),0)</f>
        <v>0</v>
      </c>
      <c r="M18" s="1" t="s">
        <v>67</v>
      </c>
      <c r="N18" s="1" t="s">
        <v>68</v>
      </c>
      <c r="O18" s="1" t="s">
        <v>59</v>
      </c>
      <c r="P18" s="5">
        <f>ROUNDDOWN((1-P13)*P14*P15*(P16+P17),0)</f>
        <v>0</v>
      </c>
    </row>
    <row r="20" spans="2:16" x14ac:dyDescent="0.35">
      <c r="B20" s="229" t="s">
        <v>69</v>
      </c>
      <c r="C20" s="209"/>
      <c r="D20" s="209"/>
      <c r="E20" s="230"/>
      <c r="H20" s="229" t="s">
        <v>69</v>
      </c>
      <c r="I20" s="209"/>
      <c r="J20" s="209"/>
      <c r="K20" s="230"/>
      <c r="M20" s="229" t="s">
        <v>69</v>
      </c>
      <c r="N20" s="209"/>
      <c r="O20" s="209"/>
      <c r="P20" s="230"/>
    </row>
    <row r="21" spans="2:16" x14ac:dyDescent="0.35">
      <c r="B21" s="4" t="s">
        <v>70</v>
      </c>
      <c r="C21" s="1" t="s">
        <v>70</v>
      </c>
      <c r="D21" s="1" t="s">
        <v>71</v>
      </c>
      <c r="E21" s="6">
        <v>0.97</v>
      </c>
      <c r="H21" s="4" t="s">
        <v>70</v>
      </c>
      <c r="I21" s="1" t="s">
        <v>70</v>
      </c>
      <c r="J21" s="1" t="s">
        <v>71</v>
      </c>
      <c r="K21" s="6">
        <f>E21</f>
        <v>0.97</v>
      </c>
      <c r="M21" s="4" t="s">
        <v>70</v>
      </c>
      <c r="N21" s="1" t="s">
        <v>70</v>
      </c>
      <c r="O21" s="1" t="s">
        <v>71</v>
      </c>
      <c r="P21" s="6">
        <f>E21</f>
        <v>0.97</v>
      </c>
    </row>
    <row r="22" spans="2:16" x14ac:dyDescent="0.35">
      <c r="B22" s="1" t="s">
        <v>72</v>
      </c>
      <c r="C22" s="1" t="s">
        <v>73</v>
      </c>
      <c r="D22" s="1" t="s">
        <v>74</v>
      </c>
      <c r="E22" s="2">
        <v>112</v>
      </c>
      <c r="H22" s="1" t="s">
        <v>72</v>
      </c>
      <c r="I22" s="1" t="s">
        <v>73</v>
      </c>
      <c r="J22" s="1" t="s">
        <v>74</v>
      </c>
      <c r="K22" s="2">
        <f t="shared" ref="K22:K24" si="0">E22</f>
        <v>112</v>
      </c>
      <c r="M22" s="1" t="s">
        <v>72</v>
      </c>
      <c r="N22" s="1" t="s">
        <v>75</v>
      </c>
      <c r="O22" s="1" t="s">
        <v>74</v>
      </c>
      <c r="P22" s="2">
        <f t="shared" ref="P22:P24" si="1">E22</f>
        <v>112</v>
      </c>
    </row>
    <row r="23" spans="2:16" x14ac:dyDescent="0.35">
      <c r="B23" s="1" t="s">
        <v>76</v>
      </c>
      <c r="C23" s="1" t="s">
        <v>77</v>
      </c>
      <c r="D23" s="1" t="s">
        <v>78</v>
      </c>
      <c r="E23" s="2">
        <f>7.5+1.192</f>
        <v>8.6920000000000002</v>
      </c>
      <c r="H23" s="1" t="s">
        <v>76</v>
      </c>
      <c r="I23" s="1" t="s">
        <v>77</v>
      </c>
      <c r="J23" s="1" t="s">
        <v>78</v>
      </c>
      <c r="K23" s="2">
        <f t="shared" si="0"/>
        <v>8.6920000000000002</v>
      </c>
      <c r="M23" s="1" t="s">
        <v>76</v>
      </c>
      <c r="N23" s="1" t="s">
        <v>79</v>
      </c>
      <c r="O23" s="1" t="s">
        <v>78</v>
      </c>
      <c r="P23" s="2">
        <f t="shared" si="1"/>
        <v>8.6920000000000002</v>
      </c>
    </row>
    <row r="24" spans="2:16" x14ac:dyDescent="0.35">
      <c r="B24" s="1" t="s">
        <v>80</v>
      </c>
      <c r="C24" s="1" t="s">
        <v>81</v>
      </c>
      <c r="D24" s="1" t="s">
        <v>82</v>
      </c>
      <c r="E24" s="2">
        <v>1.5599999999999999E-2</v>
      </c>
      <c r="H24" s="1" t="s">
        <v>80</v>
      </c>
      <c r="I24" s="1" t="s">
        <v>81</v>
      </c>
      <c r="J24" s="1" t="s">
        <v>82</v>
      </c>
      <c r="K24" s="2">
        <f t="shared" si="0"/>
        <v>1.5599999999999999E-2</v>
      </c>
      <c r="M24" s="1" t="s">
        <v>80</v>
      </c>
      <c r="N24" s="1" t="s">
        <v>81</v>
      </c>
      <c r="O24" s="1" t="s">
        <v>82</v>
      </c>
      <c r="P24" s="2">
        <f t="shared" si="1"/>
        <v>1.5599999999999999E-2</v>
      </c>
    </row>
    <row r="26" spans="2:16" x14ac:dyDescent="0.35">
      <c r="B26" s="229" t="s">
        <v>19</v>
      </c>
      <c r="C26" s="209"/>
      <c r="D26" s="209"/>
      <c r="E26" s="230"/>
      <c r="H26" s="229" t="s">
        <v>19</v>
      </c>
      <c r="I26" s="209"/>
      <c r="J26" s="209"/>
      <c r="K26" s="230"/>
      <c r="M26" s="229" t="s">
        <v>19</v>
      </c>
      <c r="N26" s="209"/>
      <c r="O26" s="209"/>
      <c r="P26" s="230"/>
    </row>
    <row r="27" spans="2:16" x14ac:dyDescent="0.35">
      <c r="B27" s="1" t="s">
        <v>24</v>
      </c>
      <c r="C27" s="1" t="s">
        <v>25</v>
      </c>
      <c r="D27" s="1" t="s">
        <v>26</v>
      </c>
      <c r="E27" s="7">
        <f>ROUNDDOWN(E10*((E22*E21)+E23)*E24,0)</f>
        <v>2518</v>
      </c>
      <c r="H27" s="1" t="s">
        <v>24</v>
      </c>
      <c r="I27" s="1" t="s">
        <v>25</v>
      </c>
      <c r="J27" s="1" t="s">
        <v>26</v>
      </c>
      <c r="K27" s="7">
        <f>K10*((K22*K21)+K23)*K24</f>
        <v>1550.3311824</v>
      </c>
      <c r="M27" s="1" t="s">
        <v>24</v>
      </c>
      <c r="N27" s="1" t="s">
        <v>25</v>
      </c>
      <c r="O27" s="1" t="s">
        <v>26</v>
      </c>
      <c r="P27" s="7">
        <f>P10*((P22*P21)+P23)*P24</f>
        <v>1100.0578991999998</v>
      </c>
    </row>
    <row r="28" spans="2:16" x14ac:dyDescent="0.35">
      <c r="B28" s="1" t="s">
        <v>27</v>
      </c>
      <c r="C28" s="1" t="s">
        <v>28</v>
      </c>
      <c r="D28" s="1" t="s">
        <v>26</v>
      </c>
      <c r="E28" s="7">
        <f>E18*((E22*E21)+E23)*E24</f>
        <v>0</v>
      </c>
      <c r="H28" s="1" t="s">
        <v>27</v>
      </c>
      <c r="I28" s="1" t="s">
        <v>28</v>
      </c>
      <c r="J28" s="1" t="s">
        <v>26</v>
      </c>
      <c r="K28" s="7">
        <f>K18*((K22*K21)+K23)*K24</f>
        <v>0</v>
      </c>
      <c r="M28" s="1" t="s">
        <v>27</v>
      </c>
      <c r="N28" s="1" t="s">
        <v>28</v>
      </c>
      <c r="O28" s="1" t="s">
        <v>26</v>
      </c>
      <c r="P28" s="7">
        <f>P18*((P22*P21)+P23)*P24</f>
        <v>0</v>
      </c>
    </row>
    <row r="29" spans="2:16" x14ac:dyDescent="0.35">
      <c r="B29" s="1" t="s">
        <v>29</v>
      </c>
      <c r="C29" s="1" t="s">
        <v>30</v>
      </c>
      <c r="D29" s="1" t="s">
        <v>31</v>
      </c>
      <c r="E29" s="2">
        <v>0.9</v>
      </c>
      <c r="H29" s="1" t="s">
        <v>29</v>
      </c>
      <c r="I29" s="1" t="s">
        <v>30</v>
      </c>
      <c r="J29" s="1" t="s">
        <v>31</v>
      </c>
      <c r="K29" s="2">
        <f>E29</f>
        <v>0.9</v>
      </c>
      <c r="M29" s="1" t="s">
        <v>29</v>
      </c>
      <c r="N29" s="1" t="s">
        <v>30</v>
      </c>
      <c r="O29" s="1" t="s">
        <v>31</v>
      </c>
      <c r="P29" s="2">
        <f>E29</f>
        <v>0.9</v>
      </c>
    </row>
    <row r="30" spans="2:16" x14ac:dyDescent="0.35">
      <c r="B30" s="1" t="s">
        <v>32</v>
      </c>
      <c r="C30" s="1" t="s">
        <v>33</v>
      </c>
      <c r="D30" s="1" t="s">
        <v>26</v>
      </c>
      <c r="E30" s="2">
        <v>0</v>
      </c>
      <c r="H30" s="1" t="s">
        <v>32</v>
      </c>
      <c r="I30" s="1" t="s">
        <v>33</v>
      </c>
      <c r="J30" s="1" t="s">
        <v>26</v>
      </c>
      <c r="K30" s="2">
        <f>E30</f>
        <v>0</v>
      </c>
      <c r="M30" s="1" t="s">
        <v>32</v>
      </c>
      <c r="N30" s="1" t="s">
        <v>33</v>
      </c>
      <c r="O30" s="1" t="s">
        <v>26</v>
      </c>
      <c r="P30" s="2">
        <f>E30</f>
        <v>0</v>
      </c>
    </row>
    <row r="31" spans="2:16" x14ac:dyDescent="0.35">
      <c r="B31" s="1" t="s">
        <v>43</v>
      </c>
      <c r="C31" s="1" t="s">
        <v>35</v>
      </c>
      <c r="D31" s="1" t="s">
        <v>26</v>
      </c>
      <c r="E31" s="5">
        <f>ROUNDDOWN(((E27-E28)*E29)-E30,0)</f>
        <v>2266</v>
      </c>
      <c r="H31" s="1" t="s">
        <v>43</v>
      </c>
      <c r="I31" s="1" t="s">
        <v>35</v>
      </c>
      <c r="J31" s="1" t="s">
        <v>26</v>
      </c>
      <c r="K31" s="5">
        <f>((K27-K28)*K29)-K30</f>
        <v>1395.29806416</v>
      </c>
      <c r="M31" s="1" t="s">
        <v>43</v>
      </c>
      <c r="N31" s="1" t="s">
        <v>35</v>
      </c>
      <c r="O31" s="1" t="s">
        <v>26</v>
      </c>
      <c r="P31" s="5">
        <f>((P27-P28)*P29)-P30</f>
        <v>990.05210927999985</v>
      </c>
    </row>
    <row r="32" spans="2:16" x14ac:dyDescent="0.35">
      <c r="D32" s="36"/>
      <c r="J32" s="36"/>
      <c r="O32" s="36"/>
    </row>
    <row r="33" spans="2:16" x14ac:dyDescent="0.35">
      <c r="B33" s="229" t="s">
        <v>36</v>
      </c>
      <c r="C33" s="209"/>
      <c r="D33" s="209"/>
      <c r="E33" s="230"/>
      <c r="H33" s="229" t="s">
        <v>36</v>
      </c>
      <c r="I33" s="209"/>
      <c r="J33" s="209"/>
      <c r="K33" s="230"/>
      <c r="M33" s="229" t="s">
        <v>36</v>
      </c>
      <c r="N33" s="209"/>
      <c r="O33" s="209"/>
      <c r="P33" s="230"/>
    </row>
    <row r="34" spans="2:16" x14ac:dyDescent="0.35">
      <c r="B34" s="8" t="s">
        <v>37</v>
      </c>
      <c r="C34" s="9"/>
      <c r="D34" s="10"/>
      <c r="E34" s="11">
        <v>1</v>
      </c>
      <c r="H34" s="8" t="s">
        <v>37</v>
      </c>
      <c r="I34" s="9"/>
      <c r="J34" s="10"/>
      <c r="K34" s="11">
        <f>E34</f>
        <v>1</v>
      </c>
      <c r="M34" s="8" t="s">
        <v>37</v>
      </c>
      <c r="N34" s="9"/>
      <c r="O34" s="10"/>
      <c r="P34" s="11">
        <f>E34</f>
        <v>1</v>
      </c>
    </row>
    <row r="35" spans="2:16" x14ac:dyDescent="0.35">
      <c r="B35" s="8" t="s">
        <v>38</v>
      </c>
      <c r="C35" s="9" t="s">
        <v>39</v>
      </c>
      <c r="D35" s="10" t="s">
        <v>40</v>
      </c>
      <c r="E35" s="11">
        <v>0</v>
      </c>
      <c r="H35" s="8" t="s">
        <v>38</v>
      </c>
      <c r="I35" s="9" t="s">
        <v>39</v>
      </c>
      <c r="J35" s="10" t="s">
        <v>40</v>
      </c>
      <c r="K35" s="11">
        <f>E35</f>
        <v>0</v>
      </c>
      <c r="M35" s="8" t="s">
        <v>38</v>
      </c>
      <c r="N35" s="9" t="s">
        <v>39</v>
      </c>
      <c r="O35" s="10" t="s">
        <v>40</v>
      </c>
      <c r="P35" s="11">
        <f>E35</f>
        <v>0</v>
      </c>
    </row>
    <row r="36" spans="2:16" x14ac:dyDescent="0.35">
      <c r="B36" s="12" t="s">
        <v>83</v>
      </c>
      <c r="C36" s="13" t="s">
        <v>35</v>
      </c>
      <c r="D36" s="14" t="s">
        <v>26</v>
      </c>
      <c r="E36" s="15">
        <f>ROUNDDOWN(E31*(1-E35),0)</f>
        <v>2266</v>
      </c>
      <c r="H36" s="12" t="s">
        <v>83</v>
      </c>
      <c r="I36" s="13" t="s">
        <v>35</v>
      </c>
      <c r="J36" s="14" t="s">
        <v>26</v>
      </c>
      <c r="K36" s="15">
        <f>ROUNDDOWN(K31*(1-K35),0)</f>
        <v>1395</v>
      </c>
      <c r="M36" s="12" t="s">
        <v>83</v>
      </c>
      <c r="N36" s="13" t="s">
        <v>35</v>
      </c>
      <c r="O36" s="14" t="s">
        <v>26</v>
      </c>
      <c r="P36" s="15">
        <f>ROUNDDOWN(P31*(1-P35),0)</f>
        <v>990</v>
      </c>
    </row>
    <row r="38" spans="2:16" x14ac:dyDescent="0.35">
      <c r="B38" s="12" t="s">
        <v>84</v>
      </c>
      <c r="C38" s="13"/>
      <c r="D38" s="14" t="s">
        <v>26</v>
      </c>
      <c r="E38" s="15">
        <f>K38+P38</f>
        <v>2385</v>
      </c>
      <c r="H38" s="12" t="s">
        <v>84</v>
      </c>
      <c r="I38" s="13"/>
      <c r="J38" s="14" t="s">
        <v>26</v>
      </c>
      <c r="K38" s="15">
        <f>IF(K36&gt;PTDs!$C$15*PTDs!$C$16,PTDs!$C$15*PTDs!$C$16,'ER Calcs'!K36)</f>
        <v>1395</v>
      </c>
      <c r="M38" s="12" t="s">
        <v>84</v>
      </c>
      <c r="N38" s="13"/>
      <c r="O38" s="14" t="s">
        <v>26</v>
      </c>
      <c r="P38" s="15">
        <f>IF(P36&gt;PTDs!$C$15*PTDs!$C$17,PTDs!$C$15*PTDs!$C$17,'ER Calcs'!P36)</f>
        <v>990</v>
      </c>
    </row>
    <row r="40" spans="2:16" x14ac:dyDescent="0.35">
      <c r="B40" t="s">
        <v>85</v>
      </c>
      <c r="H40" t="s">
        <v>85</v>
      </c>
      <c r="M40" t="s">
        <v>85</v>
      </c>
    </row>
  </sheetData>
  <mergeCells count="18">
    <mergeCell ref="M33:P33"/>
    <mergeCell ref="M2:P2"/>
    <mergeCell ref="M4:P4"/>
    <mergeCell ref="M12:P12"/>
    <mergeCell ref="M20:P20"/>
    <mergeCell ref="M26:P26"/>
    <mergeCell ref="H2:K2"/>
    <mergeCell ref="B33:E33"/>
    <mergeCell ref="H4:K4"/>
    <mergeCell ref="H12:K12"/>
    <mergeCell ref="H20:K20"/>
    <mergeCell ref="H26:K26"/>
    <mergeCell ref="H33:K33"/>
    <mergeCell ref="B2:E2"/>
    <mergeCell ref="B4:E4"/>
    <mergeCell ref="B12:E12"/>
    <mergeCell ref="B20:E20"/>
    <mergeCell ref="B26:E26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7"/>
  <sheetViews>
    <sheetView zoomScale="70" zoomScaleNormal="70" workbookViewId="0">
      <selection activeCell="B27" sqref="B27"/>
    </sheetView>
  </sheetViews>
  <sheetFormatPr defaultColWidth="9.1796875" defaultRowHeight="14.5" x14ac:dyDescent="0.35"/>
  <cols>
    <col min="1" max="1" width="9.1796875" style="44"/>
    <col min="2" max="2" width="29.7265625" style="44" bestFit="1" customWidth="1"/>
    <col min="3" max="3" width="19.81640625" style="44" customWidth="1"/>
    <col min="4" max="4" width="25.453125" style="44" customWidth="1"/>
    <col min="5" max="5" width="17.6328125" style="44" customWidth="1"/>
    <col min="6" max="6" width="20.26953125" style="44" customWidth="1"/>
    <col min="7" max="7" width="20.26953125" style="44" bestFit="1" customWidth="1"/>
    <col min="8" max="8" width="18.453125" style="44" bestFit="1" customWidth="1"/>
    <col min="9" max="9" width="18.453125" style="44" customWidth="1"/>
    <col min="10" max="10" width="11.90625" style="44" customWidth="1"/>
    <col min="11" max="11" width="13.26953125" style="44" bestFit="1" customWidth="1"/>
    <col min="12" max="12" width="13.26953125" style="44" customWidth="1"/>
    <col min="13" max="13" width="13.26953125" style="44" bestFit="1" customWidth="1"/>
    <col min="14" max="16384" width="9.1796875" style="44"/>
  </cols>
  <sheetData>
    <row r="1" spans="2:13" ht="15" thickBot="1" x14ac:dyDescent="0.4"/>
    <row r="2" spans="2:13" x14ac:dyDescent="0.35">
      <c r="B2" s="51" t="s">
        <v>0</v>
      </c>
      <c r="C2" s="52" t="s">
        <v>1</v>
      </c>
      <c r="D2" s="52" t="s">
        <v>2</v>
      </c>
      <c r="E2" s="52" t="s">
        <v>3</v>
      </c>
      <c r="F2" s="52" t="s">
        <v>4</v>
      </c>
      <c r="G2" s="52" t="s">
        <v>5</v>
      </c>
      <c r="H2" s="52" t="s">
        <v>6</v>
      </c>
      <c r="I2" s="53" t="s">
        <v>7</v>
      </c>
      <c r="K2" s="51" t="s">
        <v>8</v>
      </c>
      <c r="L2" s="52" t="s">
        <v>137</v>
      </c>
      <c r="M2" s="53" t="s">
        <v>9</v>
      </c>
    </row>
    <row r="3" spans="2:13" ht="15" customHeight="1" x14ac:dyDescent="0.35">
      <c r="B3" s="232" t="s">
        <v>390</v>
      </c>
      <c r="C3" s="107" t="s">
        <v>391</v>
      </c>
      <c r="D3" s="73" t="s">
        <v>392</v>
      </c>
      <c r="E3" s="119" t="s">
        <v>393</v>
      </c>
      <c r="F3" s="119" t="s">
        <v>394</v>
      </c>
      <c r="G3" s="121">
        <v>42668</v>
      </c>
      <c r="H3" s="116">
        <v>71</v>
      </c>
      <c r="I3" s="117">
        <v>271</v>
      </c>
      <c r="K3" s="45">
        <f>$G$23*I3</f>
        <v>55094.299999999996</v>
      </c>
      <c r="L3" s="96">
        <f>$G$24*I3</f>
        <v>39132.400000000001</v>
      </c>
      <c r="M3" s="46">
        <f>(K3+L3)*0.95</f>
        <v>89515.364999999991</v>
      </c>
    </row>
    <row r="4" spans="2:13" x14ac:dyDescent="0.35">
      <c r="B4" s="232"/>
      <c r="C4" s="107" t="s">
        <v>395</v>
      </c>
      <c r="D4" s="73" t="s">
        <v>396</v>
      </c>
      <c r="E4" s="119" t="s">
        <v>397</v>
      </c>
      <c r="F4" s="119" t="s">
        <v>398</v>
      </c>
      <c r="G4" s="121">
        <v>42670</v>
      </c>
      <c r="H4" s="116">
        <v>41</v>
      </c>
      <c r="I4" s="117">
        <v>218</v>
      </c>
      <c r="K4" s="45">
        <f>$G$23*I4</f>
        <v>44319.399999999994</v>
      </c>
      <c r="L4" s="96">
        <f>$G$24*I4</f>
        <v>31479.200000000001</v>
      </c>
      <c r="M4" s="46">
        <f t="shared" ref="M4:M7" si="0">(K4+L4)*0.95</f>
        <v>72008.669999999984</v>
      </c>
    </row>
    <row r="5" spans="2:13" x14ac:dyDescent="0.35">
      <c r="B5" s="232"/>
      <c r="C5" s="107" t="s">
        <v>399</v>
      </c>
      <c r="D5" s="107" t="s">
        <v>400</v>
      </c>
      <c r="E5" s="119" t="s">
        <v>401</v>
      </c>
      <c r="F5" s="119" t="s">
        <v>402</v>
      </c>
      <c r="G5" s="121">
        <v>42732</v>
      </c>
      <c r="H5" s="116">
        <v>105</v>
      </c>
      <c r="I5" s="117">
        <v>300</v>
      </c>
      <c r="J5" s="233" t="s">
        <v>1403</v>
      </c>
      <c r="K5" s="45">
        <f>$G$23*I5</f>
        <v>60989.999999999993</v>
      </c>
      <c r="L5" s="96">
        <f t="shared" ref="L5:L7" si="1">$G$24*I5</f>
        <v>43320</v>
      </c>
      <c r="M5" s="46">
        <f t="shared" si="0"/>
        <v>99094.5</v>
      </c>
    </row>
    <row r="6" spans="2:13" x14ac:dyDescent="0.35">
      <c r="B6" s="232"/>
      <c r="C6" s="107" t="s">
        <v>403</v>
      </c>
      <c r="D6" s="107" t="s">
        <v>404</v>
      </c>
      <c r="E6" s="119" t="s">
        <v>405</v>
      </c>
      <c r="F6" s="119" t="s">
        <v>406</v>
      </c>
      <c r="G6" s="121">
        <v>42816</v>
      </c>
      <c r="H6" s="116">
        <v>195</v>
      </c>
      <c r="I6" s="117">
        <v>300</v>
      </c>
      <c r="J6" s="233"/>
      <c r="K6" s="45">
        <f>$G$23*I6</f>
        <v>60989.999999999993</v>
      </c>
      <c r="L6" s="96">
        <f t="shared" si="1"/>
        <v>43320</v>
      </c>
      <c r="M6" s="46">
        <f t="shared" si="0"/>
        <v>99094.5</v>
      </c>
    </row>
    <row r="7" spans="2:13" ht="15" thickBot="1" x14ac:dyDescent="0.4">
      <c r="B7" s="232"/>
      <c r="C7" s="107" t="s">
        <v>407</v>
      </c>
      <c r="D7" s="107" t="s">
        <v>408</v>
      </c>
      <c r="E7" s="120" t="s">
        <v>409</v>
      </c>
      <c r="F7" s="120" t="s">
        <v>410</v>
      </c>
      <c r="G7" s="121">
        <v>42817</v>
      </c>
      <c r="H7" s="116">
        <v>231</v>
      </c>
      <c r="I7" s="117">
        <v>300</v>
      </c>
      <c r="J7" s="233"/>
      <c r="K7" s="45">
        <f t="shared" ref="K7" si="2">$G$23*I7</f>
        <v>60989.999999999993</v>
      </c>
      <c r="L7" s="96">
        <f t="shared" si="1"/>
        <v>43320</v>
      </c>
      <c r="M7" s="46">
        <f t="shared" si="0"/>
        <v>99094.5</v>
      </c>
    </row>
    <row r="8" spans="2:13" ht="15" thickBot="1" x14ac:dyDescent="0.4">
      <c r="B8" s="54"/>
      <c r="C8" s="47"/>
      <c r="D8" s="48"/>
      <c r="E8" s="48"/>
      <c r="F8" s="48"/>
      <c r="G8" s="34"/>
      <c r="H8" s="35" t="s">
        <v>10</v>
      </c>
      <c r="I8" s="41">
        <f>SUM(I3:I7)</f>
        <v>1389</v>
      </c>
      <c r="K8" s="55">
        <f>SUM(K3:K7)</f>
        <v>282383.69999999995</v>
      </c>
      <c r="L8" s="56">
        <f>SUM(L3:L7)</f>
        <v>200571.6</v>
      </c>
      <c r="M8" s="57">
        <f>SUM(M3:M7)</f>
        <v>458807.53499999997</v>
      </c>
    </row>
    <row r="9" spans="2:13" ht="15" customHeight="1" thickBot="1" x14ac:dyDescent="0.4">
      <c r="C9" s="65" t="s">
        <v>11</v>
      </c>
      <c r="G9" s="58"/>
      <c r="M9" s="60"/>
    </row>
    <row r="10" spans="2:13" ht="15" customHeight="1" x14ac:dyDescent="0.35">
      <c r="B10" s="39" t="s">
        <v>12</v>
      </c>
      <c r="C10" s="49">
        <v>43617</v>
      </c>
      <c r="D10" s="58"/>
    </row>
    <row r="11" spans="2:13" ht="15" thickBot="1" x14ac:dyDescent="0.4">
      <c r="B11" s="40" t="s">
        <v>13</v>
      </c>
      <c r="C11" s="50">
        <v>43982</v>
      </c>
      <c r="D11" s="59"/>
    </row>
    <row r="12" spans="2:13" ht="15" customHeight="1" thickBot="1" x14ac:dyDescent="0.4">
      <c r="B12" s="40" t="s">
        <v>136</v>
      </c>
      <c r="C12" s="50">
        <v>43830</v>
      </c>
      <c r="D12" s="63"/>
      <c r="L12" s="60"/>
    </row>
    <row r="14" spans="2:13" ht="15" customHeight="1" thickBot="1" x14ac:dyDescent="0.4">
      <c r="B14" s="62"/>
      <c r="C14" s="65" t="s">
        <v>138</v>
      </c>
    </row>
    <row r="15" spans="2:13" x14ac:dyDescent="0.35">
      <c r="B15" s="39" t="s">
        <v>14</v>
      </c>
      <c r="C15" s="64">
        <f>10000/365</f>
        <v>27.397260273972602</v>
      </c>
    </row>
    <row r="16" spans="2:13" x14ac:dyDescent="0.35">
      <c r="B16" s="110" t="s">
        <v>15</v>
      </c>
      <c r="C16" s="99">
        <f>(C12-C10)+1</f>
        <v>214</v>
      </c>
      <c r="D16" s="66"/>
      <c r="F16" s="66"/>
    </row>
    <row r="17" spans="2:7" ht="15" thickBot="1" x14ac:dyDescent="0.4">
      <c r="B17" s="97" t="s">
        <v>135</v>
      </c>
      <c r="C17" s="98">
        <f>C11-C12</f>
        <v>152</v>
      </c>
    </row>
    <row r="18" spans="2:7" ht="15" thickBot="1" x14ac:dyDescent="0.4">
      <c r="B18" s="35" t="s">
        <v>16</v>
      </c>
      <c r="C18" s="42">
        <f>SUM(C16:C17)</f>
        <v>366</v>
      </c>
    </row>
    <row r="20" spans="2:7" s="22" customFormat="1" ht="18.5" x14ac:dyDescent="0.45">
      <c r="B20" s="126" t="s">
        <v>1404</v>
      </c>
    </row>
    <row r="21" spans="2:7" s="22" customFormat="1" ht="14.5" customHeight="1" x14ac:dyDescent="0.35">
      <c r="B21" s="234"/>
      <c r="C21" s="236" t="s">
        <v>1405</v>
      </c>
      <c r="D21" s="238" t="s">
        <v>1406</v>
      </c>
      <c r="E21" s="238" t="s">
        <v>1407</v>
      </c>
      <c r="F21" s="240" t="s">
        <v>1538</v>
      </c>
      <c r="G21" s="240" t="s">
        <v>1539</v>
      </c>
    </row>
    <row r="22" spans="2:7" s="22" customFormat="1" ht="15" customHeight="1" x14ac:dyDescent="0.35">
      <c r="B22" s="235"/>
      <c r="C22" s="237"/>
      <c r="D22" s="239"/>
      <c r="E22" s="239"/>
      <c r="F22" s="241"/>
      <c r="G22" s="241"/>
    </row>
    <row r="23" spans="2:7" s="22" customFormat="1" x14ac:dyDescent="0.35">
      <c r="B23" s="127" t="s">
        <v>15</v>
      </c>
      <c r="C23" s="128">
        <f>(C16)*(COUNTA(C3:C7))</f>
        <v>1070</v>
      </c>
      <c r="D23" s="129">
        <f>Downdays!AK24/PTDs!C23</f>
        <v>4.6728971962616819E-3</v>
      </c>
      <c r="E23" s="130">
        <f>IF(D23&lt;5%,95%,100%-D23)</f>
        <v>0.95</v>
      </c>
      <c r="F23" s="131">
        <f>C16</f>
        <v>214</v>
      </c>
      <c r="G23" s="131">
        <f>F23*E23</f>
        <v>203.29999999999998</v>
      </c>
    </row>
    <row r="24" spans="2:7" s="22" customFormat="1" x14ac:dyDescent="0.35">
      <c r="B24" s="132" t="s">
        <v>135</v>
      </c>
      <c r="C24" s="133">
        <f>(C17)*(COUNTA(C3:C7))</f>
        <v>760</v>
      </c>
      <c r="D24" s="129">
        <f>Downdays!AL24/PTDs!C24</f>
        <v>0</v>
      </c>
      <c r="E24" s="130">
        <f>IF(D24&lt;5%,95%,100%-D24)</f>
        <v>0.95</v>
      </c>
      <c r="F24" s="131">
        <f>C17</f>
        <v>152</v>
      </c>
      <c r="G24" s="131">
        <f>F24*E24</f>
        <v>144.4</v>
      </c>
    </row>
    <row r="27" spans="2:7" x14ac:dyDescent="0.35">
      <c r="B27" s="202" t="s">
        <v>1540</v>
      </c>
      <c r="C27" s="203">
        <f>C23+C24</f>
        <v>1830</v>
      </c>
      <c r="D27" s="204">
        <f>Downdays!AM24/C27</f>
        <v>2.7322404371584699E-3</v>
      </c>
    </row>
    <row r="30" spans="2:7" ht="15" customHeight="1" x14ac:dyDescent="0.35"/>
    <row r="37" ht="15" customHeight="1" x14ac:dyDescent="0.35"/>
  </sheetData>
  <mergeCells count="8">
    <mergeCell ref="B3:B7"/>
    <mergeCell ref="J5:J7"/>
    <mergeCell ref="B21:B22"/>
    <mergeCell ref="C21:C22"/>
    <mergeCell ref="D21:D22"/>
    <mergeCell ref="E21:E22"/>
    <mergeCell ref="F21:F22"/>
    <mergeCell ref="G21:G22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7799-9734-4E73-9570-C4565FB87076}">
  <dimension ref="A1:DL28"/>
  <sheetViews>
    <sheetView zoomScale="70" zoomScaleNormal="70" workbookViewId="0">
      <selection activeCell="K42" sqref="K42"/>
    </sheetView>
  </sheetViews>
  <sheetFormatPr defaultRowHeight="14.5" x14ac:dyDescent="0.35"/>
  <sheetData>
    <row r="1" spans="1:116" ht="14.5" customHeight="1" thickBot="1" x14ac:dyDescent="0.4">
      <c r="A1" s="245" t="s">
        <v>1408</v>
      </c>
      <c r="B1" s="242" t="s">
        <v>0</v>
      </c>
      <c r="C1" s="242" t="s">
        <v>1409</v>
      </c>
      <c r="D1" s="247" t="s">
        <v>1410</v>
      </c>
      <c r="E1" s="242" t="s">
        <v>1411</v>
      </c>
      <c r="F1" s="242" t="s">
        <v>3</v>
      </c>
      <c r="G1" s="242" t="s">
        <v>4</v>
      </c>
      <c r="H1" s="242" t="s">
        <v>1412</v>
      </c>
      <c r="I1" s="252" t="s">
        <v>1413</v>
      </c>
      <c r="J1" s="252" t="s">
        <v>1414</v>
      </c>
      <c r="K1" s="254" t="s">
        <v>1415</v>
      </c>
      <c r="L1" s="256" t="s">
        <v>1416</v>
      </c>
      <c r="M1" s="247"/>
      <c r="N1" s="247"/>
      <c r="O1" s="247"/>
      <c r="P1" s="257"/>
      <c r="Q1" s="256" t="s">
        <v>1417</v>
      </c>
      <c r="R1" s="247"/>
      <c r="S1" s="247"/>
      <c r="T1" s="247"/>
      <c r="U1" s="257"/>
      <c r="V1" s="256" t="s">
        <v>1418</v>
      </c>
      <c r="W1" s="247"/>
      <c r="X1" s="247"/>
      <c r="Y1" s="247"/>
      <c r="Z1" s="257"/>
      <c r="AA1" s="256" t="s">
        <v>1419</v>
      </c>
      <c r="AB1" s="247"/>
      <c r="AC1" s="247"/>
      <c r="AD1" s="247"/>
      <c r="AE1" s="257"/>
      <c r="AF1" s="256" t="s">
        <v>1420</v>
      </c>
      <c r="AG1" s="247"/>
      <c r="AH1" s="247"/>
      <c r="AI1" s="247"/>
      <c r="AJ1" s="257"/>
    </row>
    <row r="2" spans="1:116" ht="40.5" customHeight="1" thickBot="1" x14ac:dyDescent="0.4">
      <c r="A2" s="246"/>
      <c r="B2" s="243"/>
      <c r="C2" s="243"/>
      <c r="D2" s="248"/>
      <c r="E2" s="243"/>
      <c r="F2" s="243"/>
      <c r="G2" s="243"/>
      <c r="H2" s="243"/>
      <c r="I2" s="253"/>
      <c r="J2" s="253"/>
      <c r="K2" s="255"/>
      <c r="L2" s="134" t="s">
        <v>1421</v>
      </c>
      <c r="M2" s="135" t="s">
        <v>1422</v>
      </c>
      <c r="N2" s="135" t="s">
        <v>1423</v>
      </c>
      <c r="O2" s="135" t="s">
        <v>1424</v>
      </c>
      <c r="P2" s="136" t="s">
        <v>1425</v>
      </c>
      <c r="Q2" s="134" t="s">
        <v>1421</v>
      </c>
      <c r="R2" s="135" t="s">
        <v>1422</v>
      </c>
      <c r="S2" s="135" t="s">
        <v>1423</v>
      </c>
      <c r="T2" s="135" t="s">
        <v>1424</v>
      </c>
      <c r="U2" s="136" t="s">
        <v>1425</v>
      </c>
      <c r="V2" s="134" t="s">
        <v>1421</v>
      </c>
      <c r="W2" s="135" t="s">
        <v>1422</v>
      </c>
      <c r="X2" s="135" t="s">
        <v>1423</v>
      </c>
      <c r="Y2" s="135" t="s">
        <v>1424</v>
      </c>
      <c r="Z2" s="136" t="s">
        <v>1425</v>
      </c>
      <c r="AA2" s="134" t="s">
        <v>1421</v>
      </c>
      <c r="AB2" s="135" t="s">
        <v>1422</v>
      </c>
      <c r="AC2" s="135" t="s">
        <v>1423</v>
      </c>
      <c r="AD2" s="135" t="s">
        <v>1424</v>
      </c>
      <c r="AE2" s="136" t="s">
        <v>1425</v>
      </c>
      <c r="AF2" s="134" t="s">
        <v>1421</v>
      </c>
      <c r="AG2" s="135" t="s">
        <v>1422</v>
      </c>
      <c r="AH2" s="135" t="s">
        <v>1423</v>
      </c>
      <c r="AI2" s="135" t="s">
        <v>1424</v>
      </c>
      <c r="AJ2" s="137" t="s">
        <v>1425</v>
      </c>
      <c r="AK2" s="138" t="s">
        <v>1426</v>
      </c>
      <c r="AL2" s="200" t="s">
        <v>1427</v>
      </c>
      <c r="AM2" s="138" t="s">
        <v>1537</v>
      </c>
    </row>
    <row r="3" spans="1:116" ht="29" x14ac:dyDescent="0.35">
      <c r="A3" s="139" t="s">
        <v>1428</v>
      </c>
      <c r="B3" s="140"/>
      <c r="C3" s="140"/>
      <c r="D3" s="140"/>
      <c r="E3" s="140"/>
      <c r="F3" s="140"/>
      <c r="G3" s="140"/>
      <c r="H3" s="140"/>
      <c r="I3" s="141"/>
      <c r="J3" s="141"/>
      <c r="K3" s="140"/>
      <c r="L3" s="142"/>
      <c r="M3" s="140"/>
      <c r="N3" s="140"/>
      <c r="O3" s="140"/>
      <c r="P3" s="143"/>
      <c r="Q3" s="142"/>
      <c r="R3" s="140"/>
      <c r="S3" s="140"/>
      <c r="T3" s="140"/>
      <c r="U3" s="143"/>
      <c r="V3" s="142"/>
      <c r="W3" s="140"/>
      <c r="X3" s="140"/>
      <c r="Y3" s="140"/>
      <c r="Z3" s="143"/>
      <c r="AA3" s="142"/>
      <c r="AB3" s="140"/>
      <c r="AC3" s="140"/>
      <c r="AD3" s="140"/>
      <c r="AE3" s="143"/>
      <c r="AF3" s="142"/>
      <c r="AG3" s="140"/>
      <c r="AH3" s="140"/>
      <c r="AI3" s="140"/>
      <c r="AJ3" s="140"/>
      <c r="AK3" s="107"/>
      <c r="AL3" s="201"/>
      <c r="AM3" s="107"/>
    </row>
    <row r="4" spans="1:116" s="154" customFormat="1" hidden="1" x14ac:dyDescent="0.35">
      <c r="A4" s="144" t="s">
        <v>1429</v>
      </c>
      <c r="B4" s="144">
        <v>5038</v>
      </c>
      <c r="C4" s="144">
        <v>65</v>
      </c>
      <c r="D4" s="144" t="s">
        <v>1430</v>
      </c>
      <c r="E4" s="144" t="s">
        <v>1431</v>
      </c>
      <c r="F4" s="145" t="s">
        <v>1432</v>
      </c>
      <c r="G4" s="145" t="s">
        <v>1433</v>
      </c>
      <c r="H4" s="146">
        <v>42663</v>
      </c>
      <c r="I4" s="147" t="s">
        <v>1434</v>
      </c>
      <c r="J4" s="147" t="s">
        <v>1435</v>
      </c>
      <c r="K4" s="148" t="s">
        <v>1436</v>
      </c>
      <c r="L4" s="149"/>
      <c r="M4" s="150"/>
      <c r="N4" s="150"/>
      <c r="O4" s="150"/>
      <c r="P4" s="151"/>
      <c r="Q4" s="149" t="s">
        <v>1437</v>
      </c>
      <c r="R4" s="150"/>
      <c r="S4" s="152">
        <v>43728</v>
      </c>
      <c r="T4" s="152">
        <v>43730</v>
      </c>
      <c r="U4" s="151">
        <v>3</v>
      </c>
      <c r="V4" s="149"/>
      <c r="W4" s="150"/>
      <c r="X4" s="150"/>
      <c r="Y4" s="150"/>
      <c r="Z4" s="151"/>
      <c r="AA4" s="149"/>
      <c r="AB4" s="150"/>
      <c r="AC4" s="150"/>
      <c r="AD4" s="150"/>
      <c r="AE4" s="151"/>
      <c r="AF4" s="149"/>
      <c r="AG4" s="150"/>
      <c r="AH4" s="150"/>
      <c r="AI4" s="150"/>
      <c r="AJ4" s="153"/>
      <c r="AK4" s="258">
        <v>3</v>
      </c>
      <c r="AL4" s="249">
        <v>0</v>
      </c>
      <c r="AM4" s="107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 s="154" customFormat="1" hidden="1" x14ac:dyDescent="0.35">
      <c r="A5" s="144" t="s">
        <v>1438</v>
      </c>
      <c r="B5" s="144">
        <v>5038</v>
      </c>
      <c r="C5" s="144">
        <v>65</v>
      </c>
      <c r="D5" s="144" t="s">
        <v>1430</v>
      </c>
      <c r="E5" s="144" t="s">
        <v>1439</v>
      </c>
      <c r="F5" s="145" t="s">
        <v>1440</v>
      </c>
      <c r="G5" s="145" t="s">
        <v>1441</v>
      </c>
      <c r="H5" s="146">
        <v>42670</v>
      </c>
      <c r="I5" s="147" t="s">
        <v>1442</v>
      </c>
      <c r="J5" s="147">
        <v>10</v>
      </c>
      <c r="K5" s="148" t="s">
        <v>1436</v>
      </c>
      <c r="L5" s="149"/>
      <c r="M5" s="150"/>
      <c r="N5" s="150"/>
      <c r="O5" s="150"/>
      <c r="P5" s="151"/>
      <c r="Q5" s="149"/>
      <c r="R5" s="150"/>
      <c r="S5" s="150"/>
      <c r="T5" s="150"/>
      <c r="U5" s="151"/>
      <c r="V5" s="149"/>
      <c r="W5" s="150"/>
      <c r="X5" s="150"/>
      <c r="Y5" s="150"/>
      <c r="Z5" s="151"/>
      <c r="AA5" s="149"/>
      <c r="AB5" s="150"/>
      <c r="AC5" s="150"/>
      <c r="AD5" s="150"/>
      <c r="AE5" s="151"/>
      <c r="AF5" s="149"/>
      <c r="AG5" s="150"/>
      <c r="AH5" s="150"/>
      <c r="AI5" s="150"/>
      <c r="AJ5" s="153"/>
      <c r="AK5" s="259"/>
      <c r="AL5" s="250"/>
      <c r="AM5" s="107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 s="154" customFormat="1" hidden="1" x14ac:dyDescent="0.35">
      <c r="A6" s="144" t="s">
        <v>1443</v>
      </c>
      <c r="B6" s="144">
        <v>5038</v>
      </c>
      <c r="C6" s="144">
        <v>65</v>
      </c>
      <c r="D6" s="144" t="s">
        <v>1444</v>
      </c>
      <c r="E6" s="144" t="s">
        <v>1445</v>
      </c>
      <c r="F6" s="145" t="s">
        <v>1446</v>
      </c>
      <c r="G6" s="145" t="s">
        <v>1447</v>
      </c>
      <c r="H6" s="146">
        <v>42731</v>
      </c>
      <c r="I6" s="147" t="s">
        <v>1434</v>
      </c>
      <c r="J6" s="147" t="s">
        <v>1448</v>
      </c>
      <c r="K6" s="148" t="s">
        <v>1436</v>
      </c>
      <c r="L6" s="149"/>
      <c r="M6" s="150"/>
      <c r="N6" s="150"/>
      <c r="O6" s="150"/>
      <c r="P6" s="151"/>
      <c r="Q6" s="149"/>
      <c r="R6" s="150"/>
      <c r="S6" s="150"/>
      <c r="T6" s="150"/>
      <c r="U6" s="151"/>
      <c r="V6" s="149"/>
      <c r="W6" s="150"/>
      <c r="X6" s="150"/>
      <c r="Y6" s="150"/>
      <c r="Z6" s="151"/>
      <c r="AA6" s="149"/>
      <c r="AB6" s="150"/>
      <c r="AC6" s="150"/>
      <c r="AD6" s="150"/>
      <c r="AE6" s="151"/>
      <c r="AF6" s="149"/>
      <c r="AG6" s="150"/>
      <c r="AH6" s="150"/>
      <c r="AI6" s="150"/>
      <c r="AJ6" s="153"/>
      <c r="AK6" s="259"/>
      <c r="AL6" s="250"/>
      <c r="AM6" s="107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s="154" customFormat="1" hidden="1" x14ac:dyDescent="0.35">
      <c r="A7" s="144" t="s">
        <v>1449</v>
      </c>
      <c r="B7" s="144">
        <v>5038</v>
      </c>
      <c r="C7" s="144">
        <v>65</v>
      </c>
      <c r="D7" s="144" t="s">
        <v>1444</v>
      </c>
      <c r="E7" s="144" t="s">
        <v>1450</v>
      </c>
      <c r="F7" s="145" t="s">
        <v>1451</v>
      </c>
      <c r="G7" s="145" t="s">
        <v>1452</v>
      </c>
      <c r="H7" s="146">
        <v>42764</v>
      </c>
      <c r="I7" s="147" t="s">
        <v>1442</v>
      </c>
      <c r="J7" s="147" t="s">
        <v>1453</v>
      </c>
      <c r="K7" s="148" t="s">
        <v>1436</v>
      </c>
      <c r="L7" s="149"/>
      <c r="M7" s="150"/>
      <c r="N7" s="150"/>
      <c r="O7" s="150"/>
      <c r="P7" s="151"/>
      <c r="Q7" s="149"/>
      <c r="R7" s="150"/>
      <c r="S7" s="150"/>
      <c r="T7" s="150"/>
      <c r="U7" s="151"/>
      <c r="V7" s="149"/>
      <c r="W7" s="150"/>
      <c r="X7" s="150"/>
      <c r="Y7" s="150"/>
      <c r="Z7" s="151"/>
      <c r="AA7" s="149"/>
      <c r="AB7" s="150"/>
      <c r="AC7" s="150"/>
      <c r="AD7" s="150"/>
      <c r="AE7" s="151"/>
      <c r="AF7" s="149"/>
      <c r="AG7" s="150"/>
      <c r="AH7" s="150"/>
      <c r="AI7" s="150"/>
      <c r="AJ7" s="153"/>
      <c r="AK7" s="259"/>
      <c r="AL7" s="250"/>
      <c r="AM7" s="10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s="154" customFormat="1" hidden="1" x14ac:dyDescent="0.35">
      <c r="A8" s="144" t="s">
        <v>1454</v>
      </c>
      <c r="B8" s="144">
        <v>5038</v>
      </c>
      <c r="C8" s="144">
        <v>65</v>
      </c>
      <c r="D8" s="144" t="s">
        <v>674</v>
      </c>
      <c r="E8" s="144" t="s">
        <v>1455</v>
      </c>
      <c r="F8" s="145">
        <v>14.52966</v>
      </c>
      <c r="G8" s="145">
        <v>38.428649999999998</v>
      </c>
      <c r="H8" s="146">
        <v>42812</v>
      </c>
      <c r="I8" s="147" t="s">
        <v>1442</v>
      </c>
      <c r="J8" s="147" t="s">
        <v>1456</v>
      </c>
      <c r="K8" s="148" t="s">
        <v>1436</v>
      </c>
      <c r="L8" s="149"/>
      <c r="M8" s="152"/>
      <c r="N8" s="152"/>
      <c r="O8" s="150"/>
      <c r="P8" s="151"/>
      <c r="Q8" s="149"/>
      <c r="R8" s="152"/>
      <c r="S8" s="152"/>
      <c r="T8" s="150"/>
      <c r="U8" s="151"/>
      <c r="V8" s="149"/>
      <c r="W8" s="152"/>
      <c r="X8" s="152"/>
      <c r="Y8" s="150"/>
      <c r="Z8" s="151"/>
      <c r="AA8" s="149"/>
      <c r="AB8" s="152"/>
      <c r="AC8" s="152"/>
      <c r="AD8" s="150"/>
      <c r="AE8" s="151"/>
      <c r="AF8" s="149"/>
      <c r="AG8" s="152"/>
      <c r="AH8" s="152"/>
      <c r="AI8" s="150"/>
      <c r="AJ8" s="153"/>
      <c r="AK8" s="260"/>
      <c r="AL8" s="251"/>
      <c r="AM8" s="107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164" customFormat="1" hidden="1" x14ac:dyDescent="0.35">
      <c r="A9" s="155" t="s">
        <v>1457</v>
      </c>
      <c r="B9" s="155">
        <v>5039</v>
      </c>
      <c r="C9" s="155">
        <v>66</v>
      </c>
      <c r="D9" s="155" t="s">
        <v>1430</v>
      </c>
      <c r="E9" s="155" t="s">
        <v>1458</v>
      </c>
      <c r="F9" s="156" t="s">
        <v>1459</v>
      </c>
      <c r="G9" s="156" t="s">
        <v>1460</v>
      </c>
      <c r="H9" s="157">
        <v>42663</v>
      </c>
      <c r="I9" s="158" t="s">
        <v>1434</v>
      </c>
      <c r="J9" s="158" t="s">
        <v>1461</v>
      </c>
      <c r="K9" s="159" t="s">
        <v>1436</v>
      </c>
      <c r="L9" s="160"/>
      <c r="M9" s="161"/>
      <c r="N9" s="161"/>
      <c r="O9" s="161"/>
      <c r="P9" s="162"/>
      <c r="Q9" s="160"/>
      <c r="R9" s="161"/>
      <c r="S9" s="161"/>
      <c r="T9" s="161"/>
      <c r="U9" s="162"/>
      <c r="V9" s="160"/>
      <c r="W9" s="161"/>
      <c r="X9" s="161"/>
      <c r="Y9" s="161"/>
      <c r="Z9" s="162"/>
      <c r="AA9" s="160"/>
      <c r="AB9" s="161"/>
      <c r="AC9" s="161"/>
      <c r="AD9" s="161"/>
      <c r="AE9" s="162"/>
      <c r="AF9" s="160"/>
      <c r="AG9" s="161"/>
      <c r="AH9" s="161"/>
      <c r="AI9" s="161"/>
      <c r="AJ9" s="163"/>
      <c r="AK9" s="258">
        <v>2</v>
      </c>
      <c r="AL9" s="249">
        <v>0</v>
      </c>
      <c r="AM9" s="107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s="164" customFormat="1" hidden="1" x14ac:dyDescent="0.35">
      <c r="A10" s="155" t="s">
        <v>1462</v>
      </c>
      <c r="B10" s="155">
        <v>5039</v>
      </c>
      <c r="C10" s="155">
        <v>66</v>
      </c>
      <c r="D10" s="155" t="s">
        <v>1430</v>
      </c>
      <c r="E10" s="155" t="s">
        <v>1463</v>
      </c>
      <c r="F10" s="156" t="s">
        <v>1464</v>
      </c>
      <c r="G10" s="156" t="s">
        <v>1465</v>
      </c>
      <c r="H10" s="157">
        <v>42664</v>
      </c>
      <c r="I10" s="158" t="s">
        <v>1434</v>
      </c>
      <c r="J10" s="158" t="s">
        <v>1466</v>
      </c>
      <c r="K10" s="159" t="s">
        <v>1436</v>
      </c>
      <c r="L10" s="160"/>
      <c r="M10" s="161"/>
      <c r="N10" s="161"/>
      <c r="O10" s="161"/>
      <c r="P10" s="162"/>
      <c r="Q10" s="160" t="s">
        <v>1467</v>
      </c>
      <c r="R10" s="161"/>
      <c r="S10" s="165">
        <v>43731</v>
      </c>
      <c r="T10" s="165">
        <v>43732</v>
      </c>
      <c r="U10" s="162">
        <v>2</v>
      </c>
      <c r="V10" s="160"/>
      <c r="W10" s="161"/>
      <c r="X10" s="161"/>
      <c r="Y10" s="161"/>
      <c r="Z10" s="162"/>
      <c r="AA10" s="160"/>
      <c r="AB10" s="161"/>
      <c r="AC10" s="161"/>
      <c r="AD10" s="161"/>
      <c r="AE10" s="162"/>
      <c r="AF10" s="160"/>
      <c r="AG10" s="161"/>
      <c r="AH10" s="161"/>
      <c r="AI10" s="161"/>
      <c r="AJ10" s="163"/>
      <c r="AK10" s="259"/>
      <c r="AL10" s="250"/>
      <c r="AM10" s="107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s="164" customFormat="1" hidden="1" x14ac:dyDescent="0.35">
      <c r="A11" s="155" t="s">
        <v>1468</v>
      </c>
      <c r="B11" s="155">
        <v>5039</v>
      </c>
      <c r="C11" s="155">
        <v>66</v>
      </c>
      <c r="D11" s="155" t="s">
        <v>1430</v>
      </c>
      <c r="E11" s="155" t="s">
        <v>1469</v>
      </c>
      <c r="F11" s="156" t="s">
        <v>1470</v>
      </c>
      <c r="G11" s="156" t="s">
        <v>1471</v>
      </c>
      <c r="H11" s="157">
        <v>42664</v>
      </c>
      <c r="I11" s="158" t="s">
        <v>1442</v>
      </c>
      <c r="J11" s="158" t="s">
        <v>1472</v>
      </c>
      <c r="K11" s="159" t="s">
        <v>1436</v>
      </c>
      <c r="L11" s="160"/>
      <c r="M11" s="165"/>
      <c r="N11" s="165"/>
      <c r="O11" s="161"/>
      <c r="P11" s="162"/>
      <c r="Q11" s="160"/>
      <c r="R11" s="165"/>
      <c r="S11" s="165"/>
      <c r="T11" s="161"/>
      <c r="U11" s="162"/>
      <c r="V11" s="160"/>
      <c r="W11" s="165"/>
      <c r="X11" s="165"/>
      <c r="Y11" s="161"/>
      <c r="Z11" s="162"/>
      <c r="AA11" s="160"/>
      <c r="AB11" s="165"/>
      <c r="AC11" s="165"/>
      <c r="AD11" s="161"/>
      <c r="AE11" s="162"/>
      <c r="AF11" s="160"/>
      <c r="AG11" s="165"/>
      <c r="AH11" s="165"/>
      <c r="AI11" s="161"/>
      <c r="AJ11" s="163"/>
      <c r="AK11" s="259"/>
      <c r="AL11" s="250"/>
      <c r="AM11" s="107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s="164" customFormat="1" hidden="1" x14ac:dyDescent="0.35">
      <c r="A12" s="155" t="s">
        <v>1473</v>
      </c>
      <c r="B12" s="155">
        <v>5039</v>
      </c>
      <c r="C12" s="155">
        <v>66</v>
      </c>
      <c r="D12" s="155" t="s">
        <v>1430</v>
      </c>
      <c r="E12" s="155" t="s">
        <v>1474</v>
      </c>
      <c r="F12" s="156" t="s">
        <v>1475</v>
      </c>
      <c r="G12" s="156" t="s">
        <v>1476</v>
      </c>
      <c r="H12" s="157">
        <v>42667</v>
      </c>
      <c r="I12" s="158" t="s">
        <v>1434</v>
      </c>
      <c r="J12" s="158" t="s">
        <v>1477</v>
      </c>
      <c r="K12" s="159" t="s">
        <v>1436</v>
      </c>
      <c r="L12" s="160"/>
      <c r="M12" s="165"/>
      <c r="N12" s="165"/>
      <c r="O12" s="161"/>
      <c r="P12" s="162"/>
      <c r="Q12" s="160"/>
      <c r="R12" s="165"/>
      <c r="S12" s="165"/>
      <c r="T12" s="161"/>
      <c r="U12" s="162"/>
      <c r="V12" s="160"/>
      <c r="W12" s="165"/>
      <c r="X12" s="165"/>
      <c r="Y12" s="161"/>
      <c r="Z12" s="162"/>
      <c r="AA12" s="160"/>
      <c r="AB12" s="165"/>
      <c r="AC12" s="165"/>
      <c r="AD12" s="161"/>
      <c r="AE12" s="162"/>
      <c r="AF12" s="160"/>
      <c r="AG12" s="165"/>
      <c r="AH12" s="165"/>
      <c r="AI12" s="161"/>
      <c r="AJ12" s="163"/>
      <c r="AK12" s="259"/>
      <c r="AL12" s="250"/>
      <c r="AM12" s="107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s="164" customFormat="1" hidden="1" x14ac:dyDescent="0.35">
      <c r="A13" s="155" t="s">
        <v>1478</v>
      </c>
      <c r="B13" s="155">
        <v>5039</v>
      </c>
      <c r="C13" s="155">
        <v>66</v>
      </c>
      <c r="D13" s="155" t="s">
        <v>1444</v>
      </c>
      <c r="E13" s="155" t="s">
        <v>1479</v>
      </c>
      <c r="F13" s="156" t="s">
        <v>1480</v>
      </c>
      <c r="G13" s="156" t="s">
        <v>1481</v>
      </c>
      <c r="H13" s="157">
        <v>42729</v>
      </c>
      <c r="I13" s="158" t="s">
        <v>1482</v>
      </c>
      <c r="J13" s="158" t="s">
        <v>1483</v>
      </c>
      <c r="K13" s="159" t="s">
        <v>1436</v>
      </c>
      <c r="L13" s="160"/>
      <c r="M13" s="161"/>
      <c r="N13" s="161"/>
      <c r="O13" s="161"/>
      <c r="P13" s="162"/>
      <c r="Q13" s="160"/>
      <c r="R13" s="161"/>
      <c r="S13" s="161"/>
      <c r="T13" s="161"/>
      <c r="U13" s="162"/>
      <c r="V13" s="160"/>
      <c r="W13" s="161"/>
      <c r="X13" s="161"/>
      <c r="Y13" s="161"/>
      <c r="Z13" s="162"/>
      <c r="AA13" s="160"/>
      <c r="AB13" s="161"/>
      <c r="AC13" s="161"/>
      <c r="AD13" s="161"/>
      <c r="AE13" s="162"/>
      <c r="AF13" s="160"/>
      <c r="AG13" s="161"/>
      <c r="AH13" s="161"/>
      <c r="AI13" s="161"/>
      <c r="AJ13" s="163"/>
      <c r="AK13" s="260"/>
      <c r="AL13" s="251"/>
      <c r="AM13" s="107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s="176" customFormat="1" hidden="1" x14ac:dyDescent="0.35">
      <c r="A14" s="166" t="s">
        <v>1484</v>
      </c>
      <c r="B14" s="166">
        <v>5040</v>
      </c>
      <c r="C14" s="166">
        <v>67</v>
      </c>
      <c r="D14" s="166" t="s">
        <v>1430</v>
      </c>
      <c r="E14" s="166" t="s">
        <v>1485</v>
      </c>
      <c r="F14" s="167" t="s">
        <v>1486</v>
      </c>
      <c r="G14" s="167" t="s">
        <v>1487</v>
      </c>
      <c r="H14" s="168">
        <v>42665</v>
      </c>
      <c r="I14" s="169" t="s">
        <v>1434</v>
      </c>
      <c r="J14" s="169" t="s">
        <v>1477</v>
      </c>
      <c r="K14" s="170" t="s">
        <v>1436</v>
      </c>
      <c r="L14" s="171"/>
      <c r="M14" s="172"/>
      <c r="N14" s="172"/>
      <c r="O14" s="173"/>
      <c r="P14" s="174"/>
      <c r="Q14" s="171"/>
      <c r="R14" s="172"/>
      <c r="S14" s="172"/>
      <c r="T14" s="173"/>
      <c r="U14" s="174"/>
      <c r="V14" s="171"/>
      <c r="W14" s="172"/>
      <c r="X14" s="172"/>
      <c r="Y14" s="173"/>
      <c r="Z14" s="174"/>
      <c r="AA14" s="171"/>
      <c r="AB14" s="172"/>
      <c r="AC14" s="172"/>
      <c r="AD14" s="173"/>
      <c r="AE14" s="174"/>
      <c r="AF14" s="171"/>
      <c r="AG14" s="172"/>
      <c r="AH14" s="172"/>
      <c r="AI14" s="173"/>
      <c r="AJ14" s="175"/>
      <c r="AK14" s="258">
        <v>2</v>
      </c>
      <c r="AL14" s="249">
        <v>0</v>
      </c>
      <c r="AM14" s="107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s="176" customFormat="1" hidden="1" x14ac:dyDescent="0.35">
      <c r="A15" s="166" t="s">
        <v>1488</v>
      </c>
      <c r="B15" s="166">
        <v>5040</v>
      </c>
      <c r="C15" s="166">
        <v>67</v>
      </c>
      <c r="D15" s="166" t="s">
        <v>1430</v>
      </c>
      <c r="E15" s="166" t="s">
        <v>1489</v>
      </c>
      <c r="F15" s="167" t="s">
        <v>1490</v>
      </c>
      <c r="G15" s="167" t="s">
        <v>1491</v>
      </c>
      <c r="H15" s="168">
        <v>42666</v>
      </c>
      <c r="I15" s="169" t="s">
        <v>1434</v>
      </c>
      <c r="J15" s="169" t="s">
        <v>1492</v>
      </c>
      <c r="K15" s="170" t="s">
        <v>1436</v>
      </c>
      <c r="L15" s="171"/>
      <c r="M15" s="173"/>
      <c r="N15" s="173"/>
      <c r="O15" s="173"/>
      <c r="P15" s="174"/>
      <c r="Q15" s="171"/>
      <c r="R15" s="173"/>
      <c r="S15" s="173"/>
      <c r="T15" s="173"/>
      <c r="U15" s="174"/>
      <c r="V15" s="171"/>
      <c r="W15" s="173"/>
      <c r="X15" s="173"/>
      <c r="Y15" s="173"/>
      <c r="Z15" s="174"/>
      <c r="AA15" s="171"/>
      <c r="AB15" s="173"/>
      <c r="AC15" s="173"/>
      <c r="AD15" s="173"/>
      <c r="AE15" s="174"/>
      <c r="AF15" s="171"/>
      <c r="AG15" s="173"/>
      <c r="AH15" s="173"/>
      <c r="AI15" s="173"/>
      <c r="AJ15" s="175"/>
      <c r="AK15" s="259"/>
      <c r="AL15" s="250"/>
      <c r="AM15" s="107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s="176" customFormat="1" hidden="1" x14ac:dyDescent="0.35">
      <c r="A16" s="166" t="s">
        <v>1493</v>
      </c>
      <c r="B16" s="166">
        <v>5040</v>
      </c>
      <c r="C16" s="166">
        <v>67</v>
      </c>
      <c r="D16" s="166" t="s">
        <v>1444</v>
      </c>
      <c r="E16" s="166" t="s">
        <v>1494</v>
      </c>
      <c r="F16" s="167" t="s">
        <v>1495</v>
      </c>
      <c r="G16" s="167" t="s">
        <v>1496</v>
      </c>
      <c r="H16" s="168">
        <v>42731</v>
      </c>
      <c r="I16" s="169" t="s">
        <v>1434</v>
      </c>
      <c r="J16" s="169" t="s">
        <v>1461</v>
      </c>
      <c r="K16" s="170" t="s">
        <v>1436</v>
      </c>
      <c r="L16" s="171"/>
      <c r="M16" s="172"/>
      <c r="N16" s="172"/>
      <c r="O16" s="173"/>
      <c r="P16" s="174"/>
      <c r="Q16" s="171"/>
      <c r="R16" s="172"/>
      <c r="S16" s="172"/>
      <c r="T16" s="173"/>
      <c r="U16" s="174"/>
      <c r="V16" s="171" t="s">
        <v>1437</v>
      </c>
      <c r="W16" s="172" t="s">
        <v>1497</v>
      </c>
      <c r="X16" s="172">
        <v>43742</v>
      </c>
      <c r="Y16" s="172">
        <v>43743</v>
      </c>
      <c r="Z16" s="174">
        <v>2</v>
      </c>
      <c r="AA16" s="171"/>
      <c r="AB16" s="172"/>
      <c r="AC16" s="172"/>
      <c r="AD16" s="173"/>
      <c r="AE16" s="174"/>
      <c r="AF16" s="171"/>
      <c r="AG16" s="172"/>
      <c r="AH16" s="172"/>
      <c r="AI16" s="173"/>
      <c r="AJ16" s="175"/>
      <c r="AK16" s="259"/>
      <c r="AL16" s="250"/>
      <c r="AM16" s="107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s="176" customFormat="1" hidden="1" x14ac:dyDescent="0.35">
      <c r="A17" s="166" t="s">
        <v>1498</v>
      </c>
      <c r="B17" s="166">
        <v>5040</v>
      </c>
      <c r="C17" s="166">
        <v>67</v>
      </c>
      <c r="D17" s="166" t="s">
        <v>1444</v>
      </c>
      <c r="E17" s="166" t="s">
        <v>1499</v>
      </c>
      <c r="F17" s="167" t="s">
        <v>1500</v>
      </c>
      <c r="G17" s="167" t="s">
        <v>1501</v>
      </c>
      <c r="H17" s="168">
        <v>42732</v>
      </c>
      <c r="I17" s="169" t="s">
        <v>1442</v>
      </c>
      <c r="J17" s="169" t="s">
        <v>1502</v>
      </c>
      <c r="K17" s="170" t="s">
        <v>1436</v>
      </c>
      <c r="L17" s="171"/>
      <c r="M17" s="173"/>
      <c r="N17" s="173"/>
      <c r="O17" s="173"/>
      <c r="P17" s="174"/>
      <c r="Q17" s="171"/>
      <c r="R17" s="173"/>
      <c r="S17" s="173"/>
      <c r="T17" s="173"/>
      <c r="U17" s="174"/>
      <c r="V17" s="171"/>
      <c r="W17" s="173"/>
      <c r="X17" s="173"/>
      <c r="Y17" s="173"/>
      <c r="Z17" s="174"/>
      <c r="AA17" s="171"/>
      <c r="AB17" s="173"/>
      <c r="AC17" s="173"/>
      <c r="AD17" s="173"/>
      <c r="AE17" s="174"/>
      <c r="AF17" s="171"/>
      <c r="AG17" s="173"/>
      <c r="AH17" s="173"/>
      <c r="AI17" s="173"/>
      <c r="AJ17" s="175"/>
      <c r="AK17" s="259"/>
      <c r="AL17" s="250"/>
      <c r="AM17" s="10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s="176" customFormat="1" hidden="1" x14ac:dyDescent="0.35">
      <c r="A18" s="166" t="s">
        <v>1503</v>
      </c>
      <c r="B18" s="166">
        <v>5040</v>
      </c>
      <c r="C18" s="166">
        <v>67</v>
      </c>
      <c r="D18" s="166" t="s">
        <v>1444</v>
      </c>
      <c r="E18" s="166" t="s">
        <v>1504</v>
      </c>
      <c r="F18" s="167" t="s">
        <v>1505</v>
      </c>
      <c r="G18" s="167" t="s">
        <v>1506</v>
      </c>
      <c r="H18" s="168">
        <v>42759</v>
      </c>
      <c r="I18" s="169" t="s">
        <v>1442</v>
      </c>
      <c r="J18" s="169" t="s">
        <v>1507</v>
      </c>
      <c r="K18" s="170" t="s">
        <v>1436</v>
      </c>
      <c r="L18" s="171"/>
      <c r="M18" s="173"/>
      <c r="N18" s="173"/>
      <c r="O18" s="173"/>
      <c r="P18" s="174"/>
      <c r="Q18" s="171"/>
      <c r="R18" s="173"/>
      <c r="S18" s="173"/>
      <c r="T18" s="173"/>
      <c r="U18" s="174"/>
      <c r="V18" s="171"/>
      <c r="W18" s="173"/>
      <c r="X18" s="173"/>
      <c r="Y18" s="173"/>
      <c r="Z18" s="174"/>
      <c r="AA18" s="171"/>
      <c r="AB18" s="173"/>
      <c r="AC18" s="173"/>
      <c r="AD18" s="173"/>
      <c r="AE18" s="174"/>
      <c r="AF18" s="171"/>
      <c r="AG18" s="173"/>
      <c r="AH18" s="173"/>
      <c r="AI18" s="173"/>
      <c r="AJ18" s="175"/>
      <c r="AK18" s="260"/>
      <c r="AL18" s="251"/>
      <c r="AM18" s="107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s="188" customFormat="1" hidden="1" x14ac:dyDescent="0.35">
      <c r="A19" s="177" t="s">
        <v>1508</v>
      </c>
      <c r="B19" s="177">
        <v>5041</v>
      </c>
      <c r="C19" s="177">
        <v>68</v>
      </c>
      <c r="D19" s="177" t="s">
        <v>1430</v>
      </c>
      <c r="E19" s="177" t="s">
        <v>1509</v>
      </c>
      <c r="F19" s="178" t="s">
        <v>1510</v>
      </c>
      <c r="G19" s="178" t="s">
        <v>1511</v>
      </c>
      <c r="H19" s="179">
        <v>42665</v>
      </c>
      <c r="I19" s="180" t="s">
        <v>1434</v>
      </c>
      <c r="J19" s="180" t="s">
        <v>1512</v>
      </c>
      <c r="K19" s="181" t="s">
        <v>1436</v>
      </c>
      <c r="L19" s="182"/>
      <c r="M19" s="183" t="s">
        <v>1497</v>
      </c>
      <c r="N19" s="184">
        <v>43630</v>
      </c>
      <c r="O19" s="184">
        <v>43632</v>
      </c>
      <c r="P19" s="185">
        <v>3</v>
      </c>
      <c r="Q19" s="182"/>
      <c r="R19" s="183" t="s">
        <v>1497</v>
      </c>
      <c r="S19" s="184">
        <v>43691</v>
      </c>
      <c r="T19" s="184">
        <v>43693</v>
      </c>
      <c r="U19" s="185">
        <v>3</v>
      </c>
      <c r="V19" s="182"/>
      <c r="W19" s="183"/>
      <c r="X19" s="183"/>
      <c r="Y19" s="183"/>
      <c r="Z19" s="185"/>
      <c r="AA19" s="182"/>
      <c r="AB19" s="183"/>
      <c r="AC19" s="183"/>
      <c r="AD19" s="183"/>
      <c r="AE19" s="185"/>
      <c r="AF19" s="182"/>
      <c r="AG19" s="183"/>
      <c r="AH19" s="186"/>
      <c r="AI19" s="186"/>
      <c r="AJ19" s="187"/>
      <c r="AK19" s="258">
        <v>8</v>
      </c>
      <c r="AL19" s="249">
        <v>2</v>
      </c>
      <c r="AM19" s="107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s="188" customFormat="1" hidden="1" x14ac:dyDescent="0.35">
      <c r="A20" s="177" t="s">
        <v>1513</v>
      </c>
      <c r="B20" s="177">
        <v>5041</v>
      </c>
      <c r="C20" s="177">
        <v>68</v>
      </c>
      <c r="D20" s="177" t="s">
        <v>1430</v>
      </c>
      <c r="E20" s="177" t="s">
        <v>1514</v>
      </c>
      <c r="F20" s="178" t="s">
        <v>1515</v>
      </c>
      <c r="G20" s="178" t="s">
        <v>1516</v>
      </c>
      <c r="H20" s="179">
        <v>42669</v>
      </c>
      <c r="I20" s="180" t="s">
        <v>1442</v>
      </c>
      <c r="J20" s="180" t="s">
        <v>1517</v>
      </c>
      <c r="K20" s="181" t="s">
        <v>1436</v>
      </c>
      <c r="L20" s="182"/>
      <c r="M20" s="184"/>
      <c r="N20" s="184"/>
      <c r="O20" s="183"/>
      <c r="P20" s="185"/>
      <c r="Q20" s="182" t="s">
        <v>1518</v>
      </c>
      <c r="R20" s="184"/>
      <c r="S20" s="184">
        <v>43710</v>
      </c>
      <c r="T20" s="184">
        <v>43711</v>
      </c>
      <c r="U20" s="185">
        <v>2</v>
      </c>
      <c r="V20" s="182"/>
      <c r="W20" s="184"/>
      <c r="X20" s="184"/>
      <c r="Y20" s="183"/>
      <c r="Z20" s="185"/>
      <c r="AA20" s="182"/>
      <c r="AB20" s="184"/>
      <c r="AC20" s="184"/>
      <c r="AD20" s="183"/>
      <c r="AE20" s="185"/>
      <c r="AF20" s="182"/>
      <c r="AG20" s="183"/>
      <c r="AH20" s="186"/>
      <c r="AI20" s="186"/>
      <c r="AJ20" s="187"/>
      <c r="AK20" s="259"/>
      <c r="AL20" s="250"/>
      <c r="AM20" s="107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s="188" customFormat="1" hidden="1" x14ac:dyDescent="0.35">
      <c r="A21" s="177" t="s">
        <v>1519</v>
      </c>
      <c r="B21" s="177">
        <v>5041</v>
      </c>
      <c r="C21" s="177">
        <v>68</v>
      </c>
      <c r="D21" s="177" t="s">
        <v>1444</v>
      </c>
      <c r="E21" s="177" t="s">
        <v>1520</v>
      </c>
      <c r="F21" s="178" t="s">
        <v>1521</v>
      </c>
      <c r="G21" s="178" t="s">
        <v>1522</v>
      </c>
      <c r="H21" s="179">
        <v>42729</v>
      </c>
      <c r="I21" s="180" t="s">
        <v>1434</v>
      </c>
      <c r="J21" s="180" t="s">
        <v>1523</v>
      </c>
      <c r="K21" s="181" t="s">
        <v>1436</v>
      </c>
      <c r="L21" s="182"/>
      <c r="M21" s="183"/>
      <c r="N21" s="183"/>
      <c r="O21" s="183"/>
      <c r="P21" s="185"/>
      <c r="Q21" s="182"/>
      <c r="R21" s="183"/>
      <c r="S21" s="183"/>
      <c r="T21" s="183"/>
      <c r="U21" s="185"/>
      <c r="V21" s="182"/>
      <c r="W21" s="183"/>
      <c r="X21" s="183"/>
      <c r="Y21" s="183"/>
      <c r="Z21" s="185"/>
      <c r="AA21" s="182"/>
      <c r="AB21" s="183"/>
      <c r="AC21" s="183"/>
      <c r="AD21" s="183"/>
      <c r="AE21" s="185"/>
      <c r="AF21" s="182" t="s">
        <v>1518</v>
      </c>
      <c r="AG21" s="182" t="s">
        <v>1524</v>
      </c>
      <c r="AH21" s="184">
        <v>43961</v>
      </c>
      <c r="AI21" s="184">
        <v>43963</v>
      </c>
      <c r="AJ21" s="187">
        <v>2</v>
      </c>
      <c r="AK21" s="259"/>
      <c r="AL21" s="250"/>
      <c r="AM21" s="107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s="188" customFormat="1" hidden="1" x14ac:dyDescent="0.35">
      <c r="A22" s="177" t="s">
        <v>1525</v>
      </c>
      <c r="B22" s="177">
        <v>5041</v>
      </c>
      <c r="C22" s="177">
        <v>68</v>
      </c>
      <c r="D22" s="177" t="s">
        <v>1444</v>
      </c>
      <c r="E22" s="177" t="s">
        <v>1526</v>
      </c>
      <c r="F22" s="178" t="s">
        <v>1527</v>
      </c>
      <c r="G22" s="178" t="s">
        <v>1528</v>
      </c>
      <c r="H22" s="179">
        <v>42760</v>
      </c>
      <c r="I22" s="180" t="s">
        <v>1434</v>
      </c>
      <c r="J22" s="180" t="s">
        <v>1529</v>
      </c>
      <c r="K22" s="181" t="s">
        <v>1436</v>
      </c>
      <c r="L22" s="182"/>
      <c r="M22" s="183"/>
      <c r="N22" s="183"/>
      <c r="O22" s="183"/>
      <c r="P22" s="185"/>
      <c r="Q22" s="182"/>
      <c r="R22" s="183"/>
      <c r="S22" s="183"/>
      <c r="T22" s="183"/>
      <c r="U22" s="185"/>
      <c r="V22" s="182"/>
      <c r="W22" s="183"/>
      <c r="X22" s="183"/>
      <c r="Y22" s="183"/>
      <c r="Z22" s="185"/>
      <c r="AA22" s="182"/>
      <c r="AB22" s="183"/>
      <c r="AC22" s="183"/>
      <c r="AD22" s="183"/>
      <c r="AE22" s="185"/>
      <c r="AF22" s="182"/>
      <c r="AG22" s="183"/>
      <c r="AH22" s="183"/>
      <c r="AI22" s="183"/>
      <c r="AJ22" s="187"/>
      <c r="AK22" s="259"/>
      <c r="AL22" s="250"/>
      <c r="AM22" s="107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 s="188" customFormat="1" hidden="1" x14ac:dyDescent="0.35">
      <c r="A23" s="177" t="s">
        <v>1530</v>
      </c>
      <c r="B23" s="177">
        <v>5041</v>
      </c>
      <c r="C23" s="177">
        <v>68</v>
      </c>
      <c r="D23" s="177" t="s">
        <v>1531</v>
      </c>
      <c r="E23" s="177" t="s">
        <v>1532</v>
      </c>
      <c r="F23" s="178" t="s">
        <v>1533</v>
      </c>
      <c r="G23" s="178" t="s">
        <v>1534</v>
      </c>
      <c r="H23" s="179">
        <v>42753</v>
      </c>
      <c r="I23" s="180" t="s">
        <v>1434</v>
      </c>
      <c r="J23" s="180" t="s">
        <v>1535</v>
      </c>
      <c r="K23" s="181" t="s">
        <v>1436</v>
      </c>
      <c r="L23" s="182"/>
      <c r="M23" s="183"/>
      <c r="N23" s="183"/>
      <c r="O23" s="183"/>
      <c r="P23" s="185"/>
      <c r="Q23" s="182"/>
      <c r="R23" s="183"/>
      <c r="S23" s="183"/>
      <c r="T23" s="183"/>
      <c r="U23" s="185"/>
      <c r="V23" s="182"/>
      <c r="W23" s="183"/>
      <c r="X23" s="183"/>
      <c r="Y23" s="183"/>
      <c r="Z23" s="185"/>
      <c r="AA23" s="182"/>
      <c r="AB23" s="183"/>
      <c r="AC23" s="183"/>
      <c r="AD23" s="183"/>
      <c r="AE23" s="185"/>
      <c r="AF23" s="182"/>
      <c r="AG23" s="183"/>
      <c r="AH23" s="183"/>
      <c r="AI23" s="183"/>
      <c r="AJ23" s="187"/>
      <c r="AK23" s="260"/>
      <c r="AL23" s="251"/>
      <c r="AM23" s="107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s="197" customFormat="1" x14ac:dyDescent="0.35">
      <c r="A24" s="2" t="s">
        <v>391</v>
      </c>
      <c r="B24" s="2">
        <v>5042</v>
      </c>
      <c r="C24" s="2">
        <v>69</v>
      </c>
      <c r="D24" s="2" t="s">
        <v>1430</v>
      </c>
      <c r="E24" s="2" t="s">
        <v>392</v>
      </c>
      <c r="F24" s="189" t="s">
        <v>393</v>
      </c>
      <c r="G24" s="189" t="s">
        <v>394</v>
      </c>
      <c r="H24" s="190">
        <v>42668</v>
      </c>
      <c r="I24" s="191" t="s">
        <v>1442</v>
      </c>
      <c r="J24" s="191" t="s">
        <v>1536</v>
      </c>
      <c r="K24" s="192" t="s">
        <v>1436</v>
      </c>
      <c r="L24" s="193"/>
      <c r="M24" s="194"/>
      <c r="N24" s="194"/>
      <c r="O24" s="194"/>
      <c r="P24" s="195"/>
      <c r="Q24" s="193"/>
      <c r="R24" s="194"/>
      <c r="S24" s="194"/>
      <c r="T24" s="194"/>
      <c r="U24" s="195"/>
      <c r="V24" s="193"/>
      <c r="W24" s="194"/>
      <c r="X24" s="194"/>
      <c r="Y24" s="194"/>
      <c r="Z24" s="195"/>
      <c r="AA24" s="193"/>
      <c r="AB24" s="194"/>
      <c r="AC24" s="194"/>
      <c r="AD24" s="194"/>
      <c r="AE24" s="195"/>
      <c r="AF24" s="193"/>
      <c r="AG24" s="194"/>
      <c r="AH24" s="194"/>
      <c r="AI24" s="194"/>
      <c r="AJ24" s="196"/>
      <c r="AK24" s="258">
        <v>5</v>
      </c>
      <c r="AL24" s="249">
        <v>0</v>
      </c>
      <c r="AM24" s="244">
        <f>AK24+AL24</f>
        <v>5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197" customFormat="1" x14ac:dyDescent="0.35">
      <c r="A25" s="2" t="s">
        <v>395</v>
      </c>
      <c r="B25" s="2">
        <v>5042</v>
      </c>
      <c r="C25" s="2">
        <v>69</v>
      </c>
      <c r="D25" s="2" t="s">
        <v>1430</v>
      </c>
      <c r="E25" s="2" t="s">
        <v>396</v>
      </c>
      <c r="F25" s="189" t="s">
        <v>397</v>
      </c>
      <c r="G25" s="189" t="s">
        <v>398</v>
      </c>
      <c r="H25" s="190">
        <v>42670</v>
      </c>
      <c r="I25" s="198" t="s">
        <v>1434</v>
      </c>
      <c r="J25" s="191">
        <v>42</v>
      </c>
      <c r="K25" s="192" t="s">
        <v>1436</v>
      </c>
      <c r="L25" s="193"/>
      <c r="M25" s="194"/>
      <c r="N25" s="194"/>
      <c r="O25" s="194"/>
      <c r="P25" s="195"/>
      <c r="Q25" s="193"/>
      <c r="R25" s="194"/>
      <c r="S25" s="199">
        <v>43718</v>
      </c>
      <c r="T25" s="199">
        <v>43719</v>
      </c>
      <c r="U25" s="195">
        <v>2</v>
      </c>
      <c r="V25" s="193"/>
      <c r="W25" s="194"/>
      <c r="X25" s="194"/>
      <c r="Y25" s="194"/>
      <c r="Z25" s="195"/>
      <c r="AA25" s="193"/>
      <c r="AB25" s="194"/>
      <c r="AC25" s="194"/>
      <c r="AD25" s="194"/>
      <c r="AE25" s="195"/>
      <c r="AF25" s="193"/>
      <c r="AG25" s="194"/>
      <c r="AH25" s="194"/>
      <c r="AI25" s="194"/>
      <c r="AJ25" s="196"/>
      <c r="AK25" s="259"/>
      <c r="AL25" s="250"/>
      <c r="AM25" s="244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s="197" customFormat="1" x14ac:dyDescent="0.35">
      <c r="A26" s="2" t="s">
        <v>399</v>
      </c>
      <c r="B26" s="2">
        <v>5042</v>
      </c>
      <c r="C26" s="2">
        <v>69</v>
      </c>
      <c r="D26" s="2" t="s">
        <v>1444</v>
      </c>
      <c r="E26" s="2" t="s">
        <v>400</v>
      </c>
      <c r="F26" s="189" t="s">
        <v>401</v>
      </c>
      <c r="G26" s="189" t="s">
        <v>402</v>
      </c>
      <c r="H26" s="190">
        <v>42732</v>
      </c>
      <c r="I26" s="191" t="s">
        <v>1434</v>
      </c>
      <c r="J26" s="191" t="s">
        <v>1523</v>
      </c>
      <c r="K26" s="192" t="s">
        <v>1436</v>
      </c>
      <c r="L26" s="193"/>
      <c r="M26" s="194"/>
      <c r="N26" s="194"/>
      <c r="O26" s="194"/>
      <c r="P26" s="195"/>
      <c r="Q26" s="193"/>
      <c r="R26" s="194"/>
      <c r="S26" s="194"/>
      <c r="T26" s="194"/>
      <c r="U26" s="195"/>
      <c r="V26" s="193" t="s">
        <v>1437</v>
      </c>
      <c r="W26" s="194" t="s">
        <v>1497</v>
      </c>
      <c r="X26" s="199">
        <v>43749</v>
      </c>
      <c r="Y26" s="199">
        <v>43751</v>
      </c>
      <c r="Z26" s="195">
        <v>3</v>
      </c>
      <c r="AA26" s="193"/>
      <c r="AB26" s="194"/>
      <c r="AC26" s="194"/>
      <c r="AD26" s="194"/>
      <c r="AE26" s="195"/>
      <c r="AF26" s="193"/>
      <c r="AG26" s="194"/>
      <c r="AH26" s="194"/>
      <c r="AI26" s="194"/>
      <c r="AJ26" s="196"/>
      <c r="AK26" s="259"/>
      <c r="AL26" s="250"/>
      <c r="AM26" s="244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 s="197" customFormat="1" x14ac:dyDescent="0.35">
      <c r="A27" s="2" t="s">
        <v>403</v>
      </c>
      <c r="B27" s="2">
        <v>5042</v>
      </c>
      <c r="C27" s="2">
        <v>69</v>
      </c>
      <c r="D27" s="2" t="s">
        <v>674</v>
      </c>
      <c r="E27" s="2" t="s">
        <v>404</v>
      </c>
      <c r="F27" s="189" t="s">
        <v>405</v>
      </c>
      <c r="G27" s="189" t="s">
        <v>406</v>
      </c>
      <c r="H27" s="190">
        <v>42816</v>
      </c>
      <c r="I27" s="191" t="s">
        <v>1442</v>
      </c>
      <c r="J27" s="191" t="s">
        <v>1507</v>
      </c>
      <c r="K27" s="192" t="s">
        <v>1436</v>
      </c>
      <c r="L27" s="193"/>
      <c r="M27" s="194"/>
      <c r="N27" s="194"/>
      <c r="O27" s="194"/>
      <c r="P27" s="195"/>
      <c r="Q27" s="193"/>
      <c r="R27" s="194"/>
      <c r="S27" s="194"/>
      <c r="T27" s="194"/>
      <c r="U27" s="195"/>
      <c r="V27" s="193"/>
      <c r="W27" s="194"/>
      <c r="X27" s="194"/>
      <c r="Y27" s="194"/>
      <c r="Z27" s="195"/>
      <c r="AA27" s="193"/>
      <c r="AB27" s="194"/>
      <c r="AC27" s="194"/>
      <c r="AD27" s="194"/>
      <c r="AE27" s="195"/>
      <c r="AF27" s="193"/>
      <c r="AG27" s="194"/>
      <c r="AH27" s="194"/>
      <c r="AI27" s="194"/>
      <c r="AJ27" s="196"/>
      <c r="AK27" s="259"/>
      <c r="AL27" s="250"/>
      <c r="AM27" s="244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s="197" customFormat="1" x14ac:dyDescent="0.35">
      <c r="A28" s="2" t="s">
        <v>407</v>
      </c>
      <c r="B28" s="2">
        <v>5042</v>
      </c>
      <c r="C28" s="2">
        <v>69</v>
      </c>
      <c r="D28" s="2" t="s">
        <v>674</v>
      </c>
      <c r="E28" s="2" t="s">
        <v>408</v>
      </c>
      <c r="F28" s="189" t="s">
        <v>409</v>
      </c>
      <c r="G28" s="189" t="s">
        <v>410</v>
      </c>
      <c r="H28" s="190">
        <v>42817</v>
      </c>
      <c r="I28" s="191" t="s">
        <v>1442</v>
      </c>
      <c r="J28" s="191" t="s">
        <v>1517</v>
      </c>
      <c r="K28" s="192" t="s">
        <v>1436</v>
      </c>
      <c r="L28" s="193"/>
      <c r="M28" s="194"/>
      <c r="N28" s="194"/>
      <c r="O28" s="194"/>
      <c r="P28" s="195"/>
      <c r="Q28" s="193"/>
      <c r="R28" s="194"/>
      <c r="S28" s="194"/>
      <c r="T28" s="194"/>
      <c r="U28" s="195"/>
      <c r="V28" s="193"/>
      <c r="W28" s="194"/>
      <c r="X28" s="194"/>
      <c r="Y28" s="194"/>
      <c r="Z28" s="195"/>
      <c r="AA28" s="193"/>
      <c r="AB28" s="194"/>
      <c r="AC28" s="194"/>
      <c r="AD28" s="194"/>
      <c r="AE28" s="195"/>
      <c r="AF28" s="193"/>
      <c r="AG28" s="194"/>
      <c r="AH28" s="194"/>
      <c r="AI28" s="194"/>
      <c r="AJ28" s="196"/>
      <c r="AK28" s="260"/>
      <c r="AL28" s="251"/>
      <c r="AM28" s="244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</row>
  </sheetData>
  <mergeCells count="27">
    <mergeCell ref="AA1:AE1"/>
    <mergeCell ref="AF1:AJ1"/>
    <mergeCell ref="AK4:AK8"/>
    <mergeCell ref="AK24:AK28"/>
    <mergeCell ref="AL24:AL28"/>
    <mergeCell ref="AK9:AK13"/>
    <mergeCell ref="AL9:AL13"/>
    <mergeCell ref="AK14:AK18"/>
    <mergeCell ref="AL14:AL18"/>
    <mergeCell ref="AK19:AK23"/>
    <mergeCell ref="AL19:AL23"/>
    <mergeCell ref="F1:F2"/>
    <mergeCell ref="AM24:AM28"/>
    <mergeCell ref="A1:A2"/>
    <mergeCell ref="B1:B2"/>
    <mergeCell ref="C1:C2"/>
    <mergeCell ref="D1:D2"/>
    <mergeCell ref="E1:E2"/>
    <mergeCell ref="AL4:AL8"/>
    <mergeCell ref="G1:G2"/>
    <mergeCell ref="H1:H2"/>
    <mergeCell ref="I1:I2"/>
    <mergeCell ref="J1:J2"/>
    <mergeCell ref="K1:K2"/>
    <mergeCell ref="L1:P1"/>
    <mergeCell ref="Q1:U1"/>
    <mergeCell ref="V1: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0"/>
  <sheetViews>
    <sheetView topLeftCell="A73" zoomScale="85" zoomScaleNormal="85" workbookViewId="0">
      <selection activeCell="H650" sqref="H650"/>
    </sheetView>
  </sheetViews>
  <sheetFormatPr defaultColWidth="9.1796875" defaultRowHeight="15.5" outlineLevelRow="1" x14ac:dyDescent="0.35"/>
  <cols>
    <col min="1" max="1" width="22.1796875" style="61" bestFit="1" customWidth="1"/>
    <col min="2" max="2" width="8.453125" style="61" customWidth="1"/>
    <col min="3" max="3" width="9.1796875" style="61"/>
    <col min="4" max="4" width="11.7265625" style="61" bestFit="1" customWidth="1"/>
    <col min="5" max="5" width="32" style="61" customWidth="1"/>
    <col min="6" max="6" width="16.1796875" style="61" customWidth="1"/>
    <col min="7" max="7" width="15.1796875" style="61" customWidth="1"/>
    <col min="8" max="8" width="15.453125" style="61" customWidth="1"/>
    <col min="9" max="9" width="16.7265625" style="61" customWidth="1"/>
    <col min="10" max="10" width="22" style="61" customWidth="1"/>
    <col min="11" max="16384" width="9.1796875" style="61"/>
  </cols>
  <sheetData>
    <row r="1" spans="1:10" s="85" customFormat="1" ht="30.5" x14ac:dyDescent="0.35">
      <c r="A1" s="83" t="s">
        <v>2</v>
      </c>
      <c r="B1" s="83" t="s">
        <v>86</v>
      </c>
      <c r="C1" s="84" t="s">
        <v>87</v>
      </c>
      <c r="D1" s="83" t="s">
        <v>88</v>
      </c>
      <c r="E1" s="83" t="s">
        <v>89</v>
      </c>
      <c r="F1" s="83" t="s">
        <v>90</v>
      </c>
      <c r="G1" s="83" t="s">
        <v>91</v>
      </c>
      <c r="H1" s="83" t="s">
        <v>92</v>
      </c>
      <c r="I1" s="83" t="s">
        <v>5</v>
      </c>
      <c r="J1" s="83" t="s">
        <v>93</v>
      </c>
    </row>
    <row r="2" spans="1:10" hidden="1" outlineLevel="1" x14ac:dyDescent="0.35">
      <c r="A2" s="86" t="s">
        <v>392</v>
      </c>
      <c r="B2" s="86"/>
      <c r="C2" s="86">
        <v>1</v>
      </c>
      <c r="D2" s="86"/>
      <c r="E2" s="86" t="s">
        <v>411</v>
      </c>
      <c r="F2" s="87">
        <v>4</v>
      </c>
      <c r="G2" s="87">
        <v>3</v>
      </c>
      <c r="H2" s="88">
        <f>SUM(F2:G2)</f>
        <v>7</v>
      </c>
      <c r="I2" s="86"/>
      <c r="J2" s="86">
        <v>400</v>
      </c>
    </row>
    <row r="3" spans="1:10" hidden="1" outlineLevel="1" x14ac:dyDescent="0.35">
      <c r="A3" s="86" t="s">
        <v>392</v>
      </c>
      <c r="B3" s="86"/>
      <c r="C3" s="86">
        <v>2</v>
      </c>
      <c r="D3" s="86"/>
      <c r="E3" s="86" t="s">
        <v>412</v>
      </c>
      <c r="F3" s="87">
        <v>5</v>
      </c>
      <c r="G3" s="87">
        <v>3</v>
      </c>
      <c r="H3" s="88">
        <f t="shared" ref="H3:H66" si="0">SUM(F3:G3)</f>
        <v>8</v>
      </c>
      <c r="I3" s="86"/>
      <c r="J3" s="86">
        <v>400</v>
      </c>
    </row>
    <row r="4" spans="1:10" hidden="1" outlineLevel="1" x14ac:dyDescent="0.35">
      <c r="A4" s="86" t="s">
        <v>392</v>
      </c>
      <c r="B4" s="86"/>
      <c r="C4" s="86">
        <v>3</v>
      </c>
      <c r="D4" s="86"/>
      <c r="E4" s="86" t="s">
        <v>413</v>
      </c>
      <c r="F4" s="87">
        <v>1</v>
      </c>
      <c r="G4" s="87">
        <v>2</v>
      </c>
      <c r="H4" s="88">
        <f t="shared" si="0"/>
        <v>3</v>
      </c>
      <c r="I4" s="86"/>
      <c r="J4" s="86">
        <v>400</v>
      </c>
    </row>
    <row r="5" spans="1:10" hidden="1" outlineLevel="1" x14ac:dyDescent="0.35">
      <c r="A5" s="86" t="s">
        <v>392</v>
      </c>
      <c r="B5" s="86"/>
      <c r="C5" s="86">
        <v>4</v>
      </c>
      <c r="D5" s="86"/>
      <c r="E5" s="86" t="s">
        <v>414</v>
      </c>
      <c r="F5" s="87">
        <v>1</v>
      </c>
      <c r="G5" s="87">
        <v>1</v>
      </c>
      <c r="H5" s="88">
        <f t="shared" si="0"/>
        <v>2</v>
      </c>
      <c r="I5" s="86"/>
      <c r="J5" s="86">
        <v>400</v>
      </c>
    </row>
    <row r="6" spans="1:10" hidden="1" outlineLevel="1" x14ac:dyDescent="0.35">
      <c r="A6" s="86" t="s">
        <v>392</v>
      </c>
      <c r="B6" s="86"/>
      <c r="C6" s="86">
        <v>5</v>
      </c>
      <c r="D6" s="86"/>
      <c r="E6" s="86" t="s">
        <v>415</v>
      </c>
      <c r="F6" s="87">
        <v>0</v>
      </c>
      <c r="G6" s="87">
        <v>1</v>
      </c>
      <c r="H6" s="88">
        <f t="shared" si="0"/>
        <v>1</v>
      </c>
      <c r="I6" s="86"/>
      <c r="J6" s="86">
        <v>400</v>
      </c>
    </row>
    <row r="7" spans="1:10" hidden="1" outlineLevel="1" x14ac:dyDescent="0.35">
      <c r="A7" s="86" t="s">
        <v>392</v>
      </c>
      <c r="B7" s="86"/>
      <c r="C7" s="86">
        <v>6</v>
      </c>
      <c r="D7" s="86"/>
      <c r="E7" s="86" t="s">
        <v>416</v>
      </c>
      <c r="F7" s="87">
        <v>6</v>
      </c>
      <c r="G7" s="87">
        <v>3</v>
      </c>
      <c r="H7" s="88">
        <f t="shared" si="0"/>
        <v>9</v>
      </c>
      <c r="I7" s="86"/>
      <c r="J7" s="86">
        <v>400</v>
      </c>
    </row>
    <row r="8" spans="1:10" hidden="1" outlineLevel="1" x14ac:dyDescent="0.35">
      <c r="A8" s="86" t="s">
        <v>392</v>
      </c>
      <c r="B8" s="86"/>
      <c r="C8" s="86">
        <v>7</v>
      </c>
      <c r="D8" s="86"/>
      <c r="E8" s="86" t="s">
        <v>417</v>
      </c>
      <c r="F8" s="87">
        <v>1</v>
      </c>
      <c r="G8" s="87">
        <v>3</v>
      </c>
      <c r="H8" s="88">
        <f t="shared" si="0"/>
        <v>4</v>
      </c>
      <c r="I8" s="86"/>
      <c r="J8" s="86">
        <v>400</v>
      </c>
    </row>
    <row r="9" spans="1:10" hidden="1" outlineLevel="1" x14ac:dyDescent="0.35">
      <c r="A9" s="86" t="s">
        <v>392</v>
      </c>
      <c r="B9" s="86"/>
      <c r="C9" s="86">
        <v>8</v>
      </c>
      <c r="D9" s="86"/>
      <c r="E9" s="86" t="s">
        <v>418</v>
      </c>
      <c r="F9" s="87">
        <v>0</v>
      </c>
      <c r="G9" s="87">
        <v>1</v>
      </c>
      <c r="H9" s="88">
        <f t="shared" si="0"/>
        <v>1</v>
      </c>
      <c r="I9" s="86"/>
      <c r="J9" s="86">
        <v>400</v>
      </c>
    </row>
    <row r="10" spans="1:10" hidden="1" outlineLevel="1" x14ac:dyDescent="0.35">
      <c r="A10" s="86" t="s">
        <v>392</v>
      </c>
      <c r="B10" s="86"/>
      <c r="C10" s="86">
        <v>9</v>
      </c>
      <c r="D10" s="86"/>
      <c r="E10" s="86" t="s">
        <v>419</v>
      </c>
      <c r="F10" s="87">
        <v>2</v>
      </c>
      <c r="G10" s="87">
        <v>2</v>
      </c>
      <c r="H10" s="88">
        <f t="shared" si="0"/>
        <v>4</v>
      </c>
      <c r="I10" s="86"/>
      <c r="J10" s="86">
        <v>400</v>
      </c>
    </row>
    <row r="11" spans="1:10" hidden="1" outlineLevel="1" x14ac:dyDescent="0.35">
      <c r="A11" s="86" t="s">
        <v>392</v>
      </c>
      <c r="B11" s="86"/>
      <c r="C11" s="86">
        <v>10</v>
      </c>
      <c r="D11" s="86"/>
      <c r="E11" s="86" t="s">
        <v>420</v>
      </c>
      <c r="F11" s="87">
        <v>1</v>
      </c>
      <c r="G11" s="87">
        <v>2</v>
      </c>
      <c r="H11" s="88">
        <f t="shared" si="0"/>
        <v>3</v>
      </c>
      <c r="I11" s="86"/>
      <c r="J11" s="86">
        <v>400</v>
      </c>
    </row>
    <row r="12" spans="1:10" hidden="1" outlineLevel="1" x14ac:dyDescent="0.35">
      <c r="A12" s="86" t="s">
        <v>392</v>
      </c>
      <c r="B12" s="86"/>
      <c r="C12" s="86">
        <v>11</v>
      </c>
      <c r="D12" s="86"/>
      <c r="E12" s="86" t="s">
        <v>421</v>
      </c>
      <c r="F12" s="87">
        <v>1</v>
      </c>
      <c r="G12" s="87">
        <v>1</v>
      </c>
      <c r="H12" s="88">
        <f t="shared" si="0"/>
        <v>2</v>
      </c>
      <c r="I12" s="86"/>
      <c r="J12" s="86">
        <v>400</v>
      </c>
    </row>
    <row r="13" spans="1:10" hidden="1" outlineLevel="1" x14ac:dyDescent="0.35">
      <c r="A13" s="86" t="s">
        <v>392</v>
      </c>
      <c r="B13" s="86"/>
      <c r="C13" s="86">
        <v>12</v>
      </c>
      <c r="D13" s="86"/>
      <c r="E13" s="86" t="s">
        <v>422</v>
      </c>
      <c r="F13" s="87">
        <v>5</v>
      </c>
      <c r="G13" s="87">
        <v>4</v>
      </c>
      <c r="H13" s="88">
        <f t="shared" si="0"/>
        <v>9</v>
      </c>
      <c r="I13" s="86"/>
      <c r="J13" s="86">
        <v>400</v>
      </c>
    </row>
    <row r="14" spans="1:10" hidden="1" outlineLevel="1" x14ac:dyDescent="0.35">
      <c r="A14" s="86" t="s">
        <v>392</v>
      </c>
      <c r="B14" s="86"/>
      <c r="C14" s="86">
        <v>13</v>
      </c>
      <c r="D14" s="86"/>
      <c r="E14" s="86" t="s">
        <v>423</v>
      </c>
      <c r="F14" s="87">
        <v>1</v>
      </c>
      <c r="G14" s="87">
        <v>1</v>
      </c>
      <c r="H14" s="88">
        <f t="shared" si="0"/>
        <v>2</v>
      </c>
      <c r="I14" s="86"/>
      <c r="J14" s="86">
        <v>400</v>
      </c>
    </row>
    <row r="15" spans="1:10" hidden="1" outlineLevel="1" x14ac:dyDescent="0.35">
      <c r="A15" s="86" t="s">
        <v>392</v>
      </c>
      <c r="B15" s="86"/>
      <c r="C15" s="86">
        <v>14</v>
      </c>
      <c r="D15" s="86"/>
      <c r="E15" s="86" t="s">
        <v>424</v>
      </c>
      <c r="F15" s="87">
        <v>0</v>
      </c>
      <c r="G15" s="87">
        <v>1</v>
      </c>
      <c r="H15" s="88">
        <f t="shared" si="0"/>
        <v>1</v>
      </c>
      <c r="I15" s="86"/>
      <c r="J15" s="86">
        <v>400</v>
      </c>
    </row>
    <row r="16" spans="1:10" hidden="1" outlineLevel="1" x14ac:dyDescent="0.35">
      <c r="A16" s="86" t="s">
        <v>392</v>
      </c>
      <c r="B16" s="86"/>
      <c r="C16" s="86">
        <v>15</v>
      </c>
      <c r="D16" s="86"/>
      <c r="E16" s="86" t="s">
        <v>425</v>
      </c>
      <c r="F16" s="87">
        <v>0</v>
      </c>
      <c r="G16" s="87">
        <v>1</v>
      </c>
      <c r="H16" s="88">
        <f t="shared" si="0"/>
        <v>1</v>
      </c>
      <c r="I16" s="86"/>
      <c r="J16" s="86">
        <v>400</v>
      </c>
    </row>
    <row r="17" spans="1:10" hidden="1" outlineLevel="1" x14ac:dyDescent="0.35">
      <c r="A17" s="86" t="s">
        <v>392</v>
      </c>
      <c r="B17" s="86"/>
      <c r="C17" s="86">
        <v>16</v>
      </c>
      <c r="D17" s="86"/>
      <c r="E17" s="86" t="s">
        <v>426</v>
      </c>
      <c r="F17" s="87">
        <v>4</v>
      </c>
      <c r="G17" s="87">
        <v>3</v>
      </c>
      <c r="H17" s="88">
        <f t="shared" si="0"/>
        <v>7</v>
      </c>
      <c r="I17" s="86"/>
      <c r="J17" s="86">
        <v>400</v>
      </c>
    </row>
    <row r="18" spans="1:10" hidden="1" outlineLevel="1" x14ac:dyDescent="0.35">
      <c r="A18" s="86" t="s">
        <v>392</v>
      </c>
      <c r="B18" s="86"/>
      <c r="C18" s="86">
        <v>17</v>
      </c>
      <c r="D18" s="86"/>
      <c r="E18" s="86" t="s">
        <v>427</v>
      </c>
      <c r="F18" s="87">
        <v>1</v>
      </c>
      <c r="G18" s="87">
        <v>2</v>
      </c>
      <c r="H18" s="88">
        <f t="shared" si="0"/>
        <v>3</v>
      </c>
      <c r="I18" s="86"/>
      <c r="J18" s="86">
        <v>400</v>
      </c>
    </row>
    <row r="19" spans="1:10" hidden="1" outlineLevel="1" x14ac:dyDescent="0.35">
      <c r="A19" s="86" t="s">
        <v>392</v>
      </c>
      <c r="B19" s="86"/>
      <c r="C19" s="86">
        <v>18</v>
      </c>
      <c r="D19" s="86"/>
      <c r="E19" s="86" t="s">
        <v>428</v>
      </c>
      <c r="F19" s="87">
        <v>4</v>
      </c>
      <c r="G19" s="87">
        <v>3</v>
      </c>
      <c r="H19" s="88">
        <f t="shared" si="0"/>
        <v>7</v>
      </c>
      <c r="I19" s="86"/>
      <c r="J19" s="86">
        <v>400</v>
      </c>
    </row>
    <row r="20" spans="1:10" hidden="1" outlineLevel="1" x14ac:dyDescent="0.35">
      <c r="A20" s="86" t="s">
        <v>392</v>
      </c>
      <c r="B20" s="86"/>
      <c r="C20" s="86">
        <v>19</v>
      </c>
      <c r="D20" s="86"/>
      <c r="E20" s="86" t="s">
        <v>429</v>
      </c>
      <c r="F20" s="87">
        <v>5</v>
      </c>
      <c r="G20" s="87">
        <v>4</v>
      </c>
      <c r="H20" s="88">
        <f t="shared" si="0"/>
        <v>9</v>
      </c>
      <c r="I20" s="86"/>
      <c r="J20" s="86">
        <v>400</v>
      </c>
    </row>
    <row r="21" spans="1:10" hidden="1" outlineLevel="1" x14ac:dyDescent="0.35">
      <c r="A21" s="86" t="s">
        <v>392</v>
      </c>
      <c r="B21" s="86"/>
      <c r="C21" s="86">
        <v>20</v>
      </c>
      <c r="D21" s="86"/>
      <c r="E21" s="86" t="s">
        <v>430</v>
      </c>
      <c r="F21" s="87">
        <v>2</v>
      </c>
      <c r="G21" s="87">
        <v>2</v>
      </c>
      <c r="H21" s="88">
        <f t="shared" si="0"/>
        <v>4</v>
      </c>
      <c r="I21" s="86"/>
      <c r="J21" s="86">
        <v>400</v>
      </c>
    </row>
    <row r="22" spans="1:10" hidden="1" outlineLevel="1" x14ac:dyDescent="0.35">
      <c r="A22" s="86" t="s">
        <v>392</v>
      </c>
      <c r="B22" s="86"/>
      <c r="C22" s="86">
        <v>21</v>
      </c>
      <c r="D22" s="86"/>
      <c r="E22" s="86" t="s">
        <v>431</v>
      </c>
      <c r="F22" s="87">
        <v>0</v>
      </c>
      <c r="G22" s="87">
        <v>1</v>
      </c>
      <c r="H22" s="88">
        <f t="shared" si="0"/>
        <v>1</v>
      </c>
      <c r="I22" s="86"/>
      <c r="J22" s="86">
        <v>400</v>
      </c>
    </row>
    <row r="23" spans="1:10" hidden="1" outlineLevel="1" x14ac:dyDescent="0.35">
      <c r="A23" s="86" t="s">
        <v>392</v>
      </c>
      <c r="B23" s="86"/>
      <c r="C23" s="86">
        <v>22</v>
      </c>
      <c r="D23" s="86"/>
      <c r="E23" s="86" t="s">
        <v>432</v>
      </c>
      <c r="F23" s="87">
        <v>4</v>
      </c>
      <c r="G23" s="87">
        <v>3</v>
      </c>
      <c r="H23" s="88">
        <f t="shared" si="0"/>
        <v>7</v>
      </c>
      <c r="I23" s="86"/>
      <c r="J23" s="86">
        <v>400</v>
      </c>
    </row>
    <row r="24" spans="1:10" hidden="1" outlineLevel="1" x14ac:dyDescent="0.35">
      <c r="A24" s="86" t="s">
        <v>392</v>
      </c>
      <c r="B24" s="86"/>
      <c r="C24" s="86">
        <v>23</v>
      </c>
      <c r="D24" s="86"/>
      <c r="E24" s="86" t="s">
        <v>433</v>
      </c>
      <c r="F24" s="87">
        <v>0</v>
      </c>
      <c r="G24" s="87">
        <v>1</v>
      </c>
      <c r="H24" s="88">
        <f t="shared" si="0"/>
        <v>1</v>
      </c>
      <c r="I24" s="86"/>
      <c r="J24" s="86">
        <v>400</v>
      </c>
    </row>
    <row r="25" spans="1:10" hidden="1" outlineLevel="1" x14ac:dyDescent="0.35">
      <c r="A25" s="86" t="s">
        <v>392</v>
      </c>
      <c r="B25" s="86"/>
      <c r="C25" s="86">
        <v>24</v>
      </c>
      <c r="D25" s="86"/>
      <c r="E25" s="86" t="s">
        <v>434</v>
      </c>
      <c r="F25" s="87">
        <v>5</v>
      </c>
      <c r="G25" s="87">
        <v>2</v>
      </c>
      <c r="H25" s="88">
        <f t="shared" si="0"/>
        <v>7</v>
      </c>
      <c r="I25" s="86"/>
      <c r="J25" s="86">
        <v>400</v>
      </c>
    </row>
    <row r="26" spans="1:10" hidden="1" outlineLevel="1" x14ac:dyDescent="0.35">
      <c r="A26" s="86" t="s">
        <v>392</v>
      </c>
      <c r="B26" s="86"/>
      <c r="C26" s="86">
        <v>25</v>
      </c>
      <c r="D26" s="86"/>
      <c r="E26" s="86" t="s">
        <v>435</v>
      </c>
      <c r="F26" s="87">
        <v>0</v>
      </c>
      <c r="G26" s="87">
        <v>4</v>
      </c>
      <c r="H26" s="88">
        <f t="shared" si="0"/>
        <v>4</v>
      </c>
      <c r="I26" s="86"/>
      <c r="J26" s="86">
        <v>400</v>
      </c>
    </row>
    <row r="27" spans="1:10" hidden="1" outlineLevel="1" x14ac:dyDescent="0.35">
      <c r="A27" s="86" t="s">
        <v>392</v>
      </c>
      <c r="B27" s="86"/>
      <c r="C27" s="86">
        <v>26</v>
      </c>
      <c r="D27" s="86"/>
      <c r="E27" s="86" t="s">
        <v>436</v>
      </c>
      <c r="F27" s="87">
        <v>3</v>
      </c>
      <c r="G27" s="87">
        <v>2</v>
      </c>
      <c r="H27" s="88">
        <f t="shared" si="0"/>
        <v>5</v>
      </c>
      <c r="I27" s="86"/>
      <c r="J27" s="86">
        <v>400</v>
      </c>
    </row>
    <row r="28" spans="1:10" hidden="1" outlineLevel="1" x14ac:dyDescent="0.35">
      <c r="A28" s="86" t="s">
        <v>392</v>
      </c>
      <c r="B28" s="86"/>
      <c r="C28" s="86">
        <v>27</v>
      </c>
      <c r="D28" s="86"/>
      <c r="E28" s="86" t="s">
        <v>437</v>
      </c>
      <c r="F28" s="87">
        <v>2</v>
      </c>
      <c r="G28" s="87">
        <v>2</v>
      </c>
      <c r="H28" s="88">
        <f t="shared" si="0"/>
        <v>4</v>
      </c>
      <c r="I28" s="86"/>
      <c r="J28" s="86">
        <v>400</v>
      </c>
    </row>
    <row r="29" spans="1:10" hidden="1" outlineLevel="1" x14ac:dyDescent="0.35">
      <c r="A29" s="86" t="s">
        <v>392</v>
      </c>
      <c r="B29" s="86"/>
      <c r="C29" s="86">
        <v>28</v>
      </c>
      <c r="D29" s="86"/>
      <c r="E29" s="86" t="s">
        <v>438</v>
      </c>
      <c r="F29" s="87">
        <v>0</v>
      </c>
      <c r="G29" s="87">
        <v>1</v>
      </c>
      <c r="H29" s="88">
        <f t="shared" si="0"/>
        <v>1</v>
      </c>
      <c r="I29" s="86"/>
      <c r="J29" s="86">
        <v>400</v>
      </c>
    </row>
    <row r="30" spans="1:10" hidden="1" outlineLevel="1" x14ac:dyDescent="0.35">
      <c r="A30" s="86" t="s">
        <v>392</v>
      </c>
      <c r="B30" s="86"/>
      <c r="C30" s="86">
        <v>29</v>
      </c>
      <c r="D30" s="86"/>
      <c r="E30" s="86" t="s">
        <v>439</v>
      </c>
      <c r="F30" s="87">
        <v>0</v>
      </c>
      <c r="G30" s="87">
        <v>2</v>
      </c>
      <c r="H30" s="88">
        <f t="shared" si="0"/>
        <v>2</v>
      </c>
      <c r="I30" s="86"/>
      <c r="J30" s="86">
        <v>400</v>
      </c>
    </row>
    <row r="31" spans="1:10" hidden="1" outlineLevel="1" x14ac:dyDescent="0.35">
      <c r="A31" s="86" t="s">
        <v>392</v>
      </c>
      <c r="B31" s="86"/>
      <c r="C31" s="86">
        <v>30</v>
      </c>
      <c r="D31" s="86"/>
      <c r="E31" s="86" t="s">
        <v>440</v>
      </c>
      <c r="F31" s="87">
        <v>2</v>
      </c>
      <c r="G31" s="87">
        <v>2</v>
      </c>
      <c r="H31" s="88">
        <f t="shared" si="0"/>
        <v>4</v>
      </c>
      <c r="I31" s="86"/>
      <c r="J31" s="86">
        <v>400</v>
      </c>
    </row>
    <row r="32" spans="1:10" hidden="1" outlineLevel="1" x14ac:dyDescent="0.35">
      <c r="A32" s="86" t="s">
        <v>392</v>
      </c>
      <c r="B32" s="86"/>
      <c r="C32" s="86">
        <v>31</v>
      </c>
      <c r="D32" s="86"/>
      <c r="E32" s="86" t="s">
        <v>441</v>
      </c>
      <c r="F32" s="87">
        <v>1</v>
      </c>
      <c r="G32" s="87">
        <v>1</v>
      </c>
      <c r="H32" s="88">
        <f t="shared" si="0"/>
        <v>2</v>
      </c>
      <c r="I32" s="86"/>
      <c r="J32" s="86">
        <v>400</v>
      </c>
    </row>
    <row r="33" spans="1:10" hidden="1" outlineLevel="1" x14ac:dyDescent="0.35">
      <c r="A33" s="86" t="s">
        <v>392</v>
      </c>
      <c r="B33" s="86"/>
      <c r="C33" s="86">
        <v>32</v>
      </c>
      <c r="D33" s="86"/>
      <c r="E33" s="86" t="s">
        <v>442</v>
      </c>
      <c r="F33" s="87">
        <v>3</v>
      </c>
      <c r="G33" s="87">
        <v>4</v>
      </c>
      <c r="H33" s="88">
        <f t="shared" si="0"/>
        <v>7</v>
      </c>
      <c r="I33" s="86"/>
      <c r="J33" s="86">
        <v>400</v>
      </c>
    </row>
    <row r="34" spans="1:10" hidden="1" outlineLevel="1" x14ac:dyDescent="0.35">
      <c r="A34" s="86" t="s">
        <v>392</v>
      </c>
      <c r="B34" s="86"/>
      <c r="C34" s="86">
        <v>33</v>
      </c>
      <c r="D34" s="86"/>
      <c r="E34" s="86" t="s">
        <v>443</v>
      </c>
      <c r="F34" s="87">
        <v>0</v>
      </c>
      <c r="G34" s="87">
        <v>1</v>
      </c>
      <c r="H34" s="88">
        <f t="shared" si="0"/>
        <v>1</v>
      </c>
      <c r="I34" s="86"/>
      <c r="J34" s="86">
        <v>400</v>
      </c>
    </row>
    <row r="35" spans="1:10" hidden="1" outlineLevel="1" x14ac:dyDescent="0.35">
      <c r="A35" s="86" t="s">
        <v>392</v>
      </c>
      <c r="B35" s="86"/>
      <c r="C35" s="86">
        <v>34</v>
      </c>
      <c r="D35" s="86"/>
      <c r="E35" s="86" t="s">
        <v>444</v>
      </c>
      <c r="F35" s="87">
        <v>0</v>
      </c>
      <c r="G35" s="87">
        <v>1</v>
      </c>
      <c r="H35" s="88">
        <f t="shared" si="0"/>
        <v>1</v>
      </c>
      <c r="I35" s="86"/>
      <c r="J35" s="86">
        <v>400</v>
      </c>
    </row>
    <row r="36" spans="1:10" hidden="1" outlineLevel="1" x14ac:dyDescent="0.35">
      <c r="A36" s="86" t="s">
        <v>392</v>
      </c>
      <c r="B36" s="86"/>
      <c r="C36" s="86">
        <v>35</v>
      </c>
      <c r="D36" s="86"/>
      <c r="E36" s="86" t="s">
        <v>445</v>
      </c>
      <c r="F36" s="87">
        <v>4</v>
      </c>
      <c r="G36" s="87">
        <v>4</v>
      </c>
      <c r="H36" s="88">
        <f t="shared" si="0"/>
        <v>8</v>
      </c>
      <c r="I36" s="86"/>
      <c r="J36" s="86">
        <v>400</v>
      </c>
    </row>
    <row r="37" spans="1:10" hidden="1" outlineLevel="1" x14ac:dyDescent="0.35">
      <c r="A37" s="86" t="s">
        <v>392</v>
      </c>
      <c r="B37" s="86"/>
      <c r="C37" s="86">
        <v>36</v>
      </c>
      <c r="D37" s="86"/>
      <c r="E37" s="86" t="s">
        <v>446</v>
      </c>
      <c r="F37" s="87">
        <v>6</v>
      </c>
      <c r="G37" s="87">
        <v>3</v>
      </c>
      <c r="H37" s="88">
        <f t="shared" si="0"/>
        <v>9</v>
      </c>
      <c r="I37" s="86"/>
      <c r="J37" s="86">
        <v>400</v>
      </c>
    </row>
    <row r="38" spans="1:10" hidden="1" outlineLevel="1" x14ac:dyDescent="0.35">
      <c r="A38" s="86" t="s">
        <v>392</v>
      </c>
      <c r="B38" s="86"/>
      <c r="C38" s="86">
        <v>37</v>
      </c>
      <c r="D38" s="86"/>
      <c r="E38" s="86" t="s">
        <v>447</v>
      </c>
      <c r="F38" s="87">
        <v>1</v>
      </c>
      <c r="G38" s="87">
        <v>2</v>
      </c>
      <c r="H38" s="88">
        <f t="shared" si="0"/>
        <v>3</v>
      </c>
      <c r="I38" s="86"/>
      <c r="J38" s="86">
        <v>400</v>
      </c>
    </row>
    <row r="39" spans="1:10" hidden="1" outlineLevel="1" x14ac:dyDescent="0.35">
      <c r="A39" s="86" t="s">
        <v>392</v>
      </c>
      <c r="B39" s="86"/>
      <c r="C39" s="86">
        <v>38</v>
      </c>
      <c r="D39" s="86"/>
      <c r="E39" s="86" t="s">
        <v>448</v>
      </c>
      <c r="F39" s="87">
        <v>2</v>
      </c>
      <c r="G39" s="87">
        <v>2</v>
      </c>
      <c r="H39" s="88">
        <f t="shared" si="0"/>
        <v>4</v>
      </c>
      <c r="I39" s="86"/>
      <c r="J39" s="86">
        <v>400</v>
      </c>
    </row>
    <row r="40" spans="1:10" hidden="1" outlineLevel="1" x14ac:dyDescent="0.35">
      <c r="A40" s="86" t="s">
        <v>392</v>
      </c>
      <c r="B40" s="86"/>
      <c r="C40" s="86">
        <v>39</v>
      </c>
      <c r="D40" s="86"/>
      <c r="E40" s="86" t="s">
        <v>449</v>
      </c>
      <c r="F40" s="87">
        <v>3</v>
      </c>
      <c r="G40" s="87">
        <v>2</v>
      </c>
      <c r="H40" s="88">
        <f t="shared" si="0"/>
        <v>5</v>
      </c>
      <c r="I40" s="86"/>
      <c r="J40" s="86">
        <v>400</v>
      </c>
    </row>
    <row r="41" spans="1:10" hidden="1" outlineLevel="1" x14ac:dyDescent="0.35">
      <c r="A41" s="86" t="s">
        <v>392</v>
      </c>
      <c r="B41" s="86"/>
      <c r="C41" s="86">
        <v>40</v>
      </c>
      <c r="D41" s="86"/>
      <c r="E41" s="86" t="s">
        <v>450</v>
      </c>
      <c r="F41" s="87">
        <v>0</v>
      </c>
      <c r="G41" s="87">
        <v>1</v>
      </c>
      <c r="H41" s="88">
        <f t="shared" si="0"/>
        <v>1</v>
      </c>
      <c r="I41" s="86"/>
      <c r="J41" s="86">
        <v>400</v>
      </c>
    </row>
    <row r="42" spans="1:10" hidden="1" outlineLevel="1" x14ac:dyDescent="0.35">
      <c r="A42" s="86" t="s">
        <v>392</v>
      </c>
      <c r="B42" s="86"/>
      <c r="C42" s="86">
        <v>41</v>
      </c>
      <c r="D42" s="86"/>
      <c r="E42" s="86" t="s">
        <v>451</v>
      </c>
      <c r="F42" s="87">
        <v>1</v>
      </c>
      <c r="G42" s="87">
        <v>1</v>
      </c>
      <c r="H42" s="88">
        <f t="shared" si="0"/>
        <v>2</v>
      </c>
      <c r="I42" s="86"/>
      <c r="J42" s="86">
        <v>400</v>
      </c>
    </row>
    <row r="43" spans="1:10" hidden="1" outlineLevel="1" x14ac:dyDescent="0.35">
      <c r="A43" s="86" t="s">
        <v>392</v>
      </c>
      <c r="B43" s="86"/>
      <c r="C43" s="86">
        <v>42</v>
      </c>
      <c r="D43" s="86"/>
      <c r="E43" s="86" t="s">
        <v>452</v>
      </c>
      <c r="F43" s="87">
        <v>2</v>
      </c>
      <c r="G43" s="87">
        <v>3</v>
      </c>
      <c r="H43" s="88">
        <f t="shared" si="0"/>
        <v>5</v>
      </c>
      <c r="I43" s="86"/>
      <c r="J43" s="86">
        <v>400</v>
      </c>
    </row>
    <row r="44" spans="1:10" hidden="1" outlineLevel="1" x14ac:dyDescent="0.35">
      <c r="A44" s="86" t="s">
        <v>392</v>
      </c>
      <c r="B44" s="86"/>
      <c r="C44" s="86">
        <v>43</v>
      </c>
      <c r="D44" s="86"/>
      <c r="E44" s="86" t="s">
        <v>453</v>
      </c>
      <c r="F44" s="87">
        <v>0</v>
      </c>
      <c r="G44" s="87">
        <v>1</v>
      </c>
      <c r="H44" s="88">
        <f t="shared" si="0"/>
        <v>1</v>
      </c>
      <c r="I44" s="86"/>
      <c r="J44" s="86">
        <v>400</v>
      </c>
    </row>
    <row r="45" spans="1:10" hidden="1" outlineLevel="1" x14ac:dyDescent="0.35">
      <c r="A45" s="86" t="s">
        <v>392</v>
      </c>
      <c r="B45" s="86"/>
      <c r="C45" s="86">
        <v>44</v>
      </c>
      <c r="D45" s="86"/>
      <c r="E45" s="86" t="s">
        <v>454</v>
      </c>
      <c r="F45" s="87">
        <v>2</v>
      </c>
      <c r="G45" s="87">
        <v>2</v>
      </c>
      <c r="H45" s="88">
        <f t="shared" si="0"/>
        <v>4</v>
      </c>
      <c r="I45" s="86"/>
      <c r="J45" s="86">
        <v>400</v>
      </c>
    </row>
    <row r="46" spans="1:10" hidden="1" outlineLevel="1" x14ac:dyDescent="0.35">
      <c r="A46" s="86" t="s">
        <v>392</v>
      </c>
      <c r="B46" s="86"/>
      <c r="C46" s="86">
        <v>45</v>
      </c>
      <c r="D46" s="86"/>
      <c r="E46" s="86" t="s">
        <v>455</v>
      </c>
      <c r="F46" s="87">
        <v>0</v>
      </c>
      <c r="G46" s="87">
        <v>1</v>
      </c>
      <c r="H46" s="88">
        <f t="shared" si="0"/>
        <v>1</v>
      </c>
      <c r="I46" s="86"/>
      <c r="J46" s="86">
        <v>400</v>
      </c>
    </row>
    <row r="47" spans="1:10" hidden="1" outlineLevel="1" x14ac:dyDescent="0.35">
      <c r="A47" s="86" t="s">
        <v>392</v>
      </c>
      <c r="B47" s="86"/>
      <c r="C47" s="86">
        <v>46</v>
      </c>
      <c r="D47" s="86"/>
      <c r="E47" s="86" t="s">
        <v>456</v>
      </c>
      <c r="F47" s="87">
        <v>1</v>
      </c>
      <c r="G47" s="87">
        <v>1</v>
      </c>
      <c r="H47" s="88">
        <f t="shared" si="0"/>
        <v>2</v>
      </c>
      <c r="I47" s="86"/>
      <c r="J47" s="86">
        <v>500</v>
      </c>
    </row>
    <row r="48" spans="1:10" hidden="1" outlineLevel="1" x14ac:dyDescent="0.35">
      <c r="A48" s="86" t="s">
        <v>392</v>
      </c>
      <c r="B48" s="86"/>
      <c r="C48" s="86">
        <v>47</v>
      </c>
      <c r="D48" s="86"/>
      <c r="E48" s="86" t="s">
        <v>457</v>
      </c>
      <c r="F48" s="87">
        <v>3</v>
      </c>
      <c r="G48" s="87">
        <v>2</v>
      </c>
      <c r="H48" s="88">
        <f t="shared" si="0"/>
        <v>5</v>
      </c>
      <c r="I48" s="86"/>
      <c r="J48" s="86">
        <v>500</v>
      </c>
    </row>
    <row r="49" spans="1:10" hidden="1" outlineLevel="1" x14ac:dyDescent="0.35">
      <c r="A49" s="86" t="s">
        <v>392</v>
      </c>
      <c r="B49" s="86"/>
      <c r="C49" s="86">
        <v>48</v>
      </c>
      <c r="D49" s="86"/>
      <c r="E49" s="86" t="s">
        <v>458</v>
      </c>
      <c r="F49" s="87">
        <v>4</v>
      </c>
      <c r="G49" s="87">
        <v>2</v>
      </c>
      <c r="H49" s="88">
        <f t="shared" si="0"/>
        <v>6</v>
      </c>
      <c r="I49" s="86"/>
      <c r="J49" s="86">
        <v>500</v>
      </c>
    </row>
    <row r="50" spans="1:10" hidden="1" outlineLevel="1" x14ac:dyDescent="0.35">
      <c r="A50" s="86" t="s">
        <v>392</v>
      </c>
      <c r="B50" s="86"/>
      <c r="C50" s="86">
        <v>49</v>
      </c>
      <c r="D50" s="86"/>
      <c r="E50" s="86" t="s">
        <v>459</v>
      </c>
      <c r="F50" s="87">
        <v>0</v>
      </c>
      <c r="G50" s="87">
        <v>2</v>
      </c>
      <c r="H50" s="88">
        <f t="shared" si="0"/>
        <v>2</v>
      </c>
      <c r="I50" s="86"/>
      <c r="J50" s="86">
        <v>500</v>
      </c>
    </row>
    <row r="51" spans="1:10" hidden="1" outlineLevel="1" x14ac:dyDescent="0.35">
      <c r="A51" s="86" t="s">
        <v>392</v>
      </c>
      <c r="B51" s="86"/>
      <c r="C51" s="86">
        <v>50</v>
      </c>
      <c r="D51" s="86"/>
      <c r="E51" s="86" t="s">
        <v>460</v>
      </c>
      <c r="F51" s="87">
        <v>1</v>
      </c>
      <c r="G51" s="87">
        <v>2</v>
      </c>
      <c r="H51" s="88">
        <f t="shared" si="0"/>
        <v>3</v>
      </c>
      <c r="I51" s="86"/>
      <c r="J51" s="86">
        <v>500</v>
      </c>
    </row>
    <row r="52" spans="1:10" hidden="1" outlineLevel="1" x14ac:dyDescent="0.35">
      <c r="A52" s="86" t="s">
        <v>392</v>
      </c>
      <c r="B52" s="86"/>
      <c r="C52" s="86">
        <v>51</v>
      </c>
      <c r="D52" s="86"/>
      <c r="E52" s="86" t="s">
        <v>461</v>
      </c>
      <c r="F52" s="87">
        <v>2</v>
      </c>
      <c r="G52" s="87">
        <v>1</v>
      </c>
      <c r="H52" s="88">
        <f t="shared" si="0"/>
        <v>3</v>
      </c>
      <c r="I52" s="86"/>
      <c r="J52" s="86">
        <v>500</v>
      </c>
    </row>
    <row r="53" spans="1:10" hidden="1" outlineLevel="1" x14ac:dyDescent="0.35">
      <c r="A53" s="86" t="s">
        <v>392</v>
      </c>
      <c r="B53" s="86"/>
      <c r="C53" s="86">
        <v>52</v>
      </c>
      <c r="D53" s="86"/>
      <c r="E53" s="86" t="s">
        <v>462</v>
      </c>
      <c r="F53" s="87">
        <v>2</v>
      </c>
      <c r="G53" s="87">
        <v>3</v>
      </c>
      <c r="H53" s="88">
        <f t="shared" si="0"/>
        <v>5</v>
      </c>
      <c r="I53" s="86"/>
      <c r="J53" s="86">
        <v>500</v>
      </c>
    </row>
    <row r="54" spans="1:10" hidden="1" outlineLevel="1" x14ac:dyDescent="0.35">
      <c r="A54" s="86" t="s">
        <v>392</v>
      </c>
      <c r="B54" s="86"/>
      <c r="C54" s="86">
        <v>53</v>
      </c>
      <c r="D54" s="86"/>
      <c r="E54" s="86" t="s">
        <v>463</v>
      </c>
      <c r="F54" s="87">
        <v>3</v>
      </c>
      <c r="G54" s="87">
        <v>1</v>
      </c>
      <c r="H54" s="88">
        <f t="shared" si="0"/>
        <v>4</v>
      </c>
      <c r="I54" s="86"/>
      <c r="J54" s="86">
        <v>500</v>
      </c>
    </row>
    <row r="55" spans="1:10" hidden="1" outlineLevel="1" x14ac:dyDescent="0.35">
      <c r="A55" s="86" t="s">
        <v>392</v>
      </c>
      <c r="B55" s="86"/>
      <c r="C55" s="86">
        <v>54</v>
      </c>
      <c r="D55" s="86"/>
      <c r="E55" s="86" t="s">
        <v>464</v>
      </c>
      <c r="F55" s="87">
        <v>3</v>
      </c>
      <c r="G55" s="87">
        <v>2</v>
      </c>
      <c r="H55" s="88">
        <f t="shared" si="0"/>
        <v>5</v>
      </c>
      <c r="I55" s="86"/>
      <c r="J55" s="86">
        <v>500</v>
      </c>
    </row>
    <row r="56" spans="1:10" hidden="1" outlineLevel="1" x14ac:dyDescent="0.35">
      <c r="A56" s="86" t="s">
        <v>392</v>
      </c>
      <c r="B56" s="86"/>
      <c r="C56" s="86">
        <v>55</v>
      </c>
      <c r="D56" s="86"/>
      <c r="E56" s="86" t="s">
        <v>465</v>
      </c>
      <c r="F56" s="87">
        <v>0</v>
      </c>
      <c r="G56" s="87">
        <v>3</v>
      </c>
      <c r="H56" s="88">
        <f t="shared" si="0"/>
        <v>3</v>
      </c>
      <c r="I56" s="86"/>
      <c r="J56" s="86">
        <v>500</v>
      </c>
    </row>
    <row r="57" spans="1:10" hidden="1" outlineLevel="1" x14ac:dyDescent="0.35">
      <c r="A57" s="86" t="s">
        <v>392</v>
      </c>
      <c r="B57" s="86"/>
      <c r="C57" s="86">
        <v>56</v>
      </c>
      <c r="D57" s="86"/>
      <c r="E57" s="86" t="s">
        <v>466</v>
      </c>
      <c r="F57" s="87">
        <v>0</v>
      </c>
      <c r="G57" s="87">
        <v>1</v>
      </c>
      <c r="H57" s="88">
        <f t="shared" si="0"/>
        <v>1</v>
      </c>
      <c r="I57" s="86"/>
      <c r="J57" s="86">
        <v>500</v>
      </c>
    </row>
    <row r="58" spans="1:10" hidden="1" outlineLevel="1" x14ac:dyDescent="0.35">
      <c r="A58" s="86" t="s">
        <v>392</v>
      </c>
      <c r="B58" s="86"/>
      <c r="C58" s="86">
        <v>57</v>
      </c>
      <c r="D58" s="86"/>
      <c r="E58" s="86" t="s">
        <v>467</v>
      </c>
      <c r="F58" s="87">
        <v>4</v>
      </c>
      <c r="G58" s="87">
        <v>2</v>
      </c>
      <c r="H58" s="88">
        <f t="shared" si="0"/>
        <v>6</v>
      </c>
      <c r="I58" s="86"/>
      <c r="J58" s="86">
        <v>500</v>
      </c>
    </row>
    <row r="59" spans="1:10" hidden="1" outlineLevel="1" x14ac:dyDescent="0.35">
      <c r="A59" s="86" t="s">
        <v>392</v>
      </c>
      <c r="B59" s="86"/>
      <c r="C59" s="86">
        <v>58</v>
      </c>
      <c r="D59" s="86"/>
      <c r="E59" s="86" t="s">
        <v>468</v>
      </c>
      <c r="F59" s="87">
        <v>5</v>
      </c>
      <c r="G59" s="87">
        <v>2</v>
      </c>
      <c r="H59" s="88">
        <f t="shared" si="0"/>
        <v>7</v>
      </c>
      <c r="I59" s="86"/>
      <c r="J59" s="86">
        <v>500</v>
      </c>
    </row>
    <row r="60" spans="1:10" hidden="1" outlineLevel="1" x14ac:dyDescent="0.35">
      <c r="A60" s="86" t="s">
        <v>392</v>
      </c>
      <c r="B60" s="86"/>
      <c r="C60" s="86">
        <v>59</v>
      </c>
      <c r="D60" s="86"/>
      <c r="E60" s="86" t="s">
        <v>469</v>
      </c>
      <c r="F60" s="87">
        <v>0</v>
      </c>
      <c r="G60" s="87">
        <v>1</v>
      </c>
      <c r="H60" s="88">
        <f t="shared" si="0"/>
        <v>1</v>
      </c>
      <c r="I60" s="86"/>
      <c r="J60" s="86">
        <v>500</v>
      </c>
    </row>
    <row r="61" spans="1:10" hidden="1" outlineLevel="1" x14ac:dyDescent="0.35">
      <c r="A61" s="86" t="s">
        <v>392</v>
      </c>
      <c r="B61" s="86"/>
      <c r="C61" s="86">
        <v>60</v>
      </c>
      <c r="D61" s="86"/>
      <c r="E61" s="86" t="s">
        <v>470</v>
      </c>
      <c r="F61" s="87">
        <v>3</v>
      </c>
      <c r="G61" s="87">
        <v>2</v>
      </c>
      <c r="H61" s="88">
        <f t="shared" si="0"/>
        <v>5</v>
      </c>
      <c r="I61" s="86"/>
      <c r="J61" s="86">
        <v>500</v>
      </c>
    </row>
    <row r="62" spans="1:10" hidden="1" outlineLevel="1" x14ac:dyDescent="0.35">
      <c r="A62" s="86" t="s">
        <v>392</v>
      </c>
      <c r="B62" s="86"/>
      <c r="C62" s="86">
        <v>61</v>
      </c>
      <c r="D62" s="86"/>
      <c r="E62" s="86" t="s">
        <v>471</v>
      </c>
      <c r="F62" s="87">
        <v>1</v>
      </c>
      <c r="G62" s="87">
        <v>1</v>
      </c>
      <c r="H62" s="88">
        <f t="shared" si="0"/>
        <v>2</v>
      </c>
      <c r="I62" s="86"/>
      <c r="J62" s="86">
        <v>500</v>
      </c>
    </row>
    <row r="63" spans="1:10" hidden="1" outlineLevel="1" x14ac:dyDescent="0.35">
      <c r="A63" s="86" t="s">
        <v>392</v>
      </c>
      <c r="B63" s="86"/>
      <c r="C63" s="86">
        <v>62</v>
      </c>
      <c r="D63" s="86"/>
      <c r="E63" s="86" t="s">
        <v>472</v>
      </c>
      <c r="F63" s="87">
        <v>0</v>
      </c>
      <c r="G63" s="87">
        <v>2</v>
      </c>
      <c r="H63" s="88">
        <f t="shared" si="0"/>
        <v>2</v>
      </c>
      <c r="I63" s="86"/>
      <c r="J63" s="86">
        <v>500</v>
      </c>
    </row>
    <row r="64" spans="1:10" hidden="1" outlineLevel="1" x14ac:dyDescent="0.35">
      <c r="A64" s="86" t="s">
        <v>392</v>
      </c>
      <c r="B64" s="86"/>
      <c r="C64" s="86">
        <v>63</v>
      </c>
      <c r="D64" s="86"/>
      <c r="E64" s="86" t="s">
        <v>461</v>
      </c>
      <c r="F64" s="87">
        <v>0</v>
      </c>
      <c r="G64" s="87">
        <v>4</v>
      </c>
      <c r="H64" s="88">
        <f t="shared" si="0"/>
        <v>4</v>
      </c>
      <c r="I64" s="86"/>
      <c r="J64" s="86">
        <v>500</v>
      </c>
    </row>
    <row r="65" spans="1:10" hidden="1" outlineLevel="1" x14ac:dyDescent="0.35">
      <c r="A65" s="86" t="s">
        <v>392</v>
      </c>
      <c r="B65" s="86"/>
      <c r="C65" s="86">
        <v>64</v>
      </c>
      <c r="D65" s="86"/>
      <c r="E65" s="86" t="s">
        <v>473</v>
      </c>
      <c r="F65" s="87">
        <v>0</v>
      </c>
      <c r="G65" s="87">
        <v>1</v>
      </c>
      <c r="H65" s="88">
        <f t="shared" si="0"/>
        <v>1</v>
      </c>
      <c r="I65" s="86"/>
      <c r="J65" s="86">
        <v>500</v>
      </c>
    </row>
    <row r="66" spans="1:10" hidden="1" outlineLevel="1" x14ac:dyDescent="0.35">
      <c r="A66" s="86" t="s">
        <v>392</v>
      </c>
      <c r="B66" s="86"/>
      <c r="C66" s="86">
        <v>65</v>
      </c>
      <c r="D66" s="86"/>
      <c r="E66" s="86" t="s">
        <v>474</v>
      </c>
      <c r="F66" s="87">
        <v>1</v>
      </c>
      <c r="G66" s="87">
        <v>1</v>
      </c>
      <c r="H66" s="88">
        <f t="shared" si="0"/>
        <v>2</v>
      </c>
      <c r="I66" s="86"/>
      <c r="J66" s="86">
        <v>500</v>
      </c>
    </row>
    <row r="67" spans="1:10" hidden="1" outlineLevel="1" x14ac:dyDescent="0.35">
      <c r="A67" s="86" t="s">
        <v>392</v>
      </c>
      <c r="B67" s="86"/>
      <c r="C67" s="86">
        <v>66</v>
      </c>
      <c r="D67" s="86"/>
      <c r="E67" s="86" t="s">
        <v>475</v>
      </c>
      <c r="F67" s="87">
        <v>0</v>
      </c>
      <c r="G67" s="87">
        <v>5</v>
      </c>
      <c r="H67" s="88">
        <f t="shared" ref="H67:H73" si="1">SUM(F67:G67)</f>
        <v>5</v>
      </c>
      <c r="I67" s="86"/>
      <c r="J67" s="86">
        <v>500</v>
      </c>
    </row>
    <row r="68" spans="1:10" hidden="1" outlineLevel="1" x14ac:dyDescent="0.35">
      <c r="A68" s="86" t="s">
        <v>392</v>
      </c>
      <c r="B68" s="86"/>
      <c r="C68" s="86">
        <v>67</v>
      </c>
      <c r="D68" s="86"/>
      <c r="E68" s="86" t="s">
        <v>476</v>
      </c>
      <c r="F68" s="87">
        <v>0</v>
      </c>
      <c r="G68" s="87">
        <v>2</v>
      </c>
      <c r="H68" s="88">
        <f t="shared" si="1"/>
        <v>2</v>
      </c>
      <c r="I68" s="86"/>
      <c r="J68" s="86">
        <v>500</v>
      </c>
    </row>
    <row r="69" spans="1:10" hidden="1" outlineLevel="1" x14ac:dyDescent="0.35">
      <c r="A69" s="86" t="s">
        <v>392</v>
      </c>
      <c r="B69" s="86"/>
      <c r="C69" s="86">
        <v>68</v>
      </c>
      <c r="D69" s="86"/>
      <c r="E69" s="86" t="s">
        <v>477</v>
      </c>
      <c r="F69" s="87">
        <v>1</v>
      </c>
      <c r="G69" s="87">
        <v>2</v>
      </c>
      <c r="H69" s="88">
        <f t="shared" si="1"/>
        <v>3</v>
      </c>
      <c r="I69" s="86"/>
      <c r="J69" s="86">
        <v>500</v>
      </c>
    </row>
    <row r="70" spans="1:10" hidden="1" outlineLevel="1" x14ac:dyDescent="0.35">
      <c r="A70" s="86" t="s">
        <v>392</v>
      </c>
      <c r="B70" s="86"/>
      <c r="C70" s="86">
        <v>69</v>
      </c>
      <c r="D70" s="86"/>
      <c r="E70" s="86" t="s">
        <v>478</v>
      </c>
      <c r="F70" s="87">
        <v>0</v>
      </c>
      <c r="G70" s="87">
        <v>4</v>
      </c>
      <c r="H70" s="88">
        <f t="shared" si="1"/>
        <v>4</v>
      </c>
      <c r="I70" s="86"/>
      <c r="J70" s="86">
        <v>500</v>
      </c>
    </row>
    <row r="71" spans="1:10" hidden="1" outlineLevel="1" x14ac:dyDescent="0.35">
      <c r="A71" s="86" t="s">
        <v>392</v>
      </c>
      <c r="B71" s="86"/>
      <c r="C71" s="86">
        <v>70</v>
      </c>
      <c r="D71" s="86"/>
      <c r="E71" s="86" t="s">
        <v>479</v>
      </c>
      <c r="F71" s="87">
        <v>3</v>
      </c>
      <c r="G71" s="87">
        <v>1</v>
      </c>
      <c r="H71" s="88">
        <f t="shared" si="1"/>
        <v>4</v>
      </c>
      <c r="I71" s="86"/>
      <c r="J71" s="86">
        <v>500</v>
      </c>
    </row>
    <row r="72" spans="1:10" hidden="1" outlineLevel="1" x14ac:dyDescent="0.35">
      <c r="A72" s="86" t="s">
        <v>392</v>
      </c>
      <c r="B72" s="86"/>
      <c r="C72" s="86">
        <v>71</v>
      </c>
      <c r="D72" s="86"/>
      <c r="E72" s="86" t="s">
        <v>480</v>
      </c>
      <c r="F72" s="87">
        <v>4</v>
      </c>
      <c r="G72" s="87">
        <v>3</v>
      </c>
      <c r="H72" s="88">
        <f t="shared" si="1"/>
        <v>7</v>
      </c>
      <c r="I72" s="86"/>
      <c r="J72" s="86">
        <v>500</v>
      </c>
    </row>
    <row r="73" spans="1:10" collapsed="1" x14ac:dyDescent="0.35">
      <c r="A73" s="89" t="str">
        <f>A72</f>
        <v>Adigolo-Imbasoyra</v>
      </c>
      <c r="B73" s="89" t="s">
        <v>481</v>
      </c>
      <c r="C73" s="89"/>
      <c r="D73" s="89"/>
      <c r="E73" s="89">
        <f>COUNTA(E2:E72)</f>
        <v>71</v>
      </c>
      <c r="F73" s="90">
        <f>SUM(F2:F72)</f>
        <v>126</v>
      </c>
      <c r="G73" s="90">
        <f>SUM(G2:G72)</f>
        <v>145</v>
      </c>
      <c r="H73" s="90">
        <f t="shared" si="1"/>
        <v>271</v>
      </c>
      <c r="I73" s="91">
        <v>42668</v>
      </c>
      <c r="J73" s="90">
        <f>AVERAGE(J2:J72)</f>
        <v>436.61971830985914</v>
      </c>
    </row>
    <row r="74" spans="1:10" hidden="1" outlineLevel="1" x14ac:dyDescent="0.35">
      <c r="A74" s="86" t="s">
        <v>482</v>
      </c>
      <c r="B74" s="89"/>
      <c r="C74" s="86">
        <v>1</v>
      </c>
      <c r="D74" s="86" t="s">
        <v>483</v>
      </c>
      <c r="E74" s="86" t="s">
        <v>484</v>
      </c>
      <c r="F74" s="87">
        <v>5</v>
      </c>
      <c r="G74" s="87">
        <v>2</v>
      </c>
      <c r="H74" s="88">
        <f t="shared" ref="H74:H137" si="2">SUM(F74:G74)</f>
        <v>7</v>
      </c>
      <c r="I74" s="86"/>
      <c r="J74" s="86">
        <v>300</v>
      </c>
    </row>
    <row r="75" spans="1:10" hidden="1" outlineLevel="1" x14ac:dyDescent="0.35">
      <c r="A75" s="86" t="s">
        <v>482</v>
      </c>
      <c r="B75" s="89"/>
      <c r="C75" s="86">
        <v>2</v>
      </c>
      <c r="D75" s="86" t="s">
        <v>485</v>
      </c>
      <c r="E75" s="86" t="s">
        <v>486</v>
      </c>
      <c r="F75" s="87">
        <v>1</v>
      </c>
      <c r="G75" s="87">
        <v>2</v>
      </c>
      <c r="H75" s="88">
        <f t="shared" si="2"/>
        <v>3</v>
      </c>
      <c r="I75" s="86"/>
      <c r="J75" s="86">
        <v>300</v>
      </c>
    </row>
    <row r="76" spans="1:10" hidden="1" outlineLevel="1" x14ac:dyDescent="0.35">
      <c r="A76" s="86" t="s">
        <v>482</v>
      </c>
      <c r="B76" s="89"/>
      <c r="C76" s="86">
        <v>3</v>
      </c>
      <c r="D76" s="86" t="s">
        <v>487</v>
      </c>
      <c r="E76" s="86" t="s">
        <v>488</v>
      </c>
      <c r="F76" s="87">
        <v>3</v>
      </c>
      <c r="G76" s="87">
        <v>2</v>
      </c>
      <c r="H76" s="88">
        <f t="shared" si="2"/>
        <v>5</v>
      </c>
      <c r="I76" s="86"/>
      <c r="J76" s="86">
        <v>300</v>
      </c>
    </row>
    <row r="77" spans="1:10" hidden="1" outlineLevel="1" x14ac:dyDescent="0.35">
      <c r="A77" s="86" t="s">
        <v>482</v>
      </c>
      <c r="B77" s="89"/>
      <c r="C77" s="86">
        <v>4</v>
      </c>
      <c r="D77" s="86" t="s">
        <v>489</v>
      </c>
      <c r="E77" s="86" t="s">
        <v>490</v>
      </c>
      <c r="F77" s="87">
        <v>2</v>
      </c>
      <c r="G77" s="87">
        <v>3</v>
      </c>
      <c r="H77" s="88">
        <f t="shared" si="2"/>
        <v>5</v>
      </c>
      <c r="I77" s="86"/>
      <c r="J77" s="86">
        <v>300</v>
      </c>
    </row>
    <row r="78" spans="1:10" hidden="1" outlineLevel="1" x14ac:dyDescent="0.35">
      <c r="A78" s="86" t="s">
        <v>482</v>
      </c>
      <c r="B78" s="89"/>
      <c r="C78" s="86">
        <v>5</v>
      </c>
      <c r="D78" s="86" t="s">
        <v>491</v>
      </c>
      <c r="E78" s="86" t="s">
        <v>492</v>
      </c>
      <c r="F78" s="87">
        <v>3</v>
      </c>
      <c r="G78" s="87">
        <v>4</v>
      </c>
      <c r="H78" s="88">
        <f t="shared" si="2"/>
        <v>7</v>
      </c>
      <c r="I78" s="86"/>
      <c r="J78" s="86">
        <v>300</v>
      </c>
    </row>
    <row r="79" spans="1:10" hidden="1" outlineLevel="1" x14ac:dyDescent="0.35">
      <c r="A79" s="86" t="s">
        <v>482</v>
      </c>
      <c r="B79" s="89"/>
      <c r="C79" s="86">
        <v>6</v>
      </c>
      <c r="D79" s="86" t="s">
        <v>493</v>
      </c>
      <c r="E79" s="86" t="s">
        <v>494</v>
      </c>
      <c r="F79" s="87">
        <v>1</v>
      </c>
      <c r="G79" s="87">
        <v>1</v>
      </c>
      <c r="H79" s="88">
        <f t="shared" si="2"/>
        <v>2</v>
      </c>
      <c r="I79" s="86"/>
      <c r="J79" s="86">
        <v>300</v>
      </c>
    </row>
    <row r="80" spans="1:10" hidden="1" outlineLevel="1" x14ac:dyDescent="0.35">
      <c r="A80" s="86" t="s">
        <v>482</v>
      </c>
      <c r="B80" s="89"/>
      <c r="C80" s="86">
        <v>7</v>
      </c>
      <c r="D80" s="86" t="s">
        <v>495</v>
      </c>
      <c r="E80" s="86" t="s">
        <v>496</v>
      </c>
      <c r="F80" s="87">
        <v>2</v>
      </c>
      <c r="G80" s="87">
        <v>2</v>
      </c>
      <c r="H80" s="88">
        <f t="shared" si="2"/>
        <v>4</v>
      </c>
      <c r="I80" s="86"/>
      <c r="J80" s="86">
        <v>300</v>
      </c>
    </row>
    <row r="81" spans="1:10" hidden="1" outlineLevel="1" x14ac:dyDescent="0.35">
      <c r="A81" s="86" t="s">
        <v>482</v>
      </c>
      <c r="B81" s="89"/>
      <c r="C81" s="86">
        <v>8</v>
      </c>
      <c r="D81" s="86" t="s">
        <v>497</v>
      </c>
      <c r="E81" s="86" t="s">
        <v>498</v>
      </c>
      <c r="F81" s="87">
        <v>4</v>
      </c>
      <c r="G81" s="87">
        <v>3</v>
      </c>
      <c r="H81" s="88">
        <f t="shared" si="2"/>
        <v>7</v>
      </c>
      <c r="I81" s="86"/>
      <c r="J81" s="86">
        <v>300</v>
      </c>
    </row>
    <row r="82" spans="1:10" hidden="1" outlineLevel="1" x14ac:dyDescent="0.35">
      <c r="A82" s="86" t="s">
        <v>482</v>
      </c>
      <c r="B82" s="89"/>
      <c r="C82" s="86">
        <v>9</v>
      </c>
      <c r="D82" s="86" t="s">
        <v>499</v>
      </c>
      <c r="E82" s="86" t="s">
        <v>500</v>
      </c>
      <c r="F82" s="87">
        <v>6</v>
      </c>
      <c r="G82" s="87">
        <v>2</v>
      </c>
      <c r="H82" s="88">
        <f t="shared" si="2"/>
        <v>8</v>
      </c>
      <c r="I82" s="86"/>
      <c r="J82" s="86">
        <v>300</v>
      </c>
    </row>
    <row r="83" spans="1:10" hidden="1" outlineLevel="1" x14ac:dyDescent="0.35">
      <c r="A83" s="86" t="s">
        <v>482</v>
      </c>
      <c r="B83" s="89"/>
      <c r="C83" s="86">
        <v>10</v>
      </c>
      <c r="D83" s="86" t="s">
        <v>501</v>
      </c>
      <c r="E83" s="86" t="s">
        <v>502</v>
      </c>
      <c r="F83" s="87">
        <v>1</v>
      </c>
      <c r="G83" s="87">
        <v>2</v>
      </c>
      <c r="H83" s="88">
        <f t="shared" si="2"/>
        <v>3</v>
      </c>
      <c r="I83" s="86"/>
      <c r="J83" s="86">
        <v>300</v>
      </c>
    </row>
    <row r="84" spans="1:10" hidden="1" outlineLevel="1" x14ac:dyDescent="0.35">
      <c r="A84" s="86" t="s">
        <v>482</v>
      </c>
      <c r="B84" s="89"/>
      <c r="C84" s="86">
        <v>11</v>
      </c>
      <c r="D84" s="86" t="s">
        <v>503</v>
      </c>
      <c r="E84" s="86" t="s">
        <v>504</v>
      </c>
      <c r="F84" s="87">
        <v>5</v>
      </c>
      <c r="G84" s="87">
        <v>2</v>
      </c>
      <c r="H84" s="88">
        <f t="shared" si="2"/>
        <v>7</v>
      </c>
      <c r="I84" s="86"/>
      <c r="J84" s="86">
        <v>300</v>
      </c>
    </row>
    <row r="85" spans="1:10" hidden="1" outlineLevel="1" x14ac:dyDescent="0.35">
      <c r="A85" s="86" t="s">
        <v>482</v>
      </c>
      <c r="B85" s="89"/>
      <c r="C85" s="86">
        <v>12</v>
      </c>
      <c r="D85" s="86" t="s">
        <v>505</v>
      </c>
      <c r="E85" s="86" t="s">
        <v>506</v>
      </c>
      <c r="F85" s="87">
        <v>7</v>
      </c>
      <c r="G85" s="87">
        <v>3</v>
      </c>
      <c r="H85" s="88">
        <f t="shared" si="2"/>
        <v>10</v>
      </c>
      <c r="I85" s="86"/>
      <c r="J85" s="86">
        <v>300</v>
      </c>
    </row>
    <row r="86" spans="1:10" hidden="1" outlineLevel="1" x14ac:dyDescent="0.35">
      <c r="A86" s="86" t="s">
        <v>482</v>
      </c>
      <c r="B86" s="89"/>
      <c r="C86" s="86">
        <v>13</v>
      </c>
      <c r="D86" s="86" t="s">
        <v>507</v>
      </c>
      <c r="E86" s="86" t="s">
        <v>508</v>
      </c>
      <c r="F86" s="87">
        <v>3</v>
      </c>
      <c r="G86" s="87">
        <v>2</v>
      </c>
      <c r="H86" s="88">
        <f t="shared" si="2"/>
        <v>5</v>
      </c>
      <c r="I86" s="86"/>
      <c r="J86" s="86">
        <v>300</v>
      </c>
    </row>
    <row r="87" spans="1:10" hidden="1" outlineLevel="1" x14ac:dyDescent="0.35">
      <c r="A87" s="86" t="s">
        <v>482</v>
      </c>
      <c r="B87" s="89"/>
      <c r="C87" s="86">
        <v>14</v>
      </c>
      <c r="D87" s="86" t="s">
        <v>509</v>
      </c>
      <c r="E87" s="86" t="s">
        <v>510</v>
      </c>
      <c r="F87" s="87">
        <v>5</v>
      </c>
      <c r="G87" s="87">
        <v>3</v>
      </c>
      <c r="H87" s="88">
        <f t="shared" si="2"/>
        <v>8</v>
      </c>
      <c r="I87" s="86"/>
      <c r="J87" s="86">
        <v>300</v>
      </c>
    </row>
    <row r="88" spans="1:10" hidden="1" outlineLevel="1" x14ac:dyDescent="0.35">
      <c r="A88" s="86" t="s">
        <v>482</v>
      </c>
      <c r="B88" s="89"/>
      <c r="C88" s="86">
        <v>15</v>
      </c>
      <c r="D88" s="86" t="s">
        <v>511</v>
      </c>
      <c r="E88" s="86" t="s">
        <v>512</v>
      </c>
      <c r="F88" s="87">
        <v>7</v>
      </c>
      <c r="G88" s="87">
        <v>2</v>
      </c>
      <c r="H88" s="88">
        <f t="shared" si="2"/>
        <v>9</v>
      </c>
      <c r="I88" s="86"/>
      <c r="J88" s="86">
        <v>300</v>
      </c>
    </row>
    <row r="89" spans="1:10" hidden="1" outlineLevel="1" x14ac:dyDescent="0.35">
      <c r="A89" s="86" t="s">
        <v>482</v>
      </c>
      <c r="B89" s="89"/>
      <c r="C89" s="86">
        <v>16</v>
      </c>
      <c r="D89" s="86" t="s">
        <v>513</v>
      </c>
      <c r="E89" s="86" t="s">
        <v>514</v>
      </c>
      <c r="F89" s="87">
        <v>4</v>
      </c>
      <c r="G89" s="87">
        <v>2</v>
      </c>
      <c r="H89" s="88">
        <f t="shared" si="2"/>
        <v>6</v>
      </c>
      <c r="I89" s="86"/>
      <c r="J89" s="86">
        <v>300</v>
      </c>
    </row>
    <row r="90" spans="1:10" hidden="1" outlineLevel="1" x14ac:dyDescent="0.35">
      <c r="A90" s="86" t="s">
        <v>482</v>
      </c>
      <c r="B90" s="89"/>
      <c r="C90" s="86">
        <v>17</v>
      </c>
      <c r="D90" s="86" t="s">
        <v>515</v>
      </c>
      <c r="E90" s="86" t="s">
        <v>516</v>
      </c>
      <c r="F90" s="87">
        <v>2</v>
      </c>
      <c r="G90" s="87">
        <v>1</v>
      </c>
      <c r="H90" s="88">
        <f t="shared" si="2"/>
        <v>3</v>
      </c>
      <c r="I90" s="86"/>
      <c r="J90" s="86">
        <v>300</v>
      </c>
    </row>
    <row r="91" spans="1:10" hidden="1" outlineLevel="1" x14ac:dyDescent="0.35">
      <c r="A91" s="86" t="s">
        <v>482</v>
      </c>
      <c r="B91" s="89"/>
      <c r="C91" s="86">
        <v>18</v>
      </c>
      <c r="D91" s="86" t="s">
        <v>517</v>
      </c>
      <c r="E91" s="86" t="s">
        <v>518</v>
      </c>
      <c r="F91" s="87">
        <v>4</v>
      </c>
      <c r="G91" s="87">
        <v>3</v>
      </c>
      <c r="H91" s="88">
        <f t="shared" si="2"/>
        <v>7</v>
      </c>
      <c r="I91" s="86"/>
      <c r="J91" s="86">
        <v>300</v>
      </c>
    </row>
    <row r="92" spans="1:10" hidden="1" outlineLevel="1" x14ac:dyDescent="0.35">
      <c r="A92" s="86" t="s">
        <v>482</v>
      </c>
      <c r="B92" s="89"/>
      <c r="C92" s="86">
        <v>19</v>
      </c>
      <c r="D92" s="86" t="s">
        <v>519</v>
      </c>
      <c r="E92" s="86" t="s">
        <v>520</v>
      </c>
      <c r="F92" s="87">
        <v>2</v>
      </c>
      <c r="G92" s="87">
        <v>4</v>
      </c>
      <c r="H92" s="88">
        <f t="shared" si="2"/>
        <v>6</v>
      </c>
      <c r="I92" s="86"/>
      <c r="J92" s="86">
        <v>300</v>
      </c>
    </row>
    <row r="93" spans="1:10" hidden="1" outlineLevel="1" x14ac:dyDescent="0.35">
      <c r="A93" s="86" t="s">
        <v>482</v>
      </c>
      <c r="B93" s="89"/>
      <c r="C93" s="86">
        <v>20</v>
      </c>
      <c r="D93" s="86" t="s">
        <v>521</v>
      </c>
      <c r="E93" s="86" t="s">
        <v>522</v>
      </c>
      <c r="F93" s="87">
        <v>5</v>
      </c>
      <c r="G93" s="87">
        <v>2</v>
      </c>
      <c r="H93" s="88">
        <f t="shared" si="2"/>
        <v>7</v>
      </c>
      <c r="I93" s="86"/>
      <c r="J93" s="86">
        <v>400</v>
      </c>
    </row>
    <row r="94" spans="1:10" hidden="1" outlineLevel="1" x14ac:dyDescent="0.35">
      <c r="A94" s="86" t="s">
        <v>482</v>
      </c>
      <c r="B94" s="89"/>
      <c r="C94" s="86">
        <v>21</v>
      </c>
      <c r="D94" s="86" t="s">
        <v>523</v>
      </c>
      <c r="E94" s="86" t="s">
        <v>524</v>
      </c>
      <c r="F94" s="87">
        <v>3</v>
      </c>
      <c r="G94" s="87">
        <v>2</v>
      </c>
      <c r="H94" s="88">
        <f t="shared" si="2"/>
        <v>5</v>
      </c>
      <c r="I94" s="86"/>
      <c r="J94" s="86">
        <v>400</v>
      </c>
    </row>
    <row r="95" spans="1:10" hidden="1" outlineLevel="1" x14ac:dyDescent="0.35">
      <c r="A95" s="86" t="s">
        <v>482</v>
      </c>
      <c r="B95" s="89"/>
      <c r="C95" s="86">
        <v>22</v>
      </c>
      <c r="D95" s="86" t="s">
        <v>525</v>
      </c>
      <c r="E95" s="86" t="s">
        <v>526</v>
      </c>
      <c r="F95" s="87">
        <v>0</v>
      </c>
      <c r="G95" s="87">
        <v>1</v>
      </c>
      <c r="H95" s="88">
        <f t="shared" si="2"/>
        <v>1</v>
      </c>
      <c r="I95" s="86"/>
      <c r="J95" s="86">
        <v>400</v>
      </c>
    </row>
    <row r="96" spans="1:10" hidden="1" outlineLevel="1" x14ac:dyDescent="0.35">
      <c r="A96" s="86" t="s">
        <v>482</v>
      </c>
      <c r="B96" s="89"/>
      <c r="C96" s="86">
        <v>23</v>
      </c>
      <c r="D96" s="86" t="s">
        <v>527</v>
      </c>
      <c r="E96" s="86" t="s">
        <v>528</v>
      </c>
      <c r="F96" s="87">
        <v>2</v>
      </c>
      <c r="G96" s="87">
        <v>2</v>
      </c>
      <c r="H96" s="88">
        <f t="shared" si="2"/>
        <v>4</v>
      </c>
      <c r="I96" s="86"/>
      <c r="J96" s="86">
        <v>400</v>
      </c>
    </row>
    <row r="97" spans="1:10" hidden="1" outlineLevel="1" x14ac:dyDescent="0.35">
      <c r="A97" s="86" t="s">
        <v>482</v>
      </c>
      <c r="B97" s="89"/>
      <c r="C97" s="86">
        <v>24</v>
      </c>
      <c r="D97" s="86" t="s">
        <v>529</v>
      </c>
      <c r="E97" s="86" t="s">
        <v>530</v>
      </c>
      <c r="F97" s="87">
        <v>2</v>
      </c>
      <c r="G97" s="87">
        <v>2</v>
      </c>
      <c r="H97" s="88">
        <f t="shared" si="2"/>
        <v>4</v>
      </c>
      <c r="I97" s="86"/>
      <c r="J97" s="86">
        <v>400</v>
      </c>
    </row>
    <row r="98" spans="1:10" hidden="1" outlineLevel="1" x14ac:dyDescent="0.35">
      <c r="A98" s="86" t="s">
        <v>482</v>
      </c>
      <c r="B98" s="89"/>
      <c r="C98" s="86">
        <v>25</v>
      </c>
      <c r="D98" s="86" t="s">
        <v>531</v>
      </c>
      <c r="E98" s="86" t="s">
        <v>532</v>
      </c>
      <c r="F98" s="87">
        <v>4</v>
      </c>
      <c r="G98" s="87">
        <v>4</v>
      </c>
      <c r="H98" s="88">
        <f t="shared" si="2"/>
        <v>8</v>
      </c>
      <c r="I98" s="86"/>
      <c r="J98" s="86">
        <v>400</v>
      </c>
    </row>
    <row r="99" spans="1:10" hidden="1" outlineLevel="1" x14ac:dyDescent="0.35">
      <c r="A99" s="86" t="s">
        <v>482</v>
      </c>
      <c r="B99" s="89"/>
      <c r="C99" s="86">
        <v>26</v>
      </c>
      <c r="D99" s="86" t="s">
        <v>533</v>
      </c>
      <c r="E99" s="86" t="s">
        <v>534</v>
      </c>
      <c r="F99" s="87">
        <v>0</v>
      </c>
      <c r="G99" s="87">
        <v>3</v>
      </c>
      <c r="H99" s="88">
        <f t="shared" si="2"/>
        <v>3</v>
      </c>
      <c r="I99" s="86"/>
      <c r="J99" s="86">
        <v>400</v>
      </c>
    </row>
    <row r="100" spans="1:10" hidden="1" outlineLevel="1" x14ac:dyDescent="0.35">
      <c r="A100" s="86" t="s">
        <v>482</v>
      </c>
      <c r="B100" s="89"/>
      <c r="C100" s="86">
        <v>27</v>
      </c>
      <c r="D100" s="86" t="s">
        <v>535</v>
      </c>
      <c r="E100" s="86" t="s">
        <v>536</v>
      </c>
      <c r="F100" s="87">
        <v>7</v>
      </c>
      <c r="G100" s="87">
        <v>4</v>
      </c>
      <c r="H100" s="88">
        <f t="shared" si="2"/>
        <v>11</v>
      </c>
      <c r="I100" s="86"/>
      <c r="J100" s="86">
        <v>400</v>
      </c>
    </row>
    <row r="101" spans="1:10" hidden="1" outlineLevel="1" x14ac:dyDescent="0.35">
      <c r="A101" s="86" t="s">
        <v>482</v>
      </c>
      <c r="B101" s="89"/>
      <c r="C101" s="86">
        <v>28</v>
      </c>
      <c r="D101" s="86" t="s">
        <v>537</v>
      </c>
      <c r="E101" s="86" t="s">
        <v>538</v>
      </c>
      <c r="F101" s="87">
        <v>2</v>
      </c>
      <c r="G101" s="87">
        <v>5</v>
      </c>
      <c r="H101" s="88">
        <f t="shared" si="2"/>
        <v>7</v>
      </c>
      <c r="I101" s="86"/>
      <c r="J101" s="86">
        <v>400</v>
      </c>
    </row>
    <row r="102" spans="1:10" hidden="1" outlineLevel="1" x14ac:dyDescent="0.35">
      <c r="A102" s="86" t="s">
        <v>482</v>
      </c>
      <c r="B102" s="89"/>
      <c r="C102" s="86">
        <v>29</v>
      </c>
      <c r="D102" s="86" t="s">
        <v>539</v>
      </c>
      <c r="E102" s="86" t="s">
        <v>540</v>
      </c>
      <c r="F102" s="87">
        <v>4</v>
      </c>
      <c r="G102" s="87">
        <v>2</v>
      </c>
      <c r="H102" s="88">
        <f t="shared" si="2"/>
        <v>6</v>
      </c>
      <c r="I102" s="86"/>
      <c r="J102" s="86">
        <v>400</v>
      </c>
    </row>
    <row r="103" spans="1:10" hidden="1" outlineLevel="1" x14ac:dyDescent="0.35">
      <c r="A103" s="86" t="s">
        <v>482</v>
      </c>
      <c r="B103" s="89"/>
      <c r="C103" s="86">
        <v>30</v>
      </c>
      <c r="D103" s="86" t="s">
        <v>541</v>
      </c>
      <c r="E103" s="86" t="s">
        <v>542</v>
      </c>
      <c r="F103" s="87">
        <v>0</v>
      </c>
      <c r="G103" s="87">
        <v>3</v>
      </c>
      <c r="H103" s="88">
        <f t="shared" si="2"/>
        <v>3</v>
      </c>
      <c r="I103" s="86"/>
      <c r="J103" s="86">
        <v>400</v>
      </c>
    </row>
    <row r="104" spans="1:10" hidden="1" outlineLevel="1" x14ac:dyDescent="0.35">
      <c r="A104" s="86" t="s">
        <v>482</v>
      </c>
      <c r="B104" s="89"/>
      <c r="C104" s="86">
        <v>31</v>
      </c>
      <c r="D104" s="86" t="s">
        <v>543</v>
      </c>
      <c r="E104" s="86" t="s">
        <v>544</v>
      </c>
      <c r="F104" s="87">
        <v>1</v>
      </c>
      <c r="G104" s="87">
        <v>2</v>
      </c>
      <c r="H104" s="88">
        <f t="shared" si="2"/>
        <v>3</v>
      </c>
      <c r="I104" s="86"/>
      <c r="J104" s="86">
        <v>400</v>
      </c>
    </row>
    <row r="105" spans="1:10" hidden="1" outlineLevel="1" x14ac:dyDescent="0.35">
      <c r="A105" s="86" t="s">
        <v>482</v>
      </c>
      <c r="B105" s="89"/>
      <c r="C105" s="86">
        <v>32</v>
      </c>
      <c r="D105" s="86" t="s">
        <v>545</v>
      </c>
      <c r="E105" s="86" t="s">
        <v>546</v>
      </c>
      <c r="F105" s="87">
        <v>4</v>
      </c>
      <c r="G105" s="87">
        <v>2</v>
      </c>
      <c r="H105" s="88">
        <f t="shared" si="2"/>
        <v>6</v>
      </c>
      <c r="I105" s="86"/>
      <c r="J105" s="86">
        <v>400</v>
      </c>
    </row>
    <row r="106" spans="1:10" hidden="1" outlineLevel="1" x14ac:dyDescent="0.35">
      <c r="A106" s="86" t="s">
        <v>482</v>
      </c>
      <c r="B106" s="89"/>
      <c r="C106" s="86">
        <v>33</v>
      </c>
      <c r="D106" s="86" t="s">
        <v>547</v>
      </c>
      <c r="E106" s="86" t="s">
        <v>548</v>
      </c>
      <c r="F106" s="87">
        <v>2</v>
      </c>
      <c r="G106" s="87">
        <v>2</v>
      </c>
      <c r="H106" s="88">
        <f t="shared" si="2"/>
        <v>4</v>
      </c>
      <c r="I106" s="86"/>
      <c r="J106" s="86">
        <v>400</v>
      </c>
    </row>
    <row r="107" spans="1:10" hidden="1" outlineLevel="1" x14ac:dyDescent="0.35">
      <c r="A107" s="86" t="s">
        <v>482</v>
      </c>
      <c r="B107" s="89"/>
      <c r="C107" s="86">
        <v>34</v>
      </c>
      <c r="D107" s="86" t="s">
        <v>549</v>
      </c>
      <c r="E107" s="86" t="s">
        <v>550</v>
      </c>
      <c r="F107" s="87">
        <v>7</v>
      </c>
      <c r="G107" s="87">
        <v>3</v>
      </c>
      <c r="H107" s="88">
        <f t="shared" si="2"/>
        <v>10</v>
      </c>
      <c r="I107" s="86"/>
      <c r="J107" s="86">
        <v>400</v>
      </c>
    </row>
    <row r="108" spans="1:10" hidden="1" outlineLevel="1" x14ac:dyDescent="0.35">
      <c r="A108" s="86" t="s">
        <v>482</v>
      </c>
      <c r="B108" s="89"/>
      <c r="C108" s="86">
        <v>35</v>
      </c>
      <c r="D108" s="86" t="s">
        <v>551</v>
      </c>
      <c r="E108" s="86" t="s">
        <v>552</v>
      </c>
      <c r="F108" s="87">
        <v>0</v>
      </c>
      <c r="G108" s="87">
        <v>2</v>
      </c>
      <c r="H108" s="88">
        <f t="shared" si="2"/>
        <v>2</v>
      </c>
      <c r="I108" s="86"/>
      <c r="J108" s="86">
        <v>400</v>
      </c>
    </row>
    <row r="109" spans="1:10" hidden="1" outlineLevel="1" x14ac:dyDescent="0.35">
      <c r="A109" s="86" t="s">
        <v>482</v>
      </c>
      <c r="B109" s="89"/>
      <c r="C109" s="86">
        <v>36</v>
      </c>
      <c r="D109" s="86" t="s">
        <v>553</v>
      </c>
      <c r="E109" s="86" t="s">
        <v>554</v>
      </c>
      <c r="F109" s="87">
        <v>4</v>
      </c>
      <c r="G109" s="87">
        <v>2</v>
      </c>
      <c r="H109" s="88">
        <f t="shared" si="2"/>
        <v>6</v>
      </c>
      <c r="I109" s="86"/>
      <c r="J109" s="86">
        <v>400</v>
      </c>
    </row>
    <row r="110" spans="1:10" hidden="1" outlineLevel="1" x14ac:dyDescent="0.35">
      <c r="A110" s="86" t="s">
        <v>482</v>
      </c>
      <c r="B110" s="89"/>
      <c r="C110" s="86">
        <v>37</v>
      </c>
      <c r="D110" s="86" t="s">
        <v>555</v>
      </c>
      <c r="E110" s="86" t="s">
        <v>556</v>
      </c>
      <c r="F110" s="87">
        <v>3</v>
      </c>
      <c r="G110" s="87">
        <v>2</v>
      </c>
      <c r="H110" s="88">
        <f t="shared" si="2"/>
        <v>5</v>
      </c>
      <c r="I110" s="86"/>
      <c r="J110" s="86">
        <v>400</v>
      </c>
    </row>
    <row r="111" spans="1:10" hidden="1" outlineLevel="1" x14ac:dyDescent="0.35">
      <c r="A111" s="86" t="s">
        <v>482</v>
      </c>
      <c r="B111" s="89"/>
      <c r="C111" s="86">
        <v>38</v>
      </c>
      <c r="D111" s="86" t="s">
        <v>557</v>
      </c>
      <c r="E111" s="86" t="s">
        <v>558</v>
      </c>
      <c r="F111" s="87">
        <v>3</v>
      </c>
      <c r="G111" s="87">
        <v>1</v>
      </c>
      <c r="H111" s="88">
        <f t="shared" si="2"/>
        <v>4</v>
      </c>
      <c r="I111" s="86"/>
      <c r="J111" s="86">
        <v>400</v>
      </c>
    </row>
    <row r="112" spans="1:10" hidden="1" outlineLevel="1" x14ac:dyDescent="0.35">
      <c r="A112" s="86" t="s">
        <v>482</v>
      </c>
      <c r="B112" s="89"/>
      <c r="C112" s="86">
        <v>39</v>
      </c>
      <c r="D112" s="86" t="s">
        <v>559</v>
      </c>
      <c r="E112" s="86" t="s">
        <v>560</v>
      </c>
      <c r="F112" s="87">
        <v>0</v>
      </c>
      <c r="G112" s="87">
        <v>1</v>
      </c>
      <c r="H112" s="88">
        <f t="shared" si="2"/>
        <v>1</v>
      </c>
      <c r="I112" s="86"/>
      <c r="J112" s="86">
        <v>400</v>
      </c>
    </row>
    <row r="113" spans="1:10" hidden="1" outlineLevel="1" x14ac:dyDescent="0.35">
      <c r="A113" s="86" t="s">
        <v>482</v>
      </c>
      <c r="B113" s="89"/>
      <c r="C113" s="86">
        <v>40</v>
      </c>
      <c r="D113" s="86" t="s">
        <v>561</v>
      </c>
      <c r="E113" s="86" t="s">
        <v>562</v>
      </c>
      <c r="F113" s="87">
        <v>0</v>
      </c>
      <c r="G113" s="87">
        <v>2</v>
      </c>
      <c r="H113" s="88">
        <f t="shared" si="2"/>
        <v>2</v>
      </c>
      <c r="I113" s="86"/>
      <c r="J113" s="86">
        <v>400</v>
      </c>
    </row>
    <row r="114" spans="1:10" hidden="1" outlineLevel="1" x14ac:dyDescent="0.35">
      <c r="A114" s="86" t="s">
        <v>482</v>
      </c>
      <c r="B114" s="89"/>
      <c r="C114" s="86">
        <v>41</v>
      </c>
      <c r="D114" s="86" t="s">
        <v>563</v>
      </c>
      <c r="E114" s="86" t="s">
        <v>564</v>
      </c>
      <c r="F114" s="87">
        <v>2</v>
      </c>
      <c r="G114" s="87">
        <v>2</v>
      </c>
      <c r="H114" s="88">
        <f t="shared" si="2"/>
        <v>4</v>
      </c>
      <c r="I114" s="86"/>
      <c r="J114" s="86">
        <v>400</v>
      </c>
    </row>
    <row r="115" spans="1:10" collapsed="1" x14ac:dyDescent="0.35">
      <c r="A115" s="89" t="str">
        <f>A114</f>
        <v xml:space="preserve">Adikaribosa maygoduf </v>
      </c>
      <c r="B115" s="89" t="s">
        <v>565</v>
      </c>
      <c r="C115" s="89"/>
      <c r="D115" s="89"/>
      <c r="E115" s="89">
        <f>COUNTA(E74:E114)</f>
        <v>41</v>
      </c>
      <c r="F115" s="90">
        <f>SUM(F74:F114)</f>
        <v>122</v>
      </c>
      <c r="G115" s="90">
        <f>SUM(G74:G114)</f>
        <v>96</v>
      </c>
      <c r="H115" s="90">
        <f t="shared" si="2"/>
        <v>218</v>
      </c>
      <c r="I115" s="91">
        <v>42670</v>
      </c>
      <c r="J115" s="90">
        <f>AVERAGE(J74:J114)</f>
        <v>353.65853658536588</v>
      </c>
    </row>
    <row r="116" spans="1:10" hidden="1" outlineLevel="1" x14ac:dyDescent="0.35">
      <c r="A116" s="86" t="s">
        <v>400</v>
      </c>
      <c r="B116" s="89"/>
      <c r="C116" s="86">
        <v>1</v>
      </c>
      <c r="D116" s="86" t="s">
        <v>158</v>
      </c>
      <c r="E116" s="86" t="s">
        <v>566</v>
      </c>
      <c r="F116" s="86">
        <v>2</v>
      </c>
      <c r="G116" s="86">
        <v>2</v>
      </c>
      <c r="H116" s="88">
        <f t="shared" si="2"/>
        <v>4</v>
      </c>
      <c r="I116" s="86"/>
      <c r="J116" s="86">
        <v>400</v>
      </c>
    </row>
    <row r="117" spans="1:10" hidden="1" outlineLevel="1" x14ac:dyDescent="0.35">
      <c r="A117" s="86" t="s">
        <v>400</v>
      </c>
      <c r="B117" s="89"/>
      <c r="C117" s="86">
        <v>2</v>
      </c>
      <c r="D117" s="86" t="s">
        <v>159</v>
      </c>
      <c r="E117" s="86" t="s">
        <v>567</v>
      </c>
      <c r="F117" s="86">
        <v>5</v>
      </c>
      <c r="G117" s="86">
        <v>3</v>
      </c>
      <c r="H117" s="88">
        <f t="shared" si="2"/>
        <v>8</v>
      </c>
      <c r="I117" s="86"/>
      <c r="J117" s="86">
        <v>400</v>
      </c>
    </row>
    <row r="118" spans="1:10" hidden="1" outlineLevel="1" x14ac:dyDescent="0.35">
      <c r="A118" s="86" t="s">
        <v>400</v>
      </c>
      <c r="B118" s="89"/>
      <c r="C118" s="86">
        <v>3</v>
      </c>
      <c r="D118" s="86" t="s">
        <v>160</v>
      </c>
      <c r="E118" s="86" t="s">
        <v>568</v>
      </c>
      <c r="F118" s="86">
        <v>1</v>
      </c>
      <c r="G118" s="86">
        <v>1</v>
      </c>
      <c r="H118" s="88">
        <f t="shared" si="2"/>
        <v>2</v>
      </c>
      <c r="I118" s="86"/>
      <c r="J118" s="86">
        <v>400</v>
      </c>
    </row>
    <row r="119" spans="1:10" hidden="1" outlineLevel="1" x14ac:dyDescent="0.35">
      <c r="A119" s="86" t="s">
        <v>400</v>
      </c>
      <c r="B119" s="89"/>
      <c r="C119" s="86">
        <v>4</v>
      </c>
      <c r="D119" s="86" t="s">
        <v>161</v>
      </c>
      <c r="E119" s="86" t="s">
        <v>569</v>
      </c>
      <c r="F119" s="86">
        <v>3</v>
      </c>
      <c r="G119" s="86">
        <v>2</v>
      </c>
      <c r="H119" s="88">
        <f t="shared" si="2"/>
        <v>5</v>
      </c>
      <c r="I119" s="86"/>
      <c r="J119" s="86">
        <v>400</v>
      </c>
    </row>
    <row r="120" spans="1:10" hidden="1" outlineLevel="1" x14ac:dyDescent="0.35">
      <c r="A120" s="86" t="s">
        <v>400</v>
      </c>
      <c r="B120" s="89"/>
      <c r="C120" s="86">
        <v>5</v>
      </c>
      <c r="D120" s="86" t="s">
        <v>162</v>
      </c>
      <c r="E120" s="86" t="s">
        <v>570</v>
      </c>
      <c r="F120" s="86">
        <v>2</v>
      </c>
      <c r="G120" s="86">
        <v>3</v>
      </c>
      <c r="H120" s="88">
        <f t="shared" si="2"/>
        <v>5</v>
      </c>
      <c r="I120" s="86"/>
      <c r="J120" s="86">
        <v>400</v>
      </c>
    </row>
    <row r="121" spans="1:10" hidden="1" outlineLevel="1" x14ac:dyDescent="0.35">
      <c r="A121" s="86" t="s">
        <v>400</v>
      </c>
      <c r="B121" s="89"/>
      <c r="C121" s="86">
        <v>6</v>
      </c>
      <c r="D121" s="86" t="s">
        <v>163</v>
      </c>
      <c r="E121" s="86" t="s">
        <v>571</v>
      </c>
      <c r="F121" s="86">
        <v>1</v>
      </c>
      <c r="G121" s="86">
        <v>1</v>
      </c>
      <c r="H121" s="88">
        <f t="shared" si="2"/>
        <v>2</v>
      </c>
      <c r="I121" s="86"/>
      <c r="J121" s="86">
        <v>400</v>
      </c>
    </row>
    <row r="122" spans="1:10" hidden="1" outlineLevel="1" x14ac:dyDescent="0.35">
      <c r="A122" s="86" t="s">
        <v>400</v>
      </c>
      <c r="B122" s="89"/>
      <c r="C122" s="86">
        <v>7</v>
      </c>
      <c r="D122" s="86" t="s">
        <v>164</v>
      </c>
      <c r="E122" s="86" t="s">
        <v>572</v>
      </c>
      <c r="F122" s="86">
        <v>2</v>
      </c>
      <c r="G122" s="86">
        <v>2</v>
      </c>
      <c r="H122" s="88">
        <f t="shared" si="2"/>
        <v>4</v>
      </c>
      <c r="I122" s="86"/>
      <c r="J122" s="86">
        <v>400</v>
      </c>
    </row>
    <row r="123" spans="1:10" hidden="1" outlineLevel="1" x14ac:dyDescent="0.35">
      <c r="A123" s="86" t="s">
        <v>400</v>
      </c>
      <c r="B123" s="89"/>
      <c r="C123" s="86">
        <v>8</v>
      </c>
      <c r="D123" s="86" t="s">
        <v>165</v>
      </c>
      <c r="E123" s="86" t="s">
        <v>573</v>
      </c>
      <c r="F123" s="86">
        <v>2</v>
      </c>
      <c r="G123" s="86">
        <v>1</v>
      </c>
      <c r="H123" s="88">
        <f t="shared" si="2"/>
        <v>3</v>
      </c>
      <c r="I123" s="86"/>
      <c r="J123" s="86">
        <v>400</v>
      </c>
    </row>
    <row r="124" spans="1:10" hidden="1" outlineLevel="1" x14ac:dyDescent="0.35">
      <c r="A124" s="86" t="s">
        <v>400</v>
      </c>
      <c r="B124" s="89"/>
      <c r="C124" s="86">
        <v>9</v>
      </c>
      <c r="D124" s="86" t="s">
        <v>166</v>
      </c>
      <c r="E124" s="86" t="s">
        <v>574</v>
      </c>
      <c r="F124" s="86">
        <v>3</v>
      </c>
      <c r="G124" s="86">
        <v>2</v>
      </c>
      <c r="H124" s="88">
        <f t="shared" si="2"/>
        <v>5</v>
      </c>
      <c r="I124" s="86"/>
      <c r="J124" s="86">
        <v>400</v>
      </c>
    </row>
    <row r="125" spans="1:10" hidden="1" outlineLevel="1" x14ac:dyDescent="0.35">
      <c r="A125" s="86" t="s">
        <v>400</v>
      </c>
      <c r="B125" s="89"/>
      <c r="C125" s="86">
        <v>10</v>
      </c>
      <c r="D125" s="86" t="s">
        <v>167</v>
      </c>
      <c r="E125" s="86" t="s">
        <v>575</v>
      </c>
      <c r="F125" s="86">
        <v>1</v>
      </c>
      <c r="G125" s="86">
        <v>1</v>
      </c>
      <c r="H125" s="88">
        <f t="shared" si="2"/>
        <v>2</v>
      </c>
      <c r="I125" s="86"/>
      <c r="J125" s="86">
        <v>400</v>
      </c>
    </row>
    <row r="126" spans="1:10" hidden="1" outlineLevel="1" x14ac:dyDescent="0.35">
      <c r="A126" s="86" t="s">
        <v>400</v>
      </c>
      <c r="B126" s="89"/>
      <c r="C126" s="86">
        <v>11</v>
      </c>
      <c r="D126" s="86" t="s">
        <v>168</v>
      </c>
      <c r="E126" s="86" t="s">
        <v>576</v>
      </c>
      <c r="F126" s="86">
        <v>3</v>
      </c>
      <c r="G126" s="86">
        <v>2</v>
      </c>
      <c r="H126" s="88">
        <f t="shared" si="2"/>
        <v>5</v>
      </c>
      <c r="I126" s="86"/>
      <c r="J126" s="86">
        <v>400</v>
      </c>
    </row>
    <row r="127" spans="1:10" hidden="1" outlineLevel="1" x14ac:dyDescent="0.35">
      <c r="A127" s="86" t="s">
        <v>400</v>
      </c>
      <c r="B127" s="89"/>
      <c r="C127" s="86">
        <v>12</v>
      </c>
      <c r="D127" s="86" t="s">
        <v>169</v>
      </c>
      <c r="E127" s="86" t="s">
        <v>577</v>
      </c>
      <c r="F127" s="86">
        <v>4</v>
      </c>
      <c r="G127" s="86">
        <v>2</v>
      </c>
      <c r="H127" s="88">
        <f t="shared" si="2"/>
        <v>6</v>
      </c>
      <c r="I127" s="86"/>
      <c r="J127" s="86">
        <v>400</v>
      </c>
    </row>
    <row r="128" spans="1:10" hidden="1" outlineLevel="1" x14ac:dyDescent="0.35">
      <c r="A128" s="86" t="s">
        <v>400</v>
      </c>
      <c r="B128" s="89"/>
      <c r="C128" s="86">
        <v>13</v>
      </c>
      <c r="D128" s="86" t="s">
        <v>170</v>
      </c>
      <c r="E128" s="86" t="s">
        <v>578</v>
      </c>
      <c r="F128" s="86">
        <v>3</v>
      </c>
      <c r="G128" s="86">
        <v>2</v>
      </c>
      <c r="H128" s="88">
        <f t="shared" si="2"/>
        <v>5</v>
      </c>
      <c r="I128" s="86"/>
      <c r="J128" s="86">
        <v>400</v>
      </c>
    </row>
    <row r="129" spans="1:10" hidden="1" outlineLevel="1" x14ac:dyDescent="0.35">
      <c r="A129" s="86" t="s">
        <v>400</v>
      </c>
      <c r="B129" s="89"/>
      <c r="C129" s="86">
        <v>14</v>
      </c>
      <c r="D129" s="86" t="s">
        <v>171</v>
      </c>
      <c r="E129" s="86" t="s">
        <v>579</v>
      </c>
      <c r="F129" s="86">
        <v>1</v>
      </c>
      <c r="G129" s="86">
        <v>1</v>
      </c>
      <c r="H129" s="88">
        <f t="shared" si="2"/>
        <v>2</v>
      </c>
      <c r="I129" s="86"/>
      <c r="J129" s="86">
        <v>400</v>
      </c>
    </row>
    <row r="130" spans="1:10" hidden="1" outlineLevel="1" x14ac:dyDescent="0.35">
      <c r="A130" s="86" t="s">
        <v>400</v>
      </c>
      <c r="B130" s="89"/>
      <c r="C130" s="86">
        <v>15</v>
      </c>
      <c r="D130" s="86" t="s">
        <v>172</v>
      </c>
      <c r="E130" s="86" t="s">
        <v>580</v>
      </c>
      <c r="F130" s="86">
        <v>3</v>
      </c>
      <c r="G130" s="86">
        <v>2</v>
      </c>
      <c r="H130" s="88">
        <f t="shared" si="2"/>
        <v>5</v>
      </c>
      <c r="I130" s="86"/>
      <c r="J130" s="86">
        <v>400</v>
      </c>
    </row>
    <row r="131" spans="1:10" hidden="1" outlineLevel="1" x14ac:dyDescent="0.35">
      <c r="A131" s="86" t="s">
        <v>400</v>
      </c>
      <c r="B131" s="89"/>
      <c r="C131" s="86">
        <v>16</v>
      </c>
      <c r="D131" s="86" t="s">
        <v>173</v>
      </c>
      <c r="E131" s="86" t="s">
        <v>581</v>
      </c>
      <c r="F131" s="86">
        <v>4</v>
      </c>
      <c r="G131" s="86">
        <v>2</v>
      </c>
      <c r="H131" s="88">
        <f t="shared" si="2"/>
        <v>6</v>
      </c>
      <c r="I131" s="86"/>
      <c r="J131" s="86">
        <v>300</v>
      </c>
    </row>
    <row r="132" spans="1:10" hidden="1" outlineLevel="1" x14ac:dyDescent="0.35">
      <c r="A132" s="86" t="s">
        <v>400</v>
      </c>
      <c r="B132" s="89"/>
      <c r="C132" s="86">
        <v>17</v>
      </c>
      <c r="D132" s="86" t="s">
        <v>174</v>
      </c>
      <c r="E132" s="86" t="s">
        <v>582</v>
      </c>
      <c r="F132" s="86">
        <v>3</v>
      </c>
      <c r="G132" s="86">
        <v>2</v>
      </c>
      <c r="H132" s="88">
        <f t="shared" si="2"/>
        <v>5</v>
      </c>
      <c r="I132" s="86"/>
      <c r="J132" s="86">
        <v>300</v>
      </c>
    </row>
    <row r="133" spans="1:10" hidden="1" outlineLevel="1" x14ac:dyDescent="0.35">
      <c r="A133" s="86" t="s">
        <v>400</v>
      </c>
      <c r="B133" s="89"/>
      <c r="C133" s="86">
        <v>18</v>
      </c>
      <c r="D133" s="86" t="s">
        <v>175</v>
      </c>
      <c r="E133" s="86" t="s">
        <v>583</v>
      </c>
      <c r="F133" s="86">
        <v>6</v>
      </c>
      <c r="G133" s="86">
        <v>3</v>
      </c>
      <c r="H133" s="88">
        <f t="shared" si="2"/>
        <v>9</v>
      </c>
      <c r="I133" s="86"/>
      <c r="J133" s="86">
        <v>300</v>
      </c>
    </row>
    <row r="134" spans="1:10" hidden="1" outlineLevel="1" x14ac:dyDescent="0.35">
      <c r="A134" s="86" t="s">
        <v>400</v>
      </c>
      <c r="B134" s="89"/>
      <c r="C134" s="86">
        <v>19</v>
      </c>
      <c r="D134" s="86" t="s">
        <v>176</v>
      </c>
      <c r="E134" s="86" t="s">
        <v>584</v>
      </c>
      <c r="F134" s="86">
        <v>2</v>
      </c>
      <c r="G134" s="86">
        <v>2</v>
      </c>
      <c r="H134" s="88">
        <f t="shared" si="2"/>
        <v>4</v>
      </c>
      <c r="I134" s="86"/>
      <c r="J134" s="86">
        <v>300</v>
      </c>
    </row>
    <row r="135" spans="1:10" hidden="1" outlineLevel="1" x14ac:dyDescent="0.35">
      <c r="A135" s="86" t="s">
        <v>400</v>
      </c>
      <c r="B135" s="89"/>
      <c r="C135" s="86">
        <v>20</v>
      </c>
      <c r="D135" s="86" t="s">
        <v>177</v>
      </c>
      <c r="E135" s="86" t="s">
        <v>585</v>
      </c>
      <c r="F135" s="86">
        <v>7</v>
      </c>
      <c r="G135" s="86">
        <v>3</v>
      </c>
      <c r="H135" s="88">
        <f t="shared" si="2"/>
        <v>10</v>
      </c>
      <c r="I135" s="86"/>
      <c r="J135" s="86">
        <v>300</v>
      </c>
    </row>
    <row r="136" spans="1:10" hidden="1" outlineLevel="1" x14ac:dyDescent="0.35">
      <c r="A136" s="86" t="s">
        <v>400</v>
      </c>
      <c r="B136" s="89"/>
      <c r="C136" s="86">
        <v>21</v>
      </c>
      <c r="D136" s="86" t="s">
        <v>178</v>
      </c>
      <c r="E136" s="86" t="s">
        <v>586</v>
      </c>
      <c r="F136" s="86">
        <v>6</v>
      </c>
      <c r="G136" s="86">
        <v>2</v>
      </c>
      <c r="H136" s="88">
        <f t="shared" si="2"/>
        <v>8</v>
      </c>
      <c r="I136" s="86"/>
      <c r="J136" s="86">
        <v>300</v>
      </c>
    </row>
    <row r="137" spans="1:10" hidden="1" outlineLevel="1" x14ac:dyDescent="0.35">
      <c r="A137" s="86" t="s">
        <v>400</v>
      </c>
      <c r="B137" s="89"/>
      <c r="C137" s="86">
        <v>22</v>
      </c>
      <c r="D137" s="86" t="s">
        <v>179</v>
      </c>
      <c r="E137" s="86" t="s">
        <v>587</v>
      </c>
      <c r="F137" s="86">
        <v>5</v>
      </c>
      <c r="G137" s="86">
        <v>3</v>
      </c>
      <c r="H137" s="88">
        <f t="shared" si="2"/>
        <v>8</v>
      </c>
      <c r="I137" s="86"/>
      <c r="J137" s="86">
        <v>300</v>
      </c>
    </row>
    <row r="138" spans="1:10" hidden="1" outlineLevel="1" x14ac:dyDescent="0.35">
      <c r="A138" s="86" t="s">
        <v>400</v>
      </c>
      <c r="B138" s="89"/>
      <c r="C138" s="86">
        <v>23</v>
      </c>
      <c r="D138" s="86" t="s">
        <v>180</v>
      </c>
      <c r="E138" s="86" t="s">
        <v>588</v>
      </c>
      <c r="F138" s="86">
        <v>2</v>
      </c>
      <c r="G138" s="86">
        <v>3</v>
      </c>
      <c r="H138" s="88">
        <f t="shared" ref="H138:H201" si="3">SUM(F138:G138)</f>
        <v>5</v>
      </c>
      <c r="I138" s="86"/>
      <c r="J138" s="86">
        <v>300</v>
      </c>
    </row>
    <row r="139" spans="1:10" hidden="1" outlineLevel="1" x14ac:dyDescent="0.35">
      <c r="A139" s="86" t="s">
        <v>400</v>
      </c>
      <c r="B139" s="89"/>
      <c r="C139" s="86">
        <v>24</v>
      </c>
      <c r="D139" s="86" t="s">
        <v>181</v>
      </c>
      <c r="E139" s="86" t="s">
        <v>589</v>
      </c>
      <c r="F139" s="86">
        <v>2</v>
      </c>
      <c r="G139" s="86">
        <v>3</v>
      </c>
      <c r="H139" s="88">
        <f t="shared" si="3"/>
        <v>5</v>
      </c>
      <c r="I139" s="86"/>
      <c r="J139" s="86">
        <v>300</v>
      </c>
    </row>
    <row r="140" spans="1:10" hidden="1" outlineLevel="1" x14ac:dyDescent="0.35">
      <c r="A140" s="86" t="s">
        <v>400</v>
      </c>
      <c r="B140" s="89"/>
      <c r="C140" s="86">
        <v>25</v>
      </c>
      <c r="D140" s="86" t="s">
        <v>182</v>
      </c>
      <c r="E140" s="86" t="s">
        <v>590</v>
      </c>
      <c r="F140" s="86">
        <v>3</v>
      </c>
      <c r="G140" s="86">
        <v>2</v>
      </c>
      <c r="H140" s="88">
        <f t="shared" si="3"/>
        <v>5</v>
      </c>
      <c r="I140" s="86"/>
      <c r="J140" s="86">
        <v>300</v>
      </c>
    </row>
    <row r="141" spans="1:10" hidden="1" outlineLevel="1" x14ac:dyDescent="0.35">
      <c r="A141" s="86" t="s">
        <v>400</v>
      </c>
      <c r="B141" s="89"/>
      <c r="C141" s="86">
        <v>26</v>
      </c>
      <c r="D141" s="86" t="s">
        <v>183</v>
      </c>
      <c r="E141" s="86" t="s">
        <v>591</v>
      </c>
      <c r="F141" s="86">
        <v>5</v>
      </c>
      <c r="G141" s="86">
        <v>2</v>
      </c>
      <c r="H141" s="88">
        <f t="shared" si="3"/>
        <v>7</v>
      </c>
      <c r="I141" s="86"/>
      <c r="J141" s="86">
        <v>300</v>
      </c>
    </row>
    <row r="142" spans="1:10" hidden="1" outlineLevel="1" x14ac:dyDescent="0.35">
      <c r="A142" s="86" t="s">
        <v>400</v>
      </c>
      <c r="B142" s="89"/>
      <c r="C142" s="86">
        <v>27</v>
      </c>
      <c r="D142" s="86" t="s">
        <v>184</v>
      </c>
      <c r="E142" s="86" t="s">
        <v>592</v>
      </c>
      <c r="F142" s="86">
        <v>1</v>
      </c>
      <c r="G142" s="86">
        <v>2</v>
      </c>
      <c r="H142" s="88">
        <f t="shared" si="3"/>
        <v>3</v>
      </c>
      <c r="I142" s="86"/>
      <c r="J142" s="86">
        <v>300</v>
      </c>
    </row>
    <row r="143" spans="1:10" hidden="1" outlineLevel="1" x14ac:dyDescent="0.35">
      <c r="A143" s="86" t="s">
        <v>400</v>
      </c>
      <c r="B143" s="89"/>
      <c r="C143" s="86">
        <v>28</v>
      </c>
      <c r="D143" s="86" t="s">
        <v>185</v>
      </c>
      <c r="E143" s="86" t="s">
        <v>593</v>
      </c>
      <c r="F143" s="86">
        <v>4</v>
      </c>
      <c r="G143" s="86">
        <v>2</v>
      </c>
      <c r="H143" s="88">
        <f t="shared" si="3"/>
        <v>6</v>
      </c>
      <c r="I143" s="86"/>
      <c r="J143" s="86">
        <v>300</v>
      </c>
    </row>
    <row r="144" spans="1:10" hidden="1" outlineLevel="1" x14ac:dyDescent="0.35">
      <c r="A144" s="86" t="s">
        <v>400</v>
      </c>
      <c r="B144" s="89"/>
      <c r="C144" s="86">
        <v>29</v>
      </c>
      <c r="D144" s="86" t="s">
        <v>186</v>
      </c>
      <c r="E144" s="86" t="s">
        <v>594</v>
      </c>
      <c r="F144" s="86">
        <v>3</v>
      </c>
      <c r="G144" s="86">
        <v>2</v>
      </c>
      <c r="H144" s="88">
        <f t="shared" si="3"/>
        <v>5</v>
      </c>
      <c r="I144" s="86"/>
      <c r="J144" s="86">
        <v>300</v>
      </c>
    </row>
    <row r="145" spans="1:10" hidden="1" outlineLevel="1" x14ac:dyDescent="0.35">
      <c r="A145" s="86" t="s">
        <v>400</v>
      </c>
      <c r="B145" s="89"/>
      <c r="C145" s="86">
        <v>30</v>
      </c>
      <c r="D145" s="86" t="s">
        <v>187</v>
      </c>
      <c r="E145" s="86" t="s">
        <v>595</v>
      </c>
      <c r="F145" s="86">
        <v>2</v>
      </c>
      <c r="G145" s="86">
        <v>2</v>
      </c>
      <c r="H145" s="88">
        <f t="shared" si="3"/>
        <v>4</v>
      </c>
      <c r="I145" s="86"/>
      <c r="J145" s="86">
        <v>300</v>
      </c>
    </row>
    <row r="146" spans="1:10" hidden="1" outlineLevel="1" x14ac:dyDescent="0.35">
      <c r="A146" s="86" t="s">
        <v>400</v>
      </c>
      <c r="B146" s="89"/>
      <c r="C146" s="86">
        <v>31</v>
      </c>
      <c r="D146" s="86" t="s">
        <v>188</v>
      </c>
      <c r="E146" s="86" t="s">
        <v>596</v>
      </c>
      <c r="F146" s="86">
        <v>5</v>
      </c>
      <c r="G146" s="86">
        <v>2</v>
      </c>
      <c r="H146" s="88">
        <f t="shared" si="3"/>
        <v>7</v>
      </c>
      <c r="I146" s="86"/>
      <c r="J146" s="86">
        <v>300</v>
      </c>
    </row>
    <row r="147" spans="1:10" hidden="1" outlineLevel="1" x14ac:dyDescent="0.35">
      <c r="A147" s="86" t="s">
        <v>400</v>
      </c>
      <c r="B147" s="89"/>
      <c r="C147" s="86">
        <v>32</v>
      </c>
      <c r="D147" s="86" t="s">
        <v>189</v>
      </c>
      <c r="E147" s="86" t="s">
        <v>597</v>
      </c>
      <c r="F147" s="86">
        <v>2</v>
      </c>
      <c r="G147" s="86">
        <v>1</v>
      </c>
      <c r="H147" s="88">
        <f t="shared" si="3"/>
        <v>3</v>
      </c>
      <c r="I147" s="86"/>
      <c r="J147" s="86">
        <v>300</v>
      </c>
    </row>
    <row r="148" spans="1:10" hidden="1" outlineLevel="1" x14ac:dyDescent="0.35">
      <c r="A148" s="86" t="s">
        <v>400</v>
      </c>
      <c r="B148" s="89"/>
      <c r="C148" s="86">
        <v>33</v>
      </c>
      <c r="D148" s="86" t="s">
        <v>190</v>
      </c>
      <c r="E148" s="86" t="s">
        <v>598</v>
      </c>
      <c r="F148" s="86">
        <v>3</v>
      </c>
      <c r="G148" s="86">
        <v>2</v>
      </c>
      <c r="H148" s="88">
        <f t="shared" si="3"/>
        <v>5</v>
      </c>
      <c r="I148" s="86"/>
      <c r="J148" s="86">
        <v>300</v>
      </c>
    </row>
    <row r="149" spans="1:10" hidden="1" outlineLevel="1" x14ac:dyDescent="0.35">
      <c r="A149" s="86" t="s">
        <v>400</v>
      </c>
      <c r="B149" s="89"/>
      <c r="C149" s="86">
        <v>34</v>
      </c>
      <c r="D149" s="86" t="s">
        <v>191</v>
      </c>
      <c r="E149" s="86" t="s">
        <v>599</v>
      </c>
      <c r="F149" s="86">
        <v>2</v>
      </c>
      <c r="G149" s="86">
        <v>2</v>
      </c>
      <c r="H149" s="88">
        <f t="shared" si="3"/>
        <v>4</v>
      </c>
      <c r="I149" s="86"/>
      <c r="J149" s="86">
        <v>300</v>
      </c>
    </row>
    <row r="150" spans="1:10" hidden="1" outlineLevel="1" x14ac:dyDescent="0.35">
      <c r="A150" s="86" t="s">
        <v>400</v>
      </c>
      <c r="B150" s="89"/>
      <c r="C150" s="86">
        <v>35</v>
      </c>
      <c r="D150" s="86" t="s">
        <v>192</v>
      </c>
      <c r="E150" s="86" t="s">
        <v>600</v>
      </c>
      <c r="F150" s="86">
        <v>4</v>
      </c>
      <c r="G150" s="86">
        <v>3</v>
      </c>
      <c r="H150" s="88">
        <f t="shared" si="3"/>
        <v>7</v>
      </c>
      <c r="I150" s="86"/>
      <c r="J150" s="86">
        <v>300</v>
      </c>
    </row>
    <row r="151" spans="1:10" hidden="1" outlineLevel="1" x14ac:dyDescent="0.35">
      <c r="A151" s="86" t="s">
        <v>400</v>
      </c>
      <c r="B151" s="89"/>
      <c r="C151" s="86">
        <v>36</v>
      </c>
      <c r="D151" s="86" t="s">
        <v>193</v>
      </c>
      <c r="E151" s="86" t="s">
        <v>601</v>
      </c>
      <c r="F151" s="86">
        <v>5</v>
      </c>
      <c r="G151" s="86">
        <v>3</v>
      </c>
      <c r="H151" s="88">
        <f t="shared" si="3"/>
        <v>8</v>
      </c>
      <c r="I151" s="86"/>
      <c r="J151" s="86">
        <v>300</v>
      </c>
    </row>
    <row r="152" spans="1:10" hidden="1" outlineLevel="1" x14ac:dyDescent="0.35">
      <c r="A152" s="86" t="s">
        <v>400</v>
      </c>
      <c r="B152" s="89"/>
      <c r="C152" s="86">
        <v>37</v>
      </c>
      <c r="D152" s="86" t="s">
        <v>194</v>
      </c>
      <c r="E152" s="86" t="s">
        <v>602</v>
      </c>
      <c r="F152" s="86">
        <v>2</v>
      </c>
      <c r="G152" s="86">
        <v>1</v>
      </c>
      <c r="H152" s="88">
        <f t="shared" si="3"/>
        <v>3</v>
      </c>
      <c r="I152" s="86"/>
      <c r="J152" s="86">
        <v>300</v>
      </c>
    </row>
    <row r="153" spans="1:10" hidden="1" outlineLevel="1" x14ac:dyDescent="0.35">
      <c r="A153" s="86" t="s">
        <v>400</v>
      </c>
      <c r="B153" s="89"/>
      <c r="C153" s="86">
        <v>38</v>
      </c>
      <c r="D153" s="86" t="s">
        <v>195</v>
      </c>
      <c r="E153" s="86" t="s">
        <v>603</v>
      </c>
      <c r="F153" s="86">
        <v>1</v>
      </c>
      <c r="G153" s="86">
        <v>2</v>
      </c>
      <c r="H153" s="88">
        <f t="shared" si="3"/>
        <v>3</v>
      </c>
      <c r="I153" s="86"/>
      <c r="J153" s="86">
        <v>300</v>
      </c>
    </row>
    <row r="154" spans="1:10" hidden="1" outlineLevel="1" x14ac:dyDescent="0.35">
      <c r="A154" s="86" t="s">
        <v>400</v>
      </c>
      <c r="B154" s="89"/>
      <c r="C154" s="86">
        <v>39</v>
      </c>
      <c r="D154" s="86" t="s">
        <v>196</v>
      </c>
      <c r="E154" s="86" t="s">
        <v>604</v>
      </c>
      <c r="F154" s="86">
        <v>1</v>
      </c>
      <c r="G154" s="86">
        <v>1</v>
      </c>
      <c r="H154" s="88">
        <f t="shared" si="3"/>
        <v>2</v>
      </c>
      <c r="I154" s="86"/>
      <c r="J154" s="86">
        <v>300</v>
      </c>
    </row>
    <row r="155" spans="1:10" hidden="1" outlineLevel="1" x14ac:dyDescent="0.35">
      <c r="A155" s="86" t="s">
        <v>400</v>
      </c>
      <c r="B155" s="89"/>
      <c r="C155" s="86">
        <v>40</v>
      </c>
      <c r="D155" s="86" t="s">
        <v>197</v>
      </c>
      <c r="E155" s="86" t="s">
        <v>605</v>
      </c>
      <c r="F155" s="86">
        <v>0</v>
      </c>
      <c r="G155" s="86">
        <v>2</v>
      </c>
      <c r="H155" s="88">
        <f t="shared" si="3"/>
        <v>2</v>
      </c>
      <c r="I155" s="86"/>
      <c r="J155" s="86">
        <v>300</v>
      </c>
    </row>
    <row r="156" spans="1:10" hidden="1" outlineLevel="1" x14ac:dyDescent="0.35">
      <c r="A156" s="86" t="s">
        <v>400</v>
      </c>
      <c r="B156" s="89"/>
      <c r="C156" s="86">
        <v>41</v>
      </c>
      <c r="D156" s="86" t="s">
        <v>198</v>
      </c>
      <c r="E156" s="86" t="s">
        <v>606</v>
      </c>
      <c r="F156" s="86">
        <v>3</v>
      </c>
      <c r="G156" s="86">
        <v>2</v>
      </c>
      <c r="H156" s="88">
        <f t="shared" si="3"/>
        <v>5</v>
      </c>
      <c r="I156" s="86"/>
      <c r="J156" s="86">
        <v>300</v>
      </c>
    </row>
    <row r="157" spans="1:10" hidden="1" outlineLevel="1" x14ac:dyDescent="0.35">
      <c r="A157" s="86" t="s">
        <v>400</v>
      </c>
      <c r="B157" s="89"/>
      <c r="C157" s="86">
        <v>42</v>
      </c>
      <c r="D157" s="86" t="s">
        <v>199</v>
      </c>
      <c r="E157" s="86" t="s">
        <v>607</v>
      </c>
      <c r="F157" s="86">
        <v>4</v>
      </c>
      <c r="G157" s="86">
        <v>3</v>
      </c>
      <c r="H157" s="88">
        <f t="shared" si="3"/>
        <v>7</v>
      </c>
      <c r="I157" s="86"/>
      <c r="J157" s="86">
        <v>300</v>
      </c>
    </row>
    <row r="158" spans="1:10" hidden="1" outlineLevel="1" x14ac:dyDescent="0.35">
      <c r="A158" s="86" t="s">
        <v>400</v>
      </c>
      <c r="B158" s="89"/>
      <c r="C158" s="86">
        <v>43</v>
      </c>
      <c r="D158" s="86" t="s">
        <v>200</v>
      </c>
      <c r="E158" s="86" t="s">
        <v>608</v>
      </c>
      <c r="F158" s="86">
        <v>3</v>
      </c>
      <c r="G158" s="86">
        <v>2</v>
      </c>
      <c r="H158" s="88">
        <f t="shared" si="3"/>
        <v>5</v>
      </c>
      <c r="I158" s="86"/>
      <c r="J158" s="86">
        <v>300</v>
      </c>
    </row>
    <row r="159" spans="1:10" hidden="1" outlineLevel="1" x14ac:dyDescent="0.35">
      <c r="A159" s="86" t="s">
        <v>400</v>
      </c>
      <c r="B159" s="89"/>
      <c r="C159" s="86">
        <v>44</v>
      </c>
      <c r="D159" s="86" t="s">
        <v>201</v>
      </c>
      <c r="E159" s="86" t="s">
        <v>609</v>
      </c>
      <c r="F159" s="86">
        <v>1</v>
      </c>
      <c r="G159" s="86">
        <v>2</v>
      </c>
      <c r="H159" s="88">
        <f t="shared" si="3"/>
        <v>3</v>
      </c>
      <c r="I159" s="86"/>
      <c r="J159" s="86">
        <v>300</v>
      </c>
    </row>
    <row r="160" spans="1:10" hidden="1" outlineLevel="1" x14ac:dyDescent="0.35">
      <c r="A160" s="86" t="s">
        <v>400</v>
      </c>
      <c r="B160" s="89"/>
      <c r="C160" s="86">
        <v>45</v>
      </c>
      <c r="D160" s="86" t="s">
        <v>202</v>
      </c>
      <c r="E160" s="86" t="s">
        <v>610</v>
      </c>
      <c r="F160" s="86">
        <v>2</v>
      </c>
      <c r="G160" s="86">
        <v>3</v>
      </c>
      <c r="H160" s="88">
        <f t="shared" si="3"/>
        <v>5</v>
      </c>
      <c r="I160" s="86"/>
      <c r="J160" s="86">
        <v>300</v>
      </c>
    </row>
    <row r="161" spans="1:10" hidden="1" outlineLevel="1" x14ac:dyDescent="0.35">
      <c r="A161" s="86" t="s">
        <v>400</v>
      </c>
      <c r="B161" s="89"/>
      <c r="C161" s="86">
        <v>46</v>
      </c>
      <c r="D161" s="86" t="s">
        <v>203</v>
      </c>
      <c r="E161" s="86" t="s">
        <v>611</v>
      </c>
      <c r="F161" s="86">
        <v>5</v>
      </c>
      <c r="G161" s="86">
        <v>2</v>
      </c>
      <c r="H161" s="88">
        <f t="shared" si="3"/>
        <v>7</v>
      </c>
      <c r="I161" s="86"/>
      <c r="J161" s="86">
        <v>300</v>
      </c>
    </row>
    <row r="162" spans="1:10" hidden="1" outlineLevel="1" x14ac:dyDescent="0.35">
      <c r="A162" s="86" t="s">
        <v>400</v>
      </c>
      <c r="B162" s="89"/>
      <c r="C162" s="86">
        <v>47</v>
      </c>
      <c r="D162" s="86" t="s">
        <v>204</v>
      </c>
      <c r="E162" s="86" t="s">
        <v>612</v>
      </c>
      <c r="F162" s="86">
        <v>5</v>
      </c>
      <c r="G162" s="86">
        <v>2</v>
      </c>
      <c r="H162" s="88">
        <f t="shared" si="3"/>
        <v>7</v>
      </c>
      <c r="I162" s="86"/>
      <c r="J162" s="86">
        <v>300</v>
      </c>
    </row>
    <row r="163" spans="1:10" hidden="1" outlineLevel="1" x14ac:dyDescent="0.35">
      <c r="A163" s="86" t="s">
        <v>400</v>
      </c>
      <c r="B163" s="89"/>
      <c r="C163" s="86">
        <v>48</v>
      </c>
      <c r="D163" s="86" t="s">
        <v>205</v>
      </c>
      <c r="E163" s="86" t="s">
        <v>613</v>
      </c>
      <c r="F163" s="86">
        <v>1</v>
      </c>
      <c r="G163" s="86">
        <v>1</v>
      </c>
      <c r="H163" s="88">
        <f t="shared" si="3"/>
        <v>2</v>
      </c>
      <c r="I163" s="86"/>
      <c r="J163" s="86">
        <v>300</v>
      </c>
    </row>
    <row r="164" spans="1:10" hidden="1" outlineLevel="1" x14ac:dyDescent="0.35">
      <c r="A164" s="86" t="s">
        <v>400</v>
      </c>
      <c r="B164" s="89"/>
      <c r="C164" s="86">
        <v>49</v>
      </c>
      <c r="D164" s="86" t="s">
        <v>206</v>
      </c>
      <c r="E164" s="86" t="s">
        <v>614</v>
      </c>
      <c r="F164" s="86">
        <v>2</v>
      </c>
      <c r="G164" s="86">
        <v>2</v>
      </c>
      <c r="H164" s="88">
        <f t="shared" si="3"/>
        <v>4</v>
      </c>
      <c r="I164" s="86"/>
      <c r="J164" s="86">
        <v>300</v>
      </c>
    </row>
    <row r="165" spans="1:10" hidden="1" outlineLevel="1" x14ac:dyDescent="0.35">
      <c r="A165" s="86" t="s">
        <v>400</v>
      </c>
      <c r="B165" s="89"/>
      <c r="C165" s="86">
        <v>50</v>
      </c>
      <c r="D165" s="86" t="s">
        <v>207</v>
      </c>
      <c r="E165" s="86" t="s">
        <v>615</v>
      </c>
      <c r="F165" s="86">
        <v>2</v>
      </c>
      <c r="G165" s="86">
        <v>2</v>
      </c>
      <c r="H165" s="88">
        <f t="shared" si="3"/>
        <v>4</v>
      </c>
      <c r="I165" s="86"/>
      <c r="J165" s="86">
        <v>300</v>
      </c>
    </row>
    <row r="166" spans="1:10" hidden="1" outlineLevel="1" x14ac:dyDescent="0.35">
      <c r="A166" s="86" t="s">
        <v>400</v>
      </c>
      <c r="B166" s="89"/>
      <c r="C166" s="86">
        <v>51</v>
      </c>
      <c r="D166" s="86" t="s">
        <v>208</v>
      </c>
      <c r="E166" s="86" t="s">
        <v>616</v>
      </c>
      <c r="F166" s="86">
        <v>4</v>
      </c>
      <c r="G166" s="86">
        <v>2</v>
      </c>
      <c r="H166" s="88">
        <f t="shared" si="3"/>
        <v>6</v>
      </c>
      <c r="I166" s="86"/>
      <c r="J166" s="86">
        <v>300</v>
      </c>
    </row>
    <row r="167" spans="1:10" hidden="1" outlineLevel="1" x14ac:dyDescent="0.35">
      <c r="A167" s="86" t="s">
        <v>400</v>
      </c>
      <c r="B167" s="89"/>
      <c r="C167" s="86">
        <v>52</v>
      </c>
      <c r="D167" s="86" t="s">
        <v>209</v>
      </c>
      <c r="E167" s="86" t="s">
        <v>617</v>
      </c>
      <c r="F167" s="86">
        <v>3</v>
      </c>
      <c r="G167" s="86">
        <v>2</v>
      </c>
      <c r="H167" s="88">
        <f t="shared" si="3"/>
        <v>5</v>
      </c>
      <c r="I167" s="86"/>
      <c r="J167" s="86">
        <v>300</v>
      </c>
    </row>
    <row r="168" spans="1:10" hidden="1" outlineLevel="1" x14ac:dyDescent="0.35">
      <c r="A168" s="86" t="s">
        <v>400</v>
      </c>
      <c r="B168" s="89"/>
      <c r="C168" s="86">
        <v>53</v>
      </c>
      <c r="D168" s="86" t="s">
        <v>210</v>
      </c>
      <c r="E168" s="86" t="s">
        <v>618</v>
      </c>
      <c r="F168" s="86">
        <v>2</v>
      </c>
      <c r="G168" s="86">
        <v>1</v>
      </c>
      <c r="H168" s="88">
        <f t="shared" si="3"/>
        <v>3</v>
      </c>
      <c r="I168" s="86"/>
      <c r="J168" s="86">
        <v>300</v>
      </c>
    </row>
    <row r="169" spans="1:10" hidden="1" outlineLevel="1" x14ac:dyDescent="0.35">
      <c r="A169" s="86" t="s">
        <v>400</v>
      </c>
      <c r="B169" s="89"/>
      <c r="C169" s="86">
        <v>54</v>
      </c>
      <c r="D169" s="86" t="s">
        <v>211</v>
      </c>
      <c r="E169" s="86" t="s">
        <v>619</v>
      </c>
      <c r="F169" s="86">
        <v>1</v>
      </c>
      <c r="G169" s="86">
        <v>1</v>
      </c>
      <c r="H169" s="88">
        <f t="shared" si="3"/>
        <v>2</v>
      </c>
      <c r="I169" s="86"/>
      <c r="J169" s="86">
        <v>300</v>
      </c>
    </row>
    <row r="170" spans="1:10" hidden="1" outlineLevel="1" x14ac:dyDescent="0.35">
      <c r="A170" s="86" t="s">
        <v>400</v>
      </c>
      <c r="B170" s="89"/>
      <c r="C170" s="86">
        <v>55</v>
      </c>
      <c r="D170" s="86" t="s">
        <v>212</v>
      </c>
      <c r="E170" s="86" t="s">
        <v>620</v>
      </c>
      <c r="F170" s="86">
        <v>3</v>
      </c>
      <c r="G170" s="86">
        <v>2</v>
      </c>
      <c r="H170" s="88">
        <f t="shared" si="3"/>
        <v>5</v>
      </c>
      <c r="I170" s="86"/>
      <c r="J170" s="86">
        <v>300</v>
      </c>
    </row>
    <row r="171" spans="1:10" hidden="1" outlineLevel="1" x14ac:dyDescent="0.35">
      <c r="A171" s="86" t="s">
        <v>400</v>
      </c>
      <c r="B171" s="89"/>
      <c r="C171" s="86">
        <v>56</v>
      </c>
      <c r="D171" s="86" t="s">
        <v>213</v>
      </c>
      <c r="E171" s="86" t="s">
        <v>621</v>
      </c>
      <c r="F171" s="86">
        <v>5</v>
      </c>
      <c r="G171" s="86">
        <v>2</v>
      </c>
      <c r="H171" s="88">
        <f t="shared" si="3"/>
        <v>7</v>
      </c>
      <c r="I171" s="86"/>
      <c r="J171" s="86">
        <v>300</v>
      </c>
    </row>
    <row r="172" spans="1:10" hidden="1" outlineLevel="1" x14ac:dyDescent="0.35">
      <c r="A172" s="86" t="s">
        <v>400</v>
      </c>
      <c r="B172" s="89"/>
      <c r="C172" s="86">
        <v>57</v>
      </c>
      <c r="D172" s="86" t="s">
        <v>214</v>
      </c>
      <c r="E172" s="86" t="s">
        <v>622</v>
      </c>
      <c r="F172" s="86">
        <v>2</v>
      </c>
      <c r="G172" s="86">
        <v>1</v>
      </c>
      <c r="H172" s="88">
        <f t="shared" si="3"/>
        <v>3</v>
      </c>
      <c r="I172" s="86"/>
      <c r="J172" s="86">
        <v>300</v>
      </c>
    </row>
    <row r="173" spans="1:10" hidden="1" outlineLevel="1" x14ac:dyDescent="0.35">
      <c r="A173" s="86" t="s">
        <v>400</v>
      </c>
      <c r="B173" s="89"/>
      <c r="C173" s="86">
        <v>58</v>
      </c>
      <c r="D173" s="86" t="s">
        <v>215</v>
      </c>
      <c r="E173" s="86" t="s">
        <v>623</v>
      </c>
      <c r="F173" s="86">
        <v>3</v>
      </c>
      <c r="G173" s="86">
        <v>2</v>
      </c>
      <c r="H173" s="88">
        <f t="shared" si="3"/>
        <v>5</v>
      </c>
      <c r="I173" s="86"/>
      <c r="J173" s="86">
        <v>300</v>
      </c>
    </row>
    <row r="174" spans="1:10" hidden="1" outlineLevel="1" x14ac:dyDescent="0.35">
      <c r="A174" s="86" t="s">
        <v>400</v>
      </c>
      <c r="B174" s="89"/>
      <c r="C174" s="86">
        <v>59</v>
      </c>
      <c r="D174" s="86" t="s">
        <v>216</v>
      </c>
      <c r="E174" s="86" t="s">
        <v>624</v>
      </c>
      <c r="F174" s="86">
        <v>2</v>
      </c>
      <c r="G174" s="86">
        <v>3</v>
      </c>
      <c r="H174" s="88">
        <f t="shared" si="3"/>
        <v>5</v>
      </c>
      <c r="I174" s="86"/>
      <c r="J174" s="86">
        <v>300</v>
      </c>
    </row>
    <row r="175" spans="1:10" hidden="1" outlineLevel="1" x14ac:dyDescent="0.35">
      <c r="A175" s="86" t="s">
        <v>400</v>
      </c>
      <c r="B175" s="89"/>
      <c r="C175" s="86">
        <v>60</v>
      </c>
      <c r="D175" s="86" t="s">
        <v>217</v>
      </c>
      <c r="E175" s="86" t="s">
        <v>625</v>
      </c>
      <c r="F175" s="86">
        <v>2</v>
      </c>
      <c r="G175" s="86">
        <v>3</v>
      </c>
      <c r="H175" s="88">
        <f t="shared" si="3"/>
        <v>5</v>
      </c>
      <c r="I175" s="86"/>
      <c r="J175" s="86">
        <v>300</v>
      </c>
    </row>
    <row r="176" spans="1:10" hidden="1" outlineLevel="1" x14ac:dyDescent="0.35">
      <c r="A176" s="86" t="s">
        <v>400</v>
      </c>
      <c r="B176" s="89"/>
      <c r="C176" s="86">
        <v>61</v>
      </c>
      <c r="D176" s="86" t="s">
        <v>218</v>
      </c>
      <c r="E176" s="86" t="s">
        <v>626</v>
      </c>
      <c r="F176" s="86">
        <v>3</v>
      </c>
      <c r="G176" s="86">
        <v>2</v>
      </c>
      <c r="H176" s="88">
        <f t="shared" si="3"/>
        <v>5</v>
      </c>
      <c r="I176" s="86"/>
      <c r="J176" s="86">
        <v>300</v>
      </c>
    </row>
    <row r="177" spans="1:10" hidden="1" outlineLevel="1" x14ac:dyDescent="0.35">
      <c r="A177" s="86" t="s">
        <v>400</v>
      </c>
      <c r="B177" s="89"/>
      <c r="C177" s="86">
        <v>62</v>
      </c>
      <c r="D177" s="86" t="s">
        <v>219</v>
      </c>
      <c r="E177" s="86" t="s">
        <v>627</v>
      </c>
      <c r="F177" s="86">
        <v>5</v>
      </c>
      <c r="G177" s="86">
        <v>2</v>
      </c>
      <c r="H177" s="88">
        <f t="shared" si="3"/>
        <v>7</v>
      </c>
      <c r="I177" s="86"/>
      <c r="J177" s="86">
        <v>300</v>
      </c>
    </row>
    <row r="178" spans="1:10" hidden="1" outlineLevel="1" x14ac:dyDescent="0.35">
      <c r="A178" s="86" t="s">
        <v>400</v>
      </c>
      <c r="B178" s="89"/>
      <c r="C178" s="86">
        <v>63</v>
      </c>
      <c r="D178" s="86" t="s">
        <v>220</v>
      </c>
      <c r="E178" s="86" t="s">
        <v>628</v>
      </c>
      <c r="F178" s="86">
        <v>3</v>
      </c>
      <c r="G178" s="86">
        <v>2</v>
      </c>
      <c r="H178" s="88">
        <f t="shared" si="3"/>
        <v>5</v>
      </c>
      <c r="I178" s="86"/>
      <c r="J178" s="86">
        <v>300</v>
      </c>
    </row>
    <row r="179" spans="1:10" hidden="1" outlineLevel="1" x14ac:dyDescent="0.35">
      <c r="A179" s="86" t="s">
        <v>400</v>
      </c>
      <c r="B179" s="89"/>
      <c r="C179" s="86">
        <v>64</v>
      </c>
      <c r="D179" s="86" t="s">
        <v>221</v>
      </c>
      <c r="E179" s="86" t="s">
        <v>629</v>
      </c>
      <c r="F179" s="86">
        <v>2</v>
      </c>
      <c r="G179" s="86">
        <v>3</v>
      </c>
      <c r="H179" s="88">
        <f t="shared" si="3"/>
        <v>5</v>
      </c>
      <c r="I179" s="86"/>
      <c r="J179" s="86">
        <v>300</v>
      </c>
    </row>
    <row r="180" spans="1:10" hidden="1" outlineLevel="1" x14ac:dyDescent="0.35">
      <c r="A180" s="86" t="s">
        <v>400</v>
      </c>
      <c r="B180" s="89"/>
      <c r="C180" s="86">
        <v>65</v>
      </c>
      <c r="D180" s="86" t="s">
        <v>222</v>
      </c>
      <c r="E180" s="86" t="s">
        <v>630</v>
      </c>
      <c r="F180" s="86">
        <v>2</v>
      </c>
      <c r="G180" s="86">
        <v>2</v>
      </c>
      <c r="H180" s="88">
        <f t="shared" si="3"/>
        <v>4</v>
      </c>
      <c r="I180" s="86"/>
      <c r="J180" s="86">
        <v>300</v>
      </c>
    </row>
    <row r="181" spans="1:10" hidden="1" outlineLevel="1" x14ac:dyDescent="0.35">
      <c r="A181" s="86" t="s">
        <v>400</v>
      </c>
      <c r="B181" s="89"/>
      <c r="C181" s="86">
        <v>66</v>
      </c>
      <c r="D181" s="86" t="s">
        <v>223</v>
      </c>
      <c r="E181" s="86" t="s">
        <v>631</v>
      </c>
      <c r="F181" s="86">
        <v>3</v>
      </c>
      <c r="G181" s="86">
        <v>4</v>
      </c>
      <c r="H181" s="88">
        <f t="shared" si="3"/>
        <v>7</v>
      </c>
      <c r="I181" s="86"/>
      <c r="J181" s="86">
        <v>300</v>
      </c>
    </row>
    <row r="182" spans="1:10" hidden="1" outlineLevel="1" x14ac:dyDescent="0.35">
      <c r="A182" s="86" t="s">
        <v>400</v>
      </c>
      <c r="B182" s="89"/>
      <c r="C182" s="86">
        <v>67</v>
      </c>
      <c r="D182" s="86" t="s">
        <v>224</v>
      </c>
      <c r="E182" s="86" t="s">
        <v>632</v>
      </c>
      <c r="F182" s="86">
        <v>4</v>
      </c>
      <c r="G182" s="86">
        <v>3</v>
      </c>
      <c r="H182" s="88">
        <f t="shared" si="3"/>
        <v>7</v>
      </c>
      <c r="I182" s="86"/>
      <c r="J182" s="86">
        <v>300</v>
      </c>
    </row>
    <row r="183" spans="1:10" hidden="1" outlineLevel="1" x14ac:dyDescent="0.35">
      <c r="A183" s="86" t="s">
        <v>400</v>
      </c>
      <c r="B183" s="89"/>
      <c r="C183" s="86">
        <v>68</v>
      </c>
      <c r="D183" s="86" t="s">
        <v>225</v>
      </c>
      <c r="E183" s="86" t="s">
        <v>633</v>
      </c>
      <c r="F183" s="86">
        <v>3</v>
      </c>
      <c r="G183" s="86">
        <v>2</v>
      </c>
      <c r="H183" s="88">
        <f t="shared" si="3"/>
        <v>5</v>
      </c>
      <c r="I183" s="86"/>
      <c r="J183" s="86">
        <v>300</v>
      </c>
    </row>
    <row r="184" spans="1:10" hidden="1" outlineLevel="1" x14ac:dyDescent="0.35">
      <c r="A184" s="86" t="s">
        <v>400</v>
      </c>
      <c r="B184" s="89"/>
      <c r="C184" s="86">
        <v>69</v>
      </c>
      <c r="D184" s="86" t="s">
        <v>226</v>
      </c>
      <c r="E184" s="86" t="s">
        <v>634</v>
      </c>
      <c r="F184" s="86">
        <v>1</v>
      </c>
      <c r="G184" s="86">
        <v>1</v>
      </c>
      <c r="H184" s="88">
        <f t="shared" si="3"/>
        <v>2</v>
      </c>
      <c r="I184" s="86"/>
      <c r="J184" s="86">
        <v>300</v>
      </c>
    </row>
    <row r="185" spans="1:10" hidden="1" outlineLevel="1" x14ac:dyDescent="0.35">
      <c r="A185" s="86" t="s">
        <v>400</v>
      </c>
      <c r="B185" s="89"/>
      <c r="C185" s="86">
        <v>70</v>
      </c>
      <c r="D185" s="86" t="s">
        <v>227</v>
      </c>
      <c r="E185" s="86" t="s">
        <v>635</v>
      </c>
      <c r="F185" s="86">
        <v>3</v>
      </c>
      <c r="G185" s="86">
        <v>2</v>
      </c>
      <c r="H185" s="88">
        <f t="shared" si="3"/>
        <v>5</v>
      </c>
      <c r="I185" s="86"/>
      <c r="J185" s="86">
        <v>300</v>
      </c>
    </row>
    <row r="186" spans="1:10" hidden="1" outlineLevel="1" x14ac:dyDescent="0.35">
      <c r="A186" s="86" t="s">
        <v>400</v>
      </c>
      <c r="B186" s="89"/>
      <c r="C186" s="86">
        <v>71</v>
      </c>
      <c r="D186" s="86" t="s">
        <v>228</v>
      </c>
      <c r="E186" s="86" t="s">
        <v>636</v>
      </c>
      <c r="F186" s="86">
        <v>2</v>
      </c>
      <c r="G186" s="86">
        <v>3</v>
      </c>
      <c r="H186" s="88">
        <f t="shared" si="3"/>
        <v>5</v>
      </c>
      <c r="I186" s="86"/>
      <c r="J186" s="86">
        <v>300</v>
      </c>
    </row>
    <row r="187" spans="1:10" hidden="1" outlineLevel="1" x14ac:dyDescent="0.35">
      <c r="A187" s="86" t="s">
        <v>400</v>
      </c>
      <c r="B187" s="89"/>
      <c r="C187" s="86">
        <v>72</v>
      </c>
      <c r="D187" s="86" t="s">
        <v>229</v>
      </c>
      <c r="E187" s="86" t="s">
        <v>637</v>
      </c>
      <c r="F187" s="86">
        <v>3</v>
      </c>
      <c r="G187" s="86">
        <v>2</v>
      </c>
      <c r="H187" s="88">
        <f t="shared" si="3"/>
        <v>5</v>
      </c>
      <c r="I187" s="86"/>
      <c r="J187" s="86">
        <v>300</v>
      </c>
    </row>
    <row r="188" spans="1:10" hidden="1" outlineLevel="1" x14ac:dyDescent="0.35">
      <c r="A188" s="86" t="s">
        <v>400</v>
      </c>
      <c r="B188" s="89"/>
      <c r="C188" s="86">
        <v>73</v>
      </c>
      <c r="D188" s="86" t="s">
        <v>230</v>
      </c>
      <c r="E188" s="86" t="s">
        <v>638</v>
      </c>
      <c r="F188" s="86">
        <v>1</v>
      </c>
      <c r="G188" s="86">
        <v>2</v>
      </c>
      <c r="H188" s="88">
        <f t="shared" si="3"/>
        <v>3</v>
      </c>
      <c r="I188" s="86"/>
      <c r="J188" s="86">
        <v>300</v>
      </c>
    </row>
    <row r="189" spans="1:10" hidden="1" outlineLevel="1" x14ac:dyDescent="0.35">
      <c r="A189" s="86" t="s">
        <v>400</v>
      </c>
      <c r="B189" s="89"/>
      <c r="C189" s="86">
        <v>74</v>
      </c>
      <c r="D189" s="86" t="s">
        <v>231</v>
      </c>
      <c r="E189" s="86" t="s">
        <v>639</v>
      </c>
      <c r="F189" s="86">
        <v>2</v>
      </c>
      <c r="G189" s="86">
        <v>2</v>
      </c>
      <c r="H189" s="88">
        <f t="shared" si="3"/>
        <v>4</v>
      </c>
      <c r="I189" s="86"/>
      <c r="J189" s="86">
        <v>300</v>
      </c>
    </row>
    <row r="190" spans="1:10" hidden="1" outlineLevel="1" x14ac:dyDescent="0.35">
      <c r="A190" s="86" t="s">
        <v>400</v>
      </c>
      <c r="B190" s="89"/>
      <c r="C190" s="86">
        <v>75</v>
      </c>
      <c r="D190" s="86" t="s">
        <v>232</v>
      </c>
      <c r="E190" s="86" t="s">
        <v>640</v>
      </c>
      <c r="F190" s="86">
        <v>3</v>
      </c>
      <c r="G190" s="86">
        <v>3</v>
      </c>
      <c r="H190" s="88">
        <f t="shared" si="3"/>
        <v>6</v>
      </c>
      <c r="I190" s="86"/>
      <c r="J190" s="86">
        <v>300</v>
      </c>
    </row>
    <row r="191" spans="1:10" hidden="1" outlineLevel="1" x14ac:dyDescent="0.35">
      <c r="A191" s="86" t="s">
        <v>400</v>
      </c>
      <c r="B191" s="89"/>
      <c r="C191" s="86">
        <v>76</v>
      </c>
      <c r="D191" s="86" t="s">
        <v>233</v>
      </c>
      <c r="E191" s="86" t="s">
        <v>641</v>
      </c>
      <c r="F191" s="86">
        <v>4</v>
      </c>
      <c r="G191" s="86">
        <v>2</v>
      </c>
      <c r="H191" s="88">
        <f t="shared" si="3"/>
        <v>6</v>
      </c>
      <c r="I191" s="86"/>
      <c r="J191" s="86">
        <v>300</v>
      </c>
    </row>
    <row r="192" spans="1:10" hidden="1" outlineLevel="1" x14ac:dyDescent="0.35">
      <c r="A192" s="86" t="s">
        <v>400</v>
      </c>
      <c r="B192" s="89"/>
      <c r="C192" s="86">
        <v>77</v>
      </c>
      <c r="D192" s="86" t="s">
        <v>234</v>
      </c>
      <c r="E192" s="86" t="s">
        <v>642</v>
      </c>
      <c r="F192" s="86">
        <v>2</v>
      </c>
      <c r="G192" s="86">
        <v>3</v>
      </c>
      <c r="H192" s="88">
        <f t="shared" si="3"/>
        <v>5</v>
      </c>
      <c r="I192" s="86"/>
      <c r="J192" s="86">
        <v>300</v>
      </c>
    </row>
    <row r="193" spans="1:10" hidden="1" outlineLevel="1" x14ac:dyDescent="0.35">
      <c r="A193" s="86" t="s">
        <v>400</v>
      </c>
      <c r="B193" s="89"/>
      <c r="C193" s="86">
        <v>78</v>
      </c>
      <c r="D193" s="86" t="s">
        <v>235</v>
      </c>
      <c r="E193" s="86" t="s">
        <v>643</v>
      </c>
      <c r="F193" s="86">
        <v>1</v>
      </c>
      <c r="G193" s="86">
        <v>2</v>
      </c>
      <c r="H193" s="88">
        <f t="shared" si="3"/>
        <v>3</v>
      </c>
      <c r="I193" s="86"/>
      <c r="J193" s="86">
        <v>300</v>
      </c>
    </row>
    <row r="194" spans="1:10" hidden="1" outlineLevel="1" x14ac:dyDescent="0.35">
      <c r="A194" s="86" t="s">
        <v>400</v>
      </c>
      <c r="B194" s="89"/>
      <c r="C194" s="86">
        <v>79</v>
      </c>
      <c r="D194" s="86" t="s">
        <v>236</v>
      </c>
      <c r="E194" s="86" t="s">
        <v>644</v>
      </c>
      <c r="F194" s="86">
        <v>3</v>
      </c>
      <c r="G194" s="86">
        <v>2</v>
      </c>
      <c r="H194" s="88">
        <f t="shared" si="3"/>
        <v>5</v>
      </c>
      <c r="I194" s="86"/>
      <c r="J194" s="86">
        <v>300</v>
      </c>
    </row>
    <row r="195" spans="1:10" hidden="1" outlineLevel="1" x14ac:dyDescent="0.35">
      <c r="A195" s="86" t="s">
        <v>400</v>
      </c>
      <c r="B195" s="89"/>
      <c r="C195" s="86">
        <v>80</v>
      </c>
      <c r="D195" s="86" t="s">
        <v>237</v>
      </c>
      <c r="E195" s="86" t="s">
        <v>645</v>
      </c>
      <c r="F195" s="86">
        <v>2</v>
      </c>
      <c r="G195" s="86">
        <v>2</v>
      </c>
      <c r="H195" s="88">
        <f t="shared" si="3"/>
        <v>4</v>
      </c>
      <c r="I195" s="86"/>
      <c r="J195" s="86">
        <v>300</v>
      </c>
    </row>
    <row r="196" spans="1:10" hidden="1" outlineLevel="1" x14ac:dyDescent="0.35">
      <c r="A196" s="86" t="s">
        <v>400</v>
      </c>
      <c r="B196" s="89"/>
      <c r="C196" s="86">
        <v>81</v>
      </c>
      <c r="D196" s="86" t="s">
        <v>238</v>
      </c>
      <c r="E196" s="86" t="s">
        <v>646</v>
      </c>
      <c r="F196" s="86">
        <v>4</v>
      </c>
      <c r="G196" s="86">
        <v>3</v>
      </c>
      <c r="H196" s="88">
        <f t="shared" si="3"/>
        <v>7</v>
      </c>
      <c r="I196" s="86"/>
      <c r="J196" s="86">
        <v>300</v>
      </c>
    </row>
    <row r="197" spans="1:10" hidden="1" outlineLevel="1" x14ac:dyDescent="0.35">
      <c r="A197" s="86" t="s">
        <v>400</v>
      </c>
      <c r="B197" s="89"/>
      <c r="C197" s="86">
        <v>82</v>
      </c>
      <c r="D197" s="86" t="s">
        <v>239</v>
      </c>
      <c r="E197" s="86" t="s">
        <v>647</v>
      </c>
      <c r="F197" s="86">
        <v>1</v>
      </c>
      <c r="G197" s="86">
        <v>1</v>
      </c>
      <c r="H197" s="88">
        <f t="shared" si="3"/>
        <v>2</v>
      </c>
      <c r="I197" s="86"/>
      <c r="J197" s="86">
        <v>300</v>
      </c>
    </row>
    <row r="198" spans="1:10" hidden="1" outlineLevel="1" x14ac:dyDescent="0.35">
      <c r="A198" s="86" t="s">
        <v>400</v>
      </c>
      <c r="B198" s="89"/>
      <c r="C198" s="86">
        <v>83</v>
      </c>
      <c r="D198" s="86" t="s">
        <v>240</v>
      </c>
      <c r="E198" s="86" t="s">
        <v>648</v>
      </c>
      <c r="F198" s="86">
        <v>2</v>
      </c>
      <c r="G198" s="86">
        <v>2</v>
      </c>
      <c r="H198" s="88">
        <f t="shared" si="3"/>
        <v>4</v>
      </c>
      <c r="I198" s="86"/>
      <c r="J198" s="86">
        <v>300</v>
      </c>
    </row>
    <row r="199" spans="1:10" hidden="1" outlineLevel="1" x14ac:dyDescent="0.35">
      <c r="A199" s="86" t="s">
        <v>400</v>
      </c>
      <c r="B199" s="89"/>
      <c r="C199" s="86">
        <v>84</v>
      </c>
      <c r="D199" s="86" t="s">
        <v>241</v>
      </c>
      <c r="E199" s="86" t="s">
        <v>649</v>
      </c>
      <c r="F199" s="86">
        <v>3</v>
      </c>
      <c r="G199" s="86">
        <v>2</v>
      </c>
      <c r="H199" s="88">
        <f t="shared" si="3"/>
        <v>5</v>
      </c>
      <c r="I199" s="86"/>
      <c r="J199" s="86">
        <v>300</v>
      </c>
    </row>
    <row r="200" spans="1:10" hidden="1" outlineLevel="1" x14ac:dyDescent="0.35">
      <c r="A200" s="86" t="s">
        <v>400</v>
      </c>
      <c r="B200" s="89"/>
      <c r="C200" s="86">
        <v>85</v>
      </c>
      <c r="D200" s="86" t="s">
        <v>242</v>
      </c>
      <c r="E200" s="86" t="s">
        <v>650</v>
      </c>
      <c r="F200" s="86">
        <v>1</v>
      </c>
      <c r="G200" s="86">
        <v>1</v>
      </c>
      <c r="H200" s="88">
        <f t="shared" si="3"/>
        <v>2</v>
      </c>
      <c r="I200" s="86"/>
      <c r="J200" s="86">
        <v>300</v>
      </c>
    </row>
    <row r="201" spans="1:10" hidden="1" outlineLevel="1" x14ac:dyDescent="0.35">
      <c r="A201" s="86" t="s">
        <v>400</v>
      </c>
      <c r="B201" s="89"/>
      <c r="C201" s="86">
        <v>86</v>
      </c>
      <c r="D201" s="86" t="s">
        <v>243</v>
      </c>
      <c r="E201" s="86" t="s">
        <v>651</v>
      </c>
      <c r="F201" s="86">
        <v>3</v>
      </c>
      <c r="G201" s="86">
        <v>2</v>
      </c>
      <c r="H201" s="88">
        <f t="shared" si="3"/>
        <v>5</v>
      </c>
      <c r="I201" s="86"/>
      <c r="J201" s="86">
        <v>300</v>
      </c>
    </row>
    <row r="202" spans="1:10" hidden="1" outlineLevel="1" x14ac:dyDescent="0.35">
      <c r="A202" s="86" t="s">
        <v>400</v>
      </c>
      <c r="B202" s="89"/>
      <c r="C202" s="86">
        <v>87</v>
      </c>
      <c r="D202" s="86" t="s">
        <v>244</v>
      </c>
      <c r="E202" s="86" t="s">
        <v>652</v>
      </c>
      <c r="F202" s="86">
        <v>2</v>
      </c>
      <c r="G202" s="86">
        <v>2</v>
      </c>
      <c r="H202" s="88">
        <f t="shared" ref="H202:H265" si="4">SUM(F202:G202)</f>
        <v>4</v>
      </c>
      <c r="I202" s="86"/>
      <c r="J202" s="86">
        <v>300</v>
      </c>
    </row>
    <row r="203" spans="1:10" hidden="1" outlineLevel="1" x14ac:dyDescent="0.35">
      <c r="A203" s="86" t="s">
        <v>400</v>
      </c>
      <c r="B203" s="89"/>
      <c r="C203" s="86">
        <v>88</v>
      </c>
      <c r="D203" s="86" t="s">
        <v>245</v>
      </c>
      <c r="E203" s="86" t="s">
        <v>653</v>
      </c>
      <c r="F203" s="86">
        <v>4</v>
      </c>
      <c r="G203" s="86">
        <v>2</v>
      </c>
      <c r="H203" s="88">
        <f t="shared" si="4"/>
        <v>6</v>
      </c>
      <c r="I203" s="86"/>
      <c r="J203" s="86">
        <v>300</v>
      </c>
    </row>
    <row r="204" spans="1:10" hidden="1" outlineLevel="1" x14ac:dyDescent="0.35">
      <c r="A204" s="86" t="s">
        <v>400</v>
      </c>
      <c r="B204" s="89"/>
      <c r="C204" s="86">
        <v>89</v>
      </c>
      <c r="D204" s="86" t="s">
        <v>246</v>
      </c>
      <c r="E204" s="86" t="s">
        <v>654</v>
      </c>
      <c r="F204" s="86">
        <v>6</v>
      </c>
      <c r="G204" s="86">
        <v>2</v>
      </c>
      <c r="H204" s="88">
        <f t="shared" si="4"/>
        <v>8</v>
      </c>
      <c r="I204" s="86"/>
      <c r="J204" s="86">
        <v>500</v>
      </c>
    </row>
    <row r="205" spans="1:10" hidden="1" outlineLevel="1" x14ac:dyDescent="0.35">
      <c r="A205" s="86" t="s">
        <v>400</v>
      </c>
      <c r="B205" s="89"/>
      <c r="C205" s="86">
        <v>90</v>
      </c>
      <c r="D205" s="86" t="s">
        <v>247</v>
      </c>
      <c r="E205" s="86" t="s">
        <v>655</v>
      </c>
      <c r="F205" s="86">
        <v>2</v>
      </c>
      <c r="G205" s="86">
        <v>3</v>
      </c>
      <c r="H205" s="88">
        <f t="shared" si="4"/>
        <v>5</v>
      </c>
      <c r="I205" s="86"/>
      <c r="J205" s="86">
        <v>500</v>
      </c>
    </row>
    <row r="206" spans="1:10" hidden="1" outlineLevel="1" x14ac:dyDescent="0.35">
      <c r="A206" s="86" t="s">
        <v>400</v>
      </c>
      <c r="B206" s="89"/>
      <c r="C206" s="86">
        <v>91</v>
      </c>
      <c r="D206" s="86" t="s">
        <v>248</v>
      </c>
      <c r="E206" s="86" t="s">
        <v>656</v>
      </c>
      <c r="F206" s="86">
        <v>1</v>
      </c>
      <c r="G206" s="86">
        <v>2</v>
      </c>
      <c r="H206" s="88">
        <f t="shared" si="4"/>
        <v>3</v>
      </c>
      <c r="I206" s="86"/>
      <c r="J206" s="86">
        <v>500</v>
      </c>
    </row>
    <row r="207" spans="1:10" hidden="1" outlineLevel="1" x14ac:dyDescent="0.35">
      <c r="A207" s="86" t="s">
        <v>400</v>
      </c>
      <c r="B207" s="89"/>
      <c r="C207" s="86">
        <v>92</v>
      </c>
      <c r="D207" s="86" t="s">
        <v>249</v>
      </c>
      <c r="E207" s="86" t="s">
        <v>657</v>
      </c>
      <c r="F207" s="86">
        <v>1</v>
      </c>
      <c r="G207" s="86">
        <v>1</v>
      </c>
      <c r="H207" s="88">
        <f t="shared" si="4"/>
        <v>2</v>
      </c>
      <c r="I207" s="86"/>
      <c r="J207" s="86">
        <v>500</v>
      </c>
    </row>
    <row r="208" spans="1:10" hidden="1" outlineLevel="1" x14ac:dyDescent="0.35">
      <c r="A208" s="86" t="s">
        <v>400</v>
      </c>
      <c r="B208" s="89"/>
      <c r="C208" s="86">
        <v>93</v>
      </c>
      <c r="D208" s="86" t="s">
        <v>250</v>
      </c>
      <c r="E208" s="86" t="s">
        <v>658</v>
      </c>
      <c r="F208" s="86">
        <v>3</v>
      </c>
      <c r="G208" s="86">
        <v>2</v>
      </c>
      <c r="H208" s="88">
        <f t="shared" si="4"/>
        <v>5</v>
      </c>
      <c r="I208" s="86"/>
      <c r="J208" s="86">
        <v>500</v>
      </c>
    </row>
    <row r="209" spans="1:10" hidden="1" outlineLevel="1" x14ac:dyDescent="0.35">
      <c r="A209" s="86" t="s">
        <v>400</v>
      </c>
      <c r="B209" s="89"/>
      <c r="C209" s="86">
        <v>94</v>
      </c>
      <c r="D209" s="86" t="s">
        <v>251</v>
      </c>
      <c r="E209" s="86" t="s">
        <v>659</v>
      </c>
      <c r="F209" s="86">
        <v>2</v>
      </c>
      <c r="G209" s="86">
        <v>3</v>
      </c>
      <c r="H209" s="88">
        <f t="shared" si="4"/>
        <v>5</v>
      </c>
      <c r="I209" s="86"/>
      <c r="J209" s="86">
        <v>500</v>
      </c>
    </row>
    <row r="210" spans="1:10" hidden="1" outlineLevel="1" x14ac:dyDescent="0.35">
      <c r="A210" s="86" t="s">
        <v>400</v>
      </c>
      <c r="B210" s="89"/>
      <c r="C210" s="86">
        <v>95</v>
      </c>
      <c r="D210" s="86" t="s">
        <v>252</v>
      </c>
      <c r="E210" s="86" t="s">
        <v>660</v>
      </c>
      <c r="F210" s="86">
        <v>4</v>
      </c>
      <c r="G210" s="86">
        <v>2</v>
      </c>
      <c r="H210" s="88">
        <f t="shared" si="4"/>
        <v>6</v>
      </c>
      <c r="I210" s="86"/>
      <c r="J210" s="86">
        <v>500</v>
      </c>
    </row>
    <row r="211" spans="1:10" hidden="1" outlineLevel="1" x14ac:dyDescent="0.35">
      <c r="A211" s="86" t="s">
        <v>400</v>
      </c>
      <c r="B211" s="89"/>
      <c r="C211" s="86">
        <v>96</v>
      </c>
      <c r="D211" s="86" t="s">
        <v>253</v>
      </c>
      <c r="E211" s="86" t="s">
        <v>661</v>
      </c>
      <c r="F211" s="86">
        <v>2</v>
      </c>
      <c r="G211" s="86">
        <v>3</v>
      </c>
      <c r="H211" s="88">
        <f t="shared" si="4"/>
        <v>5</v>
      </c>
      <c r="I211" s="86"/>
      <c r="J211" s="86">
        <v>500</v>
      </c>
    </row>
    <row r="212" spans="1:10" hidden="1" outlineLevel="1" x14ac:dyDescent="0.35">
      <c r="A212" s="86" t="s">
        <v>400</v>
      </c>
      <c r="B212" s="89"/>
      <c r="C212" s="86">
        <v>97</v>
      </c>
      <c r="D212" s="86" t="s">
        <v>254</v>
      </c>
      <c r="E212" s="86" t="s">
        <v>662</v>
      </c>
      <c r="F212" s="86">
        <v>2</v>
      </c>
      <c r="G212" s="86">
        <v>2</v>
      </c>
      <c r="H212" s="88">
        <f t="shared" si="4"/>
        <v>4</v>
      </c>
      <c r="I212" s="86"/>
      <c r="J212" s="86">
        <v>500</v>
      </c>
    </row>
    <row r="213" spans="1:10" hidden="1" outlineLevel="1" x14ac:dyDescent="0.35">
      <c r="A213" s="86" t="s">
        <v>400</v>
      </c>
      <c r="B213" s="89"/>
      <c r="C213" s="86">
        <v>98</v>
      </c>
      <c r="D213" s="86" t="s">
        <v>255</v>
      </c>
      <c r="E213" s="86" t="s">
        <v>663</v>
      </c>
      <c r="F213" s="86">
        <v>3</v>
      </c>
      <c r="G213" s="86">
        <v>2</v>
      </c>
      <c r="H213" s="88">
        <f t="shared" si="4"/>
        <v>5</v>
      </c>
      <c r="I213" s="86"/>
      <c r="J213" s="86">
        <v>500</v>
      </c>
    </row>
    <row r="214" spans="1:10" hidden="1" outlineLevel="1" x14ac:dyDescent="0.35">
      <c r="A214" s="86" t="s">
        <v>400</v>
      </c>
      <c r="B214" s="89"/>
      <c r="C214" s="86">
        <v>99</v>
      </c>
      <c r="D214" s="86" t="s">
        <v>256</v>
      </c>
      <c r="E214" s="86" t="s">
        <v>664</v>
      </c>
      <c r="F214" s="86">
        <v>4</v>
      </c>
      <c r="G214" s="86">
        <v>3</v>
      </c>
      <c r="H214" s="88">
        <f t="shared" si="4"/>
        <v>7</v>
      </c>
      <c r="I214" s="86"/>
      <c r="J214" s="86">
        <v>500</v>
      </c>
    </row>
    <row r="215" spans="1:10" hidden="1" outlineLevel="1" x14ac:dyDescent="0.35">
      <c r="A215" s="86" t="s">
        <v>400</v>
      </c>
      <c r="B215" s="89"/>
      <c r="C215" s="86">
        <v>100</v>
      </c>
      <c r="D215" s="86" t="s">
        <v>257</v>
      </c>
      <c r="E215" s="86" t="s">
        <v>665</v>
      </c>
      <c r="F215" s="86">
        <v>3</v>
      </c>
      <c r="G215" s="86">
        <v>1</v>
      </c>
      <c r="H215" s="88">
        <f t="shared" si="4"/>
        <v>4</v>
      </c>
      <c r="I215" s="86"/>
      <c r="J215" s="86">
        <v>500</v>
      </c>
    </row>
    <row r="216" spans="1:10" hidden="1" outlineLevel="1" x14ac:dyDescent="0.35">
      <c r="A216" s="86" t="s">
        <v>400</v>
      </c>
      <c r="B216" s="89"/>
      <c r="C216" s="86">
        <v>101</v>
      </c>
      <c r="D216" s="86" t="s">
        <v>258</v>
      </c>
      <c r="E216" s="86" t="s">
        <v>666</v>
      </c>
      <c r="F216" s="86">
        <v>4</v>
      </c>
      <c r="G216" s="86">
        <v>2</v>
      </c>
      <c r="H216" s="88">
        <f t="shared" si="4"/>
        <v>6</v>
      </c>
      <c r="I216" s="86"/>
      <c r="J216" s="86">
        <v>500</v>
      </c>
    </row>
    <row r="217" spans="1:10" hidden="1" outlineLevel="1" x14ac:dyDescent="0.35">
      <c r="A217" s="86" t="s">
        <v>400</v>
      </c>
      <c r="B217" s="89"/>
      <c r="C217" s="86">
        <v>102</v>
      </c>
      <c r="D217" s="86" t="s">
        <v>259</v>
      </c>
      <c r="E217" s="86" t="s">
        <v>667</v>
      </c>
      <c r="F217" s="86">
        <v>2</v>
      </c>
      <c r="G217" s="86">
        <v>3</v>
      </c>
      <c r="H217" s="88">
        <f t="shared" si="4"/>
        <v>5</v>
      </c>
      <c r="I217" s="86"/>
      <c r="J217" s="86">
        <v>500</v>
      </c>
    </row>
    <row r="218" spans="1:10" hidden="1" outlineLevel="1" x14ac:dyDescent="0.35">
      <c r="A218" s="86" t="s">
        <v>400</v>
      </c>
      <c r="B218" s="89"/>
      <c r="C218" s="86">
        <v>103</v>
      </c>
      <c r="D218" s="86" t="s">
        <v>260</v>
      </c>
      <c r="E218" s="86" t="s">
        <v>668</v>
      </c>
      <c r="F218" s="86">
        <v>4</v>
      </c>
      <c r="G218" s="86">
        <v>2</v>
      </c>
      <c r="H218" s="88">
        <f t="shared" si="4"/>
        <v>6</v>
      </c>
      <c r="I218" s="86"/>
      <c r="J218" s="86">
        <v>500</v>
      </c>
    </row>
    <row r="219" spans="1:10" hidden="1" outlineLevel="1" x14ac:dyDescent="0.35">
      <c r="A219" s="86" t="s">
        <v>400</v>
      </c>
      <c r="B219" s="89"/>
      <c r="C219" s="86">
        <v>104</v>
      </c>
      <c r="D219" s="86" t="s">
        <v>261</v>
      </c>
      <c r="E219" s="86" t="s">
        <v>669</v>
      </c>
      <c r="F219" s="86">
        <v>2</v>
      </c>
      <c r="G219" s="86">
        <v>2</v>
      </c>
      <c r="H219" s="88">
        <f t="shared" si="4"/>
        <v>4</v>
      </c>
      <c r="I219" s="86"/>
      <c r="J219" s="86">
        <v>500</v>
      </c>
    </row>
    <row r="220" spans="1:10" hidden="1" outlineLevel="1" x14ac:dyDescent="0.35">
      <c r="A220" s="86" t="s">
        <v>400</v>
      </c>
      <c r="B220" s="89"/>
      <c r="C220" s="86">
        <v>105</v>
      </c>
      <c r="D220" s="86" t="s">
        <v>262</v>
      </c>
      <c r="E220" s="86" t="s">
        <v>670</v>
      </c>
      <c r="F220" s="86">
        <v>4</v>
      </c>
      <c r="G220" s="86">
        <v>2</v>
      </c>
      <c r="H220" s="88">
        <f t="shared" si="4"/>
        <v>6</v>
      </c>
      <c r="I220" s="86"/>
      <c r="J220" s="86">
        <v>500</v>
      </c>
    </row>
    <row r="221" spans="1:10" collapsed="1" x14ac:dyDescent="0.35">
      <c r="A221" s="89" t="str">
        <f>A220</f>
        <v>Adiguer</v>
      </c>
      <c r="B221" s="89" t="s">
        <v>671</v>
      </c>
      <c r="C221" s="89"/>
      <c r="D221" s="89"/>
      <c r="E221" s="89">
        <f>COUNTA(E116:E220)</f>
        <v>105</v>
      </c>
      <c r="F221" s="90">
        <f>SUM(F116:F220)</f>
        <v>292</v>
      </c>
      <c r="G221" s="90">
        <f>SUM(G116:G220)</f>
        <v>219</v>
      </c>
      <c r="H221" s="90">
        <f t="shared" si="4"/>
        <v>511</v>
      </c>
      <c r="I221" s="91">
        <v>42732</v>
      </c>
      <c r="J221" s="90">
        <f>AVERAGE(J116:J220)</f>
        <v>346.66666666666669</v>
      </c>
    </row>
    <row r="222" spans="1:10" customFormat="1" hidden="1" outlineLevel="1" x14ac:dyDescent="0.35">
      <c r="A222" s="86" t="s">
        <v>404</v>
      </c>
      <c r="B222" s="86" t="s">
        <v>672</v>
      </c>
      <c r="C222" s="86" t="s">
        <v>673</v>
      </c>
      <c r="D222" s="86" t="s">
        <v>674</v>
      </c>
      <c r="E222" s="86" t="s">
        <v>675</v>
      </c>
      <c r="F222" s="87">
        <v>4</v>
      </c>
      <c r="G222" s="87">
        <v>3</v>
      </c>
      <c r="H222" s="88">
        <f t="shared" si="4"/>
        <v>7</v>
      </c>
      <c r="I222" s="86"/>
      <c r="J222" s="86">
        <v>400</v>
      </c>
    </row>
    <row r="223" spans="1:10" customFormat="1" hidden="1" outlineLevel="1" x14ac:dyDescent="0.35">
      <c r="A223" s="86" t="s">
        <v>404</v>
      </c>
      <c r="B223" s="86" t="s">
        <v>672</v>
      </c>
      <c r="C223" s="86" t="s">
        <v>676</v>
      </c>
      <c r="D223" s="86" t="s">
        <v>674</v>
      </c>
      <c r="E223" s="86" t="s">
        <v>677</v>
      </c>
      <c r="F223" s="87">
        <v>4</v>
      </c>
      <c r="G223" s="87">
        <v>2</v>
      </c>
      <c r="H223" s="88">
        <f t="shared" si="4"/>
        <v>6</v>
      </c>
      <c r="I223" s="86"/>
      <c r="J223" s="86">
        <v>400</v>
      </c>
    </row>
    <row r="224" spans="1:10" customFormat="1" hidden="1" outlineLevel="1" x14ac:dyDescent="0.35">
      <c r="A224" s="86" t="s">
        <v>404</v>
      </c>
      <c r="B224" s="86" t="s">
        <v>672</v>
      </c>
      <c r="C224" s="86" t="s">
        <v>678</v>
      </c>
      <c r="D224" s="86" t="s">
        <v>674</v>
      </c>
      <c r="E224" s="86" t="s">
        <v>679</v>
      </c>
      <c r="F224" s="87">
        <v>1</v>
      </c>
      <c r="G224" s="87">
        <v>2</v>
      </c>
      <c r="H224" s="88">
        <f t="shared" si="4"/>
        <v>3</v>
      </c>
      <c r="I224" s="86"/>
      <c r="J224" s="86">
        <v>400</v>
      </c>
    </row>
    <row r="225" spans="1:10" customFormat="1" hidden="1" outlineLevel="1" x14ac:dyDescent="0.35">
      <c r="A225" s="86" t="s">
        <v>404</v>
      </c>
      <c r="B225" s="86" t="s">
        <v>672</v>
      </c>
      <c r="C225" s="86" t="s">
        <v>680</v>
      </c>
      <c r="D225" s="86" t="s">
        <v>674</v>
      </c>
      <c r="E225" s="86" t="s">
        <v>681</v>
      </c>
      <c r="F225" s="87">
        <v>1</v>
      </c>
      <c r="G225" s="87">
        <v>2</v>
      </c>
      <c r="H225" s="88">
        <f t="shared" si="4"/>
        <v>3</v>
      </c>
      <c r="I225" s="86"/>
      <c r="J225" s="86">
        <v>400</v>
      </c>
    </row>
    <row r="226" spans="1:10" customFormat="1" hidden="1" outlineLevel="1" x14ac:dyDescent="0.35">
      <c r="A226" s="86" t="s">
        <v>404</v>
      </c>
      <c r="B226" s="86" t="s">
        <v>672</v>
      </c>
      <c r="C226" s="86" t="s">
        <v>682</v>
      </c>
      <c r="D226" s="86" t="s">
        <v>674</v>
      </c>
      <c r="E226" s="86" t="s">
        <v>683</v>
      </c>
      <c r="F226" s="87">
        <v>5</v>
      </c>
      <c r="G226" s="87">
        <v>3</v>
      </c>
      <c r="H226" s="88">
        <f t="shared" si="4"/>
        <v>8</v>
      </c>
      <c r="I226" s="86"/>
      <c r="J226" s="86">
        <v>400</v>
      </c>
    </row>
    <row r="227" spans="1:10" customFormat="1" hidden="1" outlineLevel="1" x14ac:dyDescent="0.35">
      <c r="A227" s="86" t="s">
        <v>404</v>
      </c>
      <c r="B227" s="86" t="s">
        <v>672</v>
      </c>
      <c r="C227" s="86" t="s">
        <v>684</v>
      </c>
      <c r="D227" s="86" t="s">
        <v>674</v>
      </c>
      <c r="E227" s="86" t="s">
        <v>685</v>
      </c>
      <c r="F227" s="87">
        <v>3</v>
      </c>
      <c r="G227" s="87">
        <v>2</v>
      </c>
      <c r="H227" s="88">
        <f t="shared" si="4"/>
        <v>5</v>
      </c>
      <c r="I227" s="86"/>
      <c r="J227" s="86">
        <v>400</v>
      </c>
    </row>
    <row r="228" spans="1:10" customFormat="1" hidden="1" outlineLevel="1" x14ac:dyDescent="0.35">
      <c r="A228" s="86" t="s">
        <v>404</v>
      </c>
      <c r="B228" s="86" t="s">
        <v>672</v>
      </c>
      <c r="C228" s="86" t="s">
        <v>686</v>
      </c>
      <c r="D228" s="86" t="s">
        <v>674</v>
      </c>
      <c r="E228" s="86" t="s">
        <v>687</v>
      </c>
      <c r="F228" s="87">
        <v>4</v>
      </c>
      <c r="G228" s="87">
        <v>3</v>
      </c>
      <c r="H228" s="88">
        <f t="shared" si="4"/>
        <v>7</v>
      </c>
      <c r="I228" s="86"/>
      <c r="J228" s="86">
        <v>400</v>
      </c>
    </row>
    <row r="229" spans="1:10" customFormat="1" hidden="1" outlineLevel="1" x14ac:dyDescent="0.35">
      <c r="A229" s="86" t="s">
        <v>404</v>
      </c>
      <c r="B229" s="86" t="s">
        <v>672</v>
      </c>
      <c r="C229" s="86" t="s">
        <v>688</v>
      </c>
      <c r="D229" s="86" t="s">
        <v>674</v>
      </c>
      <c r="E229" s="86" t="s">
        <v>689</v>
      </c>
      <c r="F229" s="87">
        <v>3</v>
      </c>
      <c r="G229" s="87">
        <v>2</v>
      </c>
      <c r="H229" s="88">
        <f t="shared" si="4"/>
        <v>5</v>
      </c>
      <c r="I229" s="86"/>
      <c r="J229" s="86">
        <v>400</v>
      </c>
    </row>
    <row r="230" spans="1:10" customFormat="1" hidden="1" outlineLevel="1" x14ac:dyDescent="0.35">
      <c r="A230" s="86" t="s">
        <v>404</v>
      </c>
      <c r="B230" s="86" t="s">
        <v>672</v>
      </c>
      <c r="C230" s="86" t="s">
        <v>690</v>
      </c>
      <c r="D230" s="86" t="s">
        <v>674</v>
      </c>
      <c r="E230" s="86" t="s">
        <v>691</v>
      </c>
      <c r="F230" s="87">
        <v>3</v>
      </c>
      <c r="G230" s="87">
        <v>2</v>
      </c>
      <c r="H230" s="88">
        <f t="shared" si="4"/>
        <v>5</v>
      </c>
      <c r="I230" s="86"/>
      <c r="J230" s="86">
        <v>400</v>
      </c>
    </row>
    <row r="231" spans="1:10" customFormat="1" hidden="1" outlineLevel="1" x14ac:dyDescent="0.35">
      <c r="A231" s="86" t="s">
        <v>404</v>
      </c>
      <c r="B231" s="86" t="s">
        <v>672</v>
      </c>
      <c r="C231" s="86" t="s">
        <v>692</v>
      </c>
      <c r="D231" s="86" t="s">
        <v>674</v>
      </c>
      <c r="E231" s="86" t="s">
        <v>693</v>
      </c>
      <c r="F231" s="87">
        <v>3</v>
      </c>
      <c r="G231" s="87">
        <v>2</v>
      </c>
      <c r="H231" s="88">
        <f t="shared" si="4"/>
        <v>5</v>
      </c>
      <c r="I231" s="86"/>
      <c r="J231" s="86">
        <v>400</v>
      </c>
    </row>
    <row r="232" spans="1:10" customFormat="1" hidden="1" outlineLevel="1" x14ac:dyDescent="0.35">
      <c r="A232" s="86" t="s">
        <v>404</v>
      </c>
      <c r="B232" s="86" t="s">
        <v>672</v>
      </c>
      <c r="C232" s="86" t="s">
        <v>694</v>
      </c>
      <c r="D232" s="86" t="s">
        <v>674</v>
      </c>
      <c r="E232" s="86" t="s">
        <v>695</v>
      </c>
      <c r="F232" s="87">
        <v>3</v>
      </c>
      <c r="G232" s="87">
        <v>2</v>
      </c>
      <c r="H232" s="88">
        <f t="shared" si="4"/>
        <v>5</v>
      </c>
      <c r="I232" s="86"/>
      <c r="J232" s="86">
        <v>400</v>
      </c>
    </row>
    <row r="233" spans="1:10" customFormat="1" hidden="1" outlineLevel="1" x14ac:dyDescent="0.35">
      <c r="A233" s="86" t="s">
        <v>404</v>
      </c>
      <c r="B233" s="86" t="s">
        <v>672</v>
      </c>
      <c r="C233" s="86" t="s">
        <v>696</v>
      </c>
      <c r="D233" s="86" t="s">
        <v>674</v>
      </c>
      <c r="E233" s="86" t="s">
        <v>697</v>
      </c>
      <c r="F233" s="87">
        <v>1</v>
      </c>
      <c r="G233" s="87">
        <v>2</v>
      </c>
      <c r="H233" s="88">
        <f t="shared" si="4"/>
        <v>3</v>
      </c>
      <c r="I233" s="86"/>
      <c r="J233" s="86">
        <v>400</v>
      </c>
    </row>
    <row r="234" spans="1:10" customFormat="1" hidden="1" outlineLevel="1" x14ac:dyDescent="0.35">
      <c r="A234" s="86" t="s">
        <v>404</v>
      </c>
      <c r="B234" s="86" t="s">
        <v>672</v>
      </c>
      <c r="C234" s="86" t="s">
        <v>698</v>
      </c>
      <c r="D234" s="86" t="s">
        <v>674</v>
      </c>
      <c r="E234" s="86" t="s">
        <v>699</v>
      </c>
      <c r="F234" s="87">
        <v>5</v>
      </c>
      <c r="G234" s="87">
        <v>3</v>
      </c>
      <c r="H234" s="88">
        <f t="shared" si="4"/>
        <v>8</v>
      </c>
      <c r="I234" s="86"/>
      <c r="J234" s="86">
        <v>400</v>
      </c>
    </row>
    <row r="235" spans="1:10" customFormat="1" hidden="1" outlineLevel="1" x14ac:dyDescent="0.35">
      <c r="A235" s="86" t="s">
        <v>404</v>
      </c>
      <c r="B235" s="86" t="s">
        <v>672</v>
      </c>
      <c r="C235" s="86" t="s">
        <v>700</v>
      </c>
      <c r="D235" s="86" t="s">
        <v>674</v>
      </c>
      <c r="E235" s="86" t="s">
        <v>701</v>
      </c>
      <c r="F235" s="87">
        <v>3</v>
      </c>
      <c r="G235" s="87">
        <v>2</v>
      </c>
      <c r="H235" s="88">
        <f t="shared" si="4"/>
        <v>5</v>
      </c>
      <c r="I235" s="86"/>
      <c r="J235" s="86">
        <v>400</v>
      </c>
    </row>
    <row r="236" spans="1:10" customFormat="1" hidden="1" outlineLevel="1" x14ac:dyDescent="0.35">
      <c r="A236" s="86" t="s">
        <v>404</v>
      </c>
      <c r="B236" s="86" t="s">
        <v>672</v>
      </c>
      <c r="C236" s="86" t="s">
        <v>702</v>
      </c>
      <c r="D236" s="86" t="s">
        <v>674</v>
      </c>
      <c r="E236" s="86" t="s">
        <v>703</v>
      </c>
      <c r="F236" s="87">
        <v>4</v>
      </c>
      <c r="G236" s="87">
        <v>2</v>
      </c>
      <c r="H236" s="88">
        <f t="shared" si="4"/>
        <v>6</v>
      </c>
      <c r="I236" s="86"/>
      <c r="J236" s="86">
        <v>400</v>
      </c>
    </row>
    <row r="237" spans="1:10" customFormat="1" hidden="1" outlineLevel="1" x14ac:dyDescent="0.35">
      <c r="A237" s="86" t="s">
        <v>404</v>
      </c>
      <c r="B237" s="86" t="s">
        <v>672</v>
      </c>
      <c r="C237" s="86" t="s">
        <v>704</v>
      </c>
      <c r="D237" s="86" t="s">
        <v>674</v>
      </c>
      <c r="E237" s="86" t="s">
        <v>705</v>
      </c>
      <c r="F237" s="87">
        <v>1</v>
      </c>
      <c r="G237" s="87">
        <v>2</v>
      </c>
      <c r="H237" s="88">
        <f t="shared" si="4"/>
        <v>3</v>
      </c>
      <c r="I237" s="86"/>
      <c r="J237" s="86">
        <v>400</v>
      </c>
    </row>
    <row r="238" spans="1:10" customFormat="1" hidden="1" outlineLevel="1" x14ac:dyDescent="0.35">
      <c r="A238" s="86" t="s">
        <v>404</v>
      </c>
      <c r="B238" s="86" t="s">
        <v>672</v>
      </c>
      <c r="C238" s="86" t="s">
        <v>706</v>
      </c>
      <c r="D238" s="86" t="s">
        <v>674</v>
      </c>
      <c r="E238" s="86" t="s">
        <v>707</v>
      </c>
      <c r="F238" s="87">
        <v>3</v>
      </c>
      <c r="G238" s="87">
        <v>2</v>
      </c>
      <c r="H238" s="88">
        <f t="shared" si="4"/>
        <v>5</v>
      </c>
      <c r="I238" s="86"/>
      <c r="J238" s="86">
        <v>400</v>
      </c>
    </row>
    <row r="239" spans="1:10" customFormat="1" hidden="1" outlineLevel="1" x14ac:dyDescent="0.35">
      <c r="A239" s="86" t="s">
        <v>404</v>
      </c>
      <c r="B239" s="86" t="s">
        <v>672</v>
      </c>
      <c r="C239" s="86" t="s">
        <v>708</v>
      </c>
      <c r="D239" s="86" t="s">
        <v>674</v>
      </c>
      <c r="E239" s="86" t="s">
        <v>709</v>
      </c>
      <c r="F239" s="87">
        <v>5</v>
      </c>
      <c r="G239" s="87">
        <v>4</v>
      </c>
      <c r="H239" s="88">
        <f t="shared" si="4"/>
        <v>9</v>
      </c>
      <c r="I239" s="86"/>
      <c r="J239" s="86">
        <v>400</v>
      </c>
    </row>
    <row r="240" spans="1:10" customFormat="1" hidden="1" outlineLevel="1" x14ac:dyDescent="0.35">
      <c r="A240" s="86" t="s">
        <v>404</v>
      </c>
      <c r="B240" s="86" t="s">
        <v>672</v>
      </c>
      <c r="C240" s="86" t="s">
        <v>710</v>
      </c>
      <c r="D240" s="86" t="s">
        <v>674</v>
      </c>
      <c r="E240" s="86" t="s">
        <v>711</v>
      </c>
      <c r="F240" s="87">
        <v>3</v>
      </c>
      <c r="G240" s="87">
        <v>2</v>
      </c>
      <c r="H240" s="88">
        <f t="shared" si="4"/>
        <v>5</v>
      </c>
      <c r="I240" s="86"/>
      <c r="J240" s="86">
        <v>400</v>
      </c>
    </row>
    <row r="241" spans="1:10" customFormat="1" hidden="1" outlineLevel="1" x14ac:dyDescent="0.35">
      <c r="A241" s="86" t="s">
        <v>404</v>
      </c>
      <c r="B241" s="86" t="s">
        <v>672</v>
      </c>
      <c r="C241" s="86" t="s">
        <v>712</v>
      </c>
      <c r="D241" s="86" t="s">
        <v>674</v>
      </c>
      <c r="E241" s="86" t="s">
        <v>713</v>
      </c>
      <c r="F241" s="87">
        <v>3</v>
      </c>
      <c r="G241" s="87">
        <v>2</v>
      </c>
      <c r="H241" s="88">
        <f t="shared" si="4"/>
        <v>5</v>
      </c>
      <c r="I241" s="86"/>
      <c r="J241" s="86">
        <v>400</v>
      </c>
    </row>
    <row r="242" spans="1:10" customFormat="1" hidden="1" outlineLevel="1" x14ac:dyDescent="0.35">
      <c r="A242" s="86" t="s">
        <v>404</v>
      </c>
      <c r="B242" s="86" t="s">
        <v>672</v>
      </c>
      <c r="C242" s="86" t="s">
        <v>714</v>
      </c>
      <c r="D242" s="86" t="s">
        <v>674</v>
      </c>
      <c r="E242" s="86" t="s">
        <v>715</v>
      </c>
      <c r="F242" s="87">
        <v>3</v>
      </c>
      <c r="G242" s="87">
        <v>2</v>
      </c>
      <c r="H242" s="88">
        <f t="shared" si="4"/>
        <v>5</v>
      </c>
      <c r="I242" s="86"/>
      <c r="J242" s="86">
        <v>400</v>
      </c>
    </row>
    <row r="243" spans="1:10" customFormat="1" hidden="1" outlineLevel="1" x14ac:dyDescent="0.35">
      <c r="A243" s="86" t="s">
        <v>404</v>
      </c>
      <c r="B243" s="86" t="s">
        <v>672</v>
      </c>
      <c r="C243" s="86" t="s">
        <v>716</v>
      </c>
      <c r="D243" s="86" t="s">
        <v>674</v>
      </c>
      <c r="E243" s="86" t="s">
        <v>717</v>
      </c>
      <c r="F243" s="87">
        <v>1</v>
      </c>
      <c r="G243" s="87">
        <v>2</v>
      </c>
      <c r="H243" s="88">
        <f t="shared" si="4"/>
        <v>3</v>
      </c>
      <c r="I243" s="86"/>
      <c r="J243" s="86">
        <v>400</v>
      </c>
    </row>
    <row r="244" spans="1:10" customFormat="1" hidden="1" outlineLevel="1" x14ac:dyDescent="0.35">
      <c r="A244" s="86" t="s">
        <v>404</v>
      </c>
      <c r="B244" s="86" t="s">
        <v>672</v>
      </c>
      <c r="C244" s="86" t="s">
        <v>718</v>
      </c>
      <c r="D244" s="86" t="s">
        <v>674</v>
      </c>
      <c r="E244" s="86" t="s">
        <v>719</v>
      </c>
      <c r="F244" s="87">
        <v>3</v>
      </c>
      <c r="G244" s="87">
        <v>2</v>
      </c>
      <c r="H244" s="88">
        <f t="shared" si="4"/>
        <v>5</v>
      </c>
      <c r="I244" s="86"/>
      <c r="J244" s="86">
        <v>400</v>
      </c>
    </row>
    <row r="245" spans="1:10" customFormat="1" hidden="1" outlineLevel="1" x14ac:dyDescent="0.35">
      <c r="A245" s="86" t="s">
        <v>404</v>
      </c>
      <c r="B245" s="86" t="s">
        <v>672</v>
      </c>
      <c r="C245" s="86" t="s">
        <v>720</v>
      </c>
      <c r="D245" s="86" t="s">
        <v>674</v>
      </c>
      <c r="E245" s="86" t="s">
        <v>721</v>
      </c>
      <c r="F245" s="87">
        <v>3</v>
      </c>
      <c r="G245" s="87">
        <v>2</v>
      </c>
      <c r="H245" s="88">
        <f t="shared" si="4"/>
        <v>5</v>
      </c>
      <c r="I245" s="86"/>
      <c r="J245" s="86">
        <v>400</v>
      </c>
    </row>
    <row r="246" spans="1:10" customFormat="1" hidden="1" outlineLevel="1" x14ac:dyDescent="0.35">
      <c r="A246" s="86" t="s">
        <v>404</v>
      </c>
      <c r="B246" s="86" t="s">
        <v>672</v>
      </c>
      <c r="C246" s="86" t="s">
        <v>722</v>
      </c>
      <c r="D246" s="86" t="s">
        <v>674</v>
      </c>
      <c r="E246" s="86" t="s">
        <v>723</v>
      </c>
      <c r="F246" s="87">
        <v>3</v>
      </c>
      <c r="G246" s="87">
        <v>2</v>
      </c>
      <c r="H246" s="88">
        <f t="shared" si="4"/>
        <v>5</v>
      </c>
      <c r="I246" s="86"/>
      <c r="J246" s="86">
        <v>400</v>
      </c>
    </row>
    <row r="247" spans="1:10" customFormat="1" hidden="1" outlineLevel="1" x14ac:dyDescent="0.35">
      <c r="A247" s="86" t="s">
        <v>404</v>
      </c>
      <c r="B247" s="86" t="s">
        <v>672</v>
      </c>
      <c r="C247" s="86" t="s">
        <v>724</v>
      </c>
      <c r="D247" s="86" t="s">
        <v>674</v>
      </c>
      <c r="E247" s="86" t="s">
        <v>725</v>
      </c>
      <c r="F247" s="87">
        <v>5</v>
      </c>
      <c r="G247" s="87">
        <v>3</v>
      </c>
      <c r="H247" s="88">
        <f t="shared" si="4"/>
        <v>8</v>
      </c>
      <c r="I247" s="86"/>
      <c r="J247" s="86">
        <v>400</v>
      </c>
    </row>
    <row r="248" spans="1:10" customFormat="1" hidden="1" outlineLevel="1" x14ac:dyDescent="0.35">
      <c r="A248" s="86" t="s">
        <v>404</v>
      </c>
      <c r="B248" s="86" t="s">
        <v>672</v>
      </c>
      <c r="C248" s="86" t="s">
        <v>726</v>
      </c>
      <c r="D248" s="86" t="s">
        <v>674</v>
      </c>
      <c r="E248" s="86" t="s">
        <v>727</v>
      </c>
      <c r="F248" s="87">
        <v>1</v>
      </c>
      <c r="G248" s="87">
        <v>2</v>
      </c>
      <c r="H248" s="88">
        <f t="shared" si="4"/>
        <v>3</v>
      </c>
      <c r="I248" s="86"/>
      <c r="J248" s="86">
        <v>400</v>
      </c>
    </row>
    <row r="249" spans="1:10" customFormat="1" hidden="1" outlineLevel="1" x14ac:dyDescent="0.35">
      <c r="A249" s="86" t="s">
        <v>404</v>
      </c>
      <c r="B249" s="86" t="s">
        <v>672</v>
      </c>
      <c r="C249" s="86" t="s">
        <v>728</v>
      </c>
      <c r="D249" s="86" t="s">
        <v>674</v>
      </c>
      <c r="E249" s="86" t="s">
        <v>729</v>
      </c>
      <c r="F249" s="87">
        <v>4</v>
      </c>
      <c r="G249" s="87">
        <v>3</v>
      </c>
      <c r="H249" s="88">
        <f t="shared" si="4"/>
        <v>7</v>
      </c>
      <c r="I249" s="86"/>
      <c r="J249" s="86">
        <v>400</v>
      </c>
    </row>
    <row r="250" spans="1:10" customFormat="1" hidden="1" outlineLevel="1" x14ac:dyDescent="0.35">
      <c r="A250" s="86" t="s">
        <v>404</v>
      </c>
      <c r="B250" s="86" t="s">
        <v>672</v>
      </c>
      <c r="C250" s="86" t="s">
        <v>730</v>
      </c>
      <c r="D250" s="86" t="s">
        <v>674</v>
      </c>
      <c r="E250" s="86" t="s">
        <v>731</v>
      </c>
      <c r="F250" s="87">
        <v>6</v>
      </c>
      <c r="G250" s="87">
        <v>4</v>
      </c>
      <c r="H250" s="88">
        <f t="shared" si="4"/>
        <v>10</v>
      </c>
      <c r="I250" s="86"/>
      <c r="J250" s="86">
        <v>400</v>
      </c>
    </row>
    <row r="251" spans="1:10" customFormat="1" hidden="1" outlineLevel="1" x14ac:dyDescent="0.35">
      <c r="A251" s="86" t="s">
        <v>404</v>
      </c>
      <c r="B251" s="86" t="s">
        <v>672</v>
      </c>
      <c r="C251" s="86" t="s">
        <v>732</v>
      </c>
      <c r="D251" s="86" t="s">
        <v>674</v>
      </c>
      <c r="E251" s="86" t="s">
        <v>733</v>
      </c>
      <c r="F251" s="87">
        <v>3</v>
      </c>
      <c r="G251" s="87">
        <v>2</v>
      </c>
      <c r="H251" s="88">
        <f t="shared" si="4"/>
        <v>5</v>
      </c>
      <c r="I251" s="86"/>
      <c r="J251" s="86">
        <v>400</v>
      </c>
    </row>
    <row r="252" spans="1:10" customFormat="1" hidden="1" outlineLevel="1" x14ac:dyDescent="0.35">
      <c r="A252" s="86" t="s">
        <v>404</v>
      </c>
      <c r="B252" s="86" t="s">
        <v>672</v>
      </c>
      <c r="C252" s="86" t="s">
        <v>734</v>
      </c>
      <c r="D252" s="86" t="s">
        <v>674</v>
      </c>
      <c r="E252" s="86" t="s">
        <v>735</v>
      </c>
      <c r="F252" s="87">
        <v>3</v>
      </c>
      <c r="G252" s="87">
        <v>2</v>
      </c>
      <c r="H252" s="88">
        <f t="shared" si="4"/>
        <v>5</v>
      </c>
      <c r="I252" s="86"/>
      <c r="J252" s="86">
        <v>400</v>
      </c>
    </row>
    <row r="253" spans="1:10" customFormat="1" hidden="1" outlineLevel="1" x14ac:dyDescent="0.35">
      <c r="A253" s="86" t="s">
        <v>404</v>
      </c>
      <c r="B253" s="86" t="s">
        <v>672</v>
      </c>
      <c r="C253" s="86" t="s">
        <v>736</v>
      </c>
      <c r="D253" s="86" t="s">
        <v>674</v>
      </c>
      <c r="E253" s="86" t="s">
        <v>737</v>
      </c>
      <c r="F253" s="87">
        <v>5</v>
      </c>
      <c r="G253" s="87">
        <v>3</v>
      </c>
      <c r="H253" s="88">
        <f t="shared" si="4"/>
        <v>8</v>
      </c>
      <c r="I253" s="86"/>
      <c r="J253" s="86">
        <v>400</v>
      </c>
    </row>
    <row r="254" spans="1:10" customFormat="1" hidden="1" outlineLevel="1" x14ac:dyDescent="0.35">
      <c r="A254" s="86" t="s">
        <v>404</v>
      </c>
      <c r="B254" s="86" t="s">
        <v>672</v>
      </c>
      <c r="C254" s="86" t="s">
        <v>738</v>
      </c>
      <c r="D254" s="86" t="s">
        <v>674</v>
      </c>
      <c r="E254" s="86" t="s">
        <v>739</v>
      </c>
      <c r="F254" s="87">
        <v>3</v>
      </c>
      <c r="G254" s="87">
        <v>2</v>
      </c>
      <c r="H254" s="88">
        <f t="shared" si="4"/>
        <v>5</v>
      </c>
      <c r="I254" s="86"/>
      <c r="J254" s="86">
        <v>400</v>
      </c>
    </row>
    <row r="255" spans="1:10" customFormat="1" hidden="1" outlineLevel="1" x14ac:dyDescent="0.35">
      <c r="A255" s="86" t="s">
        <v>404</v>
      </c>
      <c r="B255" s="86" t="s">
        <v>672</v>
      </c>
      <c r="C255" s="86" t="s">
        <v>740</v>
      </c>
      <c r="D255" s="86" t="s">
        <v>674</v>
      </c>
      <c r="E255" s="86" t="s">
        <v>741</v>
      </c>
      <c r="F255" s="87">
        <v>5</v>
      </c>
      <c r="G255" s="87">
        <v>3</v>
      </c>
      <c r="H255" s="88">
        <f t="shared" si="4"/>
        <v>8</v>
      </c>
      <c r="I255" s="86"/>
      <c r="J255" s="86">
        <v>400</v>
      </c>
    </row>
    <row r="256" spans="1:10" customFormat="1" hidden="1" outlineLevel="1" x14ac:dyDescent="0.35">
      <c r="A256" s="86" t="s">
        <v>404</v>
      </c>
      <c r="B256" s="86" t="s">
        <v>672</v>
      </c>
      <c r="C256" s="86" t="s">
        <v>742</v>
      </c>
      <c r="D256" s="86" t="s">
        <v>674</v>
      </c>
      <c r="E256" s="86" t="s">
        <v>743</v>
      </c>
      <c r="F256" s="87">
        <v>5</v>
      </c>
      <c r="G256" s="87">
        <v>4</v>
      </c>
      <c r="H256" s="88">
        <f t="shared" si="4"/>
        <v>9</v>
      </c>
      <c r="I256" s="86"/>
      <c r="J256" s="86">
        <v>400</v>
      </c>
    </row>
    <row r="257" spans="1:10" customFormat="1" hidden="1" outlineLevel="1" x14ac:dyDescent="0.35">
      <c r="A257" s="86" t="s">
        <v>404</v>
      </c>
      <c r="B257" s="86" t="s">
        <v>672</v>
      </c>
      <c r="C257" s="86" t="s">
        <v>744</v>
      </c>
      <c r="D257" s="86" t="s">
        <v>674</v>
      </c>
      <c r="E257" s="86" t="s">
        <v>745</v>
      </c>
      <c r="F257" s="87">
        <v>3</v>
      </c>
      <c r="G257" s="87">
        <v>2</v>
      </c>
      <c r="H257" s="88">
        <f t="shared" si="4"/>
        <v>5</v>
      </c>
      <c r="I257" s="86"/>
      <c r="J257" s="86">
        <v>400</v>
      </c>
    </row>
    <row r="258" spans="1:10" customFormat="1" hidden="1" outlineLevel="1" x14ac:dyDescent="0.35">
      <c r="A258" s="86" t="s">
        <v>404</v>
      </c>
      <c r="B258" s="86" t="s">
        <v>672</v>
      </c>
      <c r="C258" s="86" t="s">
        <v>746</v>
      </c>
      <c r="D258" s="86" t="s">
        <v>674</v>
      </c>
      <c r="E258" s="86" t="s">
        <v>747</v>
      </c>
      <c r="F258" s="87">
        <v>3</v>
      </c>
      <c r="G258" s="87">
        <v>2</v>
      </c>
      <c r="H258" s="88">
        <f t="shared" si="4"/>
        <v>5</v>
      </c>
      <c r="I258" s="86"/>
      <c r="J258" s="86">
        <v>400</v>
      </c>
    </row>
    <row r="259" spans="1:10" customFormat="1" hidden="1" outlineLevel="1" x14ac:dyDescent="0.35">
      <c r="A259" s="86" t="s">
        <v>404</v>
      </c>
      <c r="B259" s="86" t="s">
        <v>672</v>
      </c>
      <c r="C259" s="86" t="s">
        <v>748</v>
      </c>
      <c r="D259" s="86" t="s">
        <v>674</v>
      </c>
      <c r="E259" s="86" t="s">
        <v>749</v>
      </c>
      <c r="F259" s="87">
        <v>1</v>
      </c>
      <c r="G259" s="87">
        <v>2</v>
      </c>
      <c r="H259" s="88">
        <f t="shared" si="4"/>
        <v>3</v>
      </c>
      <c r="I259" s="86"/>
      <c r="J259" s="86">
        <v>400</v>
      </c>
    </row>
    <row r="260" spans="1:10" customFormat="1" hidden="1" outlineLevel="1" x14ac:dyDescent="0.35">
      <c r="A260" s="86" t="s">
        <v>404</v>
      </c>
      <c r="B260" s="86" t="s">
        <v>672</v>
      </c>
      <c r="C260" s="86" t="s">
        <v>750</v>
      </c>
      <c r="D260" s="86" t="s">
        <v>674</v>
      </c>
      <c r="E260" s="86" t="s">
        <v>751</v>
      </c>
      <c r="F260" s="87">
        <v>4</v>
      </c>
      <c r="G260" s="87">
        <v>3</v>
      </c>
      <c r="H260" s="88">
        <f t="shared" si="4"/>
        <v>7</v>
      </c>
      <c r="I260" s="86"/>
      <c r="J260" s="86">
        <v>400</v>
      </c>
    </row>
    <row r="261" spans="1:10" customFormat="1" hidden="1" outlineLevel="1" x14ac:dyDescent="0.35">
      <c r="A261" s="86" t="s">
        <v>404</v>
      </c>
      <c r="B261" s="86" t="s">
        <v>672</v>
      </c>
      <c r="C261" s="86" t="s">
        <v>752</v>
      </c>
      <c r="D261" s="86" t="s">
        <v>674</v>
      </c>
      <c r="E261" s="86" t="s">
        <v>753</v>
      </c>
      <c r="F261" s="87">
        <v>1</v>
      </c>
      <c r="G261" s="87">
        <v>2</v>
      </c>
      <c r="H261" s="88">
        <f t="shared" si="4"/>
        <v>3</v>
      </c>
      <c r="I261" s="86"/>
      <c r="J261" s="86">
        <v>400</v>
      </c>
    </row>
    <row r="262" spans="1:10" customFormat="1" hidden="1" outlineLevel="1" x14ac:dyDescent="0.35">
      <c r="A262" s="86" t="s">
        <v>404</v>
      </c>
      <c r="B262" s="86" t="s">
        <v>672</v>
      </c>
      <c r="C262" s="86" t="s">
        <v>754</v>
      </c>
      <c r="D262" s="86" t="s">
        <v>674</v>
      </c>
      <c r="E262" s="86" t="s">
        <v>755</v>
      </c>
      <c r="F262" s="87">
        <v>4</v>
      </c>
      <c r="G262" s="87">
        <v>2</v>
      </c>
      <c r="H262" s="88">
        <f t="shared" si="4"/>
        <v>6</v>
      </c>
      <c r="I262" s="86"/>
      <c r="J262" s="86">
        <v>400</v>
      </c>
    </row>
    <row r="263" spans="1:10" customFormat="1" hidden="1" outlineLevel="1" x14ac:dyDescent="0.35">
      <c r="A263" s="86" t="s">
        <v>404</v>
      </c>
      <c r="B263" s="86" t="s">
        <v>672</v>
      </c>
      <c r="C263" s="86" t="s">
        <v>756</v>
      </c>
      <c r="D263" s="86" t="s">
        <v>674</v>
      </c>
      <c r="E263" s="86" t="s">
        <v>757</v>
      </c>
      <c r="F263" s="87">
        <v>3</v>
      </c>
      <c r="G263" s="87">
        <v>2</v>
      </c>
      <c r="H263" s="88">
        <f t="shared" si="4"/>
        <v>5</v>
      </c>
      <c r="I263" s="86"/>
      <c r="J263" s="86">
        <v>400</v>
      </c>
    </row>
    <row r="264" spans="1:10" customFormat="1" hidden="1" outlineLevel="1" x14ac:dyDescent="0.35">
      <c r="A264" s="86" t="s">
        <v>404</v>
      </c>
      <c r="B264" s="86" t="s">
        <v>672</v>
      </c>
      <c r="C264" s="86" t="s">
        <v>758</v>
      </c>
      <c r="D264" s="86" t="s">
        <v>674</v>
      </c>
      <c r="E264" s="86" t="s">
        <v>759</v>
      </c>
      <c r="F264" s="87">
        <v>1</v>
      </c>
      <c r="G264" s="87">
        <v>2</v>
      </c>
      <c r="H264" s="88">
        <f t="shared" si="4"/>
        <v>3</v>
      </c>
      <c r="I264" s="86"/>
      <c r="J264" s="86">
        <v>400</v>
      </c>
    </row>
    <row r="265" spans="1:10" customFormat="1" hidden="1" outlineLevel="1" x14ac:dyDescent="0.35">
      <c r="A265" s="86" t="s">
        <v>404</v>
      </c>
      <c r="B265" s="86" t="s">
        <v>672</v>
      </c>
      <c r="C265" s="86" t="s">
        <v>760</v>
      </c>
      <c r="D265" s="86" t="s">
        <v>674</v>
      </c>
      <c r="E265" s="86" t="s">
        <v>761</v>
      </c>
      <c r="F265" s="87">
        <v>3</v>
      </c>
      <c r="G265" s="87">
        <v>2</v>
      </c>
      <c r="H265" s="88">
        <f t="shared" si="4"/>
        <v>5</v>
      </c>
      <c r="I265" s="86"/>
      <c r="J265" s="86">
        <v>400</v>
      </c>
    </row>
    <row r="266" spans="1:10" customFormat="1" hidden="1" outlineLevel="1" x14ac:dyDescent="0.35">
      <c r="A266" s="86" t="s">
        <v>404</v>
      </c>
      <c r="B266" s="86" t="s">
        <v>672</v>
      </c>
      <c r="C266" s="86" t="s">
        <v>762</v>
      </c>
      <c r="D266" s="86" t="s">
        <v>674</v>
      </c>
      <c r="E266" s="86" t="s">
        <v>763</v>
      </c>
      <c r="F266" s="87">
        <v>3</v>
      </c>
      <c r="G266" s="87">
        <v>2</v>
      </c>
      <c r="H266" s="88">
        <f t="shared" ref="H266:H329" si="5">SUM(F266:G266)</f>
        <v>5</v>
      </c>
      <c r="I266" s="86"/>
      <c r="J266" s="86">
        <v>400</v>
      </c>
    </row>
    <row r="267" spans="1:10" customFormat="1" hidden="1" outlineLevel="1" x14ac:dyDescent="0.35">
      <c r="A267" s="86" t="s">
        <v>404</v>
      </c>
      <c r="B267" s="86" t="s">
        <v>672</v>
      </c>
      <c r="C267" s="86" t="s">
        <v>764</v>
      </c>
      <c r="D267" s="86" t="s">
        <v>674</v>
      </c>
      <c r="E267" s="86" t="s">
        <v>765</v>
      </c>
      <c r="F267" s="87">
        <v>3</v>
      </c>
      <c r="G267" s="87">
        <v>2</v>
      </c>
      <c r="H267" s="88">
        <f t="shared" si="5"/>
        <v>5</v>
      </c>
      <c r="I267" s="86"/>
      <c r="J267" s="86">
        <v>400</v>
      </c>
    </row>
    <row r="268" spans="1:10" customFormat="1" hidden="1" outlineLevel="1" x14ac:dyDescent="0.35">
      <c r="A268" s="86" t="s">
        <v>404</v>
      </c>
      <c r="B268" s="86" t="s">
        <v>672</v>
      </c>
      <c r="C268" s="86" t="s">
        <v>766</v>
      </c>
      <c r="D268" s="86" t="s">
        <v>674</v>
      </c>
      <c r="E268" s="86" t="s">
        <v>767</v>
      </c>
      <c r="F268" s="87">
        <v>1</v>
      </c>
      <c r="G268" s="87">
        <v>2</v>
      </c>
      <c r="H268" s="88">
        <f t="shared" si="5"/>
        <v>3</v>
      </c>
      <c r="I268" s="86"/>
      <c r="J268" s="86">
        <v>400</v>
      </c>
    </row>
    <row r="269" spans="1:10" customFormat="1" hidden="1" outlineLevel="1" x14ac:dyDescent="0.35">
      <c r="A269" s="86" t="s">
        <v>404</v>
      </c>
      <c r="B269" s="86" t="s">
        <v>672</v>
      </c>
      <c r="C269" s="86" t="s">
        <v>768</v>
      </c>
      <c r="D269" s="86" t="s">
        <v>674</v>
      </c>
      <c r="E269" s="86" t="s">
        <v>769</v>
      </c>
      <c r="F269" s="87">
        <v>3</v>
      </c>
      <c r="G269" s="87">
        <v>2</v>
      </c>
      <c r="H269" s="88">
        <f t="shared" si="5"/>
        <v>5</v>
      </c>
      <c r="I269" s="86"/>
      <c r="J269" s="86">
        <v>400</v>
      </c>
    </row>
    <row r="270" spans="1:10" customFormat="1" hidden="1" outlineLevel="1" x14ac:dyDescent="0.35">
      <c r="A270" s="86" t="s">
        <v>404</v>
      </c>
      <c r="B270" s="86" t="s">
        <v>672</v>
      </c>
      <c r="C270" s="86" t="s">
        <v>770</v>
      </c>
      <c r="D270" s="86" t="s">
        <v>674</v>
      </c>
      <c r="E270" s="86" t="s">
        <v>771</v>
      </c>
      <c r="F270" s="87">
        <v>3</v>
      </c>
      <c r="G270" s="87">
        <v>2</v>
      </c>
      <c r="H270" s="88">
        <f t="shared" si="5"/>
        <v>5</v>
      </c>
      <c r="I270" s="86"/>
      <c r="J270" s="86">
        <v>400</v>
      </c>
    </row>
    <row r="271" spans="1:10" customFormat="1" hidden="1" outlineLevel="1" x14ac:dyDescent="0.35">
      <c r="A271" s="86" t="s">
        <v>404</v>
      </c>
      <c r="B271" s="86" t="s">
        <v>672</v>
      </c>
      <c r="C271" s="86" t="s">
        <v>772</v>
      </c>
      <c r="D271" s="86" t="s">
        <v>674</v>
      </c>
      <c r="E271" s="86" t="s">
        <v>773</v>
      </c>
      <c r="F271" s="87">
        <v>4</v>
      </c>
      <c r="G271" s="87">
        <v>3</v>
      </c>
      <c r="H271" s="88">
        <f t="shared" si="5"/>
        <v>7</v>
      </c>
      <c r="I271" s="86"/>
      <c r="J271" s="86">
        <v>400</v>
      </c>
    </row>
    <row r="272" spans="1:10" customFormat="1" hidden="1" outlineLevel="1" x14ac:dyDescent="0.35">
      <c r="A272" s="86" t="s">
        <v>404</v>
      </c>
      <c r="B272" s="86" t="s">
        <v>672</v>
      </c>
      <c r="C272" s="86" t="s">
        <v>774</v>
      </c>
      <c r="D272" s="86" t="s">
        <v>674</v>
      </c>
      <c r="E272" s="86" t="s">
        <v>775</v>
      </c>
      <c r="F272" s="87">
        <v>3</v>
      </c>
      <c r="G272" s="87">
        <v>2</v>
      </c>
      <c r="H272" s="88">
        <f t="shared" si="5"/>
        <v>5</v>
      </c>
      <c r="I272" s="86"/>
      <c r="J272" s="86">
        <v>400</v>
      </c>
    </row>
    <row r="273" spans="1:10" customFormat="1" hidden="1" outlineLevel="1" x14ac:dyDescent="0.35">
      <c r="A273" s="86" t="s">
        <v>404</v>
      </c>
      <c r="B273" s="86" t="s">
        <v>672</v>
      </c>
      <c r="C273" s="86" t="s">
        <v>776</v>
      </c>
      <c r="D273" s="86" t="s">
        <v>674</v>
      </c>
      <c r="E273" s="86" t="s">
        <v>777</v>
      </c>
      <c r="F273" s="87">
        <v>1</v>
      </c>
      <c r="G273" s="87">
        <v>2</v>
      </c>
      <c r="H273" s="88">
        <f t="shared" si="5"/>
        <v>3</v>
      </c>
      <c r="I273" s="86"/>
      <c r="J273" s="86">
        <v>400</v>
      </c>
    </row>
    <row r="274" spans="1:10" customFormat="1" hidden="1" outlineLevel="1" x14ac:dyDescent="0.35">
      <c r="A274" s="86" t="s">
        <v>404</v>
      </c>
      <c r="B274" s="86" t="s">
        <v>672</v>
      </c>
      <c r="C274" s="86" t="s">
        <v>778</v>
      </c>
      <c r="D274" s="86" t="s">
        <v>674</v>
      </c>
      <c r="E274" s="86" t="s">
        <v>779</v>
      </c>
      <c r="F274" s="87">
        <v>3</v>
      </c>
      <c r="G274" s="87">
        <v>2</v>
      </c>
      <c r="H274" s="88">
        <f t="shared" si="5"/>
        <v>5</v>
      </c>
      <c r="I274" s="86"/>
      <c r="J274" s="86">
        <v>400</v>
      </c>
    </row>
    <row r="275" spans="1:10" customFormat="1" hidden="1" outlineLevel="1" x14ac:dyDescent="0.35">
      <c r="A275" s="86" t="s">
        <v>404</v>
      </c>
      <c r="B275" s="86" t="s">
        <v>672</v>
      </c>
      <c r="C275" s="86" t="s">
        <v>780</v>
      </c>
      <c r="D275" s="86" t="s">
        <v>674</v>
      </c>
      <c r="E275" s="86" t="s">
        <v>781</v>
      </c>
      <c r="F275" s="87">
        <v>3</v>
      </c>
      <c r="G275" s="87">
        <v>2</v>
      </c>
      <c r="H275" s="88">
        <f t="shared" si="5"/>
        <v>5</v>
      </c>
      <c r="I275" s="86"/>
      <c r="J275" s="86">
        <v>500</v>
      </c>
    </row>
    <row r="276" spans="1:10" customFormat="1" hidden="1" outlineLevel="1" x14ac:dyDescent="0.35">
      <c r="A276" s="86" t="s">
        <v>404</v>
      </c>
      <c r="B276" s="86" t="s">
        <v>672</v>
      </c>
      <c r="C276" s="86" t="s">
        <v>782</v>
      </c>
      <c r="D276" s="86" t="s">
        <v>674</v>
      </c>
      <c r="E276" s="86" t="s">
        <v>783</v>
      </c>
      <c r="F276" s="87">
        <v>1</v>
      </c>
      <c r="G276" s="87">
        <v>2</v>
      </c>
      <c r="H276" s="88">
        <f t="shared" si="5"/>
        <v>3</v>
      </c>
      <c r="I276" s="86"/>
      <c r="J276" s="86">
        <v>500</v>
      </c>
    </row>
    <row r="277" spans="1:10" customFormat="1" hidden="1" outlineLevel="1" x14ac:dyDescent="0.35">
      <c r="A277" s="86" t="s">
        <v>404</v>
      </c>
      <c r="B277" s="86" t="s">
        <v>672</v>
      </c>
      <c r="C277" s="86" t="s">
        <v>784</v>
      </c>
      <c r="D277" s="86" t="s">
        <v>674</v>
      </c>
      <c r="E277" s="86" t="s">
        <v>785</v>
      </c>
      <c r="F277" s="87">
        <v>5</v>
      </c>
      <c r="G277" s="87">
        <v>3</v>
      </c>
      <c r="H277" s="88">
        <f t="shared" si="5"/>
        <v>8</v>
      </c>
      <c r="I277" s="86"/>
      <c r="J277" s="86">
        <v>500</v>
      </c>
    </row>
    <row r="278" spans="1:10" customFormat="1" hidden="1" outlineLevel="1" x14ac:dyDescent="0.35">
      <c r="A278" s="86" t="s">
        <v>404</v>
      </c>
      <c r="B278" s="86" t="s">
        <v>672</v>
      </c>
      <c r="C278" s="86" t="s">
        <v>786</v>
      </c>
      <c r="D278" s="86" t="s">
        <v>674</v>
      </c>
      <c r="E278" s="86" t="s">
        <v>787</v>
      </c>
      <c r="F278" s="87">
        <v>3</v>
      </c>
      <c r="G278" s="87">
        <v>2</v>
      </c>
      <c r="H278" s="88">
        <f t="shared" si="5"/>
        <v>5</v>
      </c>
      <c r="I278" s="86"/>
      <c r="J278" s="86">
        <v>500</v>
      </c>
    </row>
    <row r="279" spans="1:10" customFormat="1" hidden="1" outlineLevel="1" x14ac:dyDescent="0.35">
      <c r="A279" s="86" t="s">
        <v>404</v>
      </c>
      <c r="B279" s="86" t="s">
        <v>672</v>
      </c>
      <c r="C279" s="86" t="s">
        <v>788</v>
      </c>
      <c r="D279" s="86" t="s">
        <v>674</v>
      </c>
      <c r="E279" s="86" t="s">
        <v>789</v>
      </c>
      <c r="F279" s="87">
        <v>3</v>
      </c>
      <c r="G279" s="87">
        <v>2</v>
      </c>
      <c r="H279" s="88">
        <f t="shared" si="5"/>
        <v>5</v>
      </c>
      <c r="I279" s="86"/>
      <c r="J279" s="86">
        <v>500</v>
      </c>
    </row>
    <row r="280" spans="1:10" customFormat="1" hidden="1" outlineLevel="1" x14ac:dyDescent="0.35">
      <c r="A280" s="86" t="s">
        <v>404</v>
      </c>
      <c r="B280" s="86" t="s">
        <v>672</v>
      </c>
      <c r="C280" s="86" t="s">
        <v>790</v>
      </c>
      <c r="D280" s="86" t="s">
        <v>674</v>
      </c>
      <c r="E280" s="86" t="s">
        <v>791</v>
      </c>
      <c r="F280" s="87">
        <v>3</v>
      </c>
      <c r="G280" s="87">
        <v>2</v>
      </c>
      <c r="H280" s="88">
        <f t="shared" si="5"/>
        <v>5</v>
      </c>
      <c r="I280" s="86"/>
      <c r="J280" s="86">
        <v>500</v>
      </c>
    </row>
    <row r="281" spans="1:10" customFormat="1" hidden="1" outlineLevel="1" x14ac:dyDescent="0.35">
      <c r="A281" s="86" t="s">
        <v>404</v>
      </c>
      <c r="B281" s="86" t="s">
        <v>672</v>
      </c>
      <c r="C281" s="86" t="s">
        <v>792</v>
      </c>
      <c r="D281" s="86" t="s">
        <v>674</v>
      </c>
      <c r="E281" s="86" t="s">
        <v>793</v>
      </c>
      <c r="F281" s="87">
        <v>5</v>
      </c>
      <c r="G281" s="87">
        <v>4</v>
      </c>
      <c r="H281" s="88">
        <f t="shared" si="5"/>
        <v>9</v>
      </c>
      <c r="I281" s="86"/>
      <c r="J281" s="86">
        <v>500</v>
      </c>
    </row>
    <row r="282" spans="1:10" customFormat="1" hidden="1" outlineLevel="1" x14ac:dyDescent="0.35">
      <c r="A282" s="86" t="s">
        <v>404</v>
      </c>
      <c r="B282" s="86" t="s">
        <v>672</v>
      </c>
      <c r="C282" s="86" t="s">
        <v>794</v>
      </c>
      <c r="D282" s="86" t="s">
        <v>674</v>
      </c>
      <c r="E282" s="86" t="s">
        <v>795</v>
      </c>
      <c r="F282" s="87">
        <v>5</v>
      </c>
      <c r="G282" s="87">
        <v>3</v>
      </c>
      <c r="H282" s="88">
        <f t="shared" si="5"/>
        <v>8</v>
      </c>
      <c r="I282" s="86"/>
      <c r="J282" s="86">
        <v>500</v>
      </c>
    </row>
    <row r="283" spans="1:10" customFormat="1" hidden="1" outlineLevel="1" x14ac:dyDescent="0.35">
      <c r="A283" s="86" t="s">
        <v>404</v>
      </c>
      <c r="B283" s="86" t="s">
        <v>672</v>
      </c>
      <c r="C283" s="86" t="s">
        <v>796</v>
      </c>
      <c r="D283" s="86" t="s">
        <v>674</v>
      </c>
      <c r="E283" s="86" t="s">
        <v>797</v>
      </c>
      <c r="F283" s="87">
        <v>5</v>
      </c>
      <c r="G283" s="87">
        <v>4</v>
      </c>
      <c r="H283" s="88">
        <f t="shared" si="5"/>
        <v>9</v>
      </c>
      <c r="I283" s="86"/>
      <c r="J283" s="86">
        <v>500</v>
      </c>
    </row>
    <row r="284" spans="1:10" customFormat="1" hidden="1" outlineLevel="1" x14ac:dyDescent="0.35">
      <c r="A284" s="86" t="s">
        <v>404</v>
      </c>
      <c r="B284" s="86" t="s">
        <v>672</v>
      </c>
      <c r="C284" s="86" t="s">
        <v>798</v>
      </c>
      <c r="D284" s="86" t="s">
        <v>674</v>
      </c>
      <c r="E284" s="86" t="s">
        <v>799</v>
      </c>
      <c r="F284" s="87">
        <v>4</v>
      </c>
      <c r="G284" s="87">
        <v>3</v>
      </c>
      <c r="H284" s="88">
        <f t="shared" si="5"/>
        <v>7</v>
      </c>
      <c r="I284" s="86"/>
      <c r="J284" s="86">
        <v>500</v>
      </c>
    </row>
    <row r="285" spans="1:10" customFormat="1" hidden="1" outlineLevel="1" x14ac:dyDescent="0.35">
      <c r="A285" s="86" t="s">
        <v>404</v>
      </c>
      <c r="B285" s="86" t="s">
        <v>672</v>
      </c>
      <c r="C285" s="86" t="s">
        <v>800</v>
      </c>
      <c r="D285" s="86" t="s">
        <v>674</v>
      </c>
      <c r="E285" s="86" t="s">
        <v>801</v>
      </c>
      <c r="F285" s="87">
        <v>3</v>
      </c>
      <c r="G285" s="87">
        <v>2</v>
      </c>
      <c r="H285" s="88">
        <f t="shared" si="5"/>
        <v>5</v>
      </c>
      <c r="I285" s="86"/>
      <c r="J285" s="86">
        <v>500</v>
      </c>
    </row>
    <row r="286" spans="1:10" customFormat="1" hidden="1" outlineLevel="1" x14ac:dyDescent="0.35">
      <c r="A286" s="86" t="s">
        <v>404</v>
      </c>
      <c r="B286" s="86" t="s">
        <v>672</v>
      </c>
      <c r="C286" s="86" t="s">
        <v>802</v>
      </c>
      <c r="D286" s="86" t="s">
        <v>674</v>
      </c>
      <c r="E286" s="86" t="s">
        <v>803</v>
      </c>
      <c r="F286" s="87">
        <v>3</v>
      </c>
      <c r="G286" s="87">
        <v>2</v>
      </c>
      <c r="H286" s="88">
        <f t="shared" si="5"/>
        <v>5</v>
      </c>
      <c r="I286" s="86"/>
      <c r="J286" s="86">
        <v>500</v>
      </c>
    </row>
    <row r="287" spans="1:10" customFormat="1" hidden="1" outlineLevel="1" x14ac:dyDescent="0.35">
      <c r="A287" s="86" t="s">
        <v>404</v>
      </c>
      <c r="B287" s="86" t="s">
        <v>672</v>
      </c>
      <c r="C287" s="86" t="s">
        <v>804</v>
      </c>
      <c r="D287" s="86" t="s">
        <v>674</v>
      </c>
      <c r="E287" s="86" t="s">
        <v>805</v>
      </c>
      <c r="F287" s="87">
        <v>3</v>
      </c>
      <c r="G287" s="87">
        <v>2</v>
      </c>
      <c r="H287" s="88">
        <f t="shared" si="5"/>
        <v>5</v>
      </c>
      <c r="I287" s="86"/>
      <c r="J287" s="86">
        <v>500</v>
      </c>
    </row>
    <row r="288" spans="1:10" customFormat="1" hidden="1" outlineLevel="1" x14ac:dyDescent="0.35">
      <c r="A288" s="86" t="s">
        <v>404</v>
      </c>
      <c r="B288" s="86" t="s">
        <v>672</v>
      </c>
      <c r="C288" s="86" t="s">
        <v>806</v>
      </c>
      <c r="D288" s="86" t="s">
        <v>674</v>
      </c>
      <c r="E288" s="86" t="s">
        <v>807</v>
      </c>
      <c r="F288" s="87">
        <v>4</v>
      </c>
      <c r="G288" s="87">
        <v>3</v>
      </c>
      <c r="H288" s="88">
        <f t="shared" si="5"/>
        <v>7</v>
      </c>
      <c r="I288" s="86"/>
      <c r="J288" s="86">
        <v>500</v>
      </c>
    </row>
    <row r="289" spans="1:10" customFormat="1" hidden="1" outlineLevel="1" x14ac:dyDescent="0.35">
      <c r="A289" s="86" t="s">
        <v>404</v>
      </c>
      <c r="B289" s="86" t="s">
        <v>672</v>
      </c>
      <c r="C289" s="86" t="s">
        <v>808</v>
      </c>
      <c r="D289" s="86" t="s">
        <v>674</v>
      </c>
      <c r="E289" s="86" t="s">
        <v>809</v>
      </c>
      <c r="F289" s="87">
        <v>1</v>
      </c>
      <c r="G289" s="87">
        <v>2</v>
      </c>
      <c r="H289" s="88">
        <f t="shared" si="5"/>
        <v>3</v>
      </c>
      <c r="I289" s="86"/>
      <c r="J289" s="86">
        <v>500</v>
      </c>
    </row>
    <row r="290" spans="1:10" customFormat="1" hidden="1" outlineLevel="1" x14ac:dyDescent="0.35">
      <c r="A290" s="86" t="s">
        <v>404</v>
      </c>
      <c r="B290" s="86" t="s">
        <v>672</v>
      </c>
      <c r="C290" s="86" t="s">
        <v>810</v>
      </c>
      <c r="D290" s="86" t="s">
        <v>674</v>
      </c>
      <c r="E290" s="86" t="s">
        <v>811</v>
      </c>
      <c r="F290" s="87">
        <v>3</v>
      </c>
      <c r="G290" s="87">
        <v>2</v>
      </c>
      <c r="H290" s="88">
        <f t="shared" si="5"/>
        <v>5</v>
      </c>
      <c r="I290" s="86"/>
      <c r="J290" s="86">
        <v>500</v>
      </c>
    </row>
    <row r="291" spans="1:10" customFormat="1" hidden="1" outlineLevel="1" x14ac:dyDescent="0.35">
      <c r="A291" s="86" t="s">
        <v>404</v>
      </c>
      <c r="B291" s="86" t="s">
        <v>672</v>
      </c>
      <c r="C291" s="86" t="s">
        <v>812</v>
      </c>
      <c r="D291" s="86" t="s">
        <v>674</v>
      </c>
      <c r="E291" s="86" t="s">
        <v>813</v>
      </c>
      <c r="F291" s="87">
        <v>3</v>
      </c>
      <c r="G291" s="87">
        <v>2</v>
      </c>
      <c r="H291" s="88">
        <f t="shared" si="5"/>
        <v>5</v>
      </c>
      <c r="I291" s="86"/>
      <c r="J291" s="86">
        <v>500</v>
      </c>
    </row>
    <row r="292" spans="1:10" customFormat="1" hidden="1" outlineLevel="1" x14ac:dyDescent="0.35">
      <c r="A292" s="86" t="s">
        <v>404</v>
      </c>
      <c r="B292" s="86" t="s">
        <v>672</v>
      </c>
      <c r="C292" s="86" t="s">
        <v>814</v>
      </c>
      <c r="D292" s="86" t="s">
        <v>674</v>
      </c>
      <c r="E292" s="86" t="s">
        <v>815</v>
      </c>
      <c r="F292" s="87">
        <v>3</v>
      </c>
      <c r="G292" s="87">
        <v>2</v>
      </c>
      <c r="H292" s="88">
        <f t="shared" si="5"/>
        <v>5</v>
      </c>
      <c r="I292" s="86"/>
      <c r="J292" s="86">
        <v>500</v>
      </c>
    </row>
    <row r="293" spans="1:10" customFormat="1" hidden="1" outlineLevel="1" x14ac:dyDescent="0.35">
      <c r="A293" s="86" t="s">
        <v>404</v>
      </c>
      <c r="B293" s="86" t="s">
        <v>672</v>
      </c>
      <c r="C293" s="86" t="s">
        <v>816</v>
      </c>
      <c r="D293" s="86" t="s">
        <v>674</v>
      </c>
      <c r="E293" s="86" t="s">
        <v>817</v>
      </c>
      <c r="F293" s="87">
        <v>3</v>
      </c>
      <c r="G293" s="87">
        <v>2</v>
      </c>
      <c r="H293" s="88">
        <f t="shared" si="5"/>
        <v>5</v>
      </c>
      <c r="I293" s="86"/>
      <c r="J293" s="86">
        <v>500</v>
      </c>
    </row>
    <row r="294" spans="1:10" customFormat="1" hidden="1" outlineLevel="1" x14ac:dyDescent="0.35">
      <c r="A294" s="86" t="s">
        <v>404</v>
      </c>
      <c r="B294" s="86" t="s">
        <v>672</v>
      </c>
      <c r="C294" s="86" t="s">
        <v>818</v>
      </c>
      <c r="D294" s="86" t="s">
        <v>674</v>
      </c>
      <c r="E294" s="86" t="s">
        <v>819</v>
      </c>
      <c r="F294" s="87">
        <v>3</v>
      </c>
      <c r="G294" s="87">
        <v>2</v>
      </c>
      <c r="H294" s="88">
        <f t="shared" si="5"/>
        <v>5</v>
      </c>
      <c r="I294" s="86"/>
      <c r="J294" s="86">
        <v>500</v>
      </c>
    </row>
    <row r="295" spans="1:10" customFormat="1" hidden="1" outlineLevel="1" x14ac:dyDescent="0.35">
      <c r="A295" s="86" t="s">
        <v>404</v>
      </c>
      <c r="B295" s="86" t="s">
        <v>672</v>
      </c>
      <c r="C295" s="86" t="s">
        <v>820</v>
      </c>
      <c r="D295" s="86" t="s">
        <v>674</v>
      </c>
      <c r="E295" s="86" t="s">
        <v>821</v>
      </c>
      <c r="F295" s="87">
        <v>1</v>
      </c>
      <c r="G295" s="87">
        <v>2</v>
      </c>
      <c r="H295" s="88">
        <f t="shared" si="5"/>
        <v>3</v>
      </c>
      <c r="I295" s="86"/>
      <c r="J295" s="86">
        <v>500</v>
      </c>
    </row>
    <row r="296" spans="1:10" customFormat="1" hidden="1" outlineLevel="1" x14ac:dyDescent="0.35">
      <c r="A296" s="86" t="s">
        <v>404</v>
      </c>
      <c r="B296" s="86" t="s">
        <v>672</v>
      </c>
      <c r="C296" s="86" t="s">
        <v>822</v>
      </c>
      <c r="D296" s="86" t="s">
        <v>674</v>
      </c>
      <c r="E296" s="86" t="s">
        <v>823</v>
      </c>
      <c r="F296" s="87">
        <v>4</v>
      </c>
      <c r="G296" s="87">
        <v>2</v>
      </c>
      <c r="H296" s="88">
        <f t="shared" si="5"/>
        <v>6</v>
      </c>
      <c r="I296" s="86"/>
      <c r="J296" s="86">
        <v>500</v>
      </c>
    </row>
    <row r="297" spans="1:10" customFormat="1" hidden="1" outlineLevel="1" x14ac:dyDescent="0.35">
      <c r="A297" s="86" t="s">
        <v>404</v>
      </c>
      <c r="B297" s="86" t="s">
        <v>672</v>
      </c>
      <c r="C297" s="86" t="s">
        <v>824</v>
      </c>
      <c r="D297" s="86" t="s">
        <v>674</v>
      </c>
      <c r="E297" s="86" t="s">
        <v>825</v>
      </c>
      <c r="F297" s="87">
        <v>3</v>
      </c>
      <c r="G297" s="87">
        <v>2</v>
      </c>
      <c r="H297" s="88">
        <f t="shared" si="5"/>
        <v>5</v>
      </c>
      <c r="I297" s="86"/>
      <c r="J297" s="86">
        <v>500</v>
      </c>
    </row>
    <row r="298" spans="1:10" customFormat="1" hidden="1" outlineLevel="1" x14ac:dyDescent="0.35">
      <c r="A298" s="86" t="s">
        <v>404</v>
      </c>
      <c r="B298" s="86" t="s">
        <v>672</v>
      </c>
      <c r="C298" s="86" t="s">
        <v>826</v>
      </c>
      <c r="D298" s="86" t="s">
        <v>674</v>
      </c>
      <c r="E298" s="86" t="s">
        <v>827</v>
      </c>
      <c r="F298" s="87">
        <v>3</v>
      </c>
      <c r="G298" s="87">
        <v>2</v>
      </c>
      <c r="H298" s="88">
        <f t="shared" si="5"/>
        <v>5</v>
      </c>
      <c r="I298" s="86"/>
      <c r="J298" s="86">
        <v>300</v>
      </c>
    </row>
    <row r="299" spans="1:10" customFormat="1" hidden="1" outlineLevel="1" x14ac:dyDescent="0.35">
      <c r="A299" s="86" t="s">
        <v>404</v>
      </c>
      <c r="B299" s="86" t="s">
        <v>672</v>
      </c>
      <c r="C299" s="86" t="s">
        <v>828</v>
      </c>
      <c r="D299" s="86" t="s">
        <v>674</v>
      </c>
      <c r="E299" s="86" t="s">
        <v>829</v>
      </c>
      <c r="F299" s="87">
        <v>3</v>
      </c>
      <c r="G299" s="87">
        <v>2</v>
      </c>
      <c r="H299" s="88">
        <f t="shared" si="5"/>
        <v>5</v>
      </c>
      <c r="I299" s="86"/>
      <c r="J299" s="86">
        <v>300</v>
      </c>
    </row>
    <row r="300" spans="1:10" customFormat="1" hidden="1" outlineLevel="1" x14ac:dyDescent="0.35">
      <c r="A300" s="86" t="s">
        <v>404</v>
      </c>
      <c r="B300" s="86" t="s">
        <v>672</v>
      </c>
      <c r="C300" s="86" t="s">
        <v>830</v>
      </c>
      <c r="D300" s="86" t="s">
        <v>674</v>
      </c>
      <c r="E300" s="86" t="s">
        <v>831</v>
      </c>
      <c r="F300" s="87">
        <v>3</v>
      </c>
      <c r="G300" s="87">
        <v>2</v>
      </c>
      <c r="H300" s="88">
        <f t="shared" si="5"/>
        <v>5</v>
      </c>
      <c r="I300" s="86"/>
      <c r="J300" s="86">
        <v>300</v>
      </c>
    </row>
    <row r="301" spans="1:10" customFormat="1" hidden="1" outlineLevel="1" x14ac:dyDescent="0.35">
      <c r="A301" s="86" t="s">
        <v>404</v>
      </c>
      <c r="B301" s="86" t="s">
        <v>672</v>
      </c>
      <c r="C301" s="86" t="s">
        <v>832</v>
      </c>
      <c r="D301" s="86" t="s">
        <v>674</v>
      </c>
      <c r="E301" s="86" t="s">
        <v>833</v>
      </c>
      <c r="F301" s="87">
        <v>3</v>
      </c>
      <c r="G301" s="87">
        <v>2</v>
      </c>
      <c r="H301" s="88">
        <f t="shared" si="5"/>
        <v>5</v>
      </c>
      <c r="I301" s="86"/>
      <c r="J301" s="86">
        <v>300</v>
      </c>
    </row>
    <row r="302" spans="1:10" customFormat="1" hidden="1" outlineLevel="1" x14ac:dyDescent="0.35">
      <c r="A302" s="86" t="s">
        <v>404</v>
      </c>
      <c r="B302" s="86" t="s">
        <v>672</v>
      </c>
      <c r="C302" s="86" t="s">
        <v>834</v>
      </c>
      <c r="D302" s="86" t="s">
        <v>674</v>
      </c>
      <c r="E302" s="86" t="s">
        <v>835</v>
      </c>
      <c r="F302" s="87">
        <v>5</v>
      </c>
      <c r="G302" s="87">
        <v>3</v>
      </c>
      <c r="H302" s="88">
        <f t="shared" si="5"/>
        <v>8</v>
      </c>
      <c r="I302" s="86"/>
      <c r="J302" s="86">
        <v>300</v>
      </c>
    </row>
    <row r="303" spans="1:10" customFormat="1" hidden="1" outlineLevel="1" x14ac:dyDescent="0.35">
      <c r="A303" s="86" t="s">
        <v>404</v>
      </c>
      <c r="B303" s="86" t="s">
        <v>672</v>
      </c>
      <c r="C303" s="86" t="s">
        <v>836</v>
      </c>
      <c r="D303" s="86" t="s">
        <v>674</v>
      </c>
      <c r="E303" s="86" t="s">
        <v>837</v>
      </c>
      <c r="F303" s="87">
        <v>3</v>
      </c>
      <c r="G303" s="87">
        <v>2</v>
      </c>
      <c r="H303" s="88">
        <f t="shared" si="5"/>
        <v>5</v>
      </c>
      <c r="I303" s="86"/>
      <c r="J303" s="86">
        <v>300</v>
      </c>
    </row>
    <row r="304" spans="1:10" customFormat="1" hidden="1" outlineLevel="1" x14ac:dyDescent="0.35">
      <c r="A304" s="86" t="s">
        <v>404</v>
      </c>
      <c r="B304" s="86" t="s">
        <v>672</v>
      </c>
      <c r="C304" s="86" t="s">
        <v>838</v>
      </c>
      <c r="D304" s="86" t="s">
        <v>674</v>
      </c>
      <c r="E304" s="86" t="s">
        <v>839</v>
      </c>
      <c r="F304" s="87">
        <v>3</v>
      </c>
      <c r="G304" s="87">
        <v>2</v>
      </c>
      <c r="H304" s="88">
        <f t="shared" si="5"/>
        <v>5</v>
      </c>
      <c r="I304" s="86"/>
      <c r="J304" s="86">
        <v>300</v>
      </c>
    </row>
    <row r="305" spans="1:10" customFormat="1" hidden="1" outlineLevel="1" x14ac:dyDescent="0.35">
      <c r="A305" s="86" t="s">
        <v>404</v>
      </c>
      <c r="B305" s="86" t="s">
        <v>672</v>
      </c>
      <c r="C305" s="86" t="s">
        <v>840</v>
      </c>
      <c r="D305" s="86" t="s">
        <v>674</v>
      </c>
      <c r="E305" s="86" t="s">
        <v>841</v>
      </c>
      <c r="F305" s="87">
        <v>3</v>
      </c>
      <c r="G305" s="87">
        <v>2</v>
      </c>
      <c r="H305" s="88">
        <f t="shared" si="5"/>
        <v>5</v>
      </c>
      <c r="I305" s="86"/>
      <c r="J305" s="86">
        <v>300</v>
      </c>
    </row>
    <row r="306" spans="1:10" customFormat="1" hidden="1" outlineLevel="1" x14ac:dyDescent="0.35">
      <c r="A306" s="86" t="s">
        <v>404</v>
      </c>
      <c r="B306" s="86" t="s">
        <v>672</v>
      </c>
      <c r="C306" s="86" t="s">
        <v>842</v>
      </c>
      <c r="D306" s="86" t="s">
        <v>674</v>
      </c>
      <c r="E306" s="86" t="s">
        <v>843</v>
      </c>
      <c r="F306" s="87">
        <v>3</v>
      </c>
      <c r="G306" s="87">
        <v>2</v>
      </c>
      <c r="H306" s="88">
        <f t="shared" si="5"/>
        <v>5</v>
      </c>
      <c r="I306" s="86"/>
      <c r="J306" s="86">
        <v>300</v>
      </c>
    </row>
    <row r="307" spans="1:10" customFormat="1" hidden="1" outlineLevel="1" x14ac:dyDescent="0.35">
      <c r="A307" s="86" t="s">
        <v>404</v>
      </c>
      <c r="B307" s="86" t="s">
        <v>672</v>
      </c>
      <c r="C307" s="86" t="s">
        <v>844</v>
      </c>
      <c r="D307" s="86" t="s">
        <v>674</v>
      </c>
      <c r="E307" s="86" t="s">
        <v>845</v>
      </c>
      <c r="F307" s="87">
        <v>6</v>
      </c>
      <c r="G307" s="87">
        <v>4</v>
      </c>
      <c r="H307" s="88">
        <f t="shared" si="5"/>
        <v>10</v>
      </c>
      <c r="I307" s="86"/>
      <c r="J307" s="86">
        <v>300</v>
      </c>
    </row>
    <row r="308" spans="1:10" customFormat="1" hidden="1" outlineLevel="1" x14ac:dyDescent="0.35">
      <c r="A308" s="86" t="s">
        <v>404</v>
      </c>
      <c r="B308" s="86" t="s">
        <v>672</v>
      </c>
      <c r="C308" s="86" t="s">
        <v>846</v>
      </c>
      <c r="D308" s="86" t="s">
        <v>674</v>
      </c>
      <c r="E308" s="86" t="s">
        <v>847</v>
      </c>
      <c r="F308" s="87">
        <v>5</v>
      </c>
      <c r="G308" s="87">
        <v>4</v>
      </c>
      <c r="H308" s="88">
        <f t="shared" si="5"/>
        <v>9</v>
      </c>
      <c r="I308" s="86"/>
      <c r="J308" s="86">
        <v>300</v>
      </c>
    </row>
    <row r="309" spans="1:10" customFormat="1" hidden="1" outlineLevel="1" x14ac:dyDescent="0.35">
      <c r="A309" s="86" t="s">
        <v>404</v>
      </c>
      <c r="B309" s="86" t="s">
        <v>672</v>
      </c>
      <c r="C309" s="86" t="s">
        <v>848</v>
      </c>
      <c r="D309" s="86" t="s">
        <v>674</v>
      </c>
      <c r="E309" s="86" t="s">
        <v>849</v>
      </c>
      <c r="F309" s="87">
        <v>3</v>
      </c>
      <c r="G309" s="87">
        <v>2</v>
      </c>
      <c r="H309" s="88">
        <f t="shared" si="5"/>
        <v>5</v>
      </c>
      <c r="I309" s="86"/>
      <c r="J309" s="86">
        <v>300</v>
      </c>
    </row>
    <row r="310" spans="1:10" customFormat="1" hidden="1" outlineLevel="1" x14ac:dyDescent="0.35">
      <c r="A310" s="86" t="s">
        <v>404</v>
      </c>
      <c r="B310" s="86" t="s">
        <v>672</v>
      </c>
      <c r="C310" s="86" t="s">
        <v>850</v>
      </c>
      <c r="D310" s="86" t="s">
        <v>674</v>
      </c>
      <c r="E310" s="86" t="s">
        <v>851</v>
      </c>
      <c r="F310" s="87">
        <v>1</v>
      </c>
      <c r="G310" s="87">
        <v>2</v>
      </c>
      <c r="H310" s="88">
        <f t="shared" si="5"/>
        <v>3</v>
      </c>
      <c r="I310" s="86"/>
      <c r="J310" s="86">
        <v>300</v>
      </c>
    </row>
    <row r="311" spans="1:10" customFormat="1" hidden="1" outlineLevel="1" x14ac:dyDescent="0.35">
      <c r="A311" s="86" t="s">
        <v>404</v>
      </c>
      <c r="B311" s="86" t="s">
        <v>672</v>
      </c>
      <c r="C311" s="86" t="s">
        <v>852</v>
      </c>
      <c r="D311" s="86" t="s">
        <v>674</v>
      </c>
      <c r="E311" s="86" t="s">
        <v>853</v>
      </c>
      <c r="F311" s="87">
        <v>3</v>
      </c>
      <c r="G311" s="87">
        <v>2</v>
      </c>
      <c r="H311" s="88">
        <f t="shared" si="5"/>
        <v>5</v>
      </c>
      <c r="I311" s="86"/>
      <c r="J311" s="86">
        <v>300</v>
      </c>
    </row>
    <row r="312" spans="1:10" customFormat="1" hidden="1" outlineLevel="1" x14ac:dyDescent="0.35">
      <c r="A312" s="86" t="s">
        <v>404</v>
      </c>
      <c r="B312" s="86" t="s">
        <v>672</v>
      </c>
      <c r="C312" s="86" t="s">
        <v>854</v>
      </c>
      <c r="D312" s="86" t="s">
        <v>674</v>
      </c>
      <c r="E312" s="86" t="s">
        <v>855</v>
      </c>
      <c r="F312" s="87">
        <v>4</v>
      </c>
      <c r="G312" s="87">
        <v>2</v>
      </c>
      <c r="H312" s="88">
        <f t="shared" si="5"/>
        <v>6</v>
      </c>
      <c r="I312" s="86"/>
      <c r="J312" s="86">
        <v>300</v>
      </c>
    </row>
    <row r="313" spans="1:10" customFormat="1" hidden="1" outlineLevel="1" x14ac:dyDescent="0.35">
      <c r="A313" s="86" t="s">
        <v>404</v>
      </c>
      <c r="B313" s="86" t="s">
        <v>672</v>
      </c>
      <c r="C313" s="86" t="s">
        <v>856</v>
      </c>
      <c r="D313" s="86" t="s">
        <v>674</v>
      </c>
      <c r="E313" s="86" t="s">
        <v>857</v>
      </c>
      <c r="F313" s="87">
        <v>1</v>
      </c>
      <c r="G313" s="87">
        <v>2</v>
      </c>
      <c r="H313" s="88">
        <f t="shared" si="5"/>
        <v>3</v>
      </c>
      <c r="I313" s="86"/>
      <c r="J313" s="86">
        <v>300</v>
      </c>
    </row>
    <row r="314" spans="1:10" customFormat="1" hidden="1" outlineLevel="1" x14ac:dyDescent="0.35">
      <c r="A314" s="86" t="s">
        <v>404</v>
      </c>
      <c r="B314" s="86" t="s">
        <v>672</v>
      </c>
      <c r="C314" s="86" t="s">
        <v>858</v>
      </c>
      <c r="D314" s="86" t="s">
        <v>674</v>
      </c>
      <c r="E314" s="86" t="s">
        <v>859</v>
      </c>
      <c r="F314" s="87">
        <v>1</v>
      </c>
      <c r="G314" s="87">
        <v>2</v>
      </c>
      <c r="H314" s="88">
        <f t="shared" si="5"/>
        <v>3</v>
      </c>
      <c r="I314" s="86"/>
      <c r="J314" s="86">
        <v>300</v>
      </c>
    </row>
    <row r="315" spans="1:10" customFormat="1" hidden="1" outlineLevel="1" x14ac:dyDescent="0.35">
      <c r="A315" s="86" t="s">
        <v>404</v>
      </c>
      <c r="B315" s="86" t="s">
        <v>672</v>
      </c>
      <c r="C315" s="86" t="s">
        <v>860</v>
      </c>
      <c r="D315" s="86" t="s">
        <v>674</v>
      </c>
      <c r="E315" s="86" t="s">
        <v>861</v>
      </c>
      <c r="F315" s="87">
        <v>3</v>
      </c>
      <c r="G315" s="87">
        <v>2</v>
      </c>
      <c r="H315" s="88">
        <f t="shared" si="5"/>
        <v>5</v>
      </c>
      <c r="I315" s="86"/>
      <c r="J315" s="86">
        <v>300</v>
      </c>
    </row>
    <row r="316" spans="1:10" customFormat="1" hidden="1" outlineLevel="1" x14ac:dyDescent="0.35">
      <c r="A316" s="86" t="s">
        <v>404</v>
      </c>
      <c r="B316" s="86" t="s">
        <v>672</v>
      </c>
      <c r="C316" s="86" t="s">
        <v>862</v>
      </c>
      <c r="D316" s="86" t="s">
        <v>674</v>
      </c>
      <c r="E316" s="86" t="s">
        <v>863</v>
      </c>
      <c r="F316" s="87">
        <v>4</v>
      </c>
      <c r="G316" s="87">
        <v>3</v>
      </c>
      <c r="H316" s="88">
        <f t="shared" si="5"/>
        <v>7</v>
      </c>
      <c r="I316" s="86"/>
      <c r="J316" s="86">
        <v>300</v>
      </c>
    </row>
    <row r="317" spans="1:10" customFormat="1" hidden="1" outlineLevel="1" x14ac:dyDescent="0.35">
      <c r="A317" s="86" t="s">
        <v>404</v>
      </c>
      <c r="B317" s="86" t="s">
        <v>672</v>
      </c>
      <c r="C317" s="86" t="s">
        <v>864</v>
      </c>
      <c r="D317" s="86" t="s">
        <v>674</v>
      </c>
      <c r="E317" s="86" t="s">
        <v>865</v>
      </c>
      <c r="F317" s="87">
        <v>5</v>
      </c>
      <c r="G317" s="87">
        <v>3</v>
      </c>
      <c r="H317" s="88">
        <f t="shared" si="5"/>
        <v>8</v>
      </c>
      <c r="I317" s="86"/>
      <c r="J317" s="86">
        <v>300</v>
      </c>
    </row>
    <row r="318" spans="1:10" customFormat="1" hidden="1" outlineLevel="1" x14ac:dyDescent="0.35">
      <c r="A318" s="86" t="s">
        <v>404</v>
      </c>
      <c r="B318" s="86" t="s">
        <v>672</v>
      </c>
      <c r="C318" s="86" t="s">
        <v>866</v>
      </c>
      <c r="D318" s="86" t="s">
        <v>674</v>
      </c>
      <c r="E318" s="86" t="s">
        <v>867</v>
      </c>
      <c r="F318" s="87">
        <v>1</v>
      </c>
      <c r="G318" s="87">
        <v>2</v>
      </c>
      <c r="H318" s="88">
        <f t="shared" si="5"/>
        <v>3</v>
      </c>
      <c r="I318" s="86"/>
      <c r="J318" s="86">
        <v>300</v>
      </c>
    </row>
    <row r="319" spans="1:10" customFormat="1" hidden="1" outlineLevel="1" x14ac:dyDescent="0.35">
      <c r="A319" s="86" t="s">
        <v>404</v>
      </c>
      <c r="B319" s="86" t="s">
        <v>672</v>
      </c>
      <c r="C319" s="86" t="s">
        <v>868</v>
      </c>
      <c r="D319" s="86" t="s">
        <v>674</v>
      </c>
      <c r="E319" s="86" t="s">
        <v>869</v>
      </c>
      <c r="F319" s="87">
        <v>3</v>
      </c>
      <c r="G319" s="87">
        <v>2</v>
      </c>
      <c r="H319" s="88">
        <f t="shared" si="5"/>
        <v>5</v>
      </c>
      <c r="I319" s="86"/>
      <c r="J319" s="86">
        <v>300</v>
      </c>
    </row>
    <row r="320" spans="1:10" customFormat="1" hidden="1" outlineLevel="1" x14ac:dyDescent="0.35">
      <c r="A320" s="86" t="s">
        <v>404</v>
      </c>
      <c r="B320" s="86" t="s">
        <v>672</v>
      </c>
      <c r="C320" s="86" t="s">
        <v>870</v>
      </c>
      <c r="D320" s="86" t="s">
        <v>674</v>
      </c>
      <c r="E320" s="86" t="s">
        <v>871</v>
      </c>
      <c r="F320" s="87">
        <v>3</v>
      </c>
      <c r="G320" s="87">
        <v>2</v>
      </c>
      <c r="H320" s="88">
        <f t="shared" si="5"/>
        <v>5</v>
      </c>
      <c r="I320" s="86"/>
      <c r="J320" s="86">
        <v>300</v>
      </c>
    </row>
    <row r="321" spans="1:10" customFormat="1" hidden="1" outlineLevel="1" x14ac:dyDescent="0.35">
      <c r="A321" s="86" t="s">
        <v>404</v>
      </c>
      <c r="B321" s="86" t="s">
        <v>672</v>
      </c>
      <c r="C321" s="86" t="s">
        <v>872</v>
      </c>
      <c r="D321" s="86" t="s">
        <v>674</v>
      </c>
      <c r="E321" s="86" t="s">
        <v>873</v>
      </c>
      <c r="F321" s="87">
        <v>4</v>
      </c>
      <c r="G321" s="87">
        <v>3</v>
      </c>
      <c r="H321" s="88">
        <f t="shared" si="5"/>
        <v>7</v>
      </c>
      <c r="I321" s="86"/>
      <c r="J321" s="86">
        <v>300</v>
      </c>
    </row>
    <row r="322" spans="1:10" customFormat="1" hidden="1" outlineLevel="1" x14ac:dyDescent="0.35">
      <c r="A322" s="86" t="s">
        <v>404</v>
      </c>
      <c r="B322" s="86" t="s">
        <v>672</v>
      </c>
      <c r="C322" s="86" t="s">
        <v>874</v>
      </c>
      <c r="D322" s="86" t="s">
        <v>674</v>
      </c>
      <c r="E322" s="86" t="s">
        <v>875</v>
      </c>
      <c r="F322" s="87">
        <v>3</v>
      </c>
      <c r="G322" s="87">
        <v>2</v>
      </c>
      <c r="H322" s="88">
        <f t="shared" si="5"/>
        <v>5</v>
      </c>
      <c r="I322" s="86"/>
      <c r="J322" s="86">
        <v>300</v>
      </c>
    </row>
    <row r="323" spans="1:10" customFormat="1" hidden="1" outlineLevel="1" x14ac:dyDescent="0.35">
      <c r="A323" s="86" t="s">
        <v>404</v>
      </c>
      <c r="B323" s="86" t="s">
        <v>672</v>
      </c>
      <c r="C323" s="86" t="s">
        <v>876</v>
      </c>
      <c r="D323" s="86" t="s">
        <v>674</v>
      </c>
      <c r="E323" s="86" t="s">
        <v>877</v>
      </c>
      <c r="F323" s="87">
        <v>3</v>
      </c>
      <c r="G323" s="87">
        <v>2</v>
      </c>
      <c r="H323" s="88">
        <f t="shared" si="5"/>
        <v>5</v>
      </c>
      <c r="I323" s="86"/>
      <c r="J323" s="86">
        <v>300</v>
      </c>
    </row>
    <row r="324" spans="1:10" customFormat="1" hidden="1" outlineLevel="1" x14ac:dyDescent="0.35">
      <c r="A324" s="86" t="s">
        <v>404</v>
      </c>
      <c r="B324" s="86" t="s">
        <v>672</v>
      </c>
      <c r="C324" s="86" t="s">
        <v>878</v>
      </c>
      <c r="D324" s="86" t="s">
        <v>674</v>
      </c>
      <c r="E324" s="86" t="s">
        <v>879</v>
      </c>
      <c r="F324" s="87">
        <v>3</v>
      </c>
      <c r="G324" s="87">
        <v>2</v>
      </c>
      <c r="H324" s="88">
        <f t="shared" si="5"/>
        <v>5</v>
      </c>
      <c r="I324" s="86"/>
      <c r="J324" s="86">
        <v>300</v>
      </c>
    </row>
    <row r="325" spans="1:10" customFormat="1" hidden="1" outlineLevel="1" x14ac:dyDescent="0.35">
      <c r="A325" s="86" t="s">
        <v>404</v>
      </c>
      <c r="B325" s="86" t="s">
        <v>672</v>
      </c>
      <c r="C325" s="86" t="s">
        <v>880</v>
      </c>
      <c r="D325" s="86" t="s">
        <v>674</v>
      </c>
      <c r="E325" s="86" t="s">
        <v>881</v>
      </c>
      <c r="F325" s="87">
        <v>3</v>
      </c>
      <c r="G325" s="87">
        <v>2</v>
      </c>
      <c r="H325" s="88">
        <f t="shared" si="5"/>
        <v>5</v>
      </c>
      <c r="I325" s="86"/>
      <c r="J325" s="86">
        <v>300</v>
      </c>
    </row>
    <row r="326" spans="1:10" customFormat="1" hidden="1" outlineLevel="1" x14ac:dyDescent="0.35">
      <c r="A326" s="86" t="s">
        <v>404</v>
      </c>
      <c r="B326" s="86" t="s">
        <v>672</v>
      </c>
      <c r="C326" s="86" t="s">
        <v>882</v>
      </c>
      <c r="D326" s="86" t="s">
        <v>674</v>
      </c>
      <c r="E326" s="86" t="s">
        <v>883</v>
      </c>
      <c r="F326" s="87">
        <v>4</v>
      </c>
      <c r="G326" s="87">
        <v>2</v>
      </c>
      <c r="H326" s="88">
        <f t="shared" si="5"/>
        <v>6</v>
      </c>
      <c r="I326" s="86"/>
      <c r="J326" s="86">
        <v>500</v>
      </c>
    </row>
    <row r="327" spans="1:10" customFormat="1" hidden="1" outlineLevel="1" x14ac:dyDescent="0.35">
      <c r="A327" s="86" t="s">
        <v>404</v>
      </c>
      <c r="B327" s="86" t="s">
        <v>672</v>
      </c>
      <c r="C327" s="86" t="s">
        <v>884</v>
      </c>
      <c r="D327" s="86" t="s">
        <v>674</v>
      </c>
      <c r="E327" s="86" t="s">
        <v>885</v>
      </c>
      <c r="F327" s="87">
        <v>3</v>
      </c>
      <c r="G327" s="87">
        <v>2</v>
      </c>
      <c r="H327" s="88">
        <f t="shared" si="5"/>
        <v>5</v>
      </c>
      <c r="I327" s="86"/>
      <c r="J327" s="86">
        <v>500</v>
      </c>
    </row>
    <row r="328" spans="1:10" customFormat="1" hidden="1" outlineLevel="1" x14ac:dyDescent="0.35">
      <c r="A328" s="86" t="s">
        <v>404</v>
      </c>
      <c r="B328" s="86" t="s">
        <v>672</v>
      </c>
      <c r="C328" s="86" t="s">
        <v>886</v>
      </c>
      <c r="D328" s="86" t="s">
        <v>674</v>
      </c>
      <c r="E328" s="86" t="s">
        <v>887</v>
      </c>
      <c r="F328" s="87">
        <v>4</v>
      </c>
      <c r="G328" s="87">
        <v>2</v>
      </c>
      <c r="H328" s="88">
        <f t="shared" si="5"/>
        <v>6</v>
      </c>
      <c r="I328" s="86"/>
      <c r="J328" s="86">
        <v>500</v>
      </c>
    </row>
    <row r="329" spans="1:10" customFormat="1" hidden="1" outlineLevel="1" x14ac:dyDescent="0.35">
      <c r="A329" s="86" t="s">
        <v>404</v>
      </c>
      <c r="B329" s="86" t="s">
        <v>672</v>
      </c>
      <c r="C329" s="86" t="s">
        <v>888</v>
      </c>
      <c r="D329" s="86" t="s">
        <v>674</v>
      </c>
      <c r="E329" s="86" t="s">
        <v>889</v>
      </c>
      <c r="F329" s="87">
        <v>2</v>
      </c>
      <c r="G329" s="87">
        <v>3</v>
      </c>
      <c r="H329" s="88">
        <f t="shared" si="5"/>
        <v>5</v>
      </c>
      <c r="I329" s="86"/>
      <c r="J329" s="86">
        <v>500</v>
      </c>
    </row>
    <row r="330" spans="1:10" customFormat="1" hidden="1" outlineLevel="1" x14ac:dyDescent="0.35">
      <c r="A330" s="86" t="s">
        <v>404</v>
      </c>
      <c r="B330" s="86" t="s">
        <v>672</v>
      </c>
      <c r="C330" s="86" t="s">
        <v>890</v>
      </c>
      <c r="D330" s="86" t="s">
        <v>674</v>
      </c>
      <c r="E330" s="86" t="s">
        <v>891</v>
      </c>
      <c r="F330" s="87">
        <v>3</v>
      </c>
      <c r="G330" s="87">
        <v>2</v>
      </c>
      <c r="H330" s="88">
        <f t="shared" ref="H330:H393" si="6">SUM(F330:G330)</f>
        <v>5</v>
      </c>
      <c r="I330" s="86"/>
      <c r="J330" s="86">
        <v>500</v>
      </c>
    </row>
    <row r="331" spans="1:10" customFormat="1" hidden="1" outlineLevel="1" x14ac:dyDescent="0.35">
      <c r="A331" s="86" t="s">
        <v>404</v>
      </c>
      <c r="B331" s="86" t="s">
        <v>672</v>
      </c>
      <c r="C331" s="86" t="s">
        <v>892</v>
      </c>
      <c r="D331" s="86" t="s">
        <v>674</v>
      </c>
      <c r="E331" s="86" t="s">
        <v>893</v>
      </c>
      <c r="F331" s="87">
        <v>3</v>
      </c>
      <c r="G331" s="87">
        <v>2</v>
      </c>
      <c r="H331" s="88">
        <f t="shared" si="6"/>
        <v>5</v>
      </c>
      <c r="I331" s="86"/>
      <c r="J331" s="86">
        <v>500</v>
      </c>
    </row>
    <row r="332" spans="1:10" customFormat="1" hidden="1" outlineLevel="1" x14ac:dyDescent="0.35">
      <c r="A332" s="86" t="s">
        <v>404</v>
      </c>
      <c r="B332" s="86" t="s">
        <v>672</v>
      </c>
      <c r="C332" s="86" t="s">
        <v>894</v>
      </c>
      <c r="D332" s="86" t="s">
        <v>674</v>
      </c>
      <c r="E332" s="86" t="s">
        <v>895</v>
      </c>
      <c r="F332" s="87">
        <v>3</v>
      </c>
      <c r="G332" s="87">
        <v>2</v>
      </c>
      <c r="H332" s="88">
        <f t="shared" si="6"/>
        <v>5</v>
      </c>
      <c r="I332" s="86"/>
      <c r="J332" s="86">
        <v>500</v>
      </c>
    </row>
    <row r="333" spans="1:10" customFormat="1" hidden="1" outlineLevel="1" x14ac:dyDescent="0.35">
      <c r="A333" s="86" t="s">
        <v>404</v>
      </c>
      <c r="B333" s="86" t="s">
        <v>672</v>
      </c>
      <c r="C333" s="86" t="s">
        <v>896</v>
      </c>
      <c r="D333" s="86" t="s">
        <v>674</v>
      </c>
      <c r="E333" s="86" t="s">
        <v>897</v>
      </c>
      <c r="F333" s="87">
        <v>1</v>
      </c>
      <c r="G333" s="87">
        <v>2</v>
      </c>
      <c r="H333" s="88">
        <f t="shared" si="6"/>
        <v>3</v>
      </c>
      <c r="I333" s="86"/>
      <c r="J333" s="86">
        <v>500</v>
      </c>
    </row>
    <row r="334" spans="1:10" customFormat="1" hidden="1" outlineLevel="1" x14ac:dyDescent="0.35">
      <c r="A334" s="86" t="s">
        <v>404</v>
      </c>
      <c r="B334" s="86" t="s">
        <v>672</v>
      </c>
      <c r="C334" s="86" t="s">
        <v>898</v>
      </c>
      <c r="D334" s="86" t="s">
        <v>674</v>
      </c>
      <c r="E334" s="86" t="s">
        <v>899</v>
      </c>
      <c r="F334" s="87">
        <v>3</v>
      </c>
      <c r="G334" s="87">
        <v>2</v>
      </c>
      <c r="H334" s="88">
        <f t="shared" si="6"/>
        <v>5</v>
      </c>
      <c r="I334" s="86"/>
      <c r="J334" s="86">
        <v>500</v>
      </c>
    </row>
    <row r="335" spans="1:10" customFormat="1" hidden="1" outlineLevel="1" x14ac:dyDescent="0.35">
      <c r="A335" s="86" t="s">
        <v>404</v>
      </c>
      <c r="B335" s="86" t="s">
        <v>672</v>
      </c>
      <c r="C335" s="86" t="s">
        <v>900</v>
      </c>
      <c r="D335" s="86" t="s">
        <v>674</v>
      </c>
      <c r="E335" s="86" t="s">
        <v>901</v>
      </c>
      <c r="F335" s="87">
        <v>7</v>
      </c>
      <c r="G335" s="87">
        <v>3</v>
      </c>
      <c r="H335" s="88">
        <f t="shared" si="6"/>
        <v>10</v>
      </c>
      <c r="I335" s="86"/>
      <c r="J335" s="86">
        <v>500</v>
      </c>
    </row>
    <row r="336" spans="1:10" customFormat="1" hidden="1" outlineLevel="1" x14ac:dyDescent="0.35">
      <c r="A336" s="86" t="s">
        <v>404</v>
      </c>
      <c r="B336" s="86" t="s">
        <v>672</v>
      </c>
      <c r="C336" s="86" t="s">
        <v>902</v>
      </c>
      <c r="D336" s="86" t="s">
        <v>674</v>
      </c>
      <c r="E336" s="86" t="s">
        <v>903</v>
      </c>
      <c r="F336" s="87">
        <v>5</v>
      </c>
      <c r="G336" s="87">
        <v>3</v>
      </c>
      <c r="H336" s="88">
        <f t="shared" si="6"/>
        <v>8</v>
      </c>
      <c r="I336" s="86"/>
      <c r="J336" s="86">
        <v>500</v>
      </c>
    </row>
    <row r="337" spans="1:10" customFormat="1" hidden="1" outlineLevel="1" x14ac:dyDescent="0.35">
      <c r="A337" s="86" t="s">
        <v>404</v>
      </c>
      <c r="B337" s="86" t="s">
        <v>672</v>
      </c>
      <c r="C337" s="86" t="s">
        <v>904</v>
      </c>
      <c r="D337" s="86" t="s">
        <v>674</v>
      </c>
      <c r="E337" s="86" t="s">
        <v>905</v>
      </c>
      <c r="F337" s="87">
        <v>1</v>
      </c>
      <c r="G337" s="87">
        <v>2</v>
      </c>
      <c r="H337" s="88">
        <f t="shared" si="6"/>
        <v>3</v>
      </c>
      <c r="I337" s="86"/>
      <c r="J337" s="86">
        <v>500</v>
      </c>
    </row>
    <row r="338" spans="1:10" customFormat="1" hidden="1" outlineLevel="1" x14ac:dyDescent="0.35">
      <c r="A338" s="86" t="s">
        <v>404</v>
      </c>
      <c r="B338" s="86" t="s">
        <v>672</v>
      </c>
      <c r="C338" s="86" t="s">
        <v>906</v>
      </c>
      <c r="D338" s="86" t="s">
        <v>674</v>
      </c>
      <c r="E338" s="86" t="s">
        <v>907</v>
      </c>
      <c r="F338" s="87">
        <v>5</v>
      </c>
      <c r="G338" s="87">
        <v>4</v>
      </c>
      <c r="H338" s="88">
        <f t="shared" si="6"/>
        <v>9</v>
      </c>
      <c r="I338" s="86"/>
      <c r="J338" s="86">
        <v>500</v>
      </c>
    </row>
    <row r="339" spans="1:10" customFormat="1" hidden="1" outlineLevel="1" x14ac:dyDescent="0.35">
      <c r="A339" s="86" t="s">
        <v>404</v>
      </c>
      <c r="B339" s="86" t="s">
        <v>672</v>
      </c>
      <c r="C339" s="86" t="s">
        <v>908</v>
      </c>
      <c r="D339" s="86" t="s">
        <v>674</v>
      </c>
      <c r="E339" s="86" t="s">
        <v>909</v>
      </c>
      <c r="F339" s="87">
        <v>2</v>
      </c>
      <c r="G339" s="87">
        <v>2</v>
      </c>
      <c r="H339" s="88">
        <f t="shared" si="6"/>
        <v>4</v>
      </c>
      <c r="I339" s="86"/>
      <c r="J339" s="86">
        <v>500</v>
      </c>
    </row>
    <row r="340" spans="1:10" customFormat="1" hidden="1" outlineLevel="1" x14ac:dyDescent="0.35">
      <c r="A340" s="86" t="s">
        <v>404</v>
      </c>
      <c r="B340" s="86" t="s">
        <v>672</v>
      </c>
      <c r="C340" s="86" t="s">
        <v>910</v>
      </c>
      <c r="D340" s="86" t="s">
        <v>674</v>
      </c>
      <c r="E340" s="86" t="s">
        <v>911</v>
      </c>
      <c r="F340" s="87">
        <v>3</v>
      </c>
      <c r="G340" s="87">
        <v>2</v>
      </c>
      <c r="H340" s="88">
        <f t="shared" si="6"/>
        <v>5</v>
      </c>
      <c r="I340" s="86"/>
      <c r="J340" s="86">
        <v>500</v>
      </c>
    </row>
    <row r="341" spans="1:10" customFormat="1" hidden="1" outlineLevel="1" x14ac:dyDescent="0.35">
      <c r="A341" s="86" t="s">
        <v>404</v>
      </c>
      <c r="B341" s="86" t="s">
        <v>672</v>
      </c>
      <c r="C341" s="86" t="s">
        <v>912</v>
      </c>
      <c r="D341" s="86" t="s">
        <v>674</v>
      </c>
      <c r="E341" s="86" t="s">
        <v>913</v>
      </c>
      <c r="F341" s="87">
        <v>6</v>
      </c>
      <c r="G341" s="87">
        <v>3</v>
      </c>
      <c r="H341" s="88">
        <f t="shared" si="6"/>
        <v>9</v>
      </c>
      <c r="I341" s="86"/>
      <c r="J341" s="86">
        <v>500</v>
      </c>
    </row>
    <row r="342" spans="1:10" customFormat="1" hidden="1" outlineLevel="1" x14ac:dyDescent="0.35">
      <c r="A342" s="86" t="s">
        <v>404</v>
      </c>
      <c r="B342" s="86" t="s">
        <v>672</v>
      </c>
      <c r="C342" s="86" t="s">
        <v>914</v>
      </c>
      <c r="D342" s="86" t="s">
        <v>674</v>
      </c>
      <c r="E342" s="86" t="s">
        <v>915</v>
      </c>
      <c r="F342" s="87">
        <v>4</v>
      </c>
      <c r="G342" s="87">
        <v>2</v>
      </c>
      <c r="H342" s="88">
        <f t="shared" si="6"/>
        <v>6</v>
      </c>
      <c r="I342" s="86"/>
      <c r="J342" s="86">
        <v>500</v>
      </c>
    </row>
    <row r="343" spans="1:10" customFormat="1" hidden="1" outlineLevel="1" x14ac:dyDescent="0.35">
      <c r="A343" s="86" t="s">
        <v>404</v>
      </c>
      <c r="B343" s="86" t="s">
        <v>672</v>
      </c>
      <c r="C343" s="86" t="s">
        <v>916</v>
      </c>
      <c r="D343" s="86" t="s">
        <v>674</v>
      </c>
      <c r="E343" s="86" t="s">
        <v>917</v>
      </c>
      <c r="F343" s="87">
        <v>3</v>
      </c>
      <c r="G343" s="87">
        <v>2</v>
      </c>
      <c r="H343" s="88">
        <f t="shared" si="6"/>
        <v>5</v>
      </c>
      <c r="I343" s="86"/>
      <c r="J343" s="86">
        <v>500</v>
      </c>
    </row>
    <row r="344" spans="1:10" customFormat="1" hidden="1" outlineLevel="1" x14ac:dyDescent="0.35">
      <c r="A344" s="86" t="s">
        <v>404</v>
      </c>
      <c r="B344" s="86" t="s">
        <v>672</v>
      </c>
      <c r="C344" s="86" t="s">
        <v>918</v>
      </c>
      <c r="D344" s="86" t="s">
        <v>674</v>
      </c>
      <c r="E344" s="86" t="s">
        <v>919</v>
      </c>
      <c r="F344" s="87">
        <v>3</v>
      </c>
      <c r="G344" s="87">
        <v>2</v>
      </c>
      <c r="H344" s="88">
        <f t="shared" si="6"/>
        <v>5</v>
      </c>
      <c r="I344" s="86"/>
      <c r="J344" s="86">
        <v>500</v>
      </c>
    </row>
    <row r="345" spans="1:10" customFormat="1" hidden="1" outlineLevel="1" x14ac:dyDescent="0.35">
      <c r="A345" s="86" t="s">
        <v>404</v>
      </c>
      <c r="B345" s="86" t="s">
        <v>672</v>
      </c>
      <c r="C345" s="86" t="s">
        <v>920</v>
      </c>
      <c r="D345" s="86" t="s">
        <v>674</v>
      </c>
      <c r="E345" s="86" t="s">
        <v>921</v>
      </c>
      <c r="F345" s="87">
        <v>2</v>
      </c>
      <c r="G345" s="87">
        <v>3</v>
      </c>
      <c r="H345" s="88">
        <f t="shared" si="6"/>
        <v>5</v>
      </c>
      <c r="I345" s="86"/>
      <c r="J345" s="86">
        <v>500</v>
      </c>
    </row>
    <row r="346" spans="1:10" customFormat="1" hidden="1" outlineLevel="1" x14ac:dyDescent="0.35">
      <c r="A346" s="86" t="s">
        <v>404</v>
      </c>
      <c r="B346" s="86" t="s">
        <v>672</v>
      </c>
      <c r="C346" s="86" t="s">
        <v>922</v>
      </c>
      <c r="D346" s="86" t="s">
        <v>674</v>
      </c>
      <c r="E346" s="86" t="s">
        <v>923</v>
      </c>
      <c r="F346" s="87">
        <v>2</v>
      </c>
      <c r="G346" s="87">
        <v>2</v>
      </c>
      <c r="H346" s="88">
        <f t="shared" si="6"/>
        <v>4</v>
      </c>
      <c r="I346" s="86"/>
      <c r="J346" s="86">
        <v>500</v>
      </c>
    </row>
    <row r="347" spans="1:10" customFormat="1" hidden="1" outlineLevel="1" x14ac:dyDescent="0.35">
      <c r="A347" s="86" t="s">
        <v>404</v>
      </c>
      <c r="B347" s="86" t="s">
        <v>672</v>
      </c>
      <c r="C347" s="86" t="s">
        <v>924</v>
      </c>
      <c r="D347" s="86" t="s">
        <v>674</v>
      </c>
      <c r="E347" s="86" t="s">
        <v>925</v>
      </c>
      <c r="F347" s="87">
        <v>3</v>
      </c>
      <c r="G347" s="87">
        <v>2</v>
      </c>
      <c r="H347" s="88">
        <f t="shared" si="6"/>
        <v>5</v>
      </c>
      <c r="I347" s="86"/>
      <c r="J347" s="86">
        <v>500</v>
      </c>
    </row>
    <row r="348" spans="1:10" customFormat="1" hidden="1" outlineLevel="1" x14ac:dyDescent="0.35">
      <c r="A348" s="86" t="s">
        <v>404</v>
      </c>
      <c r="B348" s="86" t="s">
        <v>672</v>
      </c>
      <c r="C348" s="86" t="s">
        <v>926</v>
      </c>
      <c r="D348" s="86" t="s">
        <v>674</v>
      </c>
      <c r="E348" s="86" t="s">
        <v>927</v>
      </c>
      <c r="F348" s="87">
        <v>3</v>
      </c>
      <c r="G348" s="87">
        <v>2</v>
      </c>
      <c r="H348" s="88">
        <f t="shared" si="6"/>
        <v>5</v>
      </c>
      <c r="I348" s="86"/>
      <c r="J348" s="86">
        <v>500</v>
      </c>
    </row>
    <row r="349" spans="1:10" customFormat="1" hidden="1" outlineLevel="1" x14ac:dyDescent="0.35">
      <c r="A349" s="86" t="s">
        <v>404</v>
      </c>
      <c r="B349" s="86" t="s">
        <v>672</v>
      </c>
      <c r="C349" s="86" t="s">
        <v>928</v>
      </c>
      <c r="D349" s="86" t="s">
        <v>674</v>
      </c>
      <c r="E349" s="86" t="s">
        <v>929</v>
      </c>
      <c r="F349" s="87">
        <v>2</v>
      </c>
      <c r="G349" s="87">
        <v>2</v>
      </c>
      <c r="H349" s="88">
        <f t="shared" si="6"/>
        <v>4</v>
      </c>
      <c r="I349" s="86"/>
      <c r="J349" s="86">
        <v>500</v>
      </c>
    </row>
    <row r="350" spans="1:10" customFormat="1" hidden="1" outlineLevel="1" x14ac:dyDescent="0.35">
      <c r="A350" s="86" t="s">
        <v>404</v>
      </c>
      <c r="B350" s="86" t="s">
        <v>672</v>
      </c>
      <c r="C350" s="86" t="s">
        <v>930</v>
      </c>
      <c r="D350" s="86" t="s">
        <v>674</v>
      </c>
      <c r="E350" s="86" t="s">
        <v>931</v>
      </c>
      <c r="F350" s="87">
        <v>2</v>
      </c>
      <c r="G350" s="87">
        <v>2</v>
      </c>
      <c r="H350" s="88">
        <f t="shared" si="6"/>
        <v>4</v>
      </c>
      <c r="I350" s="86"/>
      <c r="J350" s="86">
        <v>500</v>
      </c>
    </row>
    <row r="351" spans="1:10" customFormat="1" hidden="1" outlineLevel="1" x14ac:dyDescent="0.35">
      <c r="A351" s="86" t="s">
        <v>404</v>
      </c>
      <c r="B351" s="86" t="s">
        <v>672</v>
      </c>
      <c r="C351" s="86" t="s">
        <v>932</v>
      </c>
      <c r="D351" s="86" t="s">
        <v>674</v>
      </c>
      <c r="E351" s="86" t="s">
        <v>933</v>
      </c>
      <c r="F351" s="87">
        <v>3</v>
      </c>
      <c r="G351" s="87">
        <v>3</v>
      </c>
      <c r="H351" s="88">
        <f t="shared" si="6"/>
        <v>6</v>
      </c>
      <c r="I351" s="86"/>
      <c r="J351" s="86">
        <v>500</v>
      </c>
    </row>
    <row r="352" spans="1:10" customFormat="1" hidden="1" outlineLevel="1" x14ac:dyDescent="0.35">
      <c r="A352" s="86" t="s">
        <v>404</v>
      </c>
      <c r="B352" s="86" t="s">
        <v>672</v>
      </c>
      <c r="C352" s="86" t="s">
        <v>934</v>
      </c>
      <c r="D352" s="86" t="s">
        <v>674</v>
      </c>
      <c r="E352" s="86" t="s">
        <v>935</v>
      </c>
      <c r="F352" s="87">
        <v>4</v>
      </c>
      <c r="G352" s="87">
        <v>2</v>
      </c>
      <c r="H352" s="88">
        <f t="shared" si="6"/>
        <v>6</v>
      </c>
      <c r="I352" s="86"/>
      <c r="J352" s="86">
        <v>500</v>
      </c>
    </row>
    <row r="353" spans="1:10" customFormat="1" hidden="1" outlineLevel="1" x14ac:dyDescent="0.35">
      <c r="A353" s="86" t="s">
        <v>404</v>
      </c>
      <c r="B353" s="86" t="s">
        <v>672</v>
      </c>
      <c r="C353" s="86" t="s">
        <v>936</v>
      </c>
      <c r="D353" s="86" t="s">
        <v>674</v>
      </c>
      <c r="E353" s="86" t="s">
        <v>937</v>
      </c>
      <c r="F353" s="87">
        <v>3</v>
      </c>
      <c r="G353" s="87">
        <v>2</v>
      </c>
      <c r="H353" s="88">
        <f t="shared" si="6"/>
        <v>5</v>
      </c>
      <c r="I353" s="86"/>
      <c r="J353" s="86">
        <v>500</v>
      </c>
    </row>
    <row r="354" spans="1:10" customFormat="1" hidden="1" outlineLevel="1" x14ac:dyDescent="0.35">
      <c r="A354" s="86" t="s">
        <v>404</v>
      </c>
      <c r="B354" s="86" t="s">
        <v>672</v>
      </c>
      <c r="C354" s="86" t="s">
        <v>938</v>
      </c>
      <c r="D354" s="86" t="s">
        <v>674</v>
      </c>
      <c r="E354" s="86" t="s">
        <v>939</v>
      </c>
      <c r="F354" s="87">
        <v>5</v>
      </c>
      <c r="G354" s="87">
        <v>4</v>
      </c>
      <c r="H354" s="88">
        <f t="shared" si="6"/>
        <v>9</v>
      </c>
      <c r="I354" s="86"/>
      <c r="J354" s="86">
        <v>500</v>
      </c>
    </row>
    <row r="355" spans="1:10" customFormat="1" hidden="1" outlineLevel="1" x14ac:dyDescent="0.35">
      <c r="A355" s="86" t="s">
        <v>404</v>
      </c>
      <c r="B355" s="86" t="s">
        <v>672</v>
      </c>
      <c r="C355" s="86" t="s">
        <v>940</v>
      </c>
      <c r="D355" s="86" t="s">
        <v>674</v>
      </c>
      <c r="E355" s="86" t="s">
        <v>941</v>
      </c>
      <c r="F355" s="87">
        <v>3</v>
      </c>
      <c r="G355" s="87">
        <v>2</v>
      </c>
      <c r="H355" s="88">
        <f t="shared" si="6"/>
        <v>5</v>
      </c>
      <c r="I355" s="86"/>
      <c r="J355" s="86">
        <v>500</v>
      </c>
    </row>
    <row r="356" spans="1:10" customFormat="1" hidden="1" outlineLevel="1" x14ac:dyDescent="0.35">
      <c r="A356" s="86" t="s">
        <v>404</v>
      </c>
      <c r="B356" s="86" t="s">
        <v>672</v>
      </c>
      <c r="C356" s="86" t="s">
        <v>942</v>
      </c>
      <c r="D356" s="86" t="s">
        <v>674</v>
      </c>
      <c r="E356" s="86" t="s">
        <v>943</v>
      </c>
      <c r="F356" s="87">
        <v>3</v>
      </c>
      <c r="G356" s="87">
        <v>2</v>
      </c>
      <c r="H356" s="88">
        <f t="shared" si="6"/>
        <v>5</v>
      </c>
      <c r="I356" s="86"/>
      <c r="J356" s="86">
        <v>400</v>
      </c>
    </row>
    <row r="357" spans="1:10" customFormat="1" hidden="1" outlineLevel="1" x14ac:dyDescent="0.35">
      <c r="A357" s="86" t="s">
        <v>404</v>
      </c>
      <c r="B357" s="86" t="s">
        <v>672</v>
      </c>
      <c r="C357" s="86" t="s">
        <v>944</v>
      </c>
      <c r="D357" s="86" t="s">
        <v>674</v>
      </c>
      <c r="E357" s="86" t="s">
        <v>945</v>
      </c>
      <c r="F357" s="87">
        <v>2</v>
      </c>
      <c r="G357" s="87">
        <v>3</v>
      </c>
      <c r="H357" s="88">
        <f t="shared" si="6"/>
        <v>5</v>
      </c>
      <c r="I357" s="86"/>
      <c r="J357" s="86">
        <v>400</v>
      </c>
    </row>
    <row r="358" spans="1:10" customFormat="1" hidden="1" outlineLevel="1" x14ac:dyDescent="0.35">
      <c r="A358" s="86" t="s">
        <v>404</v>
      </c>
      <c r="B358" s="86" t="s">
        <v>672</v>
      </c>
      <c r="C358" s="86" t="s">
        <v>946</v>
      </c>
      <c r="D358" s="86" t="s">
        <v>674</v>
      </c>
      <c r="E358" s="86" t="s">
        <v>947</v>
      </c>
      <c r="F358" s="87">
        <v>4</v>
      </c>
      <c r="G358" s="87">
        <v>3</v>
      </c>
      <c r="H358" s="88">
        <f t="shared" si="6"/>
        <v>7</v>
      </c>
      <c r="I358" s="86"/>
      <c r="J358" s="86">
        <v>400</v>
      </c>
    </row>
    <row r="359" spans="1:10" customFormat="1" hidden="1" outlineLevel="1" x14ac:dyDescent="0.35">
      <c r="A359" s="86" t="s">
        <v>404</v>
      </c>
      <c r="B359" s="86" t="s">
        <v>672</v>
      </c>
      <c r="C359" s="86" t="s">
        <v>948</v>
      </c>
      <c r="D359" s="86" t="s">
        <v>674</v>
      </c>
      <c r="E359" s="86" t="s">
        <v>949</v>
      </c>
      <c r="F359" s="87">
        <v>3</v>
      </c>
      <c r="G359" s="87">
        <v>2</v>
      </c>
      <c r="H359" s="88">
        <f t="shared" si="6"/>
        <v>5</v>
      </c>
      <c r="I359" s="86"/>
      <c r="J359" s="86">
        <v>400</v>
      </c>
    </row>
    <row r="360" spans="1:10" customFormat="1" hidden="1" outlineLevel="1" x14ac:dyDescent="0.35">
      <c r="A360" s="86" t="s">
        <v>404</v>
      </c>
      <c r="B360" s="86" t="s">
        <v>672</v>
      </c>
      <c r="C360" s="86" t="s">
        <v>950</v>
      </c>
      <c r="D360" s="86" t="s">
        <v>674</v>
      </c>
      <c r="E360" s="86" t="s">
        <v>951</v>
      </c>
      <c r="F360" s="87">
        <v>3</v>
      </c>
      <c r="G360" s="87">
        <v>2</v>
      </c>
      <c r="H360" s="88">
        <f t="shared" si="6"/>
        <v>5</v>
      </c>
      <c r="I360" s="86"/>
      <c r="J360" s="86">
        <v>400</v>
      </c>
    </row>
    <row r="361" spans="1:10" customFormat="1" hidden="1" outlineLevel="1" x14ac:dyDescent="0.35">
      <c r="A361" s="86" t="s">
        <v>404</v>
      </c>
      <c r="B361" s="86" t="s">
        <v>672</v>
      </c>
      <c r="C361" s="86" t="s">
        <v>952</v>
      </c>
      <c r="D361" s="86" t="s">
        <v>674</v>
      </c>
      <c r="E361" s="86" t="s">
        <v>953</v>
      </c>
      <c r="F361" s="87">
        <v>2</v>
      </c>
      <c r="G361" s="87">
        <v>3</v>
      </c>
      <c r="H361" s="88">
        <f t="shared" si="6"/>
        <v>5</v>
      </c>
      <c r="I361" s="86"/>
      <c r="J361" s="86">
        <v>400</v>
      </c>
    </row>
    <row r="362" spans="1:10" customFormat="1" hidden="1" outlineLevel="1" x14ac:dyDescent="0.35">
      <c r="A362" s="86" t="s">
        <v>404</v>
      </c>
      <c r="B362" s="86" t="s">
        <v>672</v>
      </c>
      <c r="C362" s="86" t="s">
        <v>954</v>
      </c>
      <c r="D362" s="86" t="s">
        <v>674</v>
      </c>
      <c r="E362" s="86" t="s">
        <v>955</v>
      </c>
      <c r="F362" s="87">
        <v>3</v>
      </c>
      <c r="G362" s="87">
        <v>2</v>
      </c>
      <c r="H362" s="88">
        <f t="shared" si="6"/>
        <v>5</v>
      </c>
      <c r="I362" s="86"/>
      <c r="J362" s="86">
        <v>400</v>
      </c>
    </row>
    <row r="363" spans="1:10" customFormat="1" hidden="1" outlineLevel="1" x14ac:dyDescent="0.35">
      <c r="A363" s="86" t="s">
        <v>404</v>
      </c>
      <c r="B363" s="86" t="s">
        <v>672</v>
      </c>
      <c r="C363" s="86" t="s">
        <v>956</v>
      </c>
      <c r="D363" s="86" t="s">
        <v>674</v>
      </c>
      <c r="E363" s="86" t="s">
        <v>957</v>
      </c>
      <c r="F363" s="87">
        <v>1</v>
      </c>
      <c r="G363" s="87">
        <v>2</v>
      </c>
      <c r="H363" s="88">
        <f t="shared" si="6"/>
        <v>3</v>
      </c>
      <c r="I363" s="86"/>
      <c r="J363" s="86">
        <v>400</v>
      </c>
    </row>
    <row r="364" spans="1:10" customFormat="1" hidden="1" outlineLevel="1" x14ac:dyDescent="0.35">
      <c r="A364" s="86" t="s">
        <v>404</v>
      </c>
      <c r="B364" s="86" t="s">
        <v>672</v>
      </c>
      <c r="C364" s="86" t="s">
        <v>958</v>
      </c>
      <c r="D364" s="86" t="s">
        <v>674</v>
      </c>
      <c r="E364" s="86" t="s">
        <v>959</v>
      </c>
      <c r="F364" s="87">
        <v>4</v>
      </c>
      <c r="G364" s="87">
        <v>2</v>
      </c>
      <c r="H364" s="88">
        <f t="shared" si="6"/>
        <v>6</v>
      </c>
      <c r="I364" s="86"/>
      <c r="J364" s="86">
        <v>400</v>
      </c>
    </row>
    <row r="365" spans="1:10" customFormat="1" hidden="1" outlineLevel="1" x14ac:dyDescent="0.35">
      <c r="A365" s="86" t="s">
        <v>404</v>
      </c>
      <c r="B365" s="86" t="s">
        <v>672</v>
      </c>
      <c r="C365" s="86" t="s">
        <v>960</v>
      </c>
      <c r="D365" s="86" t="s">
        <v>674</v>
      </c>
      <c r="E365" s="86" t="s">
        <v>961</v>
      </c>
      <c r="F365" s="87">
        <v>3</v>
      </c>
      <c r="G365" s="87">
        <v>2</v>
      </c>
      <c r="H365" s="88">
        <f t="shared" si="6"/>
        <v>5</v>
      </c>
      <c r="I365" s="86"/>
      <c r="J365" s="86">
        <v>400</v>
      </c>
    </row>
    <row r="366" spans="1:10" customFormat="1" hidden="1" outlineLevel="1" x14ac:dyDescent="0.35">
      <c r="A366" s="86" t="s">
        <v>404</v>
      </c>
      <c r="B366" s="86" t="s">
        <v>672</v>
      </c>
      <c r="C366" s="86" t="s">
        <v>962</v>
      </c>
      <c r="D366" s="86" t="s">
        <v>674</v>
      </c>
      <c r="E366" s="86" t="s">
        <v>963</v>
      </c>
      <c r="F366" s="87">
        <v>4</v>
      </c>
      <c r="G366" s="87">
        <v>3</v>
      </c>
      <c r="H366" s="88">
        <f t="shared" si="6"/>
        <v>7</v>
      </c>
      <c r="I366" s="86"/>
      <c r="J366" s="86">
        <v>400</v>
      </c>
    </row>
    <row r="367" spans="1:10" customFormat="1" hidden="1" outlineLevel="1" x14ac:dyDescent="0.35">
      <c r="A367" s="86" t="s">
        <v>404</v>
      </c>
      <c r="B367" s="86" t="s">
        <v>672</v>
      </c>
      <c r="C367" s="86" t="s">
        <v>964</v>
      </c>
      <c r="D367" s="86" t="s">
        <v>674</v>
      </c>
      <c r="E367" s="86" t="s">
        <v>965</v>
      </c>
      <c r="F367" s="87">
        <v>3</v>
      </c>
      <c r="G367" s="87">
        <v>2</v>
      </c>
      <c r="H367" s="88">
        <f t="shared" si="6"/>
        <v>5</v>
      </c>
      <c r="I367" s="86"/>
      <c r="J367" s="86">
        <v>400</v>
      </c>
    </row>
    <row r="368" spans="1:10" customFormat="1" hidden="1" outlineLevel="1" x14ac:dyDescent="0.35">
      <c r="A368" s="86" t="s">
        <v>404</v>
      </c>
      <c r="B368" s="86" t="s">
        <v>672</v>
      </c>
      <c r="C368" s="86" t="s">
        <v>966</v>
      </c>
      <c r="D368" s="86" t="s">
        <v>674</v>
      </c>
      <c r="E368" s="86" t="s">
        <v>967</v>
      </c>
      <c r="F368" s="87">
        <v>1</v>
      </c>
      <c r="G368" s="87">
        <v>2</v>
      </c>
      <c r="H368" s="88">
        <f t="shared" si="6"/>
        <v>3</v>
      </c>
      <c r="I368" s="86"/>
      <c r="J368" s="86">
        <v>400</v>
      </c>
    </row>
    <row r="369" spans="1:10" customFormat="1" hidden="1" outlineLevel="1" x14ac:dyDescent="0.35">
      <c r="A369" s="86" t="s">
        <v>404</v>
      </c>
      <c r="B369" s="86" t="s">
        <v>672</v>
      </c>
      <c r="C369" s="86" t="s">
        <v>968</v>
      </c>
      <c r="D369" s="86" t="s">
        <v>674</v>
      </c>
      <c r="E369" s="86" t="s">
        <v>969</v>
      </c>
      <c r="F369" s="87">
        <v>4</v>
      </c>
      <c r="G369" s="87">
        <v>3</v>
      </c>
      <c r="H369" s="88">
        <f t="shared" si="6"/>
        <v>7</v>
      </c>
      <c r="I369" s="86"/>
      <c r="J369" s="86">
        <v>400</v>
      </c>
    </row>
    <row r="370" spans="1:10" customFormat="1" hidden="1" outlineLevel="1" x14ac:dyDescent="0.35">
      <c r="A370" s="86" t="s">
        <v>404</v>
      </c>
      <c r="B370" s="86" t="s">
        <v>672</v>
      </c>
      <c r="C370" s="86" t="s">
        <v>970</v>
      </c>
      <c r="D370" s="86" t="s">
        <v>674</v>
      </c>
      <c r="E370" s="86" t="s">
        <v>971</v>
      </c>
      <c r="F370" s="87">
        <v>3</v>
      </c>
      <c r="G370" s="87">
        <v>2</v>
      </c>
      <c r="H370" s="88">
        <f t="shared" si="6"/>
        <v>5</v>
      </c>
      <c r="I370" s="86"/>
      <c r="J370" s="86">
        <v>400</v>
      </c>
    </row>
    <row r="371" spans="1:10" customFormat="1" hidden="1" outlineLevel="1" x14ac:dyDescent="0.35">
      <c r="A371" s="86" t="s">
        <v>404</v>
      </c>
      <c r="B371" s="86" t="s">
        <v>672</v>
      </c>
      <c r="C371" s="86" t="s">
        <v>972</v>
      </c>
      <c r="D371" s="86" t="s">
        <v>674</v>
      </c>
      <c r="E371" s="86" t="s">
        <v>973</v>
      </c>
      <c r="F371" s="87">
        <v>6</v>
      </c>
      <c r="G371" s="87">
        <v>2</v>
      </c>
      <c r="H371" s="88">
        <f t="shared" si="6"/>
        <v>8</v>
      </c>
      <c r="I371" s="86"/>
      <c r="J371" s="86">
        <v>400</v>
      </c>
    </row>
    <row r="372" spans="1:10" customFormat="1" hidden="1" outlineLevel="1" x14ac:dyDescent="0.35">
      <c r="A372" s="86" t="s">
        <v>404</v>
      </c>
      <c r="B372" s="86" t="s">
        <v>672</v>
      </c>
      <c r="C372" s="86" t="s">
        <v>974</v>
      </c>
      <c r="D372" s="86" t="s">
        <v>674</v>
      </c>
      <c r="E372" s="86" t="s">
        <v>975</v>
      </c>
      <c r="F372" s="87">
        <v>3</v>
      </c>
      <c r="G372" s="87">
        <v>2</v>
      </c>
      <c r="H372" s="88">
        <f t="shared" si="6"/>
        <v>5</v>
      </c>
      <c r="I372" s="86"/>
      <c r="J372" s="86">
        <v>400</v>
      </c>
    </row>
    <row r="373" spans="1:10" customFormat="1" hidden="1" outlineLevel="1" x14ac:dyDescent="0.35">
      <c r="A373" s="86" t="s">
        <v>404</v>
      </c>
      <c r="B373" s="86" t="s">
        <v>672</v>
      </c>
      <c r="C373" s="86" t="s">
        <v>976</v>
      </c>
      <c r="D373" s="86" t="s">
        <v>674</v>
      </c>
      <c r="E373" s="86" t="s">
        <v>977</v>
      </c>
      <c r="F373" s="87">
        <v>3</v>
      </c>
      <c r="G373" s="87">
        <v>2</v>
      </c>
      <c r="H373" s="88">
        <f t="shared" si="6"/>
        <v>5</v>
      </c>
      <c r="I373" s="86"/>
      <c r="J373" s="86">
        <v>400</v>
      </c>
    </row>
    <row r="374" spans="1:10" customFormat="1" hidden="1" outlineLevel="1" x14ac:dyDescent="0.35">
      <c r="A374" s="86" t="s">
        <v>404</v>
      </c>
      <c r="B374" s="86" t="s">
        <v>672</v>
      </c>
      <c r="C374" s="86" t="s">
        <v>978</v>
      </c>
      <c r="D374" s="86" t="s">
        <v>674</v>
      </c>
      <c r="E374" s="86" t="s">
        <v>979</v>
      </c>
      <c r="F374" s="87">
        <v>1</v>
      </c>
      <c r="G374" s="87">
        <v>2</v>
      </c>
      <c r="H374" s="88">
        <f t="shared" si="6"/>
        <v>3</v>
      </c>
      <c r="I374" s="86"/>
      <c r="J374" s="86">
        <v>400</v>
      </c>
    </row>
    <row r="375" spans="1:10" customFormat="1" hidden="1" outlineLevel="1" x14ac:dyDescent="0.35">
      <c r="A375" s="86" t="s">
        <v>404</v>
      </c>
      <c r="B375" s="86" t="s">
        <v>672</v>
      </c>
      <c r="C375" s="86" t="s">
        <v>980</v>
      </c>
      <c r="D375" s="86" t="s">
        <v>674</v>
      </c>
      <c r="E375" s="86" t="s">
        <v>981</v>
      </c>
      <c r="F375" s="87">
        <v>3</v>
      </c>
      <c r="G375" s="87">
        <v>2</v>
      </c>
      <c r="H375" s="88">
        <f t="shared" si="6"/>
        <v>5</v>
      </c>
      <c r="I375" s="86"/>
      <c r="J375" s="86">
        <v>400</v>
      </c>
    </row>
    <row r="376" spans="1:10" customFormat="1" hidden="1" outlineLevel="1" x14ac:dyDescent="0.35">
      <c r="A376" s="86" t="s">
        <v>404</v>
      </c>
      <c r="B376" s="86" t="s">
        <v>672</v>
      </c>
      <c r="C376" s="86" t="s">
        <v>982</v>
      </c>
      <c r="D376" s="86" t="s">
        <v>674</v>
      </c>
      <c r="E376" s="86" t="s">
        <v>983</v>
      </c>
      <c r="F376" s="87">
        <v>3</v>
      </c>
      <c r="G376" s="87">
        <v>2</v>
      </c>
      <c r="H376" s="88">
        <f t="shared" si="6"/>
        <v>5</v>
      </c>
      <c r="I376" s="86"/>
      <c r="J376" s="86">
        <v>400</v>
      </c>
    </row>
    <row r="377" spans="1:10" customFormat="1" hidden="1" outlineLevel="1" x14ac:dyDescent="0.35">
      <c r="A377" s="86" t="s">
        <v>404</v>
      </c>
      <c r="B377" s="86" t="s">
        <v>672</v>
      </c>
      <c r="C377" s="86" t="s">
        <v>984</v>
      </c>
      <c r="D377" s="86" t="s">
        <v>674</v>
      </c>
      <c r="E377" s="86" t="s">
        <v>985</v>
      </c>
      <c r="F377" s="87">
        <v>7</v>
      </c>
      <c r="G377" s="87">
        <v>4</v>
      </c>
      <c r="H377" s="88">
        <f t="shared" si="6"/>
        <v>11</v>
      </c>
      <c r="I377" s="86"/>
      <c r="J377" s="86">
        <v>400</v>
      </c>
    </row>
    <row r="378" spans="1:10" customFormat="1" hidden="1" outlineLevel="1" x14ac:dyDescent="0.35">
      <c r="A378" s="86" t="s">
        <v>404</v>
      </c>
      <c r="B378" s="86" t="s">
        <v>672</v>
      </c>
      <c r="C378" s="86" t="s">
        <v>986</v>
      </c>
      <c r="D378" s="86" t="s">
        <v>674</v>
      </c>
      <c r="E378" s="86" t="s">
        <v>987</v>
      </c>
      <c r="F378" s="87">
        <v>5</v>
      </c>
      <c r="G378" s="87">
        <v>3</v>
      </c>
      <c r="H378" s="88">
        <f t="shared" si="6"/>
        <v>8</v>
      </c>
      <c r="I378" s="86"/>
      <c r="J378" s="86">
        <v>400</v>
      </c>
    </row>
    <row r="379" spans="1:10" customFormat="1" hidden="1" outlineLevel="1" x14ac:dyDescent="0.35">
      <c r="A379" s="86" t="s">
        <v>404</v>
      </c>
      <c r="B379" s="86" t="s">
        <v>672</v>
      </c>
      <c r="C379" s="86" t="s">
        <v>988</v>
      </c>
      <c r="D379" s="86" t="s">
        <v>674</v>
      </c>
      <c r="E379" s="86" t="s">
        <v>989</v>
      </c>
      <c r="F379" s="87">
        <v>4</v>
      </c>
      <c r="G379" s="87">
        <v>3</v>
      </c>
      <c r="H379" s="88">
        <f t="shared" si="6"/>
        <v>7</v>
      </c>
      <c r="I379" s="86"/>
      <c r="J379" s="86">
        <v>400</v>
      </c>
    </row>
    <row r="380" spans="1:10" customFormat="1" hidden="1" outlineLevel="1" x14ac:dyDescent="0.35">
      <c r="A380" s="86" t="s">
        <v>404</v>
      </c>
      <c r="B380" s="86" t="s">
        <v>672</v>
      </c>
      <c r="C380" s="86" t="s">
        <v>990</v>
      </c>
      <c r="D380" s="86" t="s">
        <v>674</v>
      </c>
      <c r="E380" s="86" t="s">
        <v>991</v>
      </c>
      <c r="F380" s="87">
        <v>4</v>
      </c>
      <c r="G380" s="87">
        <v>2</v>
      </c>
      <c r="H380" s="88">
        <f t="shared" si="6"/>
        <v>6</v>
      </c>
      <c r="I380" s="86"/>
      <c r="J380" s="86">
        <v>400</v>
      </c>
    </row>
    <row r="381" spans="1:10" customFormat="1" hidden="1" outlineLevel="1" x14ac:dyDescent="0.35">
      <c r="A381" s="86" t="s">
        <v>404</v>
      </c>
      <c r="B381" s="86" t="s">
        <v>672</v>
      </c>
      <c r="C381" s="86" t="s">
        <v>992</v>
      </c>
      <c r="D381" s="86" t="s">
        <v>674</v>
      </c>
      <c r="E381" s="86" t="s">
        <v>993</v>
      </c>
      <c r="F381" s="87">
        <v>3</v>
      </c>
      <c r="G381" s="87">
        <v>2</v>
      </c>
      <c r="H381" s="88">
        <f t="shared" si="6"/>
        <v>5</v>
      </c>
      <c r="I381" s="86"/>
      <c r="J381" s="86">
        <v>400</v>
      </c>
    </row>
    <row r="382" spans="1:10" customFormat="1" hidden="1" outlineLevel="1" x14ac:dyDescent="0.35">
      <c r="A382" s="86" t="s">
        <v>404</v>
      </c>
      <c r="B382" s="86" t="s">
        <v>672</v>
      </c>
      <c r="C382" s="86" t="s">
        <v>994</v>
      </c>
      <c r="D382" s="86" t="s">
        <v>674</v>
      </c>
      <c r="E382" s="86" t="s">
        <v>995</v>
      </c>
      <c r="F382" s="87">
        <v>4</v>
      </c>
      <c r="G382" s="87">
        <v>3</v>
      </c>
      <c r="H382" s="88">
        <f t="shared" si="6"/>
        <v>7</v>
      </c>
      <c r="I382" s="86"/>
      <c r="J382" s="86">
        <v>400</v>
      </c>
    </row>
    <row r="383" spans="1:10" customFormat="1" hidden="1" outlineLevel="1" x14ac:dyDescent="0.35">
      <c r="A383" s="86" t="s">
        <v>404</v>
      </c>
      <c r="B383" s="86" t="s">
        <v>672</v>
      </c>
      <c r="C383" s="86" t="s">
        <v>996</v>
      </c>
      <c r="D383" s="86" t="s">
        <v>674</v>
      </c>
      <c r="E383" s="86" t="s">
        <v>997</v>
      </c>
      <c r="F383" s="87">
        <v>1</v>
      </c>
      <c r="G383" s="87">
        <v>2</v>
      </c>
      <c r="H383" s="88">
        <f t="shared" si="6"/>
        <v>3</v>
      </c>
      <c r="I383" s="86"/>
      <c r="J383" s="86">
        <v>400</v>
      </c>
    </row>
    <row r="384" spans="1:10" customFormat="1" hidden="1" outlineLevel="1" x14ac:dyDescent="0.35">
      <c r="A384" s="86" t="s">
        <v>404</v>
      </c>
      <c r="B384" s="86" t="s">
        <v>672</v>
      </c>
      <c r="C384" s="86" t="s">
        <v>998</v>
      </c>
      <c r="D384" s="86" t="s">
        <v>674</v>
      </c>
      <c r="E384" s="86" t="s">
        <v>999</v>
      </c>
      <c r="F384" s="87">
        <v>4</v>
      </c>
      <c r="G384" s="87">
        <v>3</v>
      </c>
      <c r="H384" s="88">
        <f t="shared" si="6"/>
        <v>7</v>
      </c>
      <c r="I384" s="86"/>
      <c r="J384" s="86">
        <v>400</v>
      </c>
    </row>
    <row r="385" spans="1:10" customFormat="1" hidden="1" outlineLevel="1" x14ac:dyDescent="0.35">
      <c r="A385" s="86" t="s">
        <v>404</v>
      </c>
      <c r="B385" s="86" t="s">
        <v>672</v>
      </c>
      <c r="C385" s="86" t="s">
        <v>1000</v>
      </c>
      <c r="D385" s="86" t="s">
        <v>674</v>
      </c>
      <c r="E385" s="86" t="s">
        <v>1001</v>
      </c>
      <c r="F385" s="87">
        <v>6</v>
      </c>
      <c r="G385" s="87">
        <v>3</v>
      </c>
      <c r="H385" s="88">
        <f t="shared" si="6"/>
        <v>9</v>
      </c>
      <c r="I385" s="86"/>
      <c r="J385" s="86">
        <v>400</v>
      </c>
    </row>
    <row r="386" spans="1:10" customFormat="1" hidden="1" outlineLevel="1" x14ac:dyDescent="0.35">
      <c r="A386" s="86" t="s">
        <v>404</v>
      </c>
      <c r="B386" s="86" t="s">
        <v>672</v>
      </c>
      <c r="C386" s="86" t="s">
        <v>1002</v>
      </c>
      <c r="D386" s="86" t="s">
        <v>674</v>
      </c>
      <c r="E386" s="86" t="s">
        <v>1003</v>
      </c>
      <c r="F386" s="87">
        <v>4</v>
      </c>
      <c r="G386" s="87">
        <v>2</v>
      </c>
      <c r="H386" s="88">
        <f t="shared" si="6"/>
        <v>6</v>
      </c>
      <c r="I386" s="86"/>
      <c r="J386" s="86">
        <v>400</v>
      </c>
    </row>
    <row r="387" spans="1:10" customFormat="1" hidden="1" outlineLevel="1" x14ac:dyDescent="0.35">
      <c r="A387" s="86" t="s">
        <v>404</v>
      </c>
      <c r="B387" s="86" t="s">
        <v>672</v>
      </c>
      <c r="C387" s="86" t="s">
        <v>1004</v>
      </c>
      <c r="D387" s="86" t="s">
        <v>674</v>
      </c>
      <c r="E387" s="86" t="s">
        <v>1005</v>
      </c>
      <c r="F387" s="87">
        <v>1</v>
      </c>
      <c r="G387" s="87">
        <v>2</v>
      </c>
      <c r="H387" s="88">
        <f t="shared" si="6"/>
        <v>3</v>
      </c>
      <c r="I387" s="86"/>
      <c r="J387" s="86">
        <v>400</v>
      </c>
    </row>
    <row r="388" spans="1:10" customFormat="1" hidden="1" outlineLevel="1" x14ac:dyDescent="0.35">
      <c r="A388" s="86" t="s">
        <v>404</v>
      </c>
      <c r="B388" s="86" t="s">
        <v>672</v>
      </c>
      <c r="C388" s="86" t="s">
        <v>1006</v>
      </c>
      <c r="D388" s="86" t="s">
        <v>674</v>
      </c>
      <c r="E388" s="86" t="s">
        <v>1007</v>
      </c>
      <c r="F388" s="87">
        <v>3</v>
      </c>
      <c r="G388" s="87">
        <v>3</v>
      </c>
      <c r="H388" s="88">
        <f t="shared" si="6"/>
        <v>6</v>
      </c>
      <c r="I388" s="86"/>
      <c r="J388" s="86">
        <v>400</v>
      </c>
    </row>
    <row r="389" spans="1:10" customFormat="1" hidden="1" outlineLevel="1" x14ac:dyDescent="0.35">
      <c r="A389" s="86" t="s">
        <v>404</v>
      </c>
      <c r="B389" s="86" t="s">
        <v>672</v>
      </c>
      <c r="C389" s="86" t="s">
        <v>1008</v>
      </c>
      <c r="D389" s="86" t="s">
        <v>674</v>
      </c>
      <c r="E389" s="86" t="s">
        <v>1009</v>
      </c>
      <c r="F389" s="87">
        <v>1</v>
      </c>
      <c r="G389" s="87">
        <v>2</v>
      </c>
      <c r="H389" s="88">
        <f t="shared" si="6"/>
        <v>3</v>
      </c>
      <c r="I389" s="86"/>
      <c r="J389" s="86">
        <v>400</v>
      </c>
    </row>
    <row r="390" spans="1:10" customFormat="1" hidden="1" outlineLevel="1" x14ac:dyDescent="0.35">
      <c r="A390" s="86" t="s">
        <v>404</v>
      </c>
      <c r="B390" s="86" t="s">
        <v>672</v>
      </c>
      <c r="C390" s="86" t="s">
        <v>1010</v>
      </c>
      <c r="D390" s="86" t="s">
        <v>674</v>
      </c>
      <c r="E390" s="86" t="s">
        <v>1011</v>
      </c>
      <c r="F390" s="87">
        <v>5</v>
      </c>
      <c r="G390" s="87">
        <v>2</v>
      </c>
      <c r="H390" s="88">
        <f t="shared" si="6"/>
        <v>7</v>
      </c>
      <c r="I390" s="86"/>
      <c r="J390" s="86">
        <v>400</v>
      </c>
    </row>
    <row r="391" spans="1:10" customFormat="1" hidden="1" outlineLevel="1" x14ac:dyDescent="0.35">
      <c r="A391" s="86" t="s">
        <v>404</v>
      </c>
      <c r="B391" s="86" t="s">
        <v>672</v>
      </c>
      <c r="C391" s="86" t="s">
        <v>1012</v>
      </c>
      <c r="D391" s="86" t="s">
        <v>674</v>
      </c>
      <c r="E391" s="86" t="s">
        <v>1013</v>
      </c>
      <c r="F391" s="87">
        <v>3</v>
      </c>
      <c r="G391" s="87">
        <v>2</v>
      </c>
      <c r="H391" s="88">
        <f t="shared" si="6"/>
        <v>5</v>
      </c>
      <c r="I391" s="86"/>
      <c r="J391" s="86">
        <v>400</v>
      </c>
    </row>
    <row r="392" spans="1:10" customFormat="1" hidden="1" outlineLevel="1" x14ac:dyDescent="0.35">
      <c r="A392" s="86" t="s">
        <v>404</v>
      </c>
      <c r="B392" s="86" t="s">
        <v>672</v>
      </c>
      <c r="C392" s="86" t="s">
        <v>1014</v>
      </c>
      <c r="D392" s="86" t="s">
        <v>674</v>
      </c>
      <c r="E392" s="86" t="s">
        <v>1015</v>
      </c>
      <c r="F392" s="87">
        <v>5</v>
      </c>
      <c r="G392" s="87">
        <v>4</v>
      </c>
      <c r="H392" s="88">
        <f t="shared" si="6"/>
        <v>9</v>
      </c>
      <c r="I392" s="86"/>
      <c r="J392" s="86">
        <v>400</v>
      </c>
    </row>
    <row r="393" spans="1:10" customFormat="1" hidden="1" outlineLevel="1" x14ac:dyDescent="0.35">
      <c r="A393" s="86" t="s">
        <v>404</v>
      </c>
      <c r="B393" s="86" t="s">
        <v>672</v>
      </c>
      <c r="C393" s="86" t="s">
        <v>1016</v>
      </c>
      <c r="D393" s="86" t="s">
        <v>674</v>
      </c>
      <c r="E393" s="86" t="s">
        <v>1017</v>
      </c>
      <c r="F393" s="87">
        <v>1</v>
      </c>
      <c r="G393" s="87">
        <v>2</v>
      </c>
      <c r="H393" s="88">
        <f t="shared" si="6"/>
        <v>3</v>
      </c>
      <c r="I393" s="86"/>
      <c r="J393" s="86">
        <v>400</v>
      </c>
    </row>
    <row r="394" spans="1:10" customFormat="1" hidden="1" outlineLevel="1" x14ac:dyDescent="0.35">
      <c r="A394" s="86" t="s">
        <v>404</v>
      </c>
      <c r="B394" s="86" t="s">
        <v>672</v>
      </c>
      <c r="C394" s="86" t="s">
        <v>1018</v>
      </c>
      <c r="D394" s="86" t="s">
        <v>674</v>
      </c>
      <c r="E394" s="86" t="s">
        <v>1019</v>
      </c>
      <c r="F394" s="87">
        <v>2</v>
      </c>
      <c r="G394" s="87">
        <v>2</v>
      </c>
      <c r="H394" s="88">
        <f t="shared" ref="H394:H457" si="7">SUM(F394:G394)</f>
        <v>4</v>
      </c>
      <c r="I394" s="86"/>
      <c r="J394" s="86">
        <v>300</v>
      </c>
    </row>
    <row r="395" spans="1:10" customFormat="1" hidden="1" outlineLevel="1" x14ac:dyDescent="0.35">
      <c r="A395" s="86" t="s">
        <v>404</v>
      </c>
      <c r="B395" s="86" t="s">
        <v>672</v>
      </c>
      <c r="C395" s="86" t="s">
        <v>1020</v>
      </c>
      <c r="D395" s="86" t="s">
        <v>674</v>
      </c>
      <c r="E395" s="86" t="s">
        <v>1021</v>
      </c>
      <c r="F395" s="87">
        <v>3</v>
      </c>
      <c r="G395" s="87">
        <v>2</v>
      </c>
      <c r="H395" s="88">
        <f t="shared" si="7"/>
        <v>5</v>
      </c>
      <c r="I395" s="86"/>
      <c r="J395" s="86">
        <v>300</v>
      </c>
    </row>
    <row r="396" spans="1:10" customFormat="1" hidden="1" outlineLevel="1" x14ac:dyDescent="0.35">
      <c r="A396" s="86" t="s">
        <v>404</v>
      </c>
      <c r="B396" s="86" t="s">
        <v>672</v>
      </c>
      <c r="C396" s="86" t="s">
        <v>1022</v>
      </c>
      <c r="D396" s="86" t="s">
        <v>674</v>
      </c>
      <c r="E396" s="86" t="s">
        <v>1023</v>
      </c>
      <c r="F396" s="87">
        <v>1</v>
      </c>
      <c r="G396" s="87">
        <v>2</v>
      </c>
      <c r="H396" s="88">
        <f t="shared" si="7"/>
        <v>3</v>
      </c>
      <c r="I396" s="86"/>
      <c r="J396" s="86">
        <v>300</v>
      </c>
    </row>
    <row r="397" spans="1:10" customFormat="1" hidden="1" outlineLevel="1" x14ac:dyDescent="0.35">
      <c r="A397" s="86" t="s">
        <v>404</v>
      </c>
      <c r="B397" s="86" t="s">
        <v>672</v>
      </c>
      <c r="C397" s="86" t="s">
        <v>1024</v>
      </c>
      <c r="D397" s="86" t="s">
        <v>674</v>
      </c>
      <c r="E397" s="86" t="s">
        <v>1025</v>
      </c>
      <c r="F397" s="87">
        <v>3</v>
      </c>
      <c r="G397" s="87">
        <v>2</v>
      </c>
      <c r="H397" s="88">
        <f t="shared" si="7"/>
        <v>5</v>
      </c>
      <c r="I397" s="86"/>
      <c r="J397" s="86">
        <v>300</v>
      </c>
    </row>
    <row r="398" spans="1:10" customFormat="1" hidden="1" outlineLevel="1" x14ac:dyDescent="0.35">
      <c r="A398" s="86" t="s">
        <v>404</v>
      </c>
      <c r="B398" s="86" t="s">
        <v>672</v>
      </c>
      <c r="C398" s="86" t="s">
        <v>1026</v>
      </c>
      <c r="D398" s="86" t="s">
        <v>674</v>
      </c>
      <c r="E398" s="86" t="s">
        <v>1027</v>
      </c>
      <c r="F398" s="87">
        <v>3</v>
      </c>
      <c r="G398" s="87">
        <v>2</v>
      </c>
      <c r="H398" s="88">
        <f t="shared" si="7"/>
        <v>5</v>
      </c>
      <c r="I398" s="86"/>
      <c r="J398" s="86">
        <v>300</v>
      </c>
    </row>
    <row r="399" spans="1:10" customFormat="1" hidden="1" outlineLevel="1" x14ac:dyDescent="0.35">
      <c r="A399" s="86" t="s">
        <v>404</v>
      </c>
      <c r="B399" s="86" t="s">
        <v>672</v>
      </c>
      <c r="C399" s="86" t="s">
        <v>1028</v>
      </c>
      <c r="D399" s="86" t="s">
        <v>674</v>
      </c>
      <c r="E399" s="86" t="s">
        <v>1029</v>
      </c>
      <c r="F399" s="87">
        <v>3</v>
      </c>
      <c r="G399" s="87">
        <v>2</v>
      </c>
      <c r="H399" s="88">
        <f t="shared" si="7"/>
        <v>5</v>
      </c>
      <c r="I399" s="86"/>
      <c r="J399" s="86">
        <v>300</v>
      </c>
    </row>
    <row r="400" spans="1:10" customFormat="1" hidden="1" outlineLevel="1" x14ac:dyDescent="0.35">
      <c r="A400" s="86" t="s">
        <v>404</v>
      </c>
      <c r="B400" s="86" t="s">
        <v>672</v>
      </c>
      <c r="C400" s="86" t="s">
        <v>1030</v>
      </c>
      <c r="D400" s="86" t="s">
        <v>674</v>
      </c>
      <c r="E400" s="86" t="s">
        <v>1031</v>
      </c>
      <c r="F400" s="87">
        <v>5</v>
      </c>
      <c r="G400" s="87">
        <v>4</v>
      </c>
      <c r="H400" s="88">
        <f t="shared" si="7"/>
        <v>9</v>
      </c>
      <c r="I400" s="86"/>
      <c r="J400" s="86">
        <v>300</v>
      </c>
    </row>
    <row r="401" spans="1:10" customFormat="1" hidden="1" outlineLevel="1" x14ac:dyDescent="0.35">
      <c r="A401" s="86" t="s">
        <v>404</v>
      </c>
      <c r="B401" s="86" t="s">
        <v>672</v>
      </c>
      <c r="C401" s="86" t="s">
        <v>1032</v>
      </c>
      <c r="D401" s="86" t="s">
        <v>674</v>
      </c>
      <c r="E401" s="86" t="s">
        <v>1033</v>
      </c>
      <c r="F401" s="87">
        <v>1</v>
      </c>
      <c r="G401" s="87">
        <v>2</v>
      </c>
      <c r="H401" s="88">
        <f t="shared" si="7"/>
        <v>3</v>
      </c>
      <c r="I401" s="86"/>
      <c r="J401" s="86">
        <v>300</v>
      </c>
    </row>
    <row r="402" spans="1:10" customFormat="1" hidden="1" outlineLevel="1" x14ac:dyDescent="0.35">
      <c r="A402" s="86" t="s">
        <v>404</v>
      </c>
      <c r="B402" s="86" t="s">
        <v>672</v>
      </c>
      <c r="C402" s="86" t="s">
        <v>1034</v>
      </c>
      <c r="D402" s="86" t="s">
        <v>674</v>
      </c>
      <c r="E402" s="86" t="s">
        <v>1035</v>
      </c>
      <c r="F402" s="87">
        <v>1</v>
      </c>
      <c r="G402" s="87">
        <v>2</v>
      </c>
      <c r="H402" s="88">
        <f t="shared" si="7"/>
        <v>3</v>
      </c>
      <c r="I402" s="86"/>
      <c r="J402" s="86">
        <v>300</v>
      </c>
    </row>
    <row r="403" spans="1:10" customFormat="1" hidden="1" outlineLevel="1" x14ac:dyDescent="0.35">
      <c r="A403" s="86" t="s">
        <v>404</v>
      </c>
      <c r="B403" s="86" t="s">
        <v>672</v>
      </c>
      <c r="C403" s="86" t="s">
        <v>1036</v>
      </c>
      <c r="D403" s="86" t="s">
        <v>674</v>
      </c>
      <c r="E403" s="86" t="s">
        <v>1037</v>
      </c>
      <c r="F403" s="87">
        <v>3</v>
      </c>
      <c r="G403" s="87">
        <v>2</v>
      </c>
      <c r="H403" s="88">
        <f t="shared" si="7"/>
        <v>5</v>
      </c>
      <c r="I403" s="86"/>
      <c r="J403" s="86">
        <v>300</v>
      </c>
    </row>
    <row r="404" spans="1:10" customFormat="1" hidden="1" outlineLevel="1" x14ac:dyDescent="0.35">
      <c r="A404" s="86" t="s">
        <v>404</v>
      </c>
      <c r="B404" s="86" t="s">
        <v>672</v>
      </c>
      <c r="C404" s="86" t="s">
        <v>1038</v>
      </c>
      <c r="D404" s="86" t="s">
        <v>674</v>
      </c>
      <c r="E404" s="86" t="s">
        <v>1039</v>
      </c>
      <c r="F404" s="87">
        <v>3</v>
      </c>
      <c r="G404" s="87">
        <v>2</v>
      </c>
      <c r="H404" s="88">
        <f t="shared" si="7"/>
        <v>5</v>
      </c>
      <c r="I404" s="86"/>
      <c r="J404" s="86">
        <v>300</v>
      </c>
    </row>
    <row r="405" spans="1:10" customFormat="1" hidden="1" outlineLevel="1" x14ac:dyDescent="0.35">
      <c r="A405" s="86" t="s">
        <v>404</v>
      </c>
      <c r="B405" s="86" t="s">
        <v>672</v>
      </c>
      <c r="C405" s="86" t="s">
        <v>1040</v>
      </c>
      <c r="D405" s="86" t="s">
        <v>674</v>
      </c>
      <c r="E405" s="86" t="s">
        <v>1041</v>
      </c>
      <c r="F405" s="87">
        <v>3</v>
      </c>
      <c r="G405" s="87">
        <v>2</v>
      </c>
      <c r="H405" s="88">
        <f t="shared" si="7"/>
        <v>5</v>
      </c>
      <c r="I405" s="86"/>
      <c r="J405" s="86">
        <v>300</v>
      </c>
    </row>
    <row r="406" spans="1:10" customFormat="1" hidden="1" outlineLevel="1" x14ac:dyDescent="0.35">
      <c r="A406" s="86" t="s">
        <v>404</v>
      </c>
      <c r="B406" s="86" t="s">
        <v>672</v>
      </c>
      <c r="C406" s="86" t="s">
        <v>1042</v>
      </c>
      <c r="D406" s="86" t="s">
        <v>674</v>
      </c>
      <c r="E406" s="86" t="s">
        <v>1043</v>
      </c>
      <c r="F406" s="87">
        <v>3</v>
      </c>
      <c r="G406" s="87">
        <v>2</v>
      </c>
      <c r="H406" s="88">
        <f t="shared" si="7"/>
        <v>5</v>
      </c>
      <c r="I406" s="86"/>
      <c r="J406" s="86">
        <v>300</v>
      </c>
    </row>
    <row r="407" spans="1:10" customFormat="1" hidden="1" outlineLevel="1" x14ac:dyDescent="0.35">
      <c r="A407" s="86" t="s">
        <v>404</v>
      </c>
      <c r="B407" s="86" t="s">
        <v>672</v>
      </c>
      <c r="C407" s="86" t="s">
        <v>1044</v>
      </c>
      <c r="D407" s="86" t="s">
        <v>674</v>
      </c>
      <c r="E407" s="86" t="s">
        <v>1045</v>
      </c>
      <c r="F407" s="87">
        <v>3</v>
      </c>
      <c r="G407" s="87">
        <v>2</v>
      </c>
      <c r="H407" s="88">
        <f t="shared" si="7"/>
        <v>5</v>
      </c>
      <c r="I407" s="86"/>
      <c r="J407" s="86">
        <v>300</v>
      </c>
    </row>
    <row r="408" spans="1:10" customFormat="1" hidden="1" outlineLevel="1" x14ac:dyDescent="0.35">
      <c r="A408" s="86" t="s">
        <v>404</v>
      </c>
      <c r="B408" s="86" t="s">
        <v>672</v>
      </c>
      <c r="C408" s="86" t="s">
        <v>1046</v>
      </c>
      <c r="D408" s="86" t="s">
        <v>674</v>
      </c>
      <c r="E408" s="86" t="s">
        <v>1047</v>
      </c>
      <c r="F408" s="87">
        <v>5</v>
      </c>
      <c r="G408" s="87">
        <v>3</v>
      </c>
      <c r="H408" s="88">
        <f t="shared" si="7"/>
        <v>8</v>
      </c>
      <c r="I408" s="86"/>
      <c r="J408" s="86">
        <v>300</v>
      </c>
    </row>
    <row r="409" spans="1:10" customFormat="1" hidden="1" outlineLevel="1" x14ac:dyDescent="0.35">
      <c r="A409" s="86" t="s">
        <v>404</v>
      </c>
      <c r="B409" s="86" t="s">
        <v>672</v>
      </c>
      <c r="C409" s="86" t="s">
        <v>1048</v>
      </c>
      <c r="D409" s="86" t="s">
        <v>674</v>
      </c>
      <c r="E409" s="86" t="s">
        <v>1049</v>
      </c>
      <c r="F409" s="87">
        <v>3</v>
      </c>
      <c r="G409" s="87">
        <v>2</v>
      </c>
      <c r="H409" s="88">
        <f t="shared" si="7"/>
        <v>5</v>
      </c>
      <c r="I409" s="86"/>
      <c r="J409" s="86">
        <v>300</v>
      </c>
    </row>
    <row r="410" spans="1:10" customFormat="1" hidden="1" outlineLevel="1" x14ac:dyDescent="0.35">
      <c r="A410" s="86" t="s">
        <v>404</v>
      </c>
      <c r="B410" s="86" t="s">
        <v>672</v>
      </c>
      <c r="C410" s="86" t="s">
        <v>1050</v>
      </c>
      <c r="D410" s="86" t="s">
        <v>674</v>
      </c>
      <c r="E410" s="86" t="s">
        <v>1051</v>
      </c>
      <c r="F410" s="87">
        <v>4</v>
      </c>
      <c r="G410" s="87">
        <v>2</v>
      </c>
      <c r="H410" s="88">
        <f t="shared" si="7"/>
        <v>6</v>
      </c>
      <c r="I410" s="86"/>
      <c r="J410" s="86">
        <v>300</v>
      </c>
    </row>
    <row r="411" spans="1:10" customFormat="1" hidden="1" outlineLevel="1" x14ac:dyDescent="0.35">
      <c r="A411" s="86" t="s">
        <v>404</v>
      </c>
      <c r="B411" s="86" t="s">
        <v>672</v>
      </c>
      <c r="C411" s="86" t="s">
        <v>1052</v>
      </c>
      <c r="D411" s="86" t="s">
        <v>674</v>
      </c>
      <c r="E411" s="86" t="s">
        <v>1053</v>
      </c>
      <c r="F411" s="87">
        <v>4</v>
      </c>
      <c r="G411" s="87">
        <v>2</v>
      </c>
      <c r="H411" s="88">
        <f t="shared" si="7"/>
        <v>6</v>
      </c>
      <c r="I411" s="86"/>
      <c r="J411" s="86">
        <v>300</v>
      </c>
    </row>
    <row r="412" spans="1:10" customFormat="1" hidden="1" outlineLevel="1" x14ac:dyDescent="0.35">
      <c r="A412" s="86" t="s">
        <v>404</v>
      </c>
      <c r="B412" s="86" t="s">
        <v>672</v>
      </c>
      <c r="C412" s="86" t="s">
        <v>1054</v>
      </c>
      <c r="D412" s="86" t="s">
        <v>674</v>
      </c>
      <c r="E412" s="86" t="s">
        <v>1055</v>
      </c>
      <c r="F412" s="87">
        <v>5</v>
      </c>
      <c r="G412" s="87">
        <v>3</v>
      </c>
      <c r="H412" s="88">
        <f t="shared" si="7"/>
        <v>8</v>
      </c>
      <c r="I412" s="86"/>
      <c r="J412" s="86">
        <v>300</v>
      </c>
    </row>
    <row r="413" spans="1:10" customFormat="1" hidden="1" outlineLevel="1" x14ac:dyDescent="0.35">
      <c r="A413" s="86" t="s">
        <v>404</v>
      </c>
      <c r="B413" s="86" t="s">
        <v>672</v>
      </c>
      <c r="C413" s="86" t="s">
        <v>1056</v>
      </c>
      <c r="D413" s="86" t="s">
        <v>674</v>
      </c>
      <c r="E413" s="86" t="s">
        <v>1057</v>
      </c>
      <c r="F413" s="87">
        <v>3</v>
      </c>
      <c r="G413" s="87">
        <v>2</v>
      </c>
      <c r="H413" s="88">
        <f t="shared" si="7"/>
        <v>5</v>
      </c>
      <c r="I413" s="86"/>
      <c r="J413" s="86">
        <v>300</v>
      </c>
    </row>
    <row r="414" spans="1:10" customFormat="1" hidden="1" outlineLevel="1" x14ac:dyDescent="0.35">
      <c r="A414" s="86" t="s">
        <v>404</v>
      </c>
      <c r="B414" s="86" t="s">
        <v>672</v>
      </c>
      <c r="C414" s="86" t="s">
        <v>1058</v>
      </c>
      <c r="D414" s="86" t="s">
        <v>674</v>
      </c>
      <c r="E414" s="86" t="s">
        <v>1059</v>
      </c>
      <c r="F414" s="87">
        <v>2</v>
      </c>
      <c r="G414" s="87">
        <v>2</v>
      </c>
      <c r="H414" s="88">
        <f t="shared" si="7"/>
        <v>4</v>
      </c>
      <c r="I414" s="86"/>
      <c r="J414" s="86">
        <v>300</v>
      </c>
    </row>
    <row r="415" spans="1:10" customFormat="1" hidden="1" outlineLevel="1" x14ac:dyDescent="0.35">
      <c r="A415" s="86" t="s">
        <v>404</v>
      </c>
      <c r="B415" s="86" t="s">
        <v>672</v>
      </c>
      <c r="C415" s="86" t="s">
        <v>1060</v>
      </c>
      <c r="D415" s="86" t="s">
        <v>674</v>
      </c>
      <c r="E415" s="86" t="s">
        <v>1061</v>
      </c>
      <c r="F415" s="87">
        <v>3</v>
      </c>
      <c r="G415" s="87">
        <v>2</v>
      </c>
      <c r="H415" s="88">
        <f t="shared" si="7"/>
        <v>5</v>
      </c>
      <c r="I415" s="86"/>
      <c r="J415" s="86">
        <v>300</v>
      </c>
    </row>
    <row r="416" spans="1:10" customFormat="1" hidden="1" outlineLevel="1" x14ac:dyDescent="0.35">
      <c r="A416" s="86" t="s">
        <v>404</v>
      </c>
      <c r="B416" s="86" t="s">
        <v>672</v>
      </c>
      <c r="C416" s="86" t="s">
        <v>1062</v>
      </c>
      <c r="D416" s="86" t="s">
        <v>674</v>
      </c>
      <c r="E416" s="122" t="s">
        <v>1063</v>
      </c>
      <c r="F416" s="87">
        <v>3</v>
      </c>
      <c r="G416" s="87">
        <v>3</v>
      </c>
      <c r="H416" s="88">
        <f t="shared" si="7"/>
        <v>6</v>
      </c>
      <c r="I416" s="86"/>
      <c r="J416" s="86">
        <v>300</v>
      </c>
    </row>
    <row r="417" spans="1:10" collapsed="1" x14ac:dyDescent="0.35">
      <c r="A417" s="89" t="str">
        <f>A222</f>
        <v>Mekabirtsabla</v>
      </c>
      <c r="B417" s="89" t="s">
        <v>672</v>
      </c>
      <c r="C417" s="89"/>
      <c r="D417" s="89"/>
      <c r="E417" s="89">
        <f>COUNTA(E222:E416)</f>
        <v>195</v>
      </c>
      <c r="F417" s="90">
        <f>SUM(F222:F416)</f>
        <v>613</v>
      </c>
      <c r="G417" s="90">
        <f>SUM(G222:G416)</f>
        <v>452</v>
      </c>
      <c r="H417" s="90">
        <f t="shared" si="7"/>
        <v>1065</v>
      </c>
      <c r="I417" s="91">
        <v>42816</v>
      </c>
      <c r="J417" s="90">
        <f>AVERAGE(J222:J416)</f>
        <v>401.02564102564105</v>
      </c>
    </row>
    <row r="418" spans="1:10" customFormat="1" hidden="1" outlineLevel="1" x14ac:dyDescent="0.35">
      <c r="A418" s="86" t="s">
        <v>408</v>
      </c>
      <c r="B418" s="86" t="s">
        <v>1064</v>
      </c>
      <c r="C418" s="86" t="s">
        <v>263</v>
      </c>
      <c r="D418" s="86" t="s">
        <v>674</v>
      </c>
      <c r="E418" s="86" t="s">
        <v>1065</v>
      </c>
      <c r="F418" s="87">
        <v>5</v>
      </c>
      <c r="G418" s="87">
        <v>2</v>
      </c>
      <c r="H418" s="88">
        <f t="shared" si="7"/>
        <v>7</v>
      </c>
      <c r="I418" s="86"/>
      <c r="J418" s="86">
        <v>400</v>
      </c>
    </row>
    <row r="419" spans="1:10" customFormat="1" hidden="1" outlineLevel="1" x14ac:dyDescent="0.35">
      <c r="A419" s="86" t="s">
        <v>408</v>
      </c>
      <c r="B419" s="86" t="s">
        <v>1064</v>
      </c>
      <c r="C419" s="86" t="s">
        <v>264</v>
      </c>
      <c r="D419" s="86" t="s">
        <v>674</v>
      </c>
      <c r="E419" s="86" t="s">
        <v>1066</v>
      </c>
      <c r="F419" s="87">
        <v>2</v>
      </c>
      <c r="G419" s="87">
        <v>2</v>
      </c>
      <c r="H419" s="88">
        <f t="shared" si="7"/>
        <v>4</v>
      </c>
      <c r="I419" s="86"/>
      <c r="J419" s="86">
        <v>400</v>
      </c>
    </row>
    <row r="420" spans="1:10" customFormat="1" hidden="1" outlineLevel="1" x14ac:dyDescent="0.35">
      <c r="A420" s="86" t="s">
        <v>408</v>
      </c>
      <c r="B420" s="86" t="s">
        <v>1064</v>
      </c>
      <c r="C420" s="86" t="s">
        <v>265</v>
      </c>
      <c r="D420" s="86" t="s">
        <v>674</v>
      </c>
      <c r="E420" s="86" t="s">
        <v>1067</v>
      </c>
      <c r="F420" s="87">
        <v>5</v>
      </c>
      <c r="G420" s="87">
        <v>2</v>
      </c>
      <c r="H420" s="88">
        <f t="shared" si="7"/>
        <v>7</v>
      </c>
      <c r="I420" s="86"/>
      <c r="J420" s="86">
        <v>400</v>
      </c>
    </row>
    <row r="421" spans="1:10" customFormat="1" hidden="1" outlineLevel="1" x14ac:dyDescent="0.35">
      <c r="A421" s="86" t="s">
        <v>408</v>
      </c>
      <c r="B421" s="86" t="s">
        <v>1064</v>
      </c>
      <c r="C421" s="86" t="s">
        <v>266</v>
      </c>
      <c r="D421" s="86" t="s">
        <v>674</v>
      </c>
      <c r="E421" s="86" t="s">
        <v>1068</v>
      </c>
      <c r="F421" s="87">
        <v>3</v>
      </c>
      <c r="G421" s="87">
        <v>2</v>
      </c>
      <c r="H421" s="88">
        <f t="shared" si="7"/>
        <v>5</v>
      </c>
      <c r="I421" s="86"/>
      <c r="J421" s="86">
        <v>400</v>
      </c>
    </row>
    <row r="422" spans="1:10" customFormat="1" hidden="1" outlineLevel="1" x14ac:dyDescent="0.35">
      <c r="A422" s="86" t="s">
        <v>408</v>
      </c>
      <c r="B422" s="86" t="s">
        <v>1064</v>
      </c>
      <c r="C422" s="86" t="s">
        <v>267</v>
      </c>
      <c r="D422" s="86" t="s">
        <v>674</v>
      </c>
      <c r="E422" s="86" t="s">
        <v>1069</v>
      </c>
      <c r="F422" s="87">
        <v>5</v>
      </c>
      <c r="G422" s="87">
        <v>4</v>
      </c>
      <c r="H422" s="88">
        <f t="shared" si="7"/>
        <v>9</v>
      </c>
      <c r="I422" s="86"/>
      <c r="J422" s="86">
        <v>400</v>
      </c>
    </row>
    <row r="423" spans="1:10" customFormat="1" hidden="1" outlineLevel="1" x14ac:dyDescent="0.35">
      <c r="A423" s="86" t="s">
        <v>408</v>
      </c>
      <c r="B423" s="86" t="s">
        <v>1064</v>
      </c>
      <c r="C423" s="86" t="s">
        <v>268</v>
      </c>
      <c r="D423" s="86" t="s">
        <v>674</v>
      </c>
      <c r="E423" s="86" t="s">
        <v>1070</v>
      </c>
      <c r="F423" s="87">
        <v>2</v>
      </c>
      <c r="G423" s="87">
        <v>2</v>
      </c>
      <c r="H423" s="88">
        <f t="shared" si="7"/>
        <v>4</v>
      </c>
      <c r="I423" s="86"/>
      <c r="J423" s="86">
        <v>400</v>
      </c>
    </row>
    <row r="424" spans="1:10" customFormat="1" hidden="1" outlineLevel="1" x14ac:dyDescent="0.35">
      <c r="A424" s="86" t="s">
        <v>408</v>
      </c>
      <c r="B424" s="86" t="s">
        <v>1064</v>
      </c>
      <c r="C424" s="86" t="s">
        <v>269</v>
      </c>
      <c r="D424" s="86" t="s">
        <v>674</v>
      </c>
      <c r="E424" s="86" t="s">
        <v>1071</v>
      </c>
      <c r="F424" s="87">
        <v>3</v>
      </c>
      <c r="G424" s="87">
        <v>2</v>
      </c>
      <c r="H424" s="88">
        <f t="shared" si="7"/>
        <v>5</v>
      </c>
      <c r="I424" s="86"/>
      <c r="J424" s="86">
        <v>400</v>
      </c>
    </row>
    <row r="425" spans="1:10" customFormat="1" hidden="1" outlineLevel="1" x14ac:dyDescent="0.35">
      <c r="A425" s="86" t="s">
        <v>408</v>
      </c>
      <c r="B425" s="86" t="s">
        <v>1064</v>
      </c>
      <c r="C425" s="86" t="s">
        <v>270</v>
      </c>
      <c r="D425" s="86" t="s">
        <v>674</v>
      </c>
      <c r="E425" s="86" t="s">
        <v>1072</v>
      </c>
      <c r="F425" s="87">
        <v>3</v>
      </c>
      <c r="G425" s="87">
        <v>2</v>
      </c>
      <c r="H425" s="88">
        <f t="shared" si="7"/>
        <v>5</v>
      </c>
      <c r="I425" s="86"/>
      <c r="J425" s="86">
        <v>400</v>
      </c>
    </row>
    <row r="426" spans="1:10" customFormat="1" hidden="1" outlineLevel="1" x14ac:dyDescent="0.35">
      <c r="A426" s="86" t="s">
        <v>408</v>
      </c>
      <c r="B426" s="86" t="s">
        <v>1064</v>
      </c>
      <c r="C426" s="86" t="s">
        <v>271</v>
      </c>
      <c r="D426" s="86" t="s">
        <v>674</v>
      </c>
      <c r="E426" s="86" t="s">
        <v>1073</v>
      </c>
      <c r="F426" s="87">
        <v>6</v>
      </c>
      <c r="G426" s="87">
        <v>4</v>
      </c>
      <c r="H426" s="88">
        <f t="shared" si="7"/>
        <v>10</v>
      </c>
      <c r="I426" s="86"/>
      <c r="J426" s="86">
        <v>400</v>
      </c>
    </row>
    <row r="427" spans="1:10" customFormat="1" hidden="1" outlineLevel="1" x14ac:dyDescent="0.35">
      <c r="A427" s="86" t="s">
        <v>408</v>
      </c>
      <c r="B427" s="86" t="s">
        <v>1064</v>
      </c>
      <c r="C427" s="86" t="s">
        <v>272</v>
      </c>
      <c r="D427" s="86" t="s">
        <v>674</v>
      </c>
      <c r="E427" s="86" t="s">
        <v>1074</v>
      </c>
      <c r="F427" s="87">
        <v>5</v>
      </c>
      <c r="G427" s="87">
        <v>2</v>
      </c>
      <c r="H427" s="88">
        <f t="shared" si="7"/>
        <v>7</v>
      </c>
      <c r="I427" s="86"/>
      <c r="J427" s="86">
        <v>400</v>
      </c>
    </row>
    <row r="428" spans="1:10" customFormat="1" hidden="1" outlineLevel="1" x14ac:dyDescent="0.35">
      <c r="A428" s="86" t="s">
        <v>408</v>
      </c>
      <c r="B428" s="86" t="s">
        <v>1064</v>
      </c>
      <c r="C428" s="86" t="s">
        <v>273</v>
      </c>
      <c r="D428" s="86" t="s">
        <v>674</v>
      </c>
      <c r="E428" s="86" t="s">
        <v>1075</v>
      </c>
      <c r="F428" s="87">
        <v>1</v>
      </c>
      <c r="G428" s="87">
        <v>2</v>
      </c>
      <c r="H428" s="88">
        <f t="shared" si="7"/>
        <v>3</v>
      </c>
      <c r="I428" s="86"/>
      <c r="J428" s="86">
        <v>400</v>
      </c>
    </row>
    <row r="429" spans="1:10" customFormat="1" hidden="1" outlineLevel="1" x14ac:dyDescent="0.35">
      <c r="A429" s="86" t="s">
        <v>408</v>
      </c>
      <c r="B429" s="86" t="s">
        <v>1064</v>
      </c>
      <c r="C429" s="86" t="s">
        <v>274</v>
      </c>
      <c r="D429" s="86" t="s">
        <v>674</v>
      </c>
      <c r="E429" s="86" t="s">
        <v>1076</v>
      </c>
      <c r="F429" s="87">
        <v>1</v>
      </c>
      <c r="G429" s="87">
        <v>2</v>
      </c>
      <c r="H429" s="88">
        <f t="shared" si="7"/>
        <v>3</v>
      </c>
      <c r="I429" s="86"/>
      <c r="J429" s="86">
        <v>400</v>
      </c>
    </row>
    <row r="430" spans="1:10" customFormat="1" hidden="1" outlineLevel="1" x14ac:dyDescent="0.35">
      <c r="A430" s="86" t="s">
        <v>408</v>
      </c>
      <c r="B430" s="86" t="s">
        <v>1064</v>
      </c>
      <c r="C430" s="86" t="s">
        <v>275</v>
      </c>
      <c r="D430" s="86" t="s">
        <v>674</v>
      </c>
      <c r="E430" s="86" t="s">
        <v>1077</v>
      </c>
      <c r="F430" s="87">
        <v>5</v>
      </c>
      <c r="G430" s="87">
        <v>2</v>
      </c>
      <c r="H430" s="88">
        <f t="shared" si="7"/>
        <v>7</v>
      </c>
      <c r="I430" s="86"/>
      <c r="J430" s="86">
        <v>400</v>
      </c>
    </row>
    <row r="431" spans="1:10" customFormat="1" hidden="1" outlineLevel="1" x14ac:dyDescent="0.35">
      <c r="A431" s="86" t="s">
        <v>408</v>
      </c>
      <c r="B431" s="86" t="s">
        <v>1064</v>
      </c>
      <c r="C431" s="86" t="s">
        <v>276</v>
      </c>
      <c r="D431" s="86" t="s">
        <v>674</v>
      </c>
      <c r="E431" s="86" t="s">
        <v>1078</v>
      </c>
      <c r="F431" s="87">
        <v>3</v>
      </c>
      <c r="G431" s="87">
        <v>2</v>
      </c>
      <c r="H431" s="88">
        <f t="shared" si="7"/>
        <v>5</v>
      </c>
      <c r="I431" s="86"/>
      <c r="J431" s="86">
        <v>400</v>
      </c>
    </row>
    <row r="432" spans="1:10" customFormat="1" hidden="1" outlineLevel="1" x14ac:dyDescent="0.35">
      <c r="A432" s="86" t="s">
        <v>408</v>
      </c>
      <c r="B432" s="86" t="s">
        <v>1064</v>
      </c>
      <c r="C432" s="86" t="s">
        <v>277</v>
      </c>
      <c r="D432" s="86" t="s">
        <v>674</v>
      </c>
      <c r="E432" s="86" t="s">
        <v>1079</v>
      </c>
      <c r="F432" s="87">
        <v>2</v>
      </c>
      <c r="G432" s="87">
        <v>2</v>
      </c>
      <c r="H432" s="88">
        <f t="shared" si="7"/>
        <v>4</v>
      </c>
      <c r="I432" s="86"/>
      <c r="J432" s="86">
        <v>400</v>
      </c>
    </row>
    <row r="433" spans="1:10" customFormat="1" hidden="1" outlineLevel="1" x14ac:dyDescent="0.35">
      <c r="A433" s="86" t="s">
        <v>408</v>
      </c>
      <c r="B433" s="86" t="s">
        <v>1064</v>
      </c>
      <c r="C433" s="86" t="s">
        <v>278</v>
      </c>
      <c r="D433" s="86" t="s">
        <v>674</v>
      </c>
      <c r="E433" s="86" t="s">
        <v>1080</v>
      </c>
      <c r="F433" s="87">
        <v>5</v>
      </c>
      <c r="G433" s="87">
        <v>2</v>
      </c>
      <c r="H433" s="88">
        <f t="shared" si="7"/>
        <v>7</v>
      </c>
      <c r="I433" s="86"/>
      <c r="J433" s="86">
        <v>400</v>
      </c>
    </row>
    <row r="434" spans="1:10" customFormat="1" hidden="1" outlineLevel="1" x14ac:dyDescent="0.35">
      <c r="A434" s="86" t="s">
        <v>408</v>
      </c>
      <c r="B434" s="86" t="s">
        <v>1064</v>
      </c>
      <c r="C434" s="86" t="s">
        <v>279</v>
      </c>
      <c r="D434" s="86" t="s">
        <v>674</v>
      </c>
      <c r="E434" s="86" t="s">
        <v>1081</v>
      </c>
      <c r="F434" s="87">
        <v>2</v>
      </c>
      <c r="G434" s="87">
        <v>2</v>
      </c>
      <c r="H434" s="88">
        <f t="shared" si="7"/>
        <v>4</v>
      </c>
      <c r="I434" s="86"/>
      <c r="J434" s="86">
        <v>400</v>
      </c>
    </row>
    <row r="435" spans="1:10" customFormat="1" hidden="1" outlineLevel="1" x14ac:dyDescent="0.35">
      <c r="A435" s="86" t="s">
        <v>408</v>
      </c>
      <c r="B435" s="86" t="s">
        <v>1064</v>
      </c>
      <c r="C435" s="86" t="s">
        <v>280</v>
      </c>
      <c r="D435" s="86" t="s">
        <v>674</v>
      </c>
      <c r="E435" s="86" t="s">
        <v>1082</v>
      </c>
      <c r="F435" s="87">
        <v>5</v>
      </c>
      <c r="G435" s="87">
        <v>2</v>
      </c>
      <c r="H435" s="88">
        <f t="shared" si="7"/>
        <v>7</v>
      </c>
      <c r="I435" s="86"/>
      <c r="J435" s="86">
        <v>400</v>
      </c>
    </row>
    <row r="436" spans="1:10" customFormat="1" hidden="1" outlineLevel="1" x14ac:dyDescent="0.35">
      <c r="A436" s="86" t="s">
        <v>408</v>
      </c>
      <c r="B436" s="86" t="s">
        <v>1064</v>
      </c>
      <c r="C436" s="86" t="s">
        <v>281</v>
      </c>
      <c r="D436" s="86" t="s">
        <v>674</v>
      </c>
      <c r="E436" s="86" t="s">
        <v>1083</v>
      </c>
      <c r="F436" s="87">
        <v>6</v>
      </c>
      <c r="G436" s="87">
        <v>4</v>
      </c>
      <c r="H436" s="88">
        <f t="shared" si="7"/>
        <v>10</v>
      </c>
      <c r="I436" s="86"/>
      <c r="J436" s="86">
        <v>400</v>
      </c>
    </row>
    <row r="437" spans="1:10" customFormat="1" hidden="1" outlineLevel="1" x14ac:dyDescent="0.35">
      <c r="A437" s="86" t="s">
        <v>408</v>
      </c>
      <c r="B437" s="86" t="s">
        <v>1064</v>
      </c>
      <c r="C437" s="86" t="s">
        <v>282</v>
      </c>
      <c r="D437" s="86" t="s">
        <v>674</v>
      </c>
      <c r="E437" s="86" t="s">
        <v>1084</v>
      </c>
      <c r="F437" s="87">
        <v>3</v>
      </c>
      <c r="G437" s="87">
        <v>2</v>
      </c>
      <c r="H437" s="88">
        <f t="shared" si="7"/>
        <v>5</v>
      </c>
      <c r="I437" s="86"/>
      <c r="J437" s="86">
        <v>400</v>
      </c>
    </row>
    <row r="438" spans="1:10" customFormat="1" hidden="1" outlineLevel="1" x14ac:dyDescent="0.35">
      <c r="A438" s="86" t="s">
        <v>408</v>
      </c>
      <c r="B438" s="86" t="s">
        <v>1064</v>
      </c>
      <c r="C438" s="86" t="s">
        <v>283</v>
      </c>
      <c r="D438" s="86" t="s">
        <v>674</v>
      </c>
      <c r="E438" s="86" t="s">
        <v>1085</v>
      </c>
      <c r="F438" s="87">
        <v>5</v>
      </c>
      <c r="G438" s="87">
        <v>2</v>
      </c>
      <c r="H438" s="88">
        <f t="shared" si="7"/>
        <v>7</v>
      </c>
      <c r="I438" s="86"/>
      <c r="J438" s="86">
        <v>400</v>
      </c>
    </row>
    <row r="439" spans="1:10" customFormat="1" hidden="1" outlineLevel="1" x14ac:dyDescent="0.35">
      <c r="A439" s="86" t="s">
        <v>408</v>
      </c>
      <c r="B439" s="86" t="s">
        <v>1064</v>
      </c>
      <c r="C439" s="86" t="s">
        <v>284</v>
      </c>
      <c r="D439" s="86" t="s">
        <v>674</v>
      </c>
      <c r="E439" s="86" t="s">
        <v>1086</v>
      </c>
      <c r="F439" s="87">
        <v>5</v>
      </c>
      <c r="G439" s="87">
        <v>2</v>
      </c>
      <c r="H439" s="88">
        <f t="shared" si="7"/>
        <v>7</v>
      </c>
      <c r="I439" s="86"/>
      <c r="J439" s="86">
        <v>400</v>
      </c>
    </row>
    <row r="440" spans="1:10" customFormat="1" hidden="1" outlineLevel="1" x14ac:dyDescent="0.35">
      <c r="A440" s="86" t="s">
        <v>408</v>
      </c>
      <c r="B440" s="86" t="s">
        <v>1064</v>
      </c>
      <c r="C440" s="86" t="s">
        <v>285</v>
      </c>
      <c r="D440" s="86" t="s">
        <v>674</v>
      </c>
      <c r="E440" s="86" t="s">
        <v>1087</v>
      </c>
      <c r="F440" s="87">
        <v>3</v>
      </c>
      <c r="G440" s="87">
        <v>2</v>
      </c>
      <c r="H440" s="88">
        <f t="shared" si="7"/>
        <v>5</v>
      </c>
      <c r="I440" s="86"/>
      <c r="J440" s="86">
        <v>400</v>
      </c>
    </row>
    <row r="441" spans="1:10" customFormat="1" hidden="1" outlineLevel="1" x14ac:dyDescent="0.35">
      <c r="A441" s="86" t="s">
        <v>408</v>
      </c>
      <c r="B441" s="86" t="s">
        <v>1064</v>
      </c>
      <c r="C441" s="86" t="s">
        <v>286</v>
      </c>
      <c r="D441" s="86" t="s">
        <v>674</v>
      </c>
      <c r="E441" s="86" t="s">
        <v>1088</v>
      </c>
      <c r="F441" s="87">
        <v>6</v>
      </c>
      <c r="G441" s="87">
        <v>4</v>
      </c>
      <c r="H441" s="88">
        <f t="shared" si="7"/>
        <v>10</v>
      </c>
      <c r="I441" s="86"/>
      <c r="J441" s="86">
        <v>400</v>
      </c>
    </row>
    <row r="442" spans="1:10" customFormat="1" hidden="1" outlineLevel="1" x14ac:dyDescent="0.35">
      <c r="A442" s="86" t="s">
        <v>408</v>
      </c>
      <c r="B442" s="86" t="s">
        <v>1064</v>
      </c>
      <c r="C442" s="86" t="s">
        <v>287</v>
      </c>
      <c r="D442" s="86" t="s">
        <v>674</v>
      </c>
      <c r="E442" s="86" t="s">
        <v>1089</v>
      </c>
      <c r="F442" s="87">
        <v>5</v>
      </c>
      <c r="G442" s="87">
        <v>2</v>
      </c>
      <c r="H442" s="88">
        <f t="shared" si="7"/>
        <v>7</v>
      </c>
      <c r="I442" s="86"/>
      <c r="J442" s="86">
        <v>400</v>
      </c>
    </row>
    <row r="443" spans="1:10" customFormat="1" hidden="1" outlineLevel="1" x14ac:dyDescent="0.35">
      <c r="A443" s="86" t="s">
        <v>408</v>
      </c>
      <c r="B443" s="86" t="s">
        <v>1064</v>
      </c>
      <c r="C443" s="86" t="s">
        <v>288</v>
      </c>
      <c r="D443" s="86" t="s">
        <v>674</v>
      </c>
      <c r="E443" s="86" t="s">
        <v>1090</v>
      </c>
      <c r="F443" s="87">
        <v>3</v>
      </c>
      <c r="G443" s="87">
        <v>2</v>
      </c>
      <c r="H443" s="88">
        <f t="shared" si="7"/>
        <v>5</v>
      </c>
      <c r="I443" s="86"/>
      <c r="J443" s="86">
        <v>400</v>
      </c>
    </row>
    <row r="444" spans="1:10" customFormat="1" hidden="1" outlineLevel="1" x14ac:dyDescent="0.35">
      <c r="A444" s="86" t="s">
        <v>408</v>
      </c>
      <c r="B444" s="86" t="s">
        <v>1064</v>
      </c>
      <c r="C444" s="86" t="s">
        <v>289</v>
      </c>
      <c r="D444" s="86" t="s">
        <v>674</v>
      </c>
      <c r="E444" s="86" t="s">
        <v>1091</v>
      </c>
      <c r="F444" s="87">
        <v>5</v>
      </c>
      <c r="G444" s="87">
        <v>2</v>
      </c>
      <c r="H444" s="88">
        <f t="shared" si="7"/>
        <v>7</v>
      </c>
      <c r="I444" s="86"/>
      <c r="J444" s="86">
        <v>400</v>
      </c>
    </row>
    <row r="445" spans="1:10" customFormat="1" hidden="1" outlineLevel="1" x14ac:dyDescent="0.35">
      <c r="A445" s="86" t="s">
        <v>408</v>
      </c>
      <c r="B445" s="86" t="s">
        <v>1064</v>
      </c>
      <c r="C445" s="86" t="s">
        <v>290</v>
      </c>
      <c r="D445" s="86" t="s">
        <v>674</v>
      </c>
      <c r="E445" s="86" t="s">
        <v>1092</v>
      </c>
      <c r="F445" s="87">
        <v>5</v>
      </c>
      <c r="G445" s="87">
        <v>2</v>
      </c>
      <c r="H445" s="88">
        <f t="shared" si="7"/>
        <v>7</v>
      </c>
      <c r="I445" s="86"/>
      <c r="J445" s="86">
        <v>500</v>
      </c>
    </row>
    <row r="446" spans="1:10" customFormat="1" hidden="1" outlineLevel="1" x14ac:dyDescent="0.35">
      <c r="A446" s="86" t="s">
        <v>408</v>
      </c>
      <c r="B446" s="86" t="s">
        <v>1064</v>
      </c>
      <c r="C446" s="86" t="s">
        <v>291</v>
      </c>
      <c r="D446" s="86" t="s">
        <v>674</v>
      </c>
      <c r="E446" s="86" t="s">
        <v>1093</v>
      </c>
      <c r="F446" s="87">
        <v>5</v>
      </c>
      <c r="G446" s="87">
        <v>2</v>
      </c>
      <c r="H446" s="88">
        <f t="shared" si="7"/>
        <v>7</v>
      </c>
      <c r="I446" s="86"/>
      <c r="J446" s="86">
        <v>500</v>
      </c>
    </row>
    <row r="447" spans="1:10" customFormat="1" hidden="1" outlineLevel="1" x14ac:dyDescent="0.35">
      <c r="A447" s="86" t="s">
        <v>408</v>
      </c>
      <c r="B447" s="86" t="s">
        <v>1064</v>
      </c>
      <c r="C447" s="86" t="s">
        <v>292</v>
      </c>
      <c r="D447" s="86" t="s">
        <v>674</v>
      </c>
      <c r="E447" s="86" t="s">
        <v>1094</v>
      </c>
      <c r="F447" s="87">
        <v>1</v>
      </c>
      <c r="G447" s="87">
        <v>2</v>
      </c>
      <c r="H447" s="88">
        <f t="shared" si="7"/>
        <v>3</v>
      </c>
      <c r="I447" s="86"/>
      <c r="J447" s="86">
        <v>500</v>
      </c>
    </row>
    <row r="448" spans="1:10" customFormat="1" hidden="1" outlineLevel="1" x14ac:dyDescent="0.35">
      <c r="A448" s="86" t="s">
        <v>408</v>
      </c>
      <c r="B448" s="86" t="s">
        <v>1064</v>
      </c>
      <c r="C448" s="86" t="s">
        <v>293</v>
      </c>
      <c r="D448" s="86" t="s">
        <v>674</v>
      </c>
      <c r="E448" s="86" t="s">
        <v>1095</v>
      </c>
      <c r="F448" s="87">
        <v>5</v>
      </c>
      <c r="G448" s="87">
        <v>2</v>
      </c>
      <c r="H448" s="88">
        <f t="shared" si="7"/>
        <v>7</v>
      </c>
      <c r="I448" s="86"/>
      <c r="J448" s="86">
        <v>500</v>
      </c>
    </row>
    <row r="449" spans="1:10" customFormat="1" hidden="1" outlineLevel="1" x14ac:dyDescent="0.35">
      <c r="A449" s="86" t="s">
        <v>408</v>
      </c>
      <c r="B449" s="86" t="s">
        <v>1064</v>
      </c>
      <c r="C449" s="86" t="s">
        <v>294</v>
      </c>
      <c r="D449" s="86" t="s">
        <v>674</v>
      </c>
      <c r="E449" s="86" t="s">
        <v>1096</v>
      </c>
      <c r="F449" s="87">
        <v>5</v>
      </c>
      <c r="G449" s="87">
        <v>2</v>
      </c>
      <c r="H449" s="88">
        <f t="shared" si="7"/>
        <v>7</v>
      </c>
      <c r="I449" s="86"/>
      <c r="J449" s="86">
        <v>500</v>
      </c>
    </row>
    <row r="450" spans="1:10" customFormat="1" hidden="1" outlineLevel="1" x14ac:dyDescent="0.35">
      <c r="A450" s="86" t="s">
        <v>408</v>
      </c>
      <c r="B450" s="86" t="s">
        <v>1064</v>
      </c>
      <c r="C450" s="86" t="s">
        <v>295</v>
      </c>
      <c r="D450" s="86" t="s">
        <v>674</v>
      </c>
      <c r="E450" s="86" t="s">
        <v>1097</v>
      </c>
      <c r="F450" s="87">
        <v>2</v>
      </c>
      <c r="G450" s="87">
        <v>2</v>
      </c>
      <c r="H450" s="88">
        <f t="shared" si="7"/>
        <v>4</v>
      </c>
      <c r="I450" s="86"/>
      <c r="J450" s="86">
        <v>500</v>
      </c>
    </row>
    <row r="451" spans="1:10" customFormat="1" hidden="1" outlineLevel="1" x14ac:dyDescent="0.35">
      <c r="A451" s="86" t="s">
        <v>408</v>
      </c>
      <c r="B451" s="86" t="s">
        <v>1064</v>
      </c>
      <c r="C451" s="86" t="s">
        <v>296</v>
      </c>
      <c r="D451" s="86" t="s">
        <v>674</v>
      </c>
      <c r="E451" s="86" t="s">
        <v>1098</v>
      </c>
      <c r="F451" s="87">
        <v>5</v>
      </c>
      <c r="G451" s="87">
        <v>2</v>
      </c>
      <c r="H451" s="88">
        <f t="shared" si="7"/>
        <v>7</v>
      </c>
      <c r="I451" s="86"/>
      <c r="J451" s="86">
        <v>500</v>
      </c>
    </row>
    <row r="452" spans="1:10" customFormat="1" hidden="1" outlineLevel="1" x14ac:dyDescent="0.35">
      <c r="A452" s="86" t="s">
        <v>408</v>
      </c>
      <c r="B452" s="86" t="s">
        <v>1064</v>
      </c>
      <c r="C452" s="86" t="s">
        <v>297</v>
      </c>
      <c r="D452" s="86" t="s">
        <v>674</v>
      </c>
      <c r="E452" s="86" t="s">
        <v>1099</v>
      </c>
      <c r="F452" s="87">
        <v>5</v>
      </c>
      <c r="G452" s="87">
        <v>2</v>
      </c>
      <c r="H452" s="88">
        <f t="shared" si="7"/>
        <v>7</v>
      </c>
      <c r="I452" s="86"/>
      <c r="J452" s="86">
        <v>500</v>
      </c>
    </row>
    <row r="453" spans="1:10" customFormat="1" hidden="1" outlineLevel="1" x14ac:dyDescent="0.35">
      <c r="A453" s="86" t="s">
        <v>408</v>
      </c>
      <c r="B453" s="86" t="s">
        <v>1064</v>
      </c>
      <c r="C453" s="86" t="s">
        <v>298</v>
      </c>
      <c r="D453" s="86" t="s">
        <v>674</v>
      </c>
      <c r="E453" s="86" t="s">
        <v>1100</v>
      </c>
      <c r="F453" s="87">
        <v>5</v>
      </c>
      <c r="G453" s="87">
        <v>4</v>
      </c>
      <c r="H453" s="88">
        <f t="shared" si="7"/>
        <v>9</v>
      </c>
      <c r="I453" s="86"/>
      <c r="J453" s="86">
        <v>500</v>
      </c>
    </row>
    <row r="454" spans="1:10" customFormat="1" hidden="1" outlineLevel="1" x14ac:dyDescent="0.35">
      <c r="A454" s="86" t="s">
        <v>408</v>
      </c>
      <c r="B454" s="86" t="s">
        <v>1064</v>
      </c>
      <c r="C454" s="86" t="s">
        <v>299</v>
      </c>
      <c r="D454" s="86" t="s">
        <v>674</v>
      </c>
      <c r="E454" s="86" t="s">
        <v>1101</v>
      </c>
      <c r="F454" s="87">
        <v>5</v>
      </c>
      <c r="G454" s="87">
        <v>4</v>
      </c>
      <c r="H454" s="88">
        <f t="shared" si="7"/>
        <v>9</v>
      </c>
      <c r="I454" s="86"/>
      <c r="J454" s="86">
        <v>500</v>
      </c>
    </row>
    <row r="455" spans="1:10" customFormat="1" hidden="1" outlineLevel="1" x14ac:dyDescent="0.35">
      <c r="A455" s="86" t="s">
        <v>408</v>
      </c>
      <c r="B455" s="86" t="s">
        <v>1064</v>
      </c>
      <c r="C455" s="86" t="s">
        <v>300</v>
      </c>
      <c r="D455" s="86" t="s">
        <v>674</v>
      </c>
      <c r="E455" s="86" t="s">
        <v>1102</v>
      </c>
      <c r="F455" s="87">
        <v>5</v>
      </c>
      <c r="G455" s="87">
        <v>2</v>
      </c>
      <c r="H455" s="88">
        <f t="shared" si="7"/>
        <v>7</v>
      </c>
      <c r="I455" s="86"/>
      <c r="J455" s="86">
        <v>500</v>
      </c>
    </row>
    <row r="456" spans="1:10" customFormat="1" hidden="1" outlineLevel="1" x14ac:dyDescent="0.35">
      <c r="A456" s="86" t="s">
        <v>408</v>
      </c>
      <c r="B456" s="86" t="s">
        <v>1064</v>
      </c>
      <c r="C456" s="86" t="s">
        <v>301</v>
      </c>
      <c r="D456" s="86" t="s">
        <v>674</v>
      </c>
      <c r="E456" s="86" t="s">
        <v>1103</v>
      </c>
      <c r="F456" s="87">
        <v>5</v>
      </c>
      <c r="G456" s="87">
        <v>2</v>
      </c>
      <c r="H456" s="88">
        <f t="shared" si="7"/>
        <v>7</v>
      </c>
      <c r="I456" s="86"/>
      <c r="J456" s="86">
        <v>500</v>
      </c>
    </row>
    <row r="457" spans="1:10" customFormat="1" hidden="1" outlineLevel="1" x14ac:dyDescent="0.35">
      <c r="A457" s="86" t="s">
        <v>408</v>
      </c>
      <c r="B457" s="86" t="s">
        <v>1064</v>
      </c>
      <c r="C457" s="86" t="s">
        <v>302</v>
      </c>
      <c r="D457" s="86" t="s">
        <v>674</v>
      </c>
      <c r="E457" s="86" t="s">
        <v>1104</v>
      </c>
      <c r="F457" s="87">
        <v>1</v>
      </c>
      <c r="G457" s="87">
        <v>2</v>
      </c>
      <c r="H457" s="88">
        <f t="shared" si="7"/>
        <v>3</v>
      </c>
      <c r="I457" s="86"/>
      <c r="J457" s="86">
        <v>500</v>
      </c>
    </row>
    <row r="458" spans="1:10" customFormat="1" hidden="1" outlineLevel="1" x14ac:dyDescent="0.35">
      <c r="A458" s="86" t="s">
        <v>408</v>
      </c>
      <c r="B458" s="86" t="s">
        <v>1064</v>
      </c>
      <c r="C458" s="86" t="s">
        <v>303</v>
      </c>
      <c r="D458" s="86" t="s">
        <v>674</v>
      </c>
      <c r="E458" s="86" t="s">
        <v>1105</v>
      </c>
      <c r="F458" s="87">
        <v>2</v>
      </c>
      <c r="G458" s="87">
        <v>2</v>
      </c>
      <c r="H458" s="88">
        <f t="shared" ref="H458:H521" si="8">SUM(F458:G458)</f>
        <v>4</v>
      </c>
      <c r="I458" s="86"/>
      <c r="J458" s="86">
        <v>500</v>
      </c>
    </row>
    <row r="459" spans="1:10" customFormat="1" hidden="1" outlineLevel="1" x14ac:dyDescent="0.35">
      <c r="A459" s="86" t="s">
        <v>408</v>
      </c>
      <c r="B459" s="86" t="s">
        <v>1064</v>
      </c>
      <c r="C459" s="86" t="s">
        <v>304</v>
      </c>
      <c r="D459" s="86" t="s">
        <v>674</v>
      </c>
      <c r="E459" s="86" t="s">
        <v>1106</v>
      </c>
      <c r="F459" s="87">
        <v>1</v>
      </c>
      <c r="G459" s="87">
        <v>2</v>
      </c>
      <c r="H459" s="88">
        <f t="shared" si="8"/>
        <v>3</v>
      </c>
      <c r="I459" s="86"/>
      <c r="J459" s="86">
        <v>500</v>
      </c>
    </row>
    <row r="460" spans="1:10" customFormat="1" hidden="1" outlineLevel="1" x14ac:dyDescent="0.35">
      <c r="A460" s="86" t="s">
        <v>408</v>
      </c>
      <c r="B460" s="86" t="s">
        <v>1064</v>
      </c>
      <c r="C460" s="86" t="s">
        <v>305</v>
      </c>
      <c r="D460" s="86" t="s">
        <v>674</v>
      </c>
      <c r="E460" s="86" t="s">
        <v>1107</v>
      </c>
      <c r="F460" s="87">
        <v>5</v>
      </c>
      <c r="G460" s="87">
        <v>2</v>
      </c>
      <c r="H460" s="88">
        <f t="shared" si="8"/>
        <v>7</v>
      </c>
      <c r="I460" s="86"/>
      <c r="J460" s="86">
        <v>500</v>
      </c>
    </row>
    <row r="461" spans="1:10" customFormat="1" hidden="1" outlineLevel="1" x14ac:dyDescent="0.35">
      <c r="A461" s="86" t="s">
        <v>408</v>
      </c>
      <c r="B461" s="86" t="s">
        <v>1064</v>
      </c>
      <c r="C461" s="86" t="s">
        <v>306</v>
      </c>
      <c r="D461" s="86" t="s">
        <v>674</v>
      </c>
      <c r="E461" s="86" t="s">
        <v>1108</v>
      </c>
      <c r="F461" s="87">
        <v>1</v>
      </c>
      <c r="G461" s="87">
        <v>2</v>
      </c>
      <c r="H461" s="88">
        <f t="shared" si="8"/>
        <v>3</v>
      </c>
      <c r="I461" s="86"/>
      <c r="J461" s="86">
        <v>500</v>
      </c>
    </row>
    <row r="462" spans="1:10" customFormat="1" hidden="1" outlineLevel="1" x14ac:dyDescent="0.35">
      <c r="A462" s="86" t="s">
        <v>408</v>
      </c>
      <c r="B462" s="86" t="s">
        <v>1064</v>
      </c>
      <c r="C462" s="86" t="s">
        <v>307</v>
      </c>
      <c r="D462" s="86" t="s">
        <v>674</v>
      </c>
      <c r="E462" s="86" t="s">
        <v>1109</v>
      </c>
      <c r="F462" s="87">
        <v>2</v>
      </c>
      <c r="G462" s="87">
        <v>2</v>
      </c>
      <c r="H462" s="88">
        <f t="shared" si="8"/>
        <v>4</v>
      </c>
      <c r="I462" s="86"/>
      <c r="J462" s="86">
        <v>500</v>
      </c>
    </row>
    <row r="463" spans="1:10" customFormat="1" hidden="1" outlineLevel="1" x14ac:dyDescent="0.35">
      <c r="A463" s="86" t="s">
        <v>408</v>
      </c>
      <c r="B463" s="86" t="s">
        <v>1064</v>
      </c>
      <c r="C463" s="86" t="s">
        <v>308</v>
      </c>
      <c r="D463" s="86" t="s">
        <v>674</v>
      </c>
      <c r="E463" s="86" t="s">
        <v>1110</v>
      </c>
      <c r="F463" s="87">
        <v>3</v>
      </c>
      <c r="G463" s="87">
        <v>2</v>
      </c>
      <c r="H463" s="88">
        <f t="shared" si="8"/>
        <v>5</v>
      </c>
      <c r="I463" s="86"/>
      <c r="J463" s="86">
        <v>500</v>
      </c>
    </row>
    <row r="464" spans="1:10" customFormat="1" hidden="1" outlineLevel="1" x14ac:dyDescent="0.35">
      <c r="A464" s="86" t="s">
        <v>408</v>
      </c>
      <c r="B464" s="86" t="s">
        <v>1064</v>
      </c>
      <c r="C464" s="86" t="s">
        <v>309</v>
      </c>
      <c r="D464" s="86" t="s">
        <v>674</v>
      </c>
      <c r="E464" s="86" t="s">
        <v>1111</v>
      </c>
      <c r="F464" s="87">
        <v>2</v>
      </c>
      <c r="G464" s="87">
        <v>2</v>
      </c>
      <c r="H464" s="88">
        <f t="shared" si="8"/>
        <v>4</v>
      </c>
      <c r="I464" s="86"/>
      <c r="J464" s="86">
        <v>500</v>
      </c>
    </row>
    <row r="465" spans="1:10" customFormat="1" hidden="1" outlineLevel="1" x14ac:dyDescent="0.35">
      <c r="A465" s="86" t="s">
        <v>408</v>
      </c>
      <c r="B465" s="86" t="s">
        <v>1064</v>
      </c>
      <c r="C465" s="86" t="s">
        <v>310</v>
      </c>
      <c r="D465" s="86" t="s">
        <v>674</v>
      </c>
      <c r="E465" s="86" t="s">
        <v>1112</v>
      </c>
      <c r="F465" s="87">
        <v>5</v>
      </c>
      <c r="G465" s="87">
        <v>2</v>
      </c>
      <c r="H465" s="88">
        <f t="shared" si="8"/>
        <v>7</v>
      </c>
      <c r="I465" s="86"/>
      <c r="J465" s="86">
        <v>500</v>
      </c>
    </row>
    <row r="466" spans="1:10" customFormat="1" hidden="1" outlineLevel="1" x14ac:dyDescent="0.35">
      <c r="A466" s="86" t="s">
        <v>408</v>
      </c>
      <c r="B466" s="86" t="s">
        <v>1064</v>
      </c>
      <c r="C466" s="86" t="s">
        <v>311</v>
      </c>
      <c r="D466" s="86" t="s">
        <v>674</v>
      </c>
      <c r="E466" s="86" t="s">
        <v>1113</v>
      </c>
      <c r="F466" s="87">
        <v>6</v>
      </c>
      <c r="G466" s="87">
        <v>4</v>
      </c>
      <c r="H466" s="88">
        <f t="shared" si="8"/>
        <v>10</v>
      </c>
      <c r="I466" s="86"/>
      <c r="J466" s="86">
        <v>500</v>
      </c>
    </row>
    <row r="467" spans="1:10" customFormat="1" hidden="1" outlineLevel="1" x14ac:dyDescent="0.35">
      <c r="A467" s="86" t="s">
        <v>408</v>
      </c>
      <c r="B467" s="86" t="s">
        <v>1064</v>
      </c>
      <c r="C467" s="86" t="s">
        <v>312</v>
      </c>
      <c r="D467" s="86" t="s">
        <v>674</v>
      </c>
      <c r="E467" s="86" t="s">
        <v>1114</v>
      </c>
      <c r="F467" s="87">
        <v>3</v>
      </c>
      <c r="G467" s="87">
        <v>2</v>
      </c>
      <c r="H467" s="88">
        <f t="shared" si="8"/>
        <v>5</v>
      </c>
      <c r="I467" s="86"/>
      <c r="J467" s="86">
        <v>500</v>
      </c>
    </row>
    <row r="468" spans="1:10" customFormat="1" hidden="1" outlineLevel="1" x14ac:dyDescent="0.35">
      <c r="A468" s="86" t="s">
        <v>408</v>
      </c>
      <c r="B468" s="86" t="s">
        <v>1064</v>
      </c>
      <c r="C468" s="86" t="s">
        <v>313</v>
      </c>
      <c r="D468" s="86" t="s">
        <v>674</v>
      </c>
      <c r="E468" s="86" t="s">
        <v>1115</v>
      </c>
      <c r="F468" s="87">
        <v>5</v>
      </c>
      <c r="G468" s="87">
        <v>2</v>
      </c>
      <c r="H468" s="88">
        <f t="shared" si="8"/>
        <v>7</v>
      </c>
      <c r="I468" s="86"/>
      <c r="J468" s="86">
        <v>500</v>
      </c>
    </row>
    <row r="469" spans="1:10" customFormat="1" hidden="1" outlineLevel="1" x14ac:dyDescent="0.35">
      <c r="A469" s="86" t="s">
        <v>408</v>
      </c>
      <c r="B469" s="86" t="s">
        <v>1064</v>
      </c>
      <c r="C469" s="86" t="s">
        <v>314</v>
      </c>
      <c r="D469" s="86" t="s">
        <v>674</v>
      </c>
      <c r="E469" s="86" t="s">
        <v>1116</v>
      </c>
      <c r="F469" s="87">
        <v>5</v>
      </c>
      <c r="G469" s="87">
        <v>2</v>
      </c>
      <c r="H469" s="88">
        <f t="shared" si="8"/>
        <v>7</v>
      </c>
      <c r="I469" s="86"/>
      <c r="J469" s="86">
        <v>500</v>
      </c>
    </row>
    <row r="470" spans="1:10" customFormat="1" hidden="1" outlineLevel="1" x14ac:dyDescent="0.35">
      <c r="A470" s="86" t="s">
        <v>408</v>
      </c>
      <c r="B470" s="86" t="s">
        <v>1064</v>
      </c>
      <c r="C470" s="86" t="s">
        <v>315</v>
      </c>
      <c r="D470" s="86" t="s">
        <v>674</v>
      </c>
      <c r="E470" s="86" t="s">
        <v>1117</v>
      </c>
      <c r="F470" s="87">
        <v>5</v>
      </c>
      <c r="G470" s="87">
        <v>2</v>
      </c>
      <c r="H470" s="88">
        <f t="shared" si="8"/>
        <v>7</v>
      </c>
      <c r="I470" s="86"/>
      <c r="J470" s="86">
        <v>500</v>
      </c>
    </row>
    <row r="471" spans="1:10" customFormat="1" hidden="1" outlineLevel="1" x14ac:dyDescent="0.35">
      <c r="A471" s="86" t="s">
        <v>408</v>
      </c>
      <c r="B471" s="86" t="s">
        <v>1064</v>
      </c>
      <c r="C471" s="86" t="s">
        <v>316</v>
      </c>
      <c r="D471" s="86" t="s">
        <v>674</v>
      </c>
      <c r="E471" s="86" t="s">
        <v>1118</v>
      </c>
      <c r="F471" s="87">
        <v>5</v>
      </c>
      <c r="G471" s="87">
        <v>2</v>
      </c>
      <c r="H471" s="88">
        <f t="shared" si="8"/>
        <v>7</v>
      </c>
      <c r="I471" s="86"/>
      <c r="J471" s="86">
        <v>500</v>
      </c>
    </row>
    <row r="472" spans="1:10" customFormat="1" hidden="1" outlineLevel="1" x14ac:dyDescent="0.35">
      <c r="A472" s="86" t="s">
        <v>408</v>
      </c>
      <c r="B472" s="86" t="s">
        <v>1064</v>
      </c>
      <c r="C472" s="86" t="s">
        <v>317</v>
      </c>
      <c r="D472" s="86" t="s">
        <v>674</v>
      </c>
      <c r="E472" s="86" t="s">
        <v>1119</v>
      </c>
      <c r="F472" s="87">
        <v>8</v>
      </c>
      <c r="G472" s="87">
        <v>6</v>
      </c>
      <c r="H472" s="88">
        <f t="shared" si="8"/>
        <v>14</v>
      </c>
      <c r="I472" s="86"/>
      <c r="J472" s="86">
        <v>500</v>
      </c>
    </row>
    <row r="473" spans="1:10" customFormat="1" hidden="1" outlineLevel="1" x14ac:dyDescent="0.35">
      <c r="A473" s="86" t="s">
        <v>408</v>
      </c>
      <c r="B473" s="86" t="s">
        <v>1064</v>
      </c>
      <c r="C473" s="86" t="s">
        <v>318</v>
      </c>
      <c r="D473" s="86" t="s">
        <v>674</v>
      </c>
      <c r="E473" s="86" t="s">
        <v>1120</v>
      </c>
      <c r="F473" s="87">
        <v>2</v>
      </c>
      <c r="G473" s="87">
        <v>2</v>
      </c>
      <c r="H473" s="88">
        <f t="shared" si="8"/>
        <v>4</v>
      </c>
      <c r="I473" s="86"/>
      <c r="J473" s="86">
        <v>500</v>
      </c>
    </row>
    <row r="474" spans="1:10" customFormat="1" hidden="1" outlineLevel="1" x14ac:dyDescent="0.35">
      <c r="A474" s="86" t="s">
        <v>408</v>
      </c>
      <c r="B474" s="86" t="s">
        <v>1064</v>
      </c>
      <c r="C474" s="86" t="s">
        <v>319</v>
      </c>
      <c r="D474" s="86" t="s">
        <v>674</v>
      </c>
      <c r="E474" s="86" t="s">
        <v>1121</v>
      </c>
      <c r="F474" s="87">
        <v>3</v>
      </c>
      <c r="G474" s="87">
        <v>2</v>
      </c>
      <c r="H474" s="88">
        <f t="shared" si="8"/>
        <v>5</v>
      </c>
      <c r="I474" s="86"/>
      <c r="J474" s="86">
        <v>500</v>
      </c>
    </row>
    <row r="475" spans="1:10" customFormat="1" hidden="1" outlineLevel="1" x14ac:dyDescent="0.35">
      <c r="A475" s="86" t="s">
        <v>408</v>
      </c>
      <c r="B475" s="86" t="s">
        <v>1064</v>
      </c>
      <c r="C475" s="86" t="s">
        <v>320</v>
      </c>
      <c r="D475" s="86" t="s">
        <v>674</v>
      </c>
      <c r="E475" s="86" t="s">
        <v>1122</v>
      </c>
      <c r="F475" s="87">
        <v>5</v>
      </c>
      <c r="G475" s="87">
        <v>2</v>
      </c>
      <c r="H475" s="88">
        <f t="shared" si="8"/>
        <v>7</v>
      </c>
      <c r="I475" s="86"/>
      <c r="J475" s="86">
        <v>500</v>
      </c>
    </row>
    <row r="476" spans="1:10" customFormat="1" hidden="1" outlineLevel="1" x14ac:dyDescent="0.35">
      <c r="A476" s="86" t="s">
        <v>408</v>
      </c>
      <c r="B476" s="86" t="s">
        <v>1064</v>
      </c>
      <c r="C476" s="86" t="s">
        <v>321</v>
      </c>
      <c r="D476" s="86" t="s">
        <v>674</v>
      </c>
      <c r="E476" s="86" t="s">
        <v>1123</v>
      </c>
      <c r="F476" s="87">
        <v>5</v>
      </c>
      <c r="G476" s="87">
        <v>2</v>
      </c>
      <c r="H476" s="88">
        <f t="shared" si="8"/>
        <v>7</v>
      </c>
      <c r="I476" s="86"/>
      <c r="J476" s="86">
        <v>300</v>
      </c>
    </row>
    <row r="477" spans="1:10" customFormat="1" hidden="1" outlineLevel="1" x14ac:dyDescent="0.35">
      <c r="A477" s="86" t="s">
        <v>408</v>
      </c>
      <c r="B477" s="86" t="s">
        <v>1064</v>
      </c>
      <c r="C477" s="86" t="s">
        <v>322</v>
      </c>
      <c r="D477" s="86" t="s">
        <v>674</v>
      </c>
      <c r="E477" s="86" t="s">
        <v>1124</v>
      </c>
      <c r="F477" s="87">
        <v>3</v>
      </c>
      <c r="G477" s="87">
        <v>2</v>
      </c>
      <c r="H477" s="88">
        <f t="shared" si="8"/>
        <v>5</v>
      </c>
      <c r="I477" s="86"/>
      <c r="J477" s="86">
        <v>300</v>
      </c>
    </row>
    <row r="478" spans="1:10" customFormat="1" hidden="1" outlineLevel="1" x14ac:dyDescent="0.35">
      <c r="A478" s="86" t="s">
        <v>408</v>
      </c>
      <c r="B478" s="86" t="s">
        <v>1064</v>
      </c>
      <c r="C478" s="86" t="s">
        <v>323</v>
      </c>
      <c r="D478" s="86" t="s">
        <v>674</v>
      </c>
      <c r="E478" s="86" t="s">
        <v>1125</v>
      </c>
      <c r="F478" s="87">
        <v>5</v>
      </c>
      <c r="G478" s="87">
        <v>2</v>
      </c>
      <c r="H478" s="88">
        <f t="shared" si="8"/>
        <v>7</v>
      </c>
      <c r="I478" s="86"/>
      <c r="J478" s="86">
        <v>300</v>
      </c>
    </row>
    <row r="479" spans="1:10" customFormat="1" hidden="1" outlineLevel="1" x14ac:dyDescent="0.35">
      <c r="A479" s="86" t="s">
        <v>408</v>
      </c>
      <c r="B479" s="86" t="s">
        <v>1064</v>
      </c>
      <c r="C479" s="86" t="s">
        <v>324</v>
      </c>
      <c r="D479" s="86" t="s">
        <v>674</v>
      </c>
      <c r="E479" s="86" t="s">
        <v>1126</v>
      </c>
      <c r="F479" s="87">
        <v>1</v>
      </c>
      <c r="G479" s="87">
        <v>2</v>
      </c>
      <c r="H479" s="88">
        <f t="shared" si="8"/>
        <v>3</v>
      </c>
      <c r="I479" s="86"/>
      <c r="J479" s="86">
        <v>300</v>
      </c>
    </row>
    <row r="480" spans="1:10" customFormat="1" hidden="1" outlineLevel="1" x14ac:dyDescent="0.35">
      <c r="A480" s="86" t="s">
        <v>408</v>
      </c>
      <c r="B480" s="86" t="s">
        <v>1064</v>
      </c>
      <c r="C480" s="86" t="s">
        <v>325</v>
      </c>
      <c r="D480" s="86" t="s">
        <v>674</v>
      </c>
      <c r="E480" s="86" t="s">
        <v>1127</v>
      </c>
      <c r="F480" s="87">
        <v>5</v>
      </c>
      <c r="G480" s="87">
        <v>2</v>
      </c>
      <c r="H480" s="88">
        <f t="shared" si="8"/>
        <v>7</v>
      </c>
      <c r="I480" s="86"/>
      <c r="J480" s="86">
        <v>300</v>
      </c>
    </row>
    <row r="481" spans="1:10" customFormat="1" hidden="1" outlineLevel="1" x14ac:dyDescent="0.35">
      <c r="A481" s="86" t="s">
        <v>408</v>
      </c>
      <c r="B481" s="86" t="s">
        <v>1064</v>
      </c>
      <c r="C481" s="86" t="s">
        <v>326</v>
      </c>
      <c r="D481" s="86" t="s">
        <v>674</v>
      </c>
      <c r="E481" s="86" t="s">
        <v>1128</v>
      </c>
      <c r="F481" s="87">
        <v>5</v>
      </c>
      <c r="G481" s="87">
        <v>2</v>
      </c>
      <c r="H481" s="88">
        <f t="shared" si="8"/>
        <v>7</v>
      </c>
      <c r="I481" s="86"/>
      <c r="J481" s="86">
        <v>300</v>
      </c>
    </row>
    <row r="482" spans="1:10" customFormat="1" hidden="1" outlineLevel="1" x14ac:dyDescent="0.35">
      <c r="A482" s="86" t="s">
        <v>408</v>
      </c>
      <c r="B482" s="86" t="s">
        <v>1064</v>
      </c>
      <c r="C482" s="86" t="s">
        <v>327</v>
      </c>
      <c r="D482" s="86" t="s">
        <v>674</v>
      </c>
      <c r="E482" s="86" t="s">
        <v>1129</v>
      </c>
      <c r="F482" s="87">
        <v>3</v>
      </c>
      <c r="G482" s="87">
        <v>2</v>
      </c>
      <c r="H482" s="88">
        <f t="shared" si="8"/>
        <v>5</v>
      </c>
      <c r="I482" s="86"/>
      <c r="J482" s="86">
        <v>300</v>
      </c>
    </row>
    <row r="483" spans="1:10" customFormat="1" hidden="1" outlineLevel="1" x14ac:dyDescent="0.35">
      <c r="A483" s="86" t="s">
        <v>408</v>
      </c>
      <c r="B483" s="86" t="s">
        <v>1064</v>
      </c>
      <c r="C483" s="86" t="s">
        <v>328</v>
      </c>
      <c r="D483" s="86" t="s">
        <v>674</v>
      </c>
      <c r="E483" s="86" t="s">
        <v>1130</v>
      </c>
      <c r="F483" s="87">
        <v>3</v>
      </c>
      <c r="G483" s="87">
        <v>2</v>
      </c>
      <c r="H483" s="88">
        <f t="shared" si="8"/>
        <v>5</v>
      </c>
      <c r="I483" s="86"/>
      <c r="J483" s="86">
        <v>300</v>
      </c>
    </row>
    <row r="484" spans="1:10" customFormat="1" hidden="1" outlineLevel="1" x14ac:dyDescent="0.35">
      <c r="A484" s="86" t="s">
        <v>408</v>
      </c>
      <c r="B484" s="86" t="s">
        <v>1064</v>
      </c>
      <c r="C484" s="86" t="s">
        <v>329</v>
      </c>
      <c r="D484" s="86" t="s">
        <v>674</v>
      </c>
      <c r="E484" s="86" t="s">
        <v>1131</v>
      </c>
      <c r="F484" s="87">
        <v>3</v>
      </c>
      <c r="G484" s="87">
        <v>2</v>
      </c>
      <c r="H484" s="88">
        <f t="shared" si="8"/>
        <v>5</v>
      </c>
      <c r="I484" s="86"/>
      <c r="J484" s="86">
        <v>300</v>
      </c>
    </row>
    <row r="485" spans="1:10" customFormat="1" hidden="1" outlineLevel="1" x14ac:dyDescent="0.35">
      <c r="A485" s="86" t="s">
        <v>408</v>
      </c>
      <c r="B485" s="86" t="s">
        <v>1064</v>
      </c>
      <c r="C485" s="86" t="s">
        <v>330</v>
      </c>
      <c r="D485" s="86" t="s">
        <v>674</v>
      </c>
      <c r="E485" s="86" t="s">
        <v>1132</v>
      </c>
      <c r="F485" s="87">
        <v>1</v>
      </c>
      <c r="G485" s="87">
        <v>2</v>
      </c>
      <c r="H485" s="88">
        <f t="shared" si="8"/>
        <v>3</v>
      </c>
      <c r="I485" s="86"/>
      <c r="J485" s="86">
        <v>300</v>
      </c>
    </row>
    <row r="486" spans="1:10" customFormat="1" hidden="1" outlineLevel="1" x14ac:dyDescent="0.35">
      <c r="A486" s="86" t="s">
        <v>408</v>
      </c>
      <c r="B486" s="86" t="s">
        <v>1064</v>
      </c>
      <c r="C486" s="86" t="s">
        <v>331</v>
      </c>
      <c r="D486" s="86" t="s">
        <v>674</v>
      </c>
      <c r="E486" s="86" t="s">
        <v>1133</v>
      </c>
      <c r="F486" s="87">
        <v>1</v>
      </c>
      <c r="G486" s="87">
        <v>2</v>
      </c>
      <c r="H486" s="88">
        <f t="shared" si="8"/>
        <v>3</v>
      </c>
      <c r="I486" s="86"/>
      <c r="J486" s="86">
        <v>300</v>
      </c>
    </row>
    <row r="487" spans="1:10" customFormat="1" hidden="1" outlineLevel="1" x14ac:dyDescent="0.35">
      <c r="A487" s="86" t="s">
        <v>408</v>
      </c>
      <c r="B487" s="86" t="s">
        <v>1064</v>
      </c>
      <c r="C487" s="86" t="s">
        <v>332</v>
      </c>
      <c r="D487" s="86" t="s">
        <v>674</v>
      </c>
      <c r="E487" s="86" t="s">
        <v>1134</v>
      </c>
      <c r="F487" s="87">
        <v>2</v>
      </c>
      <c r="G487" s="87">
        <v>2</v>
      </c>
      <c r="H487" s="88">
        <f t="shared" si="8"/>
        <v>4</v>
      </c>
      <c r="I487" s="86"/>
      <c r="J487" s="86">
        <v>300</v>
      </c>
    </row>
    <row r="488" spans="1:10" customFormat="1" hidden="1" outlineLevel="1" x14ac:dyDescent="0.35">
      <c r="A488" s="86" t="s">
        <v>408</v>
      </c>
      <c r="B488" s="86" t="s">
        <v>1064</v>
      </c>
      <c r="C488" s="86" t="s">
        <v>333</v>
      </c>
      <c r="D488" s="86" t="s">
        <v>674</v>
      </c>
      <c r="E488" s="86" t="s">
        <v>1135</v>
      </c>
      <c r="F488" s="87">
        <v>2</v>
      </c>
      <c r="G488" s="87">
        <v>2</v>
      </c>
      <c r="H488" s="88">
        <f t="shared" si="8"/>
        <v>4</v>
      </c>
      <c r="I488" s="86"/>
      <c r="J488" s="86">
        <v>300</v>
      </c>
    </row>
    <row r="489" spans="1:10" customFormat="1" hidden="1" outlineLevel="1" x14ac:dyDescent="0.35">
      <c r="A489" s="86" t="s">
        <v>408</v>
      </c>
      <c r="B489" s="86" t="s">
        <v>1064</v>
      </c>
      <c r="C489" s="86" t="s">
        <v>334</v>
      </c>
      <c r="D489" s="86" t="s">
        <v>674</v>
      </c>
      <c r="E489" s="86" t="s">
        <v>1136</v>
      </c>
      <c r="F489" s="87">
        <v>2</v>
      </c>
      <c r="G489" s="87">
        <v>2</v>
      </c>
      <c r="H489" s="88">
        <f t="shared" si="8"/>
        <v>4</v>
      </c>
      <c r="I489" s="86"/>
      <c r="J489" s="86">
        <v>300</v>
      </c>
    </row>
    <row r="490" spans="1:10" customFormat="1" hidden="1" outlineLevel="1" x14ac:dyDescent="0.35">
      <c r="A490" s="86" t="s">
        <v>408</v>
      </c>
      <c r="B490" s="86" t="s">
        <v>1064</v>
      </c>
      <c r="C490" s="86" t="s">
        <v>335</v>
      </c>
      <c r="D490" s="86" t="s">
        <v>674</v>
      </c>
      <c r="E490" s="86" t="s">
        <v>1137</v>
      </c>
      <c r="F490" s="87">
        <v>5</v>
      </c>
      <c r="G490" s="87">
        <v>2</v>
      </c>
      <c r="H490" s="88">
        <f t="shared" si="8"/>
        <v>7</v>
      </c>
      <c r="I490" s="86"/>
      <c r="J490" s="86">
        <v>300</v>
      </c>
    </row>
    <row r="491" spans="1:10" customFormat="1" hidden="1" outlineLevel="1" x14ac:dyDescent="0.35">
      <c r="A491" s="86" t="s">
        <v>408</v>
      </c>
      <c r="B491" s="86" t="s">
        <v>1064</v>
      </c>
      <c r="C491" s="86" t="s">
        <v>336</v>
      </c>
      <c r="D491" s="86" t="s">
        <v>674</v>
      </c>
      <c r="E491" s="86" t="s">
        <v>1138</v>
      </c>
      <c r="F491" s="87">
        <v>1</v>
      </c>
      <c r="G491" s="87">
        <v>2</v>
      </c>
      <c r="H491" s="88">
        <f t="shared" si="8"/>
        <v>3</v>
      </c>
      <c r="I491" s="86"/>
      <c r="J491" s="86">
        <v>300</v>
      </c>
    </row>
    <row r="492" spans="1:10" customFormat="1" hidden="1" outlineLevel="1" x14ac:dyDescent="0.35">
      <c r="A492" s="86" t="s">
        <v>408</v>
      </c>
      <c r="B492" s="86" t="s">
        <v>1064</v>
      </c>
      <c r="C492" s="86" t="s">
        <v>337</v>
      </c>
      <c r="D492" s="86" t="s">
        <v>674</v>
      </c>
      <c r="E492" s="86" t="s">
        <v>1139</v>
      </c>
      <c r="F492" s="87">
        <v>5</v>
      </c>
      <c r="G492" s="87">
        <v>2</v>
      </c>
      <c r="H492" s="88">
        <f t="shared" si="8"/>
        <v>7</v>
      </c>
      <c r="I492" s="86"/>
      <c r="J492" s="86">
        <v>300</v>
      </c>
    </row>
    <row r="493" spans="1:10" customFormat="1" hidden="1" outlineLevel="1" x14ac:dyDescent="0.35">
      <c r="A493" s="86" t="s">
        <v>408</v>
      </c>
      <c r="B493" s="86" t="s">
        <v>1064</v>
      </c>
      <c r="C493" s="86" t="s">
        <v>338</v>
      </c>
      <c r="D493" s="86" t="s">
        <v>674</v>
      </c>
      <c r="E493" s="86" t="s">
        <v>1140</v>
      </c>
      <c r="F493" s="87">
        <v>5</v>
      </c>
      <c r="G493" s="87">
        <v>2</v>
      </c>
      <c r="H493" s="88">
        <f t="shared" si="8"/>
        <v>7</v>
      </c>
      <c r="I493" s="86"/>
      <c r="J493" s="86">
        <v>300</v>
      </c>
    </row>
    <row r="494" spans="1:10" customFormat="1" hidden="1" outlineLevel="1" x14ac:dyDescent="0.35">
      <c r="A494" s="86" t="s">
        <v>408</v>
      </c>
      <c r="B494" s="86" t="s">
        <v>1064</v>
      </c>
      <c r="C494" s="86" t="s">
        <v>339</v>
      </c>
      <c r="D494" s="86" t="s">
        <v>674</v>
      </c>
      <c r="E494" s="86" t="s">
        <v>1141</v>
      </c>
      <c r="F494" s="87">
        <v>1</v>
      </c>
      <c r="G494" s="87">
        <v>2</v>
      </c>
      <c r="H494" s="88">
        <f t="shared" si="8"/>
        <v>3</v>
      </c>
      <c r="I494" s="86"/>
      <c r="J494" s="86">
        <v>300</v>
      </c>
    </row>
    <row r="495" spans="1:10" customFormat="1" hidden="1" outlineLevel="1" x14ac:dyDescent="0.35">
      <c r="A495" s="86" t="s">
        <v>408</v>
      </c>
      <c r="B495" s="86" t="s">
        <v>1064</v>
      </c>
      <c r="C495" s="86" t="s">
        <v>340</v>
      </c>
      <c r="D495" s="86" t="s">
        <v>674</v>
      </c>
      <c r="E495" s="86" t="s">
        <v>1142</v>
      </c>
      <c r="F495" s="87">
        <v>1</v>
      </c>
      <c r="G495" s="87">
        <v>2</v>
      </c>
      <c r="H495" s="88">
        <f t="shared" si="8"/>
        <v>3</v>
      </c>
      <c r="I495" s="86"/>
      <c r="J495" s="86">
        <v>300</v>
      </c>
    </row>
    <row r="496" spans="1:10" customFormat="1" hidden="1" outlineLevel="1" x14ac:dyDescent="0.35">
      <c r="A496" s="86" t="s">
        <v>408</v>
      </c>
      <c r="B496" s="86" t="s">
        <v>1064</v>
      </c>
      <c r="C496" s="86" t="s">
        <v>341</v>
      </c>
      <c r="D496" s="86" t="s">
        <v>674</v>
      </c>
      <c r="E496" s="86" t="s">
        <v>1143</v>
      </c>
      <c r="F496" s="87">
        <v>5</v>
      </c>
      <c r="G496" s="87">
        <v>2</v>
      </c>
      <c r="H496" s="88">
        <f t="shared" si="8"/>
        <v>7</v>
      </c>
      <c r="I496" s="86"/>
      <c r="J496" s="86">
        <v>300</v>
      </c>
    </row>
    <row r="497" spans="1:10" customFormat="1" hidden="1" outlineLevel="1" x14ac:dyDescent="0.35">
      <c r="A497" s="86" t="s">
        <v>408</v>
      </c>
      <c r="B497" s="86" t="s">
        <v>1064</v>
      </c>
      <c r="C497" s="86" t="s">
        <v>342</v>
      </c>
      <c r="D497" s="86" t="s">
        <v>674</v>
      </c>
      <c r="E497" s="86" t="s">
        <v>1144</v>
      </c>
      <c r="F497" s="87">
        <v>5</v>
      </c>
      <c r="G497" s="87">
        <v>2</v>
      </c>
      <c r="H497" s="88">
        <f t="shared" si="8"/>
        <v>7</v>
      </c>
      <c r="I497" s="86"/>
      <c r="J497" s="86">
        <v>300</v>
      </c>
    </row>
    <row r="498" spans="1:10" customFormat="1" hidden="1" outlineLevel="1" x14ac:dyDescent="0.35">
      <c r="A498" s="86" t="s">
        <v>408</v>
      </c>
      <c r="B498" s="86" t="s">
        <v>1064</v>
      </c>
      <c r="C498" s="86" t="s">
        <v>343</v>
      </c>
      <c r="D498" s="86" t="s">
        <v>674</v>
      </c>
      <c r="E498" s="86" t="s">
        <v>1145</v>
      </c>
      <c r="F498" s="87">
        <v>5</v>
      </c>
      <c r="G498" s="87">
        <v>2</v>
      </c>
      <c r="H498" s="88">
        <f t="shared" si="8"/>
        <v>7</v>
      </c>
      <c r="I498" s="86"/>
      <c r="J498" s="86">
        <v>300</v>
      </c>
    </row>
    <row r="499" spans="1:10" customFormat="1" hidden="1" outlineLevel="1" x14ac:dyDescent="0.35">
      <c r="A499" s="86" t="s">
        <v>408</v>
      </c>
      <c r="B499" s="86" t="s">
        <v>1064</v>
      </c>
      <c r="C499" s="86" t="s">
        <v>344</v>
      </c>
      <c r="D499" s="86" t="s">
        <v>674</v>
      </c>
      <c r="E499" s="86" t="s">
        <v>1146</v>
      </c>
      <c r="F499" s="87">
        <v>3</v>
      </c>
      <c r="G499" s="87">
        <v>2</v>
      </c>
      <c r="H499" s="88">
        <f t="shared" si="8"/>
        <v>5</v>
      </c>
      <c r="I499" s="86"/>
      <c r="J499" s="86">
        <v>300</v>
      </c>
    </row>
    <row r="500" spans="1:10" customFormat="1" hidden="1" outlineLevel="1" x14ac:dyDescent="0.35">
      <c r="A500" s="86" t="s">
        <v>408</v>
      </c>
      <c r="B500" s="86" t="s">
        <v>1064</v>
      </c>
      <c r="C500" s="86" t="s">
        <v>345</v>
      </c>
      <c r="D500" s="86" t="s">
        <v>674</v>
      </c>
      <c r="E500" s="86" t="s">
        <v>1147</v>
      </c>
      <c r="F500" s="87">
        <v>3</v>
      </c>
      <c r="G500" s="87">
        <v>2</v>
      </c>
      <c r="H500" s="88">
        <f t="shared" si="8"/>
        <v>5</v>
      </c>
      <c r="I500" s="86"/>
      <c r="J500" s="86">
        <v>300</v>
      </c>
    </row>
    <row r="501" spans="1:10" customFormat="1" hidden="1" outlineLevel="1" x14ac:dyDescent="0.35">
      <c r="A501" s="86" t="s">
        <v>408</v>
      </c>
      <c r="B501" s="86" t="s">
        <v>1064</v>
      </c>
      <c r="C501" s="86" t="s">
        <v>346</v>
      </c>
      <c r="D501" s="86" t="s">
        <v>674</v>
      </c>
      <c r="E501" s="86" t="s">
        <v>1148</v>
      </c>
      <c r="F501" s="87">
        <v>5</v>
      </c>
      <c r="G501" s="87">
        <v>2</v>
      </c>
      <c r="H501" s="88">
        <f t="shared" si="8"/>
        <v>7</v>
      </c>
      <c r="I501" s="86"/>
      <c r="J501" s="86">
        <v>300</v>
      </c>
    </row>
    <row r="502" spans="1:10" customFormat="1" hidden="1" outlineLevel="1" x14ac:dyDescent="0.35">
      <c r="A502" s="86" t="s">
        <v>408</v>
      </c>
      <c r="B502" s="86" t="s">
        <v>1064</v>
      </c>
      <c r="C502" s="86" t="s">
        <v>347</v>
      </c>
      <c r="D502" s="86" t="s">
        <v>674</v>
      </c>
      <c r="E502" s="86" t="s">
        <v>1149</v>
      </c>
      <c r="F502" s="87">
        <v>3</v>
      </c>
      <c r="G502" s="87">
        <v>2</v>
      </c>
      <c r="H502" s="88">
        <f t="shared" si="8"/>
        <v>5</v>
      </c>
      <c r="I502" s="86"/>
      <c r="J502" s="86">
        <v>300</v>
      </c>
    </row>
    <row r="503" spans="1:10" customFormat="1" hidden="1" outlineLevel="1" x14ac:dyDescent="0.35">
      <c r="A503" s="86" t="s">
        <v>408</v>
      </c>
      <c r="B503" s="86" t="s">
        <v>1064</v>
      </c>
      <c r="C503" s="86" t="s">
        <v>348</v>
      </c>
      <c r="D503" s="86" t="s">
        <v>674</v>
      </c>
      <c r="E503" s="86" t="s">
        <v>1150</v>
      </c>
      <c r="F503" s="87">
        <v>2</v>
      </c>
      <c r="G503" s="87">
        <v>2</v>
      </c>
      <c r="H503" s="88">
        <f t="shared" si="8"/>
        <v>4</v>
      </c>
      <c r="I503" s="86"/>
      <c r="J503" s="86">
        <v>300</v>
      </c>
    </row>
    <row r="504" spans="1:10" customFormat="1" hidden="1" outlineLevel="1" x14ac:dyDescent="0.35">
      <c r="A504" s="86" t="s">
        <v>408</v>
      </c>
      <c r="B504" s="86" t="s">
        <v>1064</v>
      </c>
      <c r="C504" s="86" t="s">
        <v>349</v>
      </c>
      <c r="D504" s="86" t="s">
        <v>674</v>
      </c>
      <c r="E504" s="86" t="s">
        <v>1151</v>
      </c>
      <c r="F504" s="87">
        <v>3</v>
      </c>
      <c r="G504" s="87">
        <v>2</v>
      </c>
      <c r="H504" s="88">
        <f t="shared" si="8"/>
        <v>5</v>
      </c>
      <c r="I504" s="86"/>
      <c r="J504" s="86">
        <v>300</v>
      </c>
    </row>
    <row r="505" spans="1:10" customFormat="1" hidden="1" outlineLevel="1" x14ac:dyDescent="0.35">
      <c r="A505" s="86" t="s">
        <v>408</v>
      </c>
      <c r="B505" s="86" t="s">
        <v>1064</v>
      </c>
      <c r="C505" s="86" t="s">
        <v>350</v>
      </c>
      <c r="D505" s="86" t="s">
        <v>674</v>
      </c>
      <c r="E505" s="86" t="s">
        <v>1152</v>
      </c>
      <c r="F505" s="87">
        <v>1</v>
      </c>
      <c r="G505" s="87">
        <v>2</v>
      </c>
      <c r="H505" s="88">
        <f t="shared" si="8"/>
        <v>3</v>
      </c>
      <c r="I505" s="86"/>
      <c r="J505" s="86">
        <v>300</v>
      </c>
    </row>
    <row r="506" spans="1:10" customFormat="1" hidden="1" outlineLevel="1" x14ac:dyDescent="0.35">
      <c r="A506" s="86" t="s">
        <v>408</v>
      </c>
      <c r="B506" s="86" t="s">
        <v>1064</v>
      </c>
      <c r="C506" s="86" t="s">
        <v>351</v>
      </c>
      <c r="D506" s="86" t="s">
        <v>674</v>
      </c>
      <c r="E506" s="86" t="s">
        <v>1153</v>
      </c>
      <c r="F506" s="87">
        <v>5</v>
      </c>
      <c r="G506" s="87">
        <v>2</v>
      </c>
      <c r="H506" s="88">
        <f t="shared" si="8"/>
        <v>7</v>
      </c>
      <c r="I506" s="86"/>
      <c r="J506" s="86">
        <v>300</v>
      </c>
    </row>
    <row r="507" spans="1:10" customFormat="1" hidden="1" outlineLevel="1" x14ac:dyDescent="0.35">
      <c r="A507" s="86" t="s">
        <v>408</v>
      </c>
      <c r="B507" s="86" t="s">
        <v>1064</v>
      </c>
      <c r="C507" s="86" t="s">
        <v>352</v>
      </c>
      <c r="D507" s="86" t="s">
        <v>674</v>
      </c>
      <c r="E507" s="86" t="s">
        <v>1154</v>
      </c>
      <c r="F507" s="87">
        <v>3</v>
      </c>
      <c r="G507" s="87">
        <v>2</v>
      </c>
      <c r="H507" s="88">
        <f t="shared" si="8"/>
        <v>5</v>
      </c>
      <c r="I507" s="86"/>
      <c r="J507" s="86">
        <v>300</v>
      </c>
    </row>
    <row r="508" spans="1:10" customFormat="1" hidden="1" outlineLevel="1" x14ac:dyDescent="0.35">
      <c r="A508" s="86" t="s">
        <v>408</v>
      </c>
      <c r="B508" s="86" t="s">
        <v>1064</v>
      </c>
      <c r="C508" s="86" t="s">
        <v>353</v>
      </c>
      <c r="D508" s="86" t="s">
        <v>674</v>
      </c>
      <c r="E508" s="86" t="s">
        <v>1155</v>
      </c>
      <c r="F508" s="87">
        <v>5</v>
      </c>
      <c r="G508" s="87">
        <v>2</v>
      </c>
      <c r="H508" s="88">
        <f t="shared" si="8"/>
        <v>7</v>
      </c>
      <c r="I508" s="86"/>
      <c r="J508" s="86">
        <v>300</v>
      </c>
    </row>
    <row r="509" spans="1:10" customFormat="1" hidden="1" outlineLevel="1" x14ac:dyDescent="0.35">
      <c r="A509" s="86" t="s">
        <v>408</v>
      </c>
      <c r="B509" s="86" t="s">
        <v>1064</v>
      </c>
      <c r="C509" s="86" t="s">
        <v>354</v>
      </c>
      <c r="D509" s="86" t="s">
        <v>674</v>
      </c>
      <c r="E509" s="86" t="s">
        <v>1156</v>
      </c>
      <c r="F509" s="87">
        <v>5</v>
      </c>
      <c r="G509" s="87">
        <v>2</v>
      </c>
      <c r="H509" s="88">
        <f t="shared" si="8"/>
        <v>7</v>
      </c>
      <c r="I509" s="86"/>
      <c r="J509" s="86">
        <v>300</v>
      </c>
    </row>
    <row r="510" spans="1:10" customFormat="1" hidden="1" outlineLevel="1" x14ac:dyDescent="0.35">
      <c r="A510" s="86" t="s">
        <v>408</v>
      </c>
      <c r="B510" s="86" t="s">
        <v>1064</v>
      </c>
      <c r="C510" s="86" t="s">
        <v>355</v>
      </c>
      <c r="D510" s="86" t="s">
        <v>674</v>
      </c>
      <c r="E510" s="86" t="s">
        <v>1157</v>
      </c>
      <c r="F510" s="87">
        <v>5</v>
      </c>
      <c r="G510" s="87">
        <v>2</v>
      </c>
      <c r="H510" s="88">
        <f t="shared" si="8"/>
        <v>7</v>
      </c>
      <c r="I510" s="86"/>
      <c r="J510" s="86">
        <v>300</v>
      </c>
    </row>
    <row r="511" spans="1:10" customFormat="1" hidden="1" outlineLevel="1" x14ac:dyDescent="0.35">
      <c r="A511" s="86" t="s">
        <v>408</v>
      </c>
      <c r="B511" s="86" t="s">
        <v>1064</v>
      </c>
      <c r="C511" s="86" t="s">
        <v>356</v>
      </c>
      <c r="D511" s="86" t="s">
        <v>674</v>
      </c>
      <c r="E511" s="86" t="s">
        <v>1158</v>
      </c>
      <c r="F511" s="87">
        <v>2</v>
      </c>
      <c r="G511" s="87">
        <v>2</v>
      </c>
      <c r="H511" s="88">
        <f t="shared" si="8"/>
        <v>4</v>
      </c>
      <c r="I511" s="86"/>
      <c r="J511" s="86">
        <v>300</v>
      </c>
    </row>
    <row r="512" spans="1:10" customFormat="1" hidden="1" outlineLevel="1" x14ac:dyDescent="0.35">
      <c r="A512" s="86" t="s">
        <v>408</v>
      </c>
      <c r="B512" s="86" t="s">
        <v>1064</v>
      </c>
      <c r="C512" s="86" t="s">
        <v>357</v>
      </c>
      <c r="D512" s="86" t="s">
        <v>674</v>
      </c>
      <c r="E512" s="86" t="s">
        <v>1159</v>
      </c>
      <c r="F512" s="87">
        <v>5</v>
      </c>
      <c r="G512" s="87">
        <v>2</v>
      </c>
      <c r="H512" s="88">
        <f t="shared" si="8"/>
        <v>7</v>
      </c>
      <c r="I512" s="86"/>
      <c r="J512" s="86">
        <v>300</v>
      </c>
    </row>
    <row r="513" spans="1:10" customFormat="1" hidden="1" outlineLevel="1" x14ac:dyDescent="0.35">
      <c r="A513" s="86" t="s">
        <v>408</v>
      </c>
      <c r="B513" s="86" t="s">
        <v>1064</v>
      </c>
      <c r="C513" s="86" t="s">
        <v>358</v>
      </c>
      <c r="D513" s="86" t="s">
        <v>674</v>
      </c>
      <c r="E513" s="86" t="s">
        <v>1160</v>
      </c>
      <c r="F513" s="87">
        <v>1</v>
      </c>
      <c r="G513" s="87">
        <v>2</v>
      </c>
      <c r="H513" s="88">
        <f t="shared" si="8"/>
        <v>3</v>
      </c>
      <c r="I513" s="86"/>
      <c r="J513" s="86">
        <v>300</v>
      </c>
    </row>
    <row r="514" spans="1:10" customFormat="1" hidden="1" outlineLevel="1" x14ac:dyDescent="0.35">
      <c r="A514" s="86" t="s">
        <v>408</v>
      </c>
      <c r="B514" s="86" t="s">
        <v>1064</v>
      </c>
      <c r="C514" s="86" t="s">
        <v>359</v>
      </c>
      <c r="D514" s="86" t="s">
        <v>674</v>
      </c>
      <c r="E514" s="86" t="s">
        <v>1161</v>
      </c>
      <c r="F514" s="87">
        <v>5</v>
      </c>
      <c r="G514" s="87">
        <v>2</v>
      </c>
      <c r="H514" s="88">
        <f t="shared" si="8"/>
        <v>7</v>
      </c>
      <c r="I514" s="86"/>
      <c r="J514" s="86">
        <v>300</v>
      </c>
    </row>
    <row r="515" spans="1:10" customFormat="1" hidden="1" outlineLevel="1" x14ac:dyDescent="0.35">
      <c r="A515" s="86" t="s">
        <v>408</v>
      </c>
      <c r="B515" s="86" t="s">
        <v>1064</v>
      </c>
      <c r="C515" s="86" t="s">
        <v>360</v>
      </c>
      <c r="D515" s="86" t="s">
        <v>674</v>
      </c>
      <c r="E515" s="86" t="s">
        <v>1162</v>
      </c>
      <c r="F515" s="87">
        <v>3</v>
      </c>
      <c r="G515" s="87">
        <v>2</v>
      </c>
      <c r="H515" s="88">
        <f t="shared" si="8"/>
        <v>5</v>
      </c>
      <c r="I515" s="86"/>
      <c r="J515" s="86">
        <v>300</v>
      </c>
    </row>
    <row r="516" spans="1:10" customFormat="1" hidden="1" outlineLevel="1" x14ac:dyDescent="0.35">
      <c r="A516" s="86" t="s">
        <v>408</v>
      </c>
      <c r="B516" s="86" t="s">
        <v>1064</v>
      </c>
      <c r="C516" s="86" t="s">
        <v>361</v>
      </c>
      <c r="D516" s="86" t="s">
        <v>674</v>
      </c>
      <c r="E516" s="86" t="s">
        <v>1163</v>
      </c>
      <c r="F516" s="87">
        <v>2</v>
      </c>
      <c r="G516" s="87">
        <v>2</v>
      </c>
      <c r="H516" s="88">
        <f t="shared" si="8"/>
        <v>4</v>
      </c>
      <c r="I516" s="86"/>
      <c r="J516" s="86">
        <v>300</v>
      </c>
    </row>
    <row r="517" spans="1:10" customFormat="1" hidden="1" outlineLevel="1" x14ac:dyDescent="0.35">
      <c r="A517" s="86" t="s">
        <v>408</v>
      </c>
      <c r="B517" s="86" t="s">
        <v>1064</v>
      </c>
      <c r="C517" s="86" t="s">
        <v>362</v>
      </c>
      <c r="D517" s="86" t="s">
        <v>674</v>
      </c>
      <c r="E517" s="86" t="s">
        <v>1164</v>
      </c>
      <c r="F517" s="87">
        <v>2</v>
      </c>
      <c r="G517" s="87">
        <v>2</v>
      </c>
      <c r="H517" s="88">
        <f t="shared" si="8"/>
        <v>4</v>
      </c>
      <c r="I517" s="86"/>
      <c r="J517" s="86">
        <v>300</v>
      </c>
    </row>
    <row r="518" spans="1:10" customFormat="1" hidden="1" outlineLevel="1" x14ac:dyDescent="0.35">
      <c r="A518" s="86" t="s">
        <v>408</v>
      </c>
      <c r="B518" s="86" t="s">
        <v>1064</v>
      </c>
      <c r="C518" s="86" t="s">
        <v>363</v>
      </c>
      <c r="D518" s="86" t="s">
        <v>674</v>
      </c>
      <c r="E518" s="86" t="s">
        <v>1165</v>
      </c>
      <c r="F518" s="87">
        <v>5</v>
      </c>
      <c r="G518" s="87">
        <v>2</v>
      </c>
      <c r="H518" s="88">
        <f t="shared" si="8"/>
        <v>7</v>
      </c>
      <c r="I518" s="86"/>
      <c r="J518" s="86">
        <v>300</v>
      </c>
    </row>
    <row r="519" spans="1:10" customFormat="1" hidden="1" outlineLevel="1" x14ac:dyDescent="0.35">
      <c r="A519" s="86" t="s">
        <v>408</v>
      </c>
      <c r="B519" s="86" t="s">
        <v>1064</v>
      </c>
      <c r="C519" s="86" t="s">
        <v>364</v>
      </c>
      <c r="D519" s="86" t="s">
        <v>674</v>
      </c>
      <c r="E519" s="86" t="s">
        <v>1166</v>
      </c>
      <c r="F519" s="87">
        <v>5</v>
      </c>
      <c r="G519" s="87">
        <v>2</v>
      </c>
      <c r="H519" s="88">
        <f t="shared" si="8"/>
        <v>7</v>
      </c>
      <c r="I519" s="86"/>
      <c r="J519" s="86">
        <v>300</v>
      </c>
    </row>
    <row r="520" spans="1:10" customFormat="1" hidden="1" outlineLevel="1" x14ac:dyDescent="0.35">
      <c r="A520" s="86" t="s">
        <v>408</v>
      </c>
      <c r="B520" s="86" t="s">
        <v>1064</v>
      </c>
      <c r="C520" s="86" t="s">
        <v>365</v>
      </c>
      <c r="D520" s="86" t="s">
        <v>674</v>
      </c>
      <c r="E520" s="86" t="s">
        <v>1167</v>
      </c>
      <c r="F520" s="87">
        <v>3</v>
      </c>
      <c r="G520" s="87">
        <v>2</v>
      </c>
      <c r="H520" s="88">
        <f t="shared" si="8"/>
        <v>5</v>
      </c>
      <c r="I520" s="86"/>
      <c r="J520" s="86">
        <v>300</v>
      </c>
    </row>
    <row r="521" spans="1:10" customFormat="1" hidden="1" outlineLevel="1" x14ac:dyDescent="0.35">
      <c r="A521" s="86" t="s">
        <v>408</v>
      </c>
      <c r="B521" s="86" t="s">
        <v>1064</v>
      </c>
      <c r="C521" s="86" t="s">
        <v>366</v>
      </c>
      <c r="D521" s="86" t="s">
        <v>674</v>
      </c>
      <c r="E521" s="86" t="s">
        <v>1168</v>
      </c>
      <c r="F521" s="87">
        <v>3</v>
      </c>
      <c r="G521" s="87">
        <v>2</v>
      </c>
      <c r="H521" s="88">
        <f t="shared" si="8"/>
        <v>5</v>
      </c>
      <c r="I521" s="86"/>
      <c r="J521" s="86">
        <v>300</v>
      </c>
    </row>
    <row r="522" spans="1:10" customFormat="1" hidden="1" outlineLevel="1" x14ac:dyDescent="0.35">
      <c r="A522" s="86" t="s">
        <v>408</v>
      </c>
      <c r="B522" s="86" t="s">
        <v>1064</v>
      </c>
      <c r="C522" s="86" t="s">
        <v>367</v>
      </c>
      <c r="D522" s="86" t="s">
        <v>674</v>
      </c>
      <c r="E522" s="86" t="s">
        <v>1169</v>
      </c>
      <c r="F522" s="87">
        <v>5</v>
      </c>
      <c r="G522" s="87">
        <v>2</v>
      </c>
      <c r="H522" s="88">
        <f t="shared" ref="H522:H585" si="9">SUM(F522:G522)</f>
        <v>7</v>
      </c>
      <c r="I522" s="86"/>
      <c r="J522" s="86">
        <v>300</v>
      </c>
    </row>
    <row r="523" spans="1:10" customFormat="1" hidden="1" outlineLevel="1" x14ac:dyDescent="0.35">
      <c r="A523" s="86" t="s">
        <v>408</v>
      </c>
      <c r="B523" s="86" t="s">
        <v>1064</v>
      </c>
      <c r="C523" s="86" t="s">
        <v>368</v>
      </c>
      <c r="D523" s="86" t="s">
        <v>674</v>
      </c>
      <c r="E523" s="86" t="s">
        <v>1170</v>
      </c>
      <c r="F523" s="87">
        <v>5</v>
      </c>
      <c r="G523" s="87">
        <v>2</v>
      </c>
      <c r="H523" s="88">
        <f t="shared" si="9"/>
        <v>7</v>
      </c>
      <c r="I523" s="86"/>
      <c r="J523" s="86">
        <v>300</v>
      </c>
    </row>
    <row r="524" spans="1:10" customFormat="1" hidden="1" outlineLevel="1" x14ac:dyDescent="0.35">
      <c r="A524" s="86" t="s">
        <v>408</v>
      </c>
      <c r="B524" s="86" t="s">
        <v>1064</v>
      </c>
      <c r="C524" s="86" t="s">
        <v>369</v>
      </c>
      <c r="D524" s="86" t="s">
        <v>674</v>
      </c>
      <c r="E524" s="86" t="s">
        <v>1171</v>
      </c>
      <c r="F524" s="87">
        <v>2</v>
      </c>
      <c r="G524" s="87">
        <v>2</v>
      </c>
      <c r="H524" s="88">
        <f t="shared" si="9"/>
        <v>4</v>
      </c>
      <c r="I524" s="86"/>
      <c r="J524" s="86">
        <v>300</v>
      </c>
    </row>
    <row r="525" spans="1:10" customFormat="1" hidden="1" outlineLevel="1" x14ac:dyDescent="0.35">
      <c r="A525" s="86" t="s">
        <v>408</v>
      </c>
      <c r="B525" s="86" t="s">
        <v>1064</v>
      </c>
      <c r="C525" s="86" t="s">
        <v>370</v>
      </c>
      <c r="D525" s="86" t="s">
        <v>674</v>
      </c>
      <c r="E525" s="86" t="s">
        <v>1172</v>
      </c>
      <c r="F525" s="87">
        <v>5</v>
      </c>
      <c r="G525" s="87">
        <v>2</v>
      </c>
      <c r="H525" s="88">
        <f t="shared" si="9"/>
        <v>7</v>
      </c>
      <c r="I525" s="86"/>
      <c r="J525" s="86">
        <v>300</v>
      </c>
    </row>
    <row r="526" spans="1:10" customFormat="1" hidden="1" outlineLevel="1" x14ac:dyDescent="0.35">
      <c r="A526" s="86" t="s">
        <v>408</v>
      </c>
      <c r="B526" s="86" t="s">
        <v>1064</v>
      </c>
      <c r="C526" s="86" t="s">
        <v>371</v>
      </c>
      <c r="D526" s="86" t="s">
        <v>674</v>
      </c>
      <c r="E526" s="86" t="s">
        <v>1173</v>
      </c>
      <c r="F526" s="87">
        <v>5</v>
      </c>
      <c r="G526" s="87">
        <v>4</v>
      </c>
      <c r="H526" s="88">
        <f t="shared" si="9"/>
        <v>9</v>
      </c>
      <c r="I526" s="86"/>
      <c r="J526" s="86">
        <v>300</v>
      </c>
    </row>
    <row r="527" spans="1:10" customFormat="1" hidden="1" outlineLevel="1" x14ac:dyDescent="0.35">
      <c r="A527" s="86" t="s">
        <v>408</v>
      </c>
      <c r="B527" s="86" t="s">
        <v>1064</v>
      </c>
      <c r="C527" s="86" t="s">
        <v>372</v>
      </c>
      <c r="D527" s="86" t="s">
        <v>674</v>
      </c>
      <c r="E527" s="86" t="s">
        <v>1174</v>
      </c>
      <c r="F527" s="87">
        <v>5</v>
      </c>
      <c r="G527" s="87">
        <v>2</v>
      </c>
      <c r="H527" s="88">
        <f t="shared" si="9"/>
        <v>7</v>
      </c>
      <c r="I527" s="86"/>
      <c r="J527" s="86">
        <v>300</v>
      </c>
    </row>
    <row r="528" spans="1:10" customFormat="1" hidden="1" outlineLevel="1" x14ac:dyDescent="0.35">
      <c r="A528" s="86" t="s">
        <v>408</v>
      </c>
      <c r="B528" s="86" t="s">
        <v>1064</v>
      </c>
      <c r="C528" s="86" t="s">
        <v>373</v>
      </c>
      <c r="D528" s="86" t="s">
        <v>674</v>
      </c>
      <c r="E528" s="86" t="s">
        <v>1175</v>
      </c>
      <c r="F528" s="87">
        <v>2</v>
      </c>
      <c r="G528" s="87">
        <v>2</v>
      </c>
      <c r="H528" s="88">
        <f t="shared" si="9"/>
        <v>4</v>
      </c>
      <c r="I528" s="86"/>
      <c r="J528" s="86">
        <v>300</v>
      </c>
    </row>
    <row r="529" spans="1:10" customFormat="1" hidden="1" outlineLevel="1" x14ac:dyDescent="0.35">
      <c r="A529" s="86" t="s">
        <v>408</v>
      </c>
      <c r="B529" s="86" t="s">
        <v>1064</v>
      </c>
      <c r="C529" s="86" t="s">
        <v>374</v>
      </c>
      <c r="D529" s="86" t="s">
        <v>674</v>
      </c>
      <c r="E529" s="86" t="s">
        <v>1176</v>
      </c>
      <c r="F529" s="87">
        <v>5</v>
      </c>
      <c r="G529" s="87">
        <v>2</v>
      </c>
      <c r="H529" s="88">
        <f t="shared" si="9"/>
        <v>7</v>
      </c>
      <c r="I529" s="86"/>
      <c r="J529" s="86">
        <v>300</v>
      </c>
    </row>
    <row r="530" spans="1:10" customFormat="1" hidden="1" outlineLevel="1" x14ac:dyDescent="0.35">
      <c r="A530" s="86" t="s">
        <v>408</v>
      </c>
      <c r="B530" s="86" t="s">
        <v>1064</v>
      </c>
      <c r="C530" s="86" t="s">
        <v>375</v>
      </c>
      <c r="D530" s="86" t="s">
        <v>674</v>
      </c>
      <c r="E530" s="86" t="s">
        <v>1177</v>
      </c>
      <c r="F530" s="87">
        <v>2</v>
      </c>
      <c r="G530" s="87">
        <v>2</v>
      </c>
      <c r="H530" s="88">
        <f t="shared" si="9"/>
        <v>4</v>
      </c>
      <c r="I530" s="86"/>
      <c r="J530" s="86">
        <v>300</v>
      </c>
    </row>
    <row r="531" spans="1:10" customFormat="1" hidden="1" outlineLevel="1" x14ac:dyDescent="0.35">
      <c r="A531" s="86" t="s">
        <v>408</v>
      </c>
      <c r="B531" s="86" t="s">
        <v>1064</v>
      </c>
      <c r="C531" s="86" t="s">
        <v>376</v>
      </c>
      <c r="D531" s="86" t="s">
        <v>674</v>
      </c>
      <c r="E531" s="86" t="s">
        <v>1178</v>
      </c>
      <c r="F531" s="87">
        <v>2</v>
      </c>
      <c r="G531" s="87">
        <v>2</v>
      </c>
      <c r="H531" s="88">
        <f t="shared" si="9"/>
        <v>4</v>
      </c>
      <c r="I531" s="86"/>
      <c r="J531" s="86">
        <v>300</v>
      </c>
    </row>
    <row r="532" spans="1:10" customFormat="1" hidden="1" outlineLevel="1" x14ac:dyDescent="0.35">
      <c r="A532" s="86" t="s">
        <v>408</v>
      </c>
      <c r="B532" s="86" t="s">
        <v>1064</v>
      </c>
      <c r="C532" s="86" t="s">
        <v>377</v>
      </c>
      <c r="D532" s="86" t="s">
        <v>674</v>
      </c>
      <c r="E532" s="86" t="s">
        <v>1179</v>
      </c>
      <c r="F532" s="87">
        <v>5</v>
      </c>
      <c r="G532" s="87">
        <v>2</v>
      </c>
      <c r="H532" s="88">
        <f t="shared" si="9"/>
        <v>7</v>
      </c>
      <c r="I532" s="86"/>
      <c r="J532" s="86">
        <v>300</v>
      </c>
    </row>
    <row r="533" spans="1:10" customFormat="1" hidden="1" outlineLevel="1" x14ac:dyDescent="0.35">
      <c r="A533" s="86" t="s">
        <v>408</v>
      </c>
      <c r="B533" s="86" t="s">
        <v>1064</v>
      </c>
      <c r="C533" s="86" t="s">
        <v>378</v>
      </c>
      <c r="D533" s="86" t="s">
        <v>674</v>
      </c>
      <c r="E533" s="86" t="s">
        <v>1180</v>
      </c>
      <c r="F533" s="87">
        <v>5</v>
      </c>
      <c r="G533" s="87">
        <v>2</v>
      </c>
      <c r="H533" s="88">
        <f t="shared" si="9"/>
        <v>7</v>
      </c>
      <c r="I533" s="86"/>
      <c r="J533" s="86">
        <v>300</v>
      </c>
    </row>
    <row r="534" spans="1:10" customFormat="1" hidden="1" outlineLevel="1" x14ac:dyDescent="0.35">
      <c r="A534" s="86" t="s">
        <v>408</v>
      </c>
      <c r="B534" s="86" t="s">
        <v>1064</v>
      </c>
      <c r="C534" s="86" t="s">
        <v>379</v>
      </c>
      <c r="D534" s="86" t="s">
        <v>674</v>
      </c>
      <c r="E534" s="86" t="s">
        <v>1181</v>
      </c>
      <c r="F534" s="87">
        <v>5</v>
      </c>
      <c r="G534" s="87">
        <v>2</v>
      </c>
      <c r="H534" s="88">
        <f t="shared" si="9"/>
        <v>7</v>
      </c>
      <c r="I534" s="86"/>
      <c r="J534" s="86">
        <v>300</v>
      </c>
    </row>
    <row r="535" spans="1:10" customFormat="1" hidden="1" outlineLevel="1" x14ac:dyDescent="0.35">
      <c r="A535" s="86" t="s">
        <v>408</v>
      </c>
      <c r="B535" s="86" t="s">
        <v>1064</v>
      </c>
      <c r="C535" s="86" t="s">
        <v>380</v>
      </c>
      <c r="D535" s="86" t="s">
        <v>674</v>
      </c>
      <c r="E535" s="86" t="s">
        <v>1182</v>
      </c>
      <c r="F535" s="87">
        <v>2</v>
      </c>
      <c r="G535" s="87">
        <v>2</v>
      </c>
      <c r="H535" s="88">
        <f t="shared" si="9"/>
        <v>4</v>
      </c>
      <c r="I535" s="86"/>
      <c r="J535" s="86">
        <v>300</v>
      </c>
    </row>
    <row r="536" spans="1:10" customFormat="1" hidden="1" outlineLevel="1" x14ac:dyDescent="0.35">
      <c r="A536" s="86" t="s">
        <v>408</v>
      </c>
      <c r="B536" s="86" t="s">
        <v>1064</v>
      </c>
      <c r="C536" s="86" t="s">
        <v>381</v>
      </c>
      <c r="D536" s="86" t="s">
        <v>674</v>
      </c>
      <c r="E536" s="86" t="s">
        <v>1183</v>
      </c>
      <c r="F536" s="87">
        <v>1</v>
      </c>
      <c r="G536" s="87">
        <v>2</v>
      </c>
      <c r="H536" s="88">
        <f t="shared" si="9"/>
        <v>3</v>
      </c>
      <c r="I536" s="86"/>
      <c r="J536" s="86">
        <v>300</v>
      </c>
    </row>
    <row r="537" spans="1:10" customFormat="1" hidden="1" outlineLevel="1" x14ac:dyDescent="0.35">
      <c r="A537" s="86" t="s">
        <v>408</v>
      </c>
      <c r="B537" s="86" t="s">
        <v>1064</v>
      </c>
      <c r="C537" s="86" t="s">
        <v>382</v>
      </c>
      <c r="D537" s="86" t="s">
        <v>674</v>
      </c>
      <c r="E537" s="86" t="s">
        <v>1184</v>
      </c>
      <c r="F537" s="87">
        <v>5</v>
      </c>
      <c r="G537" s="87">
        <v>2</v>
      </c>
      <c r="H537" s="88">
        <f t="shared" si="9"/>
        <v>7</v>
      </c>
      <c r="I537" s="86"/>
      <c r="J537" s="86">
        <v>300</v>
      </c>
    </row>
    <row r="538" spans="1:10" customFormat="1" hidden="1" outlineLevel="1" x14ac:dyDescent="0.35">
      <c r="A538" s="86" t="s">
        <v>408</v>
      </c>
      <c r="B538" s="86" t="s">
        <v>1064</v>
      </c>
      <c r="C538" s="86" t="s">
        <v>383</v>
      </c>
      <c r="D538" s="86" t="s">
        <v>674</v>
      </c>
      <c r="E538" s="86" t="s">
        <v>1185</v>
      </c>
      <c r="F538" s="87">
        <v>5</v>
      </c>
      <c r="G538" s="87">
        <v>2</v>
      </c>
      <c r="H538" s="88">
        <f t="shared" si="9"/>
        <v>7</v>
      </c>
      <c r="I538" s="86"/>
      <c r="J538" s="86">
        <v>300</v>
      </c>
    </row>
    <row r="539" spans="1:10" customFormat="1" hidden="1" outlineLevel="1" x14ac:dyDescent="0.35">
      <c r="A539" s="86" t="s">
        <v>408</v>
      </c>
      <c r="B539" s="86" t="s">
        <v>1064</v>
      </c>
      <c r="C539" s="86" t="s">
        <v>384</v>
      </c>
      <c r="D539" s="86" t="s">
        <v>674</v>
      </c>
      <c r="E539" s="86" t="s">
        <v>1186</v>
      </c>
      <c r="F539" s="87">
        <v>2</v>
      </c>
      <c r="G539" s="87">
        <v>2</v>
      </c>
      <c r="H539" s="88">
        <f t="shared" si="9"/>
        <v>4</v>
      </c>
      <c r="I539" s="86"/>
      <c r="J539" s="86">
        <v>300</v>
      </c>
    </row>
    <row r="540" spans="1:10" customFormat="1" hidden="1" outlineLevel="1" x14ac:dyDescent="0.35">
      <c r="A540" s="86" t="s">
        <v>408</v>
      </c>
      <c r="B540" s="86" t="s">
        <v>1064</v>
      </c>
      <c r="C540" s="86" t="s">
        <v>385</v>
      </c>
      <c r="D540" s="86" t="s">
        <v>674</v>
      </c>
      <c r="E540" s="86" t="s">
        <v>1187</v>
      </c>
      <c r="F540" s="87">
        <v>5</v>
      </c>
      <c r="G540" s="87">
        <v>4</v>
      </c>
      <c r="H540" s="88">
        <f t="shared" si="9"/>
        <v>9</v>
      </c>
      <c r="I540" s="86"/>
      <c r="J540" s="86">
        <v>300</v>
      </c>
    </row>
    <row r="541" spans="1:10" customFormat="1" hidden="1" outlineLevel="1" x14ac:dyDescent="0.35">
      <c r="A541" s="86" t="s">
        <v>408</v>
      </c>
      <c r="B541" s="86" t="s">
        <v>1064</v>
      </c>
      <c r="C541" s="86" t="s">
        <v>386</v>
      </c>
      <c r="D541" s="86" t="s">
        <v>674</v>
      </c>
      <c r="E541" s="86" t="s">
        <v>1188</v>
      </c>
      <c r="F541" s="87">
        <v>2</v>
      </c>
      <c r="G541" s="87">
        <v>2</v>
      </c>
      <c r="H541" s="88">
        <f t="shared" si="9"/>
        <v>4</v>
      </c>
      <c r="I541" s="86"/>
      <c r="J541" s="86">
        <v>300</v>
      </c>
    </row>
    <row r="542" spans="1:10" customFormat="1" hidden="1" outlineLevel="1" x14ac:dyDescent="0.35">
      <c r="A542" s="86" t="s">
        <v>408</v>
      </c>
      <c r="B542" s="86" t="s">
        <v>1064</v>
      </c>
      <c r="C542" s="86" t="s">
        <v>387</v>
      </c>
      <c r="D542" s="86" t="s">
        <v>674</v>
      </c>
      <c r="E542" s="86" t="s">
        <v>1189</v>
      </c>
      <c r="F542" s="87">
        <v>1</v>
      </c>
      <c r="G542" s="87">
        <v>2</v>
      </c>
      <c r="H542" s="88">
        <f t="shared" si="9"/>
        <v>3</v>
      </c>
      <c r="I542" s="86"/>
      <c r="J542" s="86">
        <v>300</v>
      </c>
    </row>
    <row r="543" spans="1:10" customFormat="1" hidden="1" outlineLevel="1" x14ac:dyDescent="0.35">
      <c r="A543" s="86" t="s">
        <v>408</v>
      </c>
      <c r="B543" s="86" t="s">
        <v>1064</v>
      </c>
      <c r="C543" s="86" t="s">
        <v>388</v>
      </c>
      <c r="D543" s="86" t="s">
        <v>674</v>
      </c>
      <c r="E543" s="86" t="s">
        <v>1190</v>
      </c>
      <c r="F543" s="87">
        <v>5</v>
      </c>
      <c r="G543" s="87">
        <v>2</v>
      </c>
      <c r="H543" s="88">
        <f t="shared" si="9"/>
        <v>7</v>
      </c>
      <c r="I543" s="86"/>
      <c r="J543" s="86">
        <v>300</v>
      </c>
    </row>
    <row r="544" spans="1:10" customFormat="1" hidden="1" outlineLevel="1" x14ac:dyDescent="0.35">
      <c r="A544" s="86" t="s">
        <v>408</v>
      </c>
      <c r="B544" s="86" t="s">
        <v>1064</v>
      </c>
      <c r="C544" s="86" t="s">
        <v>389</v>
      </c>
      <c r="D544" s="86" t="s">
        <v>674</v>
      </c>
      <c r="E544" s="86" t="s">
        <v>1191</v>
      </c>
      <c r="F544" s="87">
        <v>6</v>
      </c>
      <c r="G544" s="87">
        <v>4</v>
      </c>
      <c r="H544" s="88">
        <f t="shared" si="9"/>
        <v>10</v>
      </c>
      <c r="I544" s="86"/>
      <c r="J544" s="86">
        <v>300</v>
      </c>
    </row>
    <row r="545" spans="1:10" customFormat="1" hidden="1" outlineLevel="1" x14ac:dyDescent="0.35">
      <c r="A545" s="86" t="s">
        <v>408</v>
      </c>
      <c r="B545" s="86" t="s">
        <v>1064</v>
      </c>
      <c r="C545" s="86" t="s">
        <v>1192</v>
      </c>
      <c r="D545" s="86" t="s">
        <v>674</v>
      </c>
      <c r="E545" s="86" t="s">
        <v>1193</v>
      </c>
      <c r="F545" s="87">
        <v>2</v>
      </c>
      <c r="G545" s="87">
        <v>2</v>
      </c>
      <c r="H545" s="88">
        <f t="shared" si="9"/>
        <v>4</v>
      </c>
      <c r="I545" s="86"/>
      <c r="J545" s="86">
        <v>300</v>
      </c>
    </row>
    <row r="546" spans="1:10" customFormat="1" hidden="1" outlineLevel="1" x14ac:dyDescent="0.35">
      <c r="A546" s="86" t="s">
        <v>408</v>
      </c>
      <c r="B546" s="86" t="s">
        <v>1064</v>
      </c>
      <c r="C546" s="86" t="s">
        <v>1194</v>
      </c>
      <c r="D546" s="86" t="s">
        <v>674</v>
      </c>
      <c r="E546" s="86" t="s">
        <v>1195</v>
      </c>
      <c r="F546" s="87">
        <v>1</v>
      </c>
      <c r="G546" s="87">
        <v>2</v>
      </c>
      <c r="H546" s="88">
        <f t="shared" si="9"/>
        <v>3</v>
      </c>
      <c r="I546" s="86"/>
      <c r="J546" s="86">
        <v>300</v>
      </c>
    </row>
    <row r="547" spans="1:10" customFormat="1" hidden="1" outlineLevel="1" x14ac:dyDescent="0.35">
      <c r="A547" s="86" t="s">
        <v>408</v>
      </c>
      <c r="B547" s="86" t="s">
        <v>1064</v>
      </c>
      <c r="C547" s="86" t="s">
        <v>1196</v>
      </c>
      <c r="D547" s="86" t="s">
        <v>674</v>
      </c>
      <c r="E547" s="86" t="s">
        <v>1197</v>
      </c>
      <c r="F547" s="87">
        <v>5</v>
      </c>
      <c r="G547" s="87">
        <v>2</v>
      </c>
      <c r="H547" s="88">
        <f t="shared" si="9"/>
        <v>7</v>
      </c>
      <c r="I547" s="86"/>
      <c r="J547" s="86">
        <v>300</v>
      </c>
    </row>
    <row r="548" spans="1:10" customFormat="1" hidden="1" outlineLevel="1" x14ac:dyDescent="0.35">
      <c r="A548" s="86" t="s">
        <v>408</v>
      </c>
      <c r="B548" s="86" t="s">
        <v>1064</v>
      </c>
      <c r="C548" s="86" t="s">
        <v>1198</v>
      </c>
      <c r="D548" s="86" t="s">
        <v>674</v>
      </c>
      <c r="E548" s="86" t="s">
        <v>1199</v>
      </c>
      <c r="F548" s="87">
        <v>3</v>
      </c>
      <c r="G548" s="87">
        <v>2</v>
      </c>
      <c r="H548" s="88">
        <f t="shared" si="9"/>
        <v>5</v>
      </c>
      <c r="I548" s="86"/>
      <c r="J548" s="86">
        <v>300</v>
      </c>
    </row>
    <row r="549" spans="1:10" customFormat="1" hidden="1" outlineLevel="1" x14ac:dyDescent="0.35">
      <c r="A549" s="86" t="s">
        <v>408</v>
      </c>
      <c r="B549" s="86" t="s">
        <v>1064</v>
      </c>
      <c r="C549" s="86" t="s">
        <v>1200</v>
      </c>
      <c r="D549" s="86" t="s">
        <v>674</v>
      </c>
      <c r="E549" s="86" t="s">
        <v>1201</v>
      </c>
      <c r="F549" s="87">
        <v>6</v>
      </c>
      <c r="G549" s="87">
        <v>4</v>
      </c>
      <c r="H549" s="88">
        <f t="shared" si="9"/>
        <v>10</v>
      </c>
      <c r="I549" s="86"/>
      <c r="J549" s="86">
        <v>300</v>
      </c>
    </row>
    <row r="550" spans="1:10" customFormat="1" hidden="1" outlineLevel="1" x14ac:dyDescent="0.35">
      <c r="A550" s="86" t="s">
        <v>408</v>
      </c>
      <c r="B550" s="86" t="s">
        <v>1064</v>
      </c>
      <c r="C550" s="86" t="s">
        <v>1202</v>
      </c>
      <c r="D550" s="86" t="s">
        <v>674</v>
      </c>
      <c r="E550" s="86" t="s">
        <v>1203</v>
      </c>
      <c r="F550" s="87">
        <v>1</v>
      </c>
      <c r="G550" s="87">
        <v>2</v>
      </c>
      <c r="H550" s="88">
        <f t="shared" si="9"/>
        <v>3</v>
      </c>
      <c r="I550" s="86"/>
      <c r="J550" s="86">
        <v>300</v>
      </c>
    </row>
    <row r="551" spans="1:10" customFormat="1" hidden="1" outlineLevel="1" x14ac:dyDescent="0.35">
      <c r="A551" s="86" t="s">
        <v>408</v>
      </c>
      <c r="B551" s="86" t="s">
        <v>1064</v>
      </c>
      <c r="C551" s="86" t="s">
        <v>1204</v>
      </c>
      <c r="D551" s="86" t="s">
        <v>674</v>
      </c>
      <c r="E551" s="86" t="s">
        <v>1205</v>
      </c>
      <c r="F551" s="87">
        <v>2</v>
      </c>
      <c r="G551" s="87">
        <v>2</v>
      </c>
      <c r="H551" s="88">
        <f t="shared" si="9"/>
        <v>4</v>
      </c>
      <c r="I551" s="86"/>
      <c r="J551" s="86">
        <v>300</v>
      </c>
    </row>
    <row r="552" spans="1:10" customFormat="1" hidden="1" outlineLevel="1" x14ac:dyDescent="0.35">
      <c r="A552" s="86" t="s">
        <v>408</v>
      </c>
      <c r="B552" s="86" t="s">
        <v>1064</v>
      </c>
      <c r="C552" s="86" t="s">
        <v>1206</v>
      </c>
      <c r="D552" s="86" t="s">
        <v>674</v>
      </c>
      <c r="E552" s="86" t="s">
        <v>1207</v>
      </c>
      <c r="F552" s="87">
        <v>1</v>
      </c>
      <c r="G552" s="87">
        <v>2</v>
      </c>
      <c r="H552" s="88">
        <f t="shared" si="9"/>
        <v>3</v>
      </c>
      <c r="I552" s="86"/>
      <c r="J552" s="86">
        <v>300</v>
      </c>
    </row>
    <row r="553" spans="1:10" customFormat="1" hidden="1" outlineLevel="1" x14ac:dyDescent="0.35">
      <c r="A553" s="86" t="s">
        <v>408</v>
      </c>
      <c r="B553" s="86" t="s">
        <v>1064</v>
      </c>
      <c r="C553" s="86" t="s">
        <v>1208</v>
      </c>
      <c r="D553" s="86" t="s">
        <v>674</v>
      </c>
      <c r="E553" s="86" t="s">
        <v>1209</v>
      </c>
      <c r="F553" s="87">
        <v>5</v>
      </c>
      <c r="G553" s="87">
        <v>2</v>
      </c>
      <c r="H553" s="88">
        <f t="shared" si="9"/>
        <v>7</v>
      </c>
      <c r="I553" s="86"/>
      <c r="J553" s="86">
        <v>300</v>
      </c>
    </row>
    <row r="554" spans="1:10" customFormat="1" hidden="1" outlineLevel="1" x14ac:dyDescent="0.35">
      <c r="A554" s="86" t="s">
        <v>408</v>
      </c>
      <c r="B554" s="86" t="s">
        <v>1064</v>
      </c>
      <c r="C554" s="86" t="s">
        <v>1210</v>
      </c>
      <c r="D554" s="86" t="s">
        <v>674</v>
      </c>
      <c r="E554" s="86" t="s">
        <v>1211</v>
      </c>
      <c r="F554" s="87">
        <v>5</v>
      </c>
      <c r="G554" s="87">
        <v>2</v>
      </c>
      <c r="H554" s="88">
        <f t="shared" si="9"/>
        <v>7</v>
      </c>
      <c r="I554" s="86"/>
      <c r="J554" s="86">
        <v>300</v>
      </c>
    </row>
    <row r="555" spans="1:10" customFormat="1" hidden="1" outlineLevel="1" x14ac:dyDescent="0.35">
      <c r="A555" s="86" t="s">
        <v>408</v>
      </c>
      <c r="B555" s="86" t="s">
        <v>1064</v>
      </c>
      <c r="C555" s="86" t="s">
        <v>1212</v>
      </c>
      <c r="D555" s="86" t="s">
        <v>674</v>
      </c>
      <c r="E555" s="86" t="s">
        <v>1213</v>
      </c>
      <c r="F555" s="87">
        <v>1</v>
      </c>
      <c r="G555" s="87">
        <v>2</v>
      </c>
      <c r="H555" s="88">
        <f t="shared" si="9"/>
        <v>3</v>
      </c>
      <c r="I555" s="86"/>
      <c r="J555" s="86">
        <v>300</v>
      </c>
    </row>
    <row r="556" spans="1:10" customFormat="1" hidden="1" outlineLevel="1" x14ac:dyDescent="0.35">
      <c r="A556" s="86" t="s">
        <v>408</v>
      </c>
      <c r="B556" s="86" t="s">
        <v>1064</v>
      </c>
      <c r="C556" s="86" t="s">
        <v>1214</v>
      </c>
      <c r="D556" s="86" t="s">
        <v>674</v>
      </c>
      <c r="E556" s="86" t="s">
        <v>1215</v>
      </c>
      <c r="F556" s="87">
        <v>2</v>
      </c>
      <c r="G556" s="87">
        <v>2</v>
      </c>
      <c r="H556" s="88">
        <f t="shared" si="9"/>
        <v>4</v>
      </c>
      <c r="I556" s="86"/>
      <c r="J556" s="86">
        <v>300</v>
      </c>
    </row>
    <row r="557" spans="1:10" customFormat="1" hidden="1" outlineLevel="1" x14ac:dyDescent="0.35">
      <c r="A557" s="86" t="s">
        <v>408</v>
      </c>
      <c r="B557" s="86" t="s">
        <v>1064</v>
      </c>
      <c r="C557" s="86" t="s">
        <v>1216</v>
      </c>
      <c r="D557" s="86" t="s">
        <v>674</v>
      </c>
      <c r="E557" s="86" t="s">
        <v>1217</v>
      </c>
      <c r="F557" s="87">
        <v>2</v>
      </c>
      <c r="G557" s="87">
        <v>2</v>
      </c>
      <c r="H557" s="88">
        <f t="shared" si="9"/>
        <v>4</v>
      </c>
      <c r="I557" s="86"/>
      <c r="J557" s="86">
        <v>300</v>
      </c>
    </row>
    <row r="558" spans="1:10" customFormat="1" hidden="1" outlineLevel="1" x14ac:dyDescent="0.35">
      <c r="A558" s="86" t="s">
        <v>408</v>
      </c>
      <c r="B558" s="86" t="s">
        <v>1064</v>
      </c>
      <c r="C558" s="86" t="s">
        <v>1218</v>
      </c>
      <c r="D558" s="86" t="s">
        <v>674</v>
      </c>
      <c r="E558" s="86" t="s">
        <v>1219</v>
      </c>
      <c r="F558" s="87">
        <v>1</v>
      </c>
      <c r="G558" s="87">
        <v>2</v>
      </c>
      <c r="H558" s="88">
        <f t="shared" si="9"/>
        <v>3</v>
      </c>
      <c r="I558" s="86"/>
      <c r="J558" s="86">
        <v>300</v>
      </c>
    </row>
    <row r="559" spans="1:10" customFormat="1" hidden="1" outlineLevel="1" x14ac:dyDescent="0.35">
      <c r="A559" s="86" t="s">
        <v>408</v>
      </c>
      <c r="B559" s="86" t="s">
        <v>1064</v>
      </c>
      <c r="C559" s="86" t="s">
        <v>1220</v>
      </c>
      <c r="D559" s="86" t="s">
        <v>674</v>
      </c>
      <c r="E559" s="86" t="s">
        <v>1221</v>
      </c>
      <c r="F559" s="87">
        <v>2</v>
      </c>
      <c r="G559" s="87">
        <v>2</v>
      </c>
      <c r="H559" s="88">
        <f t="shared" si="9"/>
        <v>4</v>
      </c>
      <c r="I559" s="86"/>
      <c r="J559" s="86">
        <v>300</v>
      </c>
    </row>
    <row r="560" spans="1:10" customFormat="1" hidden="1" outlineLevel="1" x14ac:dyDescent="0.35">
      <c r="A560" s="86" t="s">
        <v>408</v>
      </c>
      <c r="B560" s="86" t="s">
        <v>1064</v>
      </c>
      <c r="C560" s="86" t="s">
        <v>1222</v>
      </c>
      <c r="D560" s="86" t="s">
        <v>674</v>
      </c>
      <c r="E560" s="86" t="s">
        <v>1223</v>
      </c>
      <c r="F560" s="87">
        <v>2</v>
      </c>
      <c r="G560" s="87">
        <v>2</v>
      </c>
      <c r="H560" s="88">
        <f t="shared" si="9"/>
        <v>4</v>
      </c>
      <c r="I560" s="86"/>
      <c r="J560" s="86">
        <v>300</v>
      </c>
    </row>
    <row r="561" spans="1:10" customFormat="1" hidden="1" outlineLevel="1" x14ac:dyDescent="0.35">
      <c r="A561" s="86" t="s">
        <v>408</v>
      </c>
      <c r="B561" s="86" t="s">
        <v>1064</v>
      </c>
      <c r="C561" s="86" t="s">
        <v>1224</v>
      </c>
      <c r="D561" s="86" t="s">
        <v>674</v>
      </c>
      <c r="E561" s="86" t="s">
        <v>1225</v>
      </c>
      <c r="F561" s="87">
        <v>5</v>
      </c>
      <c r="G561" s="87">
        <v>2</v>
      </c>
      <c r="H561" s="88">
        <f t="shared" si="9"/>
        <v>7</v>
      </c>
      <c r="I561" s="86"/>
      <c r="J561" s="86">
        <v>300</v>
      </c>
    </row>
    <row r="562" spans="1:10" customFormat="1" hidden="1" outlineLevel="1" x14ac:dyDescent="0.35">
      <c r="A562" s="86" t="s">
        <v>408</v>
      </c>
      <c r="B562" s="86" t="s">
        <v>1064</v>
      </c>
      <c r="C562" s="86" t="s">
        <v>1226</v>
      </c>
      <c r="D562" s="86" t="s">
        <v>674</v>
      </c>
      <c r="E562" s="86" t="s">
        <v>1227</v>
      </c>
      <c r="F562" s="87">
        <v>5</v>
      </c>
      <c r="G562" s="87">
        <v>2</v>
      </c>
      <c r="H562" s="88">
        <f t="shared" si="9"/>
        <v>7</v>
      </c>
      <c r="I562" s="86"/>
      <c r="J562" s="86">
        <v>300</v>
      </c>
    </row>
    <row r="563" spans="1:10" customFormat="1" hidden="1" outlineLevel="1" x14ac:dyDescent="0.35">
      <c r="A563" s="86" t="s">
        <v>408</v>
      </c>
      <c r="B563" s="86" t="s">
        <v>1064</v>
      </c>
      <c r="C563" s="86" t="s">
        <v>1228</v>
      </c>
      <c r="D563" s="86" t="s">
        <v>674</v>
      </c>
      <c r="E563" s="86" t="s">
        <v>1229</v>
      </c>
      <c r="F563" s="87">
        <v>5</v>
      </c>
      <c r="G563" s="87">
        <v>2</v>
      </c>
      <c r="H563" s="88">
        <f t="shared" si="9"/>
        <v>7</v>
      </c>
      <c r="I563" s="86"/>
      <c r="J563" s="86">
        <v>300</v>
      </c>
    </row>
    <row r="564" spans="1:10" customFormat="1" hidden="1" outlineLevel="1" x14ac:dyDescent="0.35">
      <c r="A564" s="86" t="s">
        <v>408</v>
      </c>
      <c r="B564" s="86" t="s">
        <v>1064</v>
      </c>
      <c r="C564" s="86" t="s">
        <v>1230</v>
      </c>
      <c r="D564" s="86" t="s">
        <v>674</v>
      </c>
      <c r="E564" s="86" t="s">
        <v>1231</v>
      </c>
      <c r="F564" s="87">
        <v>5</v>
      </c>
      <c r="G564" s="87">
        <v>4</v>
      </c>
      <c r="H564" s="88">
        <f t="shared" si="9"/>
        <v>9</v>
      </c>
      <c r="I564" s="86"/>
      <c r="J564" s="86">
        <v>300</v>
      </c>
    </row>
    <row r="565" spans="1:10" customFormat="1" hidden="1" outlineLevel="1" x14ac:dyDescent="0.35">
      <c r="A565" s="86" t="s">
        <v>408</v>
      </c>
      <c r="B565" s="86" t="s">
        <v>1064</v>
      </c>
      <c r="C565" s="86" t="s">
        <v>1232</v>
      </c>
      <c r="D565" s="86" t="s">
        <v>674</v>
      </c>
      <c r="E565" s="86" t="s">
        <v>1233</v>
      </c>
      <c r="F565" s="87">
        <v>2</v>
      </c>
      <c r="G565" s="87">
        <v>2</v>
      </c>
      <c r="H565" s="88">
        <f t="shared" si="9"/>
        <v>4</v>
      </c>
      <c r="I565" s="86"/>
      <c r="J565" s="86">
        <v>300</v>
      </c>
    </row>
    <row r="566" spans="1:10" customFormat="1" hidden="1" outlineLevel="1" x14ac:dyDescent="0.35">
      <c r="A566" s="86" t="s">
        <v>408</v>
      </c>
      <c r="B566" s="86" t="s">
        <v>1064</v>
      </c>
      <c r="C566" s="86" t="s">
        <v>1234</v>
      </c>
      <c r="D566" s="86" t="s">
        <v>674</v>
      </c>
      <c r="E566" s="86" t="s">
        <v>1235</v>
      </c>
      <c r="F566" s="87">
        <v>5</v>
      </c>
      <c r="G566" s="87">
        <v>2</v>
      </c>
      <c r="H566" s="88">
        <f t="shared" si="9"/>
        <v>7</v>
      </c>
      <c r="I566" s="86"/>
      <c r="J566" s="86">
        <v>300</v>
      </c>
    </row>
    <row r="567" spans="1:10" customFormat="1" hidden="1" outlineLevel="1" x14ac:dyDescent="0.35">
      <c r="A567" s="86" t="s">
        <v>408</v>
      </c>
      <c r="B567" s="86" t="s">
        <v>1064</v>
      </c>
      <c r="C567" s="86" t="s">
        <v>1236</v>
      </c>
      <c r="D567" s="86" t="s">
        <v>674</v>
      </c>
      <c r="E567" s="86" t="s">
        <v>1237</v>
      </c>
      <c r="F567" s="87">
        <v>5</v>
      </c>
      <c r="G567" s="87">
        <v>2</v>
      </c>
      <c r="H567" s="88">
        <f t="shared" si="9"/>
        <v>7</v>
      </c>
      <c r="I567" s="86"/>
      <c r="J567" s="86">
        <v>300</v>
      </c>
    </row>
    <row r="568" spans="1:10" customFormat="1" hidden="1" outlineLevel="1" x14ac:dyDescent="0.35">
      <c r="A568" s="86" t="s">
        <v>408</v>
      </c>
      <c r="B568" s="86" t="s">
        <v>1064</v>
      </c>
      <c r="C568" s="86" t="s">
        <v>1238</v>
      </c>
      <c r="D568" s="86" t="s">
        <v>674</v>
      </c>
      <c r="E568" s="86" t="s">
        <v>1239</v>
      </c>
      <c r="F568" s="87">
        <v>5</v>
      </c>
      <c r="G568" s="87">
        <v>2</v>
      </c>
      <c r="H568" s="88">
        <f t="shared" si="9"/>
        <v>7</v>
      </c>
      <c r="I568" s="86"/>
      <c r="J568" s="86">
        <v>300</v>
      </c>
    </row>
    <row r="569" spans="1:10" customFormat="1" hidden="1" outlineLevel="1" x14ac:dyDescent="0.35">
      <c r="A569" s="86" t="s">
        <v>408</v>
      </c>
      <c r="B569" s="86" t="s">
        <v>1064</v>
      </c>
      <c r="C569" s="86" t="s">
        <v>1240</v>
      </c>
      <c r="D569" s="86" t="s">
        <v>674</v>
      </c>
      <c r="E569" s="86" t="s">
        <v>1241</v>
      </c>
      <c r="F569" s="87">
        <v>2</v>
      </c>
      <c r="G569" s="87">
        <v>2</v>
      </c>
      <c r="H569" s="88">
        <f t="shared" si="9"/>
        <v>4</v>
      </c>
      <c r="I569" s="86"/>
      <c r="J569" s="86">
        <v>300</v>
      </c>
    </row>
    <row r="570" spans="1:10" customFormat="1" hidden="1" outlineLevel="1" x14ac:dyDescent="0.35">
      <c r="A570" s="86" t="s">
        <v>408</v>
      </c>
      <c r="B570" s="86" t="s">
        <v>1064</v>
      </c>
      <c r="C570" s="86" t="s">
        <v>1242</v>
      </c>
      <c r="D570" s="86" t="s">
        <v>674</v>
      </c>
      <c r="E570" s="86" t="s">
        <v>1243</v>
      </c>
      <c r="F570" s="87">
        <v>5</v>
      </c>
      <c r="G570" s="87">
        <v>2</v>
      </c>
      <c r="H570" s="88">
        <f t="shared" si="9"/>
        <v>7</v>
      </c>
      <c r="I570" s="86"/>
      <c r="J570" s="86">
        <v>300</v>
      </c>
    </row>
    <row r="571" spans="1:10" customFormat="1" hidden="1" outlineLevel="1" x14ac:dyDescent="0.35">
      <c r="A571" s="86" t="s">
        <v>408</v>
      </c>
      <c r="B571" s="86" t="s">
        <v>1064</v>
      </c>
      <c r="C571" s="86" t="s">
        <v>1244</v>
      </c>
      <c r="D571" s="86" t="s">
        <v>674</v>
      </c>
      <c r="E571" s="86" t="s">
        <v>1245</v>
      </c>
      <c r="F571" s="87">
        <v>5</v>
      </c>
      <c r="G571" s="87">
        <v>2</v>
      </c>
      <c r="H571" s="88">
        <f t="shared" si="9"/>
        <v>7</v>
      </c>
      <c r="I571" s="86"/>
      <c r="J571" s="86">
        <v>300</v>
      </c>
    </row>
    <row r="572" spans="1:10" customFormat="1" hidden="1" outlineLevel="1" x14ac:dyDescent="0.35">
      <c r="A572" s="86" t="s">
        <v>408</v>
      </c>
      <c r="B572" s="86" t="s">
        <v>1064</v>
      </c>
      <c r="C572" s="86" t="s">
        <v>1246</v>
      </c>
      <c r="D572" s="86" t="s">
        <v>674</v>
      </c>
      <c r="E572" s="86" t="s">
        <v>1247</v>
      </c>
      <c r="F572" s="87">
        <v>1</v>
      </c>
      <c r="G572" s="87">
        <v>2</v>
      </c>
      <c r="H572" s="88">
        <f t="shared" si="9"/>
        <v>3</v>
      </c>
      <c r="I572" s="86"/>
      <c r="J572" s="86">
        <v>300</v>
      </c>
    </row>
    <row r="573" spans="1:10" customFormat="1" hidden="1" outlineLevel="1" x14ac:dyDescent="0.35">
      <c r="A573" s="86" t="s">
        <v>408</v>
      </c>
      <c r="B573" s="86" t="s">
        <v>1064</v>
      </c>
      <c r="C573" s="86" t="s">
        <v>1248</v>
      </c>
      <c r="D573" s="86" t="s">
        <v>674</v>
      </c>
      <c r="E573" s="86" t="s">
        <v>1249</v>
      </c>
      <c r="F573" s="87">
        <v>2</v>
      </c>
      <c r="G573" s="87">
        <v>2</v>
      </c>
      <c r="H573" s="88">
        <f t="shared" si="9"/>
        <v>4</v>
      </c>
      <c r="I573" s="86"/>
      <c r="J573" s="86">
        <v>300</v>
      </c>
    </row>
    <row r="574" spans="1:10" customFormat="1" hidden="1" outlineLevel="1" x14ac:dyDescent="0.35">
      <c r="A574" s="86" t="s">
        <v>408</v>
      </c>
      <c r="B574" s="86" t="s">
        <v>1064</v>
      </c>
      <c r="C574" s="86" t="s">
        <v>1250</v>
      </c>
      <c r="D574" s="86" t="s">
        <v>674</v>
      </c>
      <c r="E574" s="86" t="s">
        <v>1251</v>
      </c>
      <c r="F574" s="87">
        <v>2</v>
      </c>
      <c r="G574" s="87">
        <v>2</v>
      </c>
      <c r="H574" s="88">
        <f t="shared" si="9"/>
        <v>4</v>
      </c>
      <c r="I574" s="86"/>
      <c r="J574" s="86">
        <v>300</v>
      </c>
    </row>
    <row r="575" spans="1:10" customFormat="1" hidden="1" outlineLevel="1" x14ac:dyDescent="0.35">
      <c r="A575" s="86" t="s">
        <v>408</v>
      </c>
      <c r="B575" s="86" t="s">
        <v>1064</v>
      </c>
      <c r="C575" s="86" t="s">
        <v>1252</v>
      </c>
      <c r="D575" s="86" t="s">
        <v>674</v>
      </c>
      <c r="E575" s="86" t="s">
        <v>1253</v>
      </c>
      <c r="F575" s="87">
        <v>1</v>
      </c>
      <c r="G575" s="87">
        <v>2</v>
      </c>
      <c r="H575" s="88">
        <f t="shared" si="9"/>
        <v>3</v>
      </c>
      <c r="I575" s="86"/>
      <c r="J575" s="86">
        <v>300</v>
      </c>
    </row>
    <row r="576" spans="1:10" customFormat="1" hidden="1" outlineLevel="1" x14ac:dyDescent="0.35">
      <c r="A576" s="86" t="s">
        <v>408</v>
      </c>
      <c r="B576" s="86" t="s">
        <v>1064</v>
      </c>
      <c r="C576" s="86" t="s">
        <v>1254</v>
      </c>
      <c r="D576" s="86" t="s">
        <v>674</v>
      </c>
      <c r="E576" s="86" t="s">
        <v>1255</v>
      </c>
      <c r="F576" s="87">
        <v>5</v>
      </c>
      <c r="G576" s="87">
        <v>2</v>
      </c>
      <c r="H576" s="88">
        <f t="shared" si="9"/>
        <v>7</v>
      </c>
      <c r="I576" s="86"/>
      <c r="J576" s="86">
        <v>300</v>
      </c>
    </row>
    <row r="577" spans="1:10" customFormat="1" hidden="1" outlineLevel="1" x14ac:dyDescent="0.35">
      <c r="A577" s="86" t="s">
        <v>408</v>
      </c>
      <c r="B577" s="86" t="s">
        <v>1064</v>
      </c>
      <c r="C577" s="86" t="s">
        <v>1256</v>
      </c>
      <c r="D577" s="86" t="s">
        <v>674</v>
      </c>
      <c r="E577" s="86" t="s">
        <v>1257</v>
      </c>
      <c r="F577" s="87">
        <v>1</v>
      </c>
      <c r="G577" s="87">
        <v>2</v>
      </c>
      <c r="H577" s="88">
        <f t="shared" si="9"/>
        <v>3</v>
      </c>
      <c r="I577" s="86"/>
      <c r="J577" s="86">
        <v>300</v>
      </c>
    </row>
    <row r="578" spans="1:10" customFormat="1" hidden="1" outlineLevel="1" x14ac:dyDescent="0.35">
      <c r="A578" s="86" t="s">
        <v>408</v>
      </c>
      <c r="B578" s="86" t="s">
        <v>1064</v>
      </c>
      <c r="C578" s="86" t="s">
        <v>1258</v>
      </c>
      <c r="D578" s="86" t="s">
        <v>674</v>
      </c>
      <c r="E578" s="86" t="s">
        <v>1259</v>
      </c>
      <c r="F578" s="87">
        <v>3</v>
      </c>
      <c r="G578" s="87">
        <v>2</v>
      </c>
      <c r="H578" s="88">
        <f t="shared" si="9"/>
        <v>5</v>
      </c>
      <c r="I578" s="86"/>
      <c r="J578" s="86">
        <v>300</v>
      </c>
    </row>
    <row r="579" spans="1:10" customFormat="1" hidden="1" outlineLevel="1" x14ac:dyDescent="0.35">
      <c r="A579" s="86" t="s">
        <v>408</v>
      </c>
      <c r="B579" s="86" t="s">
        <v>1064</v>
      </c>
      <c r="C579" s="86" t="s">
        <v>1260</v>
      </c>
      <c r="D579" s="86" t="s">
        <v>674</v>
      </c>
      <c r="E579" s="86" t="s">
        <v>1261</v>
      </c>
      <c r="F579" s="87">
        <v>5</v>
      </c>
      <c r="G579" s="87">
        <v>2</v>
      </c>
      <c r="H579" s="88">
        <f t="shared" si="9"/>
        <v>7</v>
      </c>
      <c r="I579" s="86"/>
      <c r="J579" s="86">
        <v>300</v>
      </c>
    </row>
    <row r="580" spans="1:10" customFormat="1" hidden="1" outlineLevel="1" x14ac:dyDescent="0.35">
      <c r="A580" s="86" t="s">
        <v>408</v>
      </c>
      <c r="B580" s="86" t="s">
        <v>1064</v>
      </c>
      <c r="C580" s="86" t="s">
        <v>1262</v>
      </c>
      <c r="D580" s="86" t="s">
        <v>674</v>
      </c>
      <c r="E580" s="86" t="s">
        <v>1263</v>
      </c>
      <c r="F580" s="87">
        <v>5</v>
      </c>
      <c r="G580" s="87">
        <v>2</v>
      </c>
      <c r="H580" s="88">
        <f t="shared" si="9"/>
        <v>7</v>
      </c>
      <c r="I580" s="86"/>
      <c r="J580" s="86">
        <v>300</v>
      </c>
    </row>
    <row r="581" spans="1:10" customFormat="1" hidden="1" outlineLevel="1" x14ac:dyDescent="0.35">
      <c r="A581" s="86" t="s">
        <v>408</v>
      </c>
      <c r="B581" s="86" t="s">
        <v>1064</v>
      </c>
      <c r="C581" s="86" t="s">
        <v>1264</v>
      </c>
      <c r="D581" s="86" t="s">
        <v>674</v>
      </c>
      <c r="E581" s="86" t="s">
        <v>1265</v>
      </c>
      <c r="F581" s="87">
        <v>5</v>
      </c>
      <c r="G581" s="87">
        <v>4</v>
      </c>
      <c r="H581" s="88">
        <f t="shared" si="9"/>
        <v>9</v>
      </c>
      <c r="I581" s="86"/>
      <c r="J581" s="86">
        <v>300</v>
      </c>
    </row>
    <row r="582" spans="1:10" customFormat="1" hidden="1" outlineLevel="1" x14ac:dyDescent="0.35">
      <c r="A582" s="86" t="s">
        <v>408</v>
      </c>
      <c r="B582" s="86" t="s">
        <v>1064</v>
      </c>
      <c r="C582" s="86" t="s">
        <v>1266</v>
      </c>
      <c r="D582" s="86" t="s">
        <v>674</v>
      </c>
      <c r="E582" s="86" t="s">
        <v>1267</v>
      </c>
      <c r="F582" s="87">
        <v>1</v>
      </c>
      <c r="G582" s="87">
        <v>2</v>
      </c>
      <c r="H582" s="88">
        <f t="shared" si="9"/>
        <v>3</v>
      </c>
      <c r="I582" s="86"/>
      <c r="J582" s="86">
        <v>300</v>
      </c>
    </row>
    <row r="583" spans="1:10" customFormat="1" hidden="1" outlineLevel="1" x14ac:dyDescent="0.35">
      <c r="A583" s="86" t="s">
        <v>408</v>
      </c>
      <c r="B583" s="86" t="s">
        <v>1064</v>
      </c>
      <c r="C583" s="86" t="s">
        <v>1268</v>
      </c>
      <c r="D583" s="86" t="s">
        <v>674</v>
      </c>
      <c r="E583" s="86" t="s">
        <v>1269</v>
      </c>
      <c r="F583" s="87">
        <v>5</v>
      </c>
      <c r="G583" s="87">
        <v>2</v>
      </c>
      <c r="H583" s="88">
        <f t="shared" si="9"/>
        <v>7</v>
      </c>
      <c r="I583" s="86"/>
      <c r="J583" s="86">
        <v>300</v>
      </c>
    </row>
    <row r="584" spans="1:10" customFormat="1" hidden="1" outlineLevel="1" x14ac:dyDescent="0.35">
      <c r="A584" s="86" t="s">
        <v>408</v>
      </c>
      <c r="B584" s="86" t="s">
        <v>1064</v>
      </c>
      <c r="C584" s="86" t="s">
        <v>1270</v>
      </c>
      <c r="D584" s="86" t="s">
        <v>674</v>
      </c>
      <c r="E584" s="86" t="s">
        <v>1271</v>
      </c>
      <c r="F584" s="87">
        <v>2</v>
      </c>
      <c r="G584" s="87">
        <v>2</v>
      </c>
      <c r="H584" s="88">
        <f t="shared" si="9"/>
        <v>4</v>
      </c>
      <c r="I584" s="86"/>
      <c r="J584" s="86">
        <v>300</v>
      </c>
    </row>
    <row r="585" spans="1:10" customFormat="1" hidden="1" outlineLevel="1" x14ac:dyDescent="0.35">
      <c r="A585" s="86" t="s">
        <v>408</v>
      </c>
      <c r="B585" s="86" t="s">
        <v>1064</v>
      </c>
      <c r="C585" s="86" t="s">
        <v>1272</v>
      </c>
      <c r="D585" s="86" t="s">
        <v>674</v>
      </c>
      <c r="E585" s="86" t="s">
        <v>1273</v>
      </c>
      <c r="F585" s="87">
        <v>3</v>
      </c>
      <c r="G585" s="87">
        <v>2</v>
      </c>
      <c r="H585" s="88">
        <f t="shared" si="9"/>
        <v>5</v>
      </c>
      <c r="I585" s="86"/>
      <c r="J585" s="86">
        <v>300</v>
      </c>
    </row>
    <row r="586" spans="1:10" customFormat="1" hidden="1" outlineLevel="1" x14ac:dyDescent="0.35">
      <c r="A586" s="86" t="s">
        <v>408</v>
      </c>
      <c r="B586" s="86" t="s">
        <v>1064</v>
      </c>
      <c r="C586" s="86" t="s">
        <v>1274</v>
      </c>
      <c r="D586" s="86" t="s">
        <v>674</v>
      </c>
      <c r="E586" s="86" t="s">
        <v>1275</v>
      </c>
      <c r="F586" s="87">
        <v>1</v>
      </c>
      <c r="G586" s="87">
        <v>2</v>
      </c>
      <c r="H586" s="88">
        <f t="shared" ref="H586:H648" si="10">SUM(F586:G586)</f>
        <v>3</v>
      </c>
      <c r="I586" s="86"/>
      <c r="J586" s="86">
        <v>300</v>
      </c>
    </row>
    <row r="587" spans="1:10" customFormat="1" hidden="1" outlineLevel="1" x14ac:dyDescent="0.35">
      <c r="A587" s="86" t="s">
        <v>408</v>
      </c>
      <c r="B587" s="86" t="s">
        <v>1064</v>
      </c>
      <c r="C587" s="86" t="s">
        <v>1276</v>
      </c>
      <c r="D587" s="86" t="s">
        <v>674</v>
      </c>
      <c r="E587" s="86" t="s">
        <v>1277</v>
      </c>
      <c r="F587" s="87">
        <v>5</v>
      </c>
      <c r="G587" s="87">
        <v>2</v>
      </c>
      <c r="H587" s="88">
        <f t="shared" si="10"/>
        <v>7</v>
      </c>
      <c r="I587" s="86"/>
      <c r="J587" s="86">
        <v>300</v>
      </c>
    </row>
    <row r="588" spans="1:10" customFormat="1" hidden="1" outlineLevel="1" x14ac:dyDescent="0.35">
      <c r="A588" s="86" t="s">
        <v>408</v>
      </c>
      <c r="B588" s="86" t="s">
        <v>1064</v>
      </c>
      <c r="C588" s="86" t="s">
        <v>1278</v>
      </c>
      <c r="D588" s="86" t="s">
        <v>674</v>
      </c>
      <c r="E588" s="86" t="s">
        <v>1279</v>
      </c>
      <c r="F588" s="87">
        <v>5</v>
      </c>
      <c r="G588" s="87">
        <v>2</v>
      </c>
      <c r="H588" s="88">
        <f t="shared" si="10"/>
        <v>7</v>
      </c>
      <c r="I588" s="86"/>
      <c r="J588" s="86">
        <v>300</v>
      </c>
    </row>
    <row r="589" spans="1:10" customFormat="1" hidden="1" outlineLevel="1" x14ac:dyDescent="0.35">
      <c r="A589" s="86" t="s">
        <v>408</v>
      </c>
      <c r="B589" s="86" t="s">
        <v>1064</v>
      </c>
      <c r="C589" s="86" t="s">
        <v>1280</v>
      </c>
      <c r="D589" s="86" t="s">
        <v>674</v>
      </c>
      <c r="E589" s="86" t="s">
        <v>1281</v>
      </c>
      <c r="F589" s="87">
        <v>2</v>
      </c>
      <c r="G589" s="87">
        <v>2</v>
      </c>
      <c r="H589" s="88">
        <f t="shared" si="10"/>
        <v>4</v>
      </c>
      <c r="I589" s="86"/>
      <c r="J589" s="86">
        <v>300</v>
      </c>
    </row>
    <row r="590" spans="1:10" customFormat="1" hidden="1" outlineLevel="1" x14ac:dyDescent="0.35">
      <c r="A590" s="86" t="s">
        <v>408</v>
      </c>
      <c r="B590" s="86" t="s">
        <v>1064</v>
      </c>
      <c r="C590" s="86" t="s">
        <v>1282</v>
      </c>
      <c r="D590" s="86" t="s">
        <v>674</v>
      </c>
      <c r="E590" s="86" t="s">
        <v>1283</v>
      </c>
      <c r="F590" s="87">
        <v>2</v>
      </c>
      <c r="G590" s="87">
        <v>2</v>
      </c>
      <c r="H590" s="88">
        <f t="shared" si="10"/>
        <v>4</v>
      </c>
      <c r="I590" s="86"/>
      <c r="J590" s="86">
        <v>300</v>
      </c>
    </row>
    <row r="591" spans="1:10" customFormat="1" hidden="1" outlineLevel="1" x14ac:dyDescent="0.35">
      <c r="A591" s="86" t="s">
        <v>408</v>
      </c>
      <c r="B591" s="86" t="s">
        <v>1064</v>
      </c>
      <c r="C591" s="86" t="s">
        <v>1284</v>
      </c>
      <c r="D591" s="86" t="s">
        <v>674</v>
      </c>
      <c r="E591" s="86" t="s">
        <v>1285</v>
      </c>
      <c r="F591" s="87">
        <v>5</v>
      </c>
      <c r="G591" s="87">
        <v>2</v>
      </c>
      <c r="H591" s="88">
        <f t="shared" si="10"/>
        <v>7</v>
      </c>
      <c r="I591" s="86"/>
      <c r="J591" s="86">
        <v>300</v>
      </c>
    </row>
    <row r="592" spans="1:10" customFormat="1" hidden="1" outlineLevel="1" x14ac:dyDescent="0.35">
      <c r="A592" s="86" t="s">
        <v>408</v>
      </c>
      <c r="B592" s="86" t="s">
        <v>1064</v>
      </c>
      <c r="C592" s="86" t="s">
        <v>1286</v>
      </c>
      <c r="D592" s="86" t="s">
        <v>674</v>
      </c>
      <c r="E592" s="86" t="s">
        <v>1287</v>
      </c>
      <c r="F592" s="87">
        <v>5</v>
      </c>
      <c r="G592" s="87">
        <v>2</v>
      </c>
      <c r="H592" s="88">
        <f t="shared" si="10"/>
        <v>7</v>
      </c>
      <c r="I592" s="86"/>
      <c r="J592" s="86">
        <v>300</v>
      </c>
    </row>
    <row r="593" spans="1:10" customFormat="1" hidden="1" outlineLevel="1" x14ac:dyDescent="0.35">
      <c r="A593" s="86" t="s">
        <v>408</v>
      </c>
      <c r="B593" s="86" t="s">
        <v>1064</v>
      </c>
      <c r="C593" s="86" t="s">
        <v>1288</v>
      </c>
      <c r="D593" s="86" t="s">
        <v>674</v>
      </c>
      <c r="E593" s="86" t="s">
        <v>1289</v>
      </c>
      <c r="F593" s="87">
        <v>1</v>
      </c>
      <c r="G593" s="87">
        <v>2</v>
      </c>
      <c r="H593" s="88">
        <f t="shared" si="10"/>
        <v>3</v>
      </c>
      <c r="I593" s="86"/>
      <c r="J593" s="86">
        <v>300</v>
      </c>
    </row>
    <row r="594" spans="1:10" customFormat="1" hidden="1" outlineLevel="1" x14ac:dyDescent="0.35">
      <c r="A594" s="86" t="s">
        <v>408</v>
      </c>
      <c r="B594" s="86" t="s">
        <v>1064</v>
      </c>
      <c r="C594" s="86" t="s">
        <v>1290</v>
      </c>
      <c r="D594" s="86" t="s">
        <v>674</v>
      </c>
      <c r="E594" s="86" t="s">
        <v>1291</v>
      </c>
      <c r="F594" s="87">
        <v>2</v>
      </c>
      <c r="G594" s="87">
        <v>2</v>
      </c>
      <c r="H594" s="88">
        <f t="shared" si="10"/>
        <v>4</v>
      </c>
      <c r="I594" s="86"/>
      <c r="J594" s="86">
        <v>300</v>
      </c>
    </row>
    <row r="595" spans="1:10" customFormat="1" hidden="1" outlineLevel="1" x14ac:dyDescent="0.35">
      <c r="A595" s="86" t="s">
        <v>408</v>
      </c>
      <c r="B595" s="86" t="s">
        <v>1064</v>
      </c>
      <c r="C595" s="86" t="s">
        <v>1292</v>
      </c>
      <c r="D595" s="86" t="s">
        <v>674</v>
      </c>
      <c r="E595" s="86" t="s">
        <v>1293</v>
      </c>
      <c r="F595" s="87">
        <v>1</v>
      </c>
      <c r="G595" s="87">
        <v>2</v>
      </c>
      <c r="H595" s="88">
        <f t="shared" si="10"/>
        <v>3</v>
      </c>
      <c r="I595" s="86"/>
      <c r="J595" s="86">
        <v>300</v>
      </c>
    </row>
    <row r="596" spans="1:10" customFormat="1" hidden="1" outlineLevel="1" x14ac:dyDescent="0.35">
      <c r="A596" s="86" t="s">
        <v>408</v>
      </c>
      <c r="B596" s="86" t="s">
        <v>1064</v>
      </c>
      <c r="C596" s="86" t="s">
        <v>1294</v>
      </c>
      <c r="D596" s="86" t="s">
        <v>674</v>
      </c>
      <c r="E596" s="86" t="s">
        <v>1295</v>
      </c>
      <c r="F596" s="87">
        <v>2</v>
      </c>
      <c r="G596" s="87">
        <v>2</v>
      </c>
      <c r="H596" s="88">
        <f t="shared" si="10"/>
        <v>4</v>
      </c>
      <c r="I596" s="86"/>
      <c r="J596" s="86">
        <v>300</v>
      </c>
    </row>
    <row r="597" spans="1:10" customFormat="1" hidden="1" outlineLevel="1" x14ac:dyDescent="0.35">
      <c r="A597" s="86" t="s">
        <v>408</v>
      </c>
      <c r="B597" s="86" t="s">
        <v>1064</v>
      </c>
      <c r="C597" s="86" t="s">
        <v>1296</v>
      </c>
      <c r="D597" s="86" t="s">
        <v>674</v>
      </c>
      <c r="E597" s="86" t="s">
        <v>1297</v>
      </c>
      <c r="F597" s="87">
        <v>5</v>
      </c>
      <c r="G597" s="87">
        <v>2</v>
      </c>
      <c r="H597" s="88">
        <f t="shared" si="10"/>
        <v>7</v>
      </c>
      <c r="I597" s="86"/>
      <c r="J597" s="86">
        <v>300</v>
      </c>
    </row>
    <row r="598" spans="1:10" customFormat="1" hidden="1" outlineLevel="1" x14ac:dyDescent="0.35">
      <c r="A598" s="86" t="s">
        <v>408</v>
      </c>
      <c r="B598" s="86" t="s">
        <v>1064</v>
      </c>
      <c r="C598" s="86" t="s">
        <v>1298</v>
      </c>
      <c r="D598" s="86" t="s">
        <v>674</v>
      </c>
      <c r="E598" s="86" t="s">
        <v>1299</v>
      </c>
      <c r="F598" s="87">
        <v>5</v>
      </c>
      <c r="G598" s="87">
        <v>2</v>
      </c>
      <c r="H598" s="88">
        <f t="shared" si="10"/>
        <v>7</v>
      </c>
      <c r="I598" s="86"/>
      <c r="J598" s="86">
        <v>300</v>
      </c>
    </row>
    <row r="599" spans="1:10" customFormat="1" hidden="1" outlineLevel="1" x14ac:dyDescent="0.35">
      <c r="A599" s="86" t="s">
        <v>408</v>
      </c>
      <c r="B599" s="86" t="s">
        <v>1064</v>
      </c>
      <c r="C599" s="86" t="s">
        <v>1300</v>
      </c>
      <c r="D599" s="86" t="s">
        <v>674</v>
      </c>
      <c r="E599" s="86" t="s">
        <v>1301</v>
      </c>
      <c r="F599" s="87">
        <v>2</v>
      </c>
      <c r="G599" s="87">
        <v>2</v>
      </c>
      <c r="H599" s="88">
        <f t="shared" si="10"/>
        <v>4</v>
      </c>
      <c r="I599" s="86"/>
      <c r="J599" s="86">
        <v>300</v>
      </c>
    </row>
    <row r="600" spans="1:10" customFormat="1" hidden="1" outlineLevel="1" x14ac:dyDescent="0.35">
      <c r="A600" s="86" t="s">
        <v>408</v>
      </c>
      <c r="B600" s="86" t="s">
        <v>1064</v>
      </c>
      <c r="C600" s="86" t="s">
        <v>1302</v>
      </c>
      <c r="D600" s="86" t="s">
        <v>674</v>
      </c>
      <c r="E600" s="86" t="s">
        <v>1303</v>
      </c>
      <c r="F600" s="87">
        <v>3</v>
      </c>
      <c r="G600" s="87">
        <v>2</v>
      </c>
      <c r="H600" s="88">
        <f t="shared" si="10"/>
        <v>5</v>
      </c>
      <c r="I600" s="86"/>
      <c r="J600" s="86">
        <v>300</v>
      </c>
    </row>
    <row r="601" spans="1:10" customFormat="1" hidden="1" outlineLevel="1" x14ac:dyDescent="0.35">
      <c r="A601" s="86" t="s">
        <v>408</v>
      </c>
      <c r="B601" s="86" t="s">
        <v>1064</v>
      </c>
      <c r="C601" s="86" t="s">
        <v>1304</v>
      </c>
      <c r="D601" s="86" t="s">
        <v>674</v>
      </c>
      <c r="E601" s="86" t="s">
        <v>1305</v>
      </c>
      <c r="F601" s="87">
        <v>1</v>
      </c>
      <c r="G601" s="87">
        <v>2</v>
      </c>
      <c r="H601" s="88">
        <f t="shared" si="10"/>
        <v>3</v>
      </c>
      <c r="I601" s="86"/>
      <c r="J601" s="86">
        <v>300</v>
      </c>
    </row>
    <row r="602" spans="1:10" customFormat="1" hidden="1" outlineLevel="1" x14ac:dyDescent="0.35">
      <c r="A602" s="86" t="s">
        <v>408</v>
      </c>
      <c r="B602" s="86" t="s">
        <v>1064</v>
      </c>
      <c r="C602" s="86" t="s">
        <v>1306</v>
      </c>
      <c r="D602" s="86" t="s">
        <v>674</v>
      </c>
      <c r="E602" s="86" t="s">
        <v>1307</v>
      </c>
      <c r="F602" s="87">
        <v>6</v>
      </c>
      <c r="G602" s="87">
        <v>4</v>
      </c>
      <c r="H602" s="88">
        <f t="shared" si="10"/>
        <v>10</v>
      </c>
      <c r="I602" s="86"/>
      <c r="J602" s="86">
        <v>300</v>
      </c>
    </row>
    <row r="603" spans="1:10" customFormat="1" hidden="1" outlineLevel="1" x14ac:dyDescent="0.35">
      <c r="A603" s="86" t="s">
        <v>408</v>
      </c>
      <c r="B603" s="86" t="s">
        <v>1064</v>
      </c>
      <c r="C603" s="86" t="s">
        <v>1308</v>
      </c>
      <c r="D603" s="86" t="s">
        <v>674</v>
      </c>
      <c r="E603" s="86" t="s">
        <v>1309</v>
      </c>
      <c r="F603" s="87">
        <v>5</v>
      </c>
      <c r="G603" s="87">
        <v>4</v>
      </c>
      <c r="H603" s="88">
        <f t="shared" si="10"/>
        <v>9</v>
      </c>
      <c r="I603" s="86"/>
      <c r="J603" s="86">
        <v>300</v>
      </c>
    </row>
    <row r="604" spans="1:10" customFormat="1" hidden="1" outlineLevel="1" x14ac:dyDescent="0.35">
      <c r="A604" s="86" t="s">
        <v>408</v>
      </c>
      <c r="B604" s="86" t="s">
        <v>1064</v>
      </c>
      <c r="C604" s="86" t="s">
        <v>1310</v>
      </c>
      <c r="D604" s="86" t="s">
        <v>674</v>
      </c>
      <c r="E604" s="86" t="s">
        <v>1311</v>
      </c>
      <c r="F604" s="87">
        <v>5</v>
      </c>
      <c r="G604" s="87">
        <v>2</v>
      </c>
      <c r="H604" s="88">
        <f t="shared" si="10"/>
        <v>7</v>
      </c>
      <c r="I604" s="86"/>
      <c r="J604" s="86">
        <v>300</v>
      </c>
    </row>
    <row r="605" spans="1:10" customFormat="1" hidden="1" outlineLevel="1" x14ac:dyDescent="0.35">
      <c r="A605" s="86" t="s">
        <v>408</v>
      </c>
      <c r="B605" s="86" t="s">
        <v>1064</v>
      </c>
      <c r="C605" s="86" t="s">
        <v>1312</v>
      </c>
      <c r="D605" s="86" t="s">
        <v>674</v>
      </c>
      <c r="E605" s="86" t="s">
        <v>1313</v>
      </c>
      <c r="F605" s="87">
        <v>5</v>
      </c>
      <c r="G605" s="87">
        <v>2</v>
      </c>
      <c r="H605" s="88">
        <f t="shared" si="10"/>
        <v>7</v>
      </c>
      <c r="I605" s="86"/>
      <c r="J605" s="86">
        <v>300</v>
      </c>
    </row>
    <row r="606" spans="1:10" customFormat="1" hidden="1" outlineLevel="1" x14ac:dyDescent="0.35">
      <c r="A606" s="86" t="s">
        <v>408</v>
      </c>
      <c r="B606" s="86" t="s">
        <v>1064</v>
      </c>
      <c r="C606" s="86" t="s">
        <v>1314</v>
      </c>
      <c r="D606" s="86" t="s">
        <v>674</v>
      </c>
      <c r="E606" s="86" t="s">
        <v>1315</v>
      </c>
      <c r="F606" s="87">
        <v>2</v>
      </c>
      <c r="G606" s="87">
        <v>2</v>
      </c>
      <c r="H606" s="88">
        <f t="shared" si="10"/>
        <v>4</v>
      </c>
      <c r="I606" s="86"/>
      <c r="J606" s="86">
        <v>300</v>
      </c>
    </row>
    <row r="607" spans="1:10" customFormat="1" hidden="1" outlineLevel="1" x14ac:dyDescent="0.35">
      <c r="A607" s="86" t="s">
        <v>408</v>
      </c>
      <c r="B607" s="86" t="s">
        <v>1064</v>
      </c>
      <c r="C607" s="86" t="s">
        <v>1316</v>
      </c>
      <c r="D607" s="86" t="s">
        <v>674</v>
      </c>
      <c r="E607" s="86" t="s">
        <v>1317</v>
      </c>
      <c r="F607" s="87">
        <v>3</v>
      </c>
      <c r="G607" s="87">
        <v>2</v>
      </c>
      <c r="H607" s="88">
        <f t="shared" si="10"/>
        <v>5</v>
      </c>
      <c r="I607" s="86"/>
      <c r="J607" s="86">
        <v>300</v>
      </c>
    </row>
    <row r="608" spans="1:10" customFormat="1" hidden="1" outlineLevel="1" x14ac:dyDescent="0.35">
      <c r="A608" s="86" t="s">
        <v>408</v>
      </c>
      <c r="B608" s="86" t="s">
        <v>1064</v>
      </c>
      <c r="C608" s="86" t="s">
        <v>1318</v>
      </c>
      <c r="D608" s="86" t="s">
        <v>674</v>
      </c>
      <c r="E608" s="86" t="s">
        <v>1319</v>
      </c>
      <c r="F608" s="87">
        <v>3</v>
      </c>
      <c r="G608" s="87">
        <v>2</v>
      </c>
      <c r="H608" s="88">
        <f t="shared" si="10"/>
        <v>5</v>
      </c>
      <c r="I608" s="86"/>
      <c r="J608" s="86">
        <v>300</v>
      </c>
    </row>
    <row r="609" spans="1:10" customFormat="1" hidden="1" outlineLevel="1" x14ac:dyDescent="0.35">
      <c r="A609" s="86" t="s">
        <v>408</v>
      </c>
      <c r="B609" s="86" t="s">
        <v>1064</v>
      </c>
      <c r="C609" s="86" t="s">
        <v>1320</v>
      </c>
      <c r="D609" s="86" t="s">
        <v>674</v>
      </c>
      <c r="E609" s="86" t="s">
        <v>1321</v>
      </c>
      <c r="F609" s="87">
        <v>5</v>
      </c>
      <c r="G609" s="87">
        <v>4</v>
      </c>
      <c r="H609" s="88">
        <f t="shared" si="10"/>
        <v>9</v>
      </c>
      <c r="I609" s="86"/>
      <c r="J609" s="86">
        <v>300</v>
      </c>
    </row>
    <row r="610" spans="1:10" customFormat="1" hidden="1" outlineLevel="1" x14ac:dyDescent="0.35">
      <c r="A610" s="86" t="s">
        <v>408</v>
      </c>
      <c r="B610" s="86" t="s">
        <v>1064</v>
      </c>
      <c r="C610" s="86" t="s">
        <v>1322</v>
      </c>
      <c r="D610" s="86" t="s">
        <v>674</v>
      </c>
      <c r="E610" s="86" t="s">
        <v>1323</v>
      </c>
      <c r="F610" s="87">
        <v>5</v>
      </c>
      <c r="G610" s="87">
        <v>2</v>
      </c>
      <c r="H610" s="88">
        <f t="shared" si="10"/>
        <v>7</v>
      </c>
      <c r="I610" s="86"/>
      <c r="J610" s="86">
        <v>300</v>
      </c>
    </row>
    <row r="611" spans="1:10" customFormat="1" hidden="1" outlineLevel="1" x14ac:dyDescent="0.35">
      <c r="A611" s="86" t="s">
        <v>408</v>
      </c>
      <c r="B611" s="86" t="s">
        <v>1064</v>
      </c>
      <c r="C611" s="86" t="s">
        <v>1324</v>
      </c>
      <c r="D611" s="86" t="s">
        <v>674</v>
      </c>
      <c r="E611" s="86" t="s">
        <v>1325</v>
      </c>
      <c r="F611" s="87">
        <v>3</v>
      </c>
      <c r="G611" s="87">
        <v>2</v>
      </c>
      <c r="H611" s="88">
        <f t="shared" si="10"/>
        <v>5</v>
      </c>
      <c r="I611" s="86"/>
      <c r="J611" s="86">
        <v>300</v>
      </c>
    </row>
    <row r="612" spans="1:10" customFormat="1" hidden="1" outlineLevel="1" x14ac:dyDescent="0.35">
      <c r="A612" s="86" t="s">
        <v>408</v>
      </c>
      <c r="B612" s="86" t="s">
        <v>1064</v>
      </c>
      <c r="C612" s="86" t="s">
        <v>1326</v>
      </c>
      <c r="D612" s="86" t="s">
        <v>674</v>
      </c>
      <c r="E612" s="86" t="s">
        <v>1327</v>
      </c>
      <c r="F612" s="87">
        <v>6</v>
      </c>
      <c r="G612" s="87">
        <v>4</v>
      </c>
      <c r="H612" s="88">
        <f t="shared" si="10"/>
        <v>10</v>
      </c>
      <c r="I612" s="86"/>
      <c r="J612" s="86">
        <v>300</v>
      </c>
    </row>
    <row r="613" spans="1:10" customFormat="1" hidden="1" outlineLevel="1" x14ac:dyDescent="0.35">
      <c r="A613" s="86" t="s">
        <v>408</v>
      </c>
      <c r="B613" s="86" t="s">
        <v>1064</v>
      </c>
      <c r="C613" s="86" t="s">
        <v>1328</v>
      </c>
      <c r="D613" s="86" t="s">
        <v>674</v>
      </c>
      <c r="E613" s="86" t="s">
        <v>1329</v>
      </c>
      <c r="F613" s="87">
        <v>3</v>
      </c>
      <c r="G613" s="87">
        <v>2</v>
      </c>
      <c r="H613" s="88">
        <f t="shared" si="10"/>
        <v>5</v>
      </c>
      <c r="I613" s="86"/>
      <c r="J613" s="86">
        <v>300</v>
      </c>
    </row>
    <row r="614" spans="1:10" customFormat="1" hidden="1" outlineLevel="1" x14ac:dyDescent="0.35">
      <c r="A614" s="86" t="s">
        <v>408</v>
      </c>
      <c r="B614" s="86" t="s">
        <v>1064</v>
      </c>
      <c r="C614" s="86" t="s">
        <v>1330</v>
      </c>
      <c r="D614" s="86" t="s">
        <v>674</v>
      </c>
      <c r="E614" s="86" t="s">
        <v>1331</v>
      </c>
      <c r="F614" s="87">
        <v>2</v>
      </c>
      <c r="G614" s="87">
        <v>2</v>
      </c>
      <c r="H614" s="88">
        <f t="shared" si="10"/>
        <v>4</v>
      </c>
      <c r="I614" s="86"/>
      <c r="J614" s="86">
        <v>300</v>
      </c>
    </row>
    <row r="615" spans="1:10" customFormat="1" hidden="1" outlineLevel="1" x14ac:dyDescent="0.35">
      <c r="A615" s="86" t="s">
        <v>408</v>
      </c>
      <c r="B615" s="86" t="s">
        <v>1064</v>
      </c>
      <c r="C615" s="86" t="s">
        <v>1332</v>
      </c>
      <c r="D615" s="86" t="s">
        <v>674</v>
      </c>
      <c r="E615" s="86" t="s">
        <v>1333</v>
      </c>
      <c r="F615" s="87">
        <v>3</v>
      </c>
      <c r="G615" s="87">
        <v>2</v>
      </c>
      <c r="H615" s="88">
        <f t="shared" si="10"/>
        <v>5</v>
      </c>
      <c r="I615" s="86"/>
      <c r="J615" s="86">
        <v>300</v>
      </c>
    </row>
    <row r="616" spans="1:10" customFormat="1" hidden="1" outlineLevel="1" x14ac:dyDescent="0.35">
      <c r="A616" s="86" t="s">
        <v>408</v>
      </c>
      <c r="B616" s="86" t="s">
        <v>1064</v>
      </c>
      <c r="C616" s="86" t="s">
        <v>1334</v>
      </c>
      <c r="D616" s="86" t="s">
        <v>674</v>
      </c>
      <c r="E616" s="86" t="s">
        <v>1335</v>
      </c>
      <c r="F616" s="87">
        <v>5</v>
      </c>
      <c r="G616" s="87">
        <v>2</v>
      </c>
      <c r="H616" s="88">
        <f t="shared" si="10"/>
        <v>7</v>
      </c>
      <c r="I616" s="86"/>
      <c r="J616" s="86">
        <v>300</v>
      </c>
    </row>
    <row r="617" spans="1:10" customFormat="1" hidden="1" outlineLevel="1" x14ac:dyDescent="0.35">
      <c r="A617" s="86" t="s">
        <v>408</v>
      </c>
      <c r="B617" s="86" t="s">
        <v>1064</v>
      </c>
      <c r="C617" s="86" t="s">
        <v>1336</v>
      </c>
      <c r="D617" s="86" t="s">
        <v>674</v>
      </c>
      <c r="E617" s="86" t="s">
        <v>1337</v>
      </c>
      <c r="F617" s="87">
        <v>1</v>
      </c>
      <c r="G617" s="87">
        <v>2</v>
      </c>
      <c r="H617" s="88">
        <f t="shared" si="10"/>
        <v>3</v>
      </c>
      <c r="I617" s="86"/>
      <c r="J617" s="86">
        <v>400</v>
      </c>
    </row>
    <row r="618" spans="1:10" customFormat="1" hidden="1" outlineLevel="1" x14ac:dyDescent="0.35">
      <c r="A618" s="86" t="s">
        <v>408</v>
      </c>
      <c r="B618" s="86" t="s">
        <v>1064</v>
      </c>
      <c r="C618" s="86" t="s">
        <v>1338</v>
      </c>
      <c r="D618" s="86" t="s">
        <v>674</v>
      </c>
      <c r="E618" s="86" t="s">
        <v>1339</v>
      </c>
      <c r="F618" s="87">
        <v>1</v>
      </c>
      <c r="G618" s="87">
        <v>2</v>
      </c>
      <c r="H618" s="88">
        <f t="shared" si="10"/>
        <v>3</v>
      </c>
      <c r="I618" s="86"/>
      <c r="J618" s="86">
        <v>400</v>
      </c>
    </row>
    <row r="619" spans="1:10" customFormat="1" hidden="1" outlineLevel="1" x14ac:dyDescent="0.35">
      <c r="A619" s="86" t="s">
        <v>408</v>
      </c>
      <c r="B619" s="86" t="s">
        <v>1064</v>
      </c>
      <c r="C619" s="86" t="s">
        <v>1340</v>
      </c>
      <c r="D619" s="86" t="s">
        <v>674</v>
      </c>
      <c r="E619" s="86" t="s">
        <v>1341</v>
      </c>
      <c r="F619" s="87">
        <v>3</v>
      </c>
      <c r="G619" s="87">
        <v>2</v>
      </c>
      <c r="H619" s="88">
        <f t="shared" si="10"/>
        <v>5</v>
      </c>
      <c r="I619" s="86"/>
      <c r="J619" s="86">
        <v>400</v>
      </c>
    </row>
    <row r="620" spans="1:10" customFormat="1" hidden="1" outlineLevel="1" x14ac:dyDescent="0.35">
      <c r="A620" s="86" t="s">
        <v>408</v>
      </c>
      <c r="B620" s="86" t="s">
        <v>1064</v>
      </c>
      <c r="C620" s="86" t="s">
        <v>1342</v>
      </c>
      <c r="D620" s="86" t="s">
        <v>674</v>
      </c>
      <c r="E620" s="86" t="s">
        <v>1343</v>
      </c>
      <c r="F620" s="87">
        <v>5</v>
      </c>
      <c r="G620" s="87">
        <v>4</v>
      </c>
      <c r="H620" s="88">
        <f t="shared" si="10"/>
        <v>9</v>
      </c>
      <c r="I620" s="86"/>
      <c r="J620" s="86">
        <v>400</v>
      </c>
    </row>
    <row r="621" spans="1:10" customFormat="1" hidden="1" outlineLevel="1" x14ac:dyDescent="0.35">
      <c r="A621" s="86" t="s">
        <v>408</v>
      </c>
      <c r="B621" s="86" t="s">
        <v>1064</v>
      </c>
      <c r="C621" s="86" t="s">
        <v>1344</v>
      </c>
      <c r="D621" s="86" t="s">
        <v>674</v>
      </c>
      <c r="E621" s="86" t="s">
        <v>1345</v>
      </c>
      <c r="F621" s="87">
        <v>5</v>
      </c>
      <c r="G621" s="87">
        <v>4</v>
      </c>
      <c r="H621" s="88">
        <f t="shared" si="10"/>
        <v>9</v>
      </c>
      <c r="I621" s="86"/>
      <c r="J621" s="86">
        <v>400</v>
      </c>
    </row>
    <row r="622" spans="1:10" customFormat="1" hidden="1" outlineLevel="1" x14ac:dyDescent="0.35">
      <c r="A622" s="86" t="s">
        <v>408</v>
      </c>
      <c r="B622" s="86" t="s">
        <v>1064</v>
      </c>
      <c r="C622" s="86" t="s">
        <v>1346</v>
      </c>
      <c r="D622" s="86" t="s">
        <v>674</v>
      </c>
      <c r="E622" s="86" t="s">
        <v>1347</v>
      </c>
      <c r="F622" s="87">
        <v>1</v>
      </c>
      <c r="G622" s="87">
        <v>2</v>
      </c>
      <c r="H622" s="88">
        <f t="shared" si="10"/>
        <v>3</v>
      </c>
      <c r="I622" s="86"/>
      <c r="J622" s="86">
        <v>400</v>
      </c>
    </row>
    <row r="623" spans="1:10" customFormat="1" hidden="1" outlineLevel="1" x14ac:dyDescent="0.35">
      <c r="A623" s="86" t="s">
        <v>408</v>
      </c>
      <c r="B623" s="86" t="s">
        <v>1064</v>
      </c>
      <c r="C623" s="86" t="s">
        <v>1348</v>
      </c>
      <c r="D623" s="86" t="s">
        <v>674</v>
      </c>
      <c r="E623" s="86" t="s">
        <v>1349</v>
      </c>
      <c r="F623" s="87">
        <v>5</v>
      </c>
      <c r="G623" s="87">
        <v>2</v>
      </c>
      <c r="H623" s="88">
        <f t="shared" si="10"/>
        <v>7</v>
      </c>
      <c r="I623" s="86"/>
      <c r="J623" s="86">
        <v>400</v>
      </c>
    </row>
    <row r="624" spans="1:10" customFormat="1" hidden="1" outlineLevel="1" x14ac:dyDescent="0.35">
      <c r="A624" s="86" t="s">
        <v>408</v>
      </c>
      <c r="B624" s="86" t="s">
        <v>1064</v>
      </c>
      <c r="C624" s="86" t="s">
        <v>1350</v>
      </c>
      <c r="D624" s="86" t="s">
        <v>674</v>
      </c>
      <c r="E624" s="86" t="s">
        <v>1351</v>
      </c>
      <c r="F624" s="87">
        <v>2</v>
      </c>
      <c r="G624" s="87">
        <v>2</v>
      </c>
      <c r="H624" s="88">
        <f t="shared" si="10"/>
        <v>4</v>
      </c>
      <c r="I624" s="86"/>
      <c r="J624" s="86">
        <v>400</v>
      </c>
    </row>
    <row r="625" spans="1:10" customFormat="1" hidden="1" outlineLevel="1" x14ac:dyDescent="0.35">
      <c r="A625" s="86" t="s">
        <v>408</v>
      </c>
      <c r="B625" s="86" t="s">
        <v>1064</v>
      </c>
      <c r="C625" s="86" t="s">
        <v>1352</v>
      </c>
      <c r="D625" s="86" t="s">
        <v>674</v>
      </c>
      <c r="E625" s="86" t="s">
        <v>1353</v>
      </c>
      <c r="F625" s="87">
        <v>2</v>
      </c>
      <c r="G625" s="87">
        <v>2</v>
      </c>
      <c r="H625" s="88">
        <f t="shared" si="10"/>
        <v>4</v>
      </c>
      <c r="I625" s="86"/>
      <c r="J625" s="86">
        <v>400</v>
      </c>
    </row>
    <row r="626" spans="1:10" customFormat="1" hidden="1" outlineLevel="1" x14ac:dyDescent="0.35">
      <c r="A626" s="86" t="s">
        <v>408</v>
      </c>
      <c r="B626" s="86" t="s">
        <v>1064</v>
      </c>
      <c r="C626" s="86" t="s">
        <v>1354</v>
      </c>
      <c r="D626" s="86" t="s">
        <v>674</v>
      </c>
      <c r="E626" s="86" t="s">
        <v>1355</v>
      </c>
      <c r="F626" s="87">
        <v>3</v>
      </c>
      <c r="G626" s="87">
        <v>2</v>
      </c>
      <c r="H626" s="88">
        <f t="shared" si="10"/>
        <v>5</v>
      </c>
      <c r="I626" s="86"/>
      <c r="J626" s="86">
        <v>400</v>
      </c>
    </row>
    <row r="627" spans="1:10" customFormat="1" hidden="1" outlineLevel="1" x14ac:dyDescent="0.35">
      <c r="A627" s="86" t="s">
        <v>408</v>
      </c>
      <c r="B627" s="86" t="s">
        <v>1064</v>
      </c>
      <c r="C627" s="86" t="s">
        <v>1356</v>
      </c>
      <c r="D627" s="86" t="s">
        <v>674</v>
      </c>
      <c r="E627" s="86" t="s">
        <v>1357</v>
      </c>
      <c r="F627" s="87">
        <v>5</v>
      </c>
      <c r="G627" s="87">
        <v>2</v>
      </c>
      <c r="H627" s="88">
        <f t="shared" si="10"/>
        <v>7</v>
      </c>
      <c r="I627" s="86"/>
      <c r="J627" s="86">
        <v>400</v>
      </c>
    </row>
    <row r="628" spans="1:10" customFormat="1" hidden="1" outlineLevel="1" x14ac:dyDescent="0.35">
      <c r="A628" s="86" t="s">
        <v>408</v>
      </c>
      <c r="B628" s="86" t="s">
        <v>1064</v>
      </c>
      <c r="C628" s="86" t="s">
        <v>1358</v>
      </c>
      <c r="D628" s="86" t="s">
        <v>674</v>
      </c>
      <c r="E628" s="86" t="s">
        <v>1359</v>
      </c>
      <c r="F628" s="87">
        <v>5</v>
      </c>
      <c r="G628" s="87">
        <v>2</v>
      </c>
      <c r="H628" s="88">
        <f t="shared" si="10"/>
        <v>7</v>
      </c>
      <c r="I628" s="86"/>
      <c r="J628" s="86">
        <v>400</v>
      </c>
    </row>
    <row r="629" spans="1:10" customFormat="1" hidden="1" outlineLevel="1" x14ac:dyDescent="0.35">
      <c r="A629" s="86" t="s">
        <v>408</v>
      </c>
      <c r="B629" s="86" t="s">
        <v>1064</v>
      </c>
      <c r="C629" s="86" t="s">
        <v>1360</v>
      </c>
      <c r="D629" s="86" t="s">
        <v>674</v>
      </c>
      <c r="E629" s="86" t="s">
        <v>1361</v>
      </c>
      <c r="F629" s="87">
        <v>1</v>
      </c>
      <c r="G629" s="87">
        <v>2</v>
      </c>
      <c r="H629" s="88">
        <f t="shared" si="10"/>
        <v>3</v>
      </c>
      <c r="I629" s="86"/>
      <c r="J629" s="86">
        <v>400</v>
      </c>
    </row>
    <row r="630" spans="1:10" customFormat="1" hidden="1" outlineLevel="1" x14ac:dyDescent="0.35">
      <c r="A630" s="86" t="s">
        <v>408</v>
      </c>
      <c r="B630" s="86" t="s">
        <v>1064</v>
      </c>
      <c r="C630" s="86" t="s">
        <v>1362</v>
      </c>
      <c r="D630" s="86" t="s">
        <v>674</v>
      </c>
      <c r="E630" s="86" t="s">
        <v>1363</v>
      </c>
      <c r="F630" s="87">
        <v>7</v>
      </c>
      <c r="G630" s="87">
        <v>5</v>
      </c>
      <c r="H630" s="88">
        <f t="shared" si="10"/>
        <v>12</v>
      </c>
      <c r="I630" s="86"/>
      <c r="J630" s="86">
        <v>400</v>
      </c>
    </row>
    <row r="631" spans="1:10" customFormat="1" hidden="1" outlineLevel="1" x14ac:dyDescent="0.35">
      <c r="A631" s="86" t="s">
        <v>408</v>
      </c>
      <c r="B631" s="86" t="s">
        <v>1064</v>
      </c>
      <c r="C631" s="86" t="s">
        <v>1364</v>
      </c>
      <c r="D631" s="86" t="s">
        <v>674</v>
      </c>
      <c r="E631" s="86" t="s">
        <v>1365</v>
      </c>
      <c r="F631" s="87">
        <v>3</v>
      </c>
      <c r="G631" s="87">
        <v>2</v>
      </c>
      <c r="H631" s="88">
        <f t="shared" si="10"/>
        <v>5</v>
      </c>
      <c r="I631" s="86"/>
      <c r="J631" s="86">
        <v>400</v>
      </c>
    </row>
    <row r="632" spans="1:10" customFormat="1" hidden="1" outlineLevel="1" x14ac:dyDescent="0.35">
      <c r="A632" s="86" t="s">
        <v>408</v>
      </c>
      <c r="B632" s="86" t="s">
        <v>1064</v>
      </c>
      <c r="C632" s="86" t="s">
        <v>1366</v>
      </c>
      <c r="D632" s="86" t="s">
        <v>674</v>
      </c>
      <c r="E632" s="86" t="s">
        <v>1367</v>
      </c>
      <c r="F632" s="87">
        <v>2</v>
      </c>
      <c r="G632" s="87">
        <v>2</v>
      </c>
      <c r="H632" s="88">
        <f t="shared" si="10"/>
        <v>4</v>
      </c>
      <c r="I632" s="86"/>
      <c r="J632" s="86">
        <v>400</v>
      </c>
    </row>
    <row r="633" spans="1:10" customFormat="1" hidden="1" outlineLevel="1" x14ac:dyDescent="0.35">
      <c r="A633" s="86" t="s">
        <v>408</v>
      </c>
      <c r="B633" s="86" t="s">
        <v>1064</v>
      </c>
      <c r="C633" s="86" t="s">
        <v>1368</v>
      </c>
      <c r="D633" s="86" t="s">
        <v>674</v>
      </c>
      <c r="E633" s="86" t="s">
        <v>1369</v>
      </c>
      <c r="F633" s="87">
        <v>3</v>
      </c>
      <c r="G633" s="87">
        <v>2</v>
      </c>
      <c r="H633" s="88">
        <f t="shared" si="10"/>
        <v>5</v>
      </c>
      <c r="I633" s="86"/>
      <c r="J633" s="86">
        <v>400</v>
      </c>
    </row>
    <row r="634" spans="1:10" customFormat="1" hidden="1" outlineLevel="1" x14ac:dyDescent="0.35">
      <c r="A634" s="86" t="s">
        <v>408</v>
      </c>
      <c r="B634" s="86" t="s">
        <v>1064</v>
      </c>
      <c r="C634" s="86" t="s">
        <v>1370</v>
      </c>
      <c r="D634" s="86" t="s">
        <v>674</v>
      </c>
      <c r="E634" s="86" t="s">
        <v>1371</v>
      </c>
      <c r="F634" s="87">
        <v>5</v>
      </c>
      <c r="G634" s="87">
        <v>2</v>
      </c>
      <c r="H634" s="88">
        <f t="shared" si="10"/>
        <v>7</v>
      </c>
      <c r="I634" s="86"/>
      <c r="J634" s="86">
        <v>400</v>
      </c>
    </row>
    <row r="635" spans="1:10" customFormat="1" hidden="1" outlineLevel="1" x14ac:dyDescent="0.35">
      <c r="A635" s="86" t="s">
        <v>408</v>
      </c>
      <c r="B635" s="86" t="s">
        <v>1064</v>
      </c>
      <c r="C635" s="86" t="s">
        <v>1372</v>
      </c>
      <c r="D635" s="86" t="s">
        <v>674</v>
      </c>
      <c r="E635" s="86" t="s">
        <v>1373</v>
      </c>
      <c r="F635" s="87">
        <v>2</v>
      </c>
      <c r="G635" s="87">
        <v>2</v>
      </c>
      <c r="H635" s="88">
        <f t="shared" si="10"/>
        <v>4</v>
      </c>
      <c r="I635" s="86"/>
      <c r="J635" s="86">
        <v>400</v>
      </c>
    </row>
    <row r="636" spans="1:10" customFormat="1" hidden="1" outlineLevel="1" x14ac:dyDescent="0.35">
      <c r="A636" s="86" t="s">
        <v>408</v>
      </c>
      <c r="B636" s="86" t="s">
        <v>1064</v>
      </c>
      <c r="C636" s="86" t="s">
        <v>1374</v>
      </c>
      <c r="D636" s="86" t="s">
        <v>674</v>
      </c>
      <c r="E636" s="86" t="s">
        <v>1375</v>
      </c>
      <c r="F636" s="87">
        <v>2</v>
      </c>
      <c r="G636" s="87">
        <v>2</v>
      </c>
      <c r="H636" s="88">
        <f t="shared" si="10"/>
        <v>4</v>
      </c>
      <c r="I636" s="86"/>
      <c r="J636" s="86">
        <v>400</v>
      </c>
    </row>
    <row r="637" spans="1:10" customFormat="1" hidden="1" outlineLevel="1" x14ac:dyDescent="0.35">
      <c r="A637" s="86" t="s">
        <v>408</v>
      </c>
      <c r="B637" s="86" t="s">
        <v>1064</v>
      </c>
      <c r="C637" s="86" t="s">
        <v>1376</v>
      </c>
      <c r="D637" s="86" t="s">
        <v>674</v>
      </c>
      <c r="E637" s="86" t="s">
        <v>1377</v>
      </c>
      <c r="F637" s="87">
        <v>5</v>
      </c>
      <c r="G637" s="87">
        <v>2</v>
      </c>
      <c r="H637" s="88">
        <f t="shared" si="10"/>
        <v>7</v>
      </c>
      <c r="I637" s="86"/>
      <c r="J637" s="86">
        <v>400</v>
      </c>
    </row>
    <row r="638" spans="1:10" customFormat="1" hidden="1" outlineLevel="1" x14ac:dyDescent="0.35">
      <c r="A638" s="86" t="s">
        <v>408</v>
      </c>
      <c r="B638" s="86" t="s">
        <v>1064</v>
      </c>
      <c r="C638" s="86" t="s">
        <v>1378</v>
      </c>
      <c r="D638" s="86" t="s">
        <v>674</v>
      </c>
      <c r="E638" s="86" t="s">
        <v>1379</v>
      </c>
      <c r="F638" s="87">
        <v>2</v>
      </c>
      <c r="G638" s="87">
        <v>2</v>
      </c>
      <c r="H638" s="88">
        <f t="shared" si="10"/>
        <v>4</v>
      </c>
      <c r="I638" s="86"/>
      <c r="J638" s="86">
        <v>400</v>
      </c>
    </row>
    <row r="639" spans="1:10" customFormat="1" hidden="1" outlineLevel="1" x14ac:dyDescent="0.35">
      <c r="A639" s="86" t="s">
        <v>408</v>
      </c>
      <c r="B639" s="86" t="s">
        <v>1064</v>
      </c>
      <c r="C639" s="86" t="s">
        <v>1380</v>
      </c>
      <c r="D639" s="86" t="s">
        <v>674</v>
      </c>
      <c r="E639" s="86" t="s">
        <v>1381</v>
      </c>
      <c r="F639" s="87">
        <v>2</v>
      </c>
      <c r="G639" s="87">
        <v>2</v>
      </c>
      <c r="H639" s="88">
        <f t="shared" si="10"/>
        <v>4</v>
      </c>
      <c r="I639" s="86"/>
      <c r="J639" s="86">
        <v>400</v>
      </c>
    </row>
    <row r="640" spans="1:10" customFormat="1" hidden="1" outlineLevel="1" x14ac:dyDescent="0.35">
      <c r="A640" s="86" t="s">
        <v>408</v>
      </c>
      <c r="B640" s="86" t="s">
        <v>1064</v>
      </c>
      <c r="C640" s="86" t="s">
        <v>1382</v>
      </c>
      <c r="D640" s="86" t="s">
        <v>674</v>
      </c>
      <c r="E640" s="86" t="s">
        <v>1383</v>
      </c>
      <c r="F640" s="87">
        <v>2</v>
      </c>
      <c r="G640" s="87">
        <v>2</v>
      </c>
      <c r="H640" s="88">
        <f t="shared" si="10"/>
        <v>4</v>
      </c>
      <c r="I640" s="86"/>
      <c r="J640" s="86">
        <v>400</v>
      </c>
    </row>
    <row r="641" spans="1:10" customFormat="1" hidden="1" outlineLevel="1" x14ac:dyDescent="0.35">
      <c r="A641" s="86" t="s">
        <v>408</v>
      </c>
      <c r="B641" s="86" t="s">
        <v>1064</v>
      </c>
      <c r="C641" s="86" t="s">
        <v>1384</v>
      </c>
      <c r="D641" s="86" t="s">
        <v>674</v>
      </c>
      <c r="E641" s="86" t="s">
        <v>1385</v>
      </c>
      <c r="F641" s="87">
        <v>1</v>
      </c>
      <c r="G641" s="87">
        <v>2</v>
      </c>
      <c r="H641" s="88">
        <f t="shared" si="10"/>
        <v>3</v>
      </c>
      <c r="I641" s="86"/>
      <c r="J641" s="86">
        <v>400</v>
      </c>
    </row>
    <row r="642" spans="1:10" customFormat="1" hidden="1" outlineLevel="1" x14ac:dyDescent="0.35">
      <c r="A642" s="86" t="s">
        <v>408</v>
      </c>
      <c r="B642" s="86" t="s">
        <v>1064</v>
      </c>
      <c r="C642" s="86" t="s">
        <v>1386</v>
      </c>
      <c r="D642" s="86" t="s">
        <v>674</v>
      </c>
      <c r="E642" s="86" t="s">
        <v>1387</v>
      </c>
      <c r="F642" s="87">
        <v>1</v>
      </c>
      <c r="G642" s="87">
        <v>2</v>
      </c>
      <c r="H642" s="88">
        <f t="shared" si="10"/>
        <v>3</v>
      </c>
      <c r="I642" s="86"/>
      <c r="J642" s="86">
        <v>400</v>
      </c>
    </row>
    <row r="643" spans="1:10" customFormat="1" hidden="1" outlineLevel="1" x14ac:dyDescent="0.35">
      <c r="A643" s="86" t="s">
        <v>408</v>
      </c>
      <c r="B643" s="86" t="s">
        <v>1064</v>
      </c>
      <c r="C643" s="86" t="s">
        <v>1388</v>
      </c>
      <c r="D643" s="86" t="s">
        <v>674</v>
      </c>
      <c r="E643" s="86" t="s">
        <v>1389</v>
      </c>
      <c r="F643" s="87">
        <v>1</v>
      </c>
      <c r="G643" s="87">
        <v>2</v>
      </c>
      <c r="H643" s="88">
        <f t="shared" si="10"/>
        <v>3</v>
      </c>
      <c r="I643" s="86"/>
      <c r="J643" s="86">
        <v>400</v>
      </c>
    </row>
    <row r="644" spans="1:10" customFormat="1" hidden="1" outlineLevel="1" x14ac:dyDescent="0.35">
      <c r="A644" s="86" t="s">
        <v>408</v>
      </c>
      <c r="B644" s="86" t="s">
        <v>1064</v>
      </c>
      <c r="C644" s="86" t="s">
        <v>1390</v>
      </c>
      <c r="D644" s="86" t="s">
        <v>674</v>
      </c>
      <c r="E644" s="86" t="s">
        <v>1391</v>
      </c>
      <c r="F644" s="87">
        <v>1</v>
      </c>
      <c r="G644" s="87">
        <v>2</v>
      </c>
      <c r="H644" s="88">
        <f t="shared" si="10"/>
        <v>3</v>
      </c>
      <c r="I644" s="86"/>
      <c r="J644" s="86">
        <v>400</v>
      </c>
    </row>
    <row r="645" spans="1:10" customFormat="1" hidden="1" outlineLevel="1" x14ac:dyDescent="0.35">
      <c r="A645" s="86" t="s">
        <v>408</v>
      </c>
      <c r="B645" s="86" t="s">
        <v>1064</v>
      </c>
      <c r="C645" s="86" t="s">
        <v>1392</v>
      </c>
      <c r="D645" s="86" t="s">
        <v>674</v>
      </c>
      <c r="E645" s="122" t="s">
        <v>1393</v>
      </c>
      <c r="F645" s="87">
        <v>3</v>
      </c>
      <c r="G645" s="87">
        <v>2</v>
      </c>
      <c r="H645" s="88">
        <f t="shared" si="10"/>
        <v>5</v>
      </c>
      <c r="I645" s="86"/>
      <c r="J645" s="86">
        <v>400</v>
      </c>
    </row>
    <row r="646" spans="1:10" customFormat="1" hidden="1" outlineLevel="1" x14ac:dyDescent="0.35">
      <c r="A646" s="86" t="s">
        <v>408</v>
      </c>
      <c r="B646" s="86" t="s">
        <v>1064</v>
      </c>
      <c r="C646" s="86" t="s">
        <v>1394</v>
      </c>
      <c r="D646" s="86" t="s">
        <v>674</v>
      </c>
      <c r="E646" s="122" t="s">
        <v>1395</v>
      </c>
      <c r="F646" s="87">
        <v>3</v>
      </c>
      <c r="G646" s="87">
        <v>2</v>
      </c>
      <c r="H646" s="88">
        <f t="shared" si="10"/>
        <v>5</v>
      </c>
      <c r="I646" s="86"/>
      <c r="J646" s="86">
        <v>400</v>
      </c>
    </row>
    <row r="647" spans="1:10" customFormat="1" hidden="1" outlineLevel="1" x14ac:dyDescent="0.35">
      <c r="A647" s="86" t="s">
        <v>408</v>
      </c>
      <c r="B647" s="86" t="s">
        <v>1064</v>
      </c>
      <c r="C647" s="86" t="s">
        <v>1396</v>
      </c>
      <c r="D647" s="86" t="s">
        <v>674</v>
      </c>
      <c r="E647" s="122" t="s">
        <v>1397</v>
      </c>
      <c r="F647" s="87">
        <v>2</v>
      </c>
      <c r="G647" s="87">
        <v>2</v>
      </c>
      <c r="H647" s="88">
        <f t="shared" si="10"/>
        <v>4</v>
      </c>
      <c r="I647" s="86"/>
      <c r="J647" s="86">
        <v>400</v>
      </c>
    </row>
    <row r="648" spans="1:10" customFormat="1" hidden="1" outlineLevel="1" x14ac:dyDescent="0.35">
      <c r="A648" s="86" t="s">
        <v>408</v>
      </c>
      <c r="B648" s="86" t="s">
        <v>1064</v>
      </c>
      <c r="C648" s="86" t="s">
        <v>1398</v>
      </c>
      <c r="D648" s="86" t="s">
        <v>674</v>
      </c>
      <c r="E648" s="122" t="s">
        <v>1399</v>
      </c>
      <c r="F648" s="87">
        <v>3</v>
      </c>
      <c r="G648" s="87">
        <v>2</v>
      </c>
      <c r="H648" s="88">
        <f t="shared" si="10"/>
        <v>5</v>
      </c>
      <c r="I648" s="86"/>
      <c r="J648" s="86">
        <v>400</v>
      </c>
    </row>
    <row r="649" spans="1:10" collapsed="1" x14ac:dyDescent="0.35">
      <c r="A649" s="89" t="str">
        <f>A418</f>
        <v>Adihawya</v>
      </c>
      <c r="B649" s="89" t="s">
        <v>1064</v>
      </c>
      <c r="C649" s="89"/>
      <c r="D649" s="89"/>
      <c r="E649" s="89">
        <f>COUNTA(E418:E648)</f>
        <v>231</v>
      </c>
      <c r="F649" s="90">
        <f>SUM(F418:F648)</f>
        <v>794</v>
      </c>
      <c r="G649" s="90">
        <f>SUM(G418:G648)</f>
        <v>507</v>
      </c>
      <c r="H649" s="90">
        <v>1144</v>
      </c>
      <c r="I649" s="91">
        <v>42817</v>
      </c>
      <c r="J649" s="90">
        <f>AVERAGE(J418:J648)</f>
        <v>352.38095238095241</v>
      </c>
    </row>
    <row r="650" spans="1:10" x14ac:dyDescent="0.35">
      <c r="E650" s="123">
        <f>E73+E115+E221+E417+E649</f>
        <v>643</v>
      </c>
      <c r="H650" s="92">
        <f>(H73+H115+H221+H417+H649)</f>
        <v>3209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1A5F-3F7D-4B03-8705-ECD3787A268D}">
  <dimension ref="B2:E23"/>
  <sheetViews>
    <sheetView tabSelected="1" zoomScale="70" zoomScaleNormal="70" workbookViewId="0">
      <selection activeCell="C1" sqref="C1:C1048576"/>
    </sheetView>
  </sheetViews>
  <sheetFormatPr defaultRowHeight="14.5" x14ac:dyDescent="0.35"/>
  <cols>
    <col min="2" max="2" width="30.54296875" customWidth="1"/>
    <col min="3" max="3" width="95.1796875" hidden="1" customWidth="1"/>
    <col min="4" max="4" width="34.54296875" customWidth="1"/>
    <col min="5" max="5" width="10.453125" bestFit="1" customWidth="1"/>
  </cols>
  <sheetData>
    <row r="2" spans="2:5" x14ac:dyDescent="0.35">
      <c r="B2" s="105" t="s">
        <v>94</v>
      </c>
      <c r="C2" s="68" t="s">
        <v>95</v>
      </c>
      <c r="D2" s="68" t="s">
        <v>96</v>
      </c>
      <c r="E2" s="68" t="s">
        <v>97</v>
      </c>
    </row>
    <row r="3" spans="2:5" x14ac:dyDescent="0.35">
      <c r="B3" s="77" t="s">
        <v>98</v>
      </c>
      <c r="C3" s="74" t="s">
        <v>99</v>
      </c>
      <c r="D3" s="70">
        <f>((D4-D5)/D4)*D9</f>
        <v>0.9</v>
      </c>
      <c r="E3" s="69" t="s">
        <v>100</v>
      </c>
    </row>
    <row r="4" spans="2:5" x14ac:dyDescent="0.35">
      <c r="B4" s="69" t="s">
        <v>101</v>
      </c>
      <c r="C4" s="74" t="s">
        <v>102</v>
      </c>
      <c r="D4" s="71">
        <f>D6*D7</f>
        <v>3</v>
      </c>
      <c r="E4" s="69" t="s">
        <v>103</v>
      </c>
    </row>
    <row r="5" spans="2:5" x14ac:dyDescent="0.35">
      <c r="B5" s="72" t="s">
        <v>104</v>
      </c>
      <c r="C5" s="74" t="s">
        <v>105</v>
      </c>
      <c r="D5" s="73">
        <f>D6*D8</f>
        <v>0</v>
      </c>
      <c r="E5" s="69" t="s">
        <v>103</v>
      </c>
    </row>
    <row r="6" spans="2:5" ht="29" x14ac:dyDescent="0.35">
      <c r="B6" s="69" t="s">
        <v>50</v>
      </c>
      <c r="C6" s="74" t="s">
        <v>106</v>
      </c>
      <c r="D6" s="71">
        <f>'ER Calcs'!E7*1000</f>
        <v>0.4</v>
      </c>
      <c r="E6" s="69" t="s">
        <v>107</v>
      </c>
    </row>
    <row r="7" spans="2:5" ht="29" x14ac:dyDescent="0.35">
      <c r="B7" s="1" t="s">
        <v>53</v>
      </c>
      <c r="C7" s="74" t="s">
        <v>108</v>
      </c>
      <c r="D7" s="73">
        <v>7.5</v>
      </c>
      <c r="E7" s="69" t="s">
        <v>109</v>
      </c>
    </row>
    <row r="8" spans="2:5" x14ac:dyDescent="0.35">
      <c r="B8" s="1" t="s">
        <v>110</v>
      </c>
      <c r="C8" s="74" t="s">
        <v>111</v>
      </c>
      <c r="D8" s="73">
        <v>0</v>
      </c>
      <c r="E8" s="69" t="s">
        <v>109</v>
      </c>
    </row>
    <row r="9" spans="2:5" ht="15.75" customHeight="1" x14ac:dyDescent="0.45">
      <c r="B9" s="69" t="s">
        <v>112</v>
      </c>
      <c r="C9" s="74" t="s">
        <v>113</v>
      </c>
      <c r="D9" s="124">
        <f>'ER Calcs'!E29</f>
        <v>0.9</v>
      </c>
      <c r="E9" s="69" t="s">
        <v>100</v>
      </c>
    </row>
    <row r="11" spans="2:5" x14ac:dyDescent="0.35">
      <c r="B11" s="106" t="s">
        <v>114</v>
      </c>
      <c r="C11" s="106" t="s">
        <v>95</v>
      </c>
      <c r="D11" s="106" t="s">
        <v>134</v>
      </c>
      <c r="E11" s="106" t="s">
        <v>97</v>
      </c>
    </row>
    <row r="12" spans="2:5" x14ac:dyDescent="0.35">
      <c r="B12" s="108" t="s">
        <v>115</v>
      </c>
      <c r="C12" s="107" t="s">
        <v>131</v>
      </c>
      <c r="D12" s="109">
        <f>D14-D13</f>
        <v>1.07</v>
      </c>
      <c r="E12" s="107" t="s">
        <v>116</v>
      </c>
    </row>
    <row r="13" spans="2:5" x14ac:dyDescent="0.35">
      <c r="B13" s="108" t="s">
        <v>117</v>
      </c>
      <c r="C13" s="107" t="s">
        <v>132</v>
      </c>
      <c r="D13" s="1">
        <v>0</v>
      </c>
      <c r="E13" s="107" t="s">
        <v>116</v>
      </c>
    </row>
    <row r="14" spans="2:5" x14ac:dyDescent="0.35">
      <c r="B14" s="108" t="s">
        <v>118</v>
      </c>
      <c r="C14" s="107" t="s">
        <v>133</v>
      </c>
      <c r="D14" s="107">
        <v>1.07</v>
      </c>
      <c r="E14" s="107" t="s">
        <v>116</v>
      </c>
    </row>
    <row r="16" spans="2:5" x14ac:dyDescent="0.35">
      <c r="B16" s="105" t="s">
        <v>119</v>
      </c>
      <c r="C16" s="68" t="s">
        <v>95</v>
      </c>
      <c r="D16" s="68" t="s">
        <v>120</v>
      </c>
      <c r="E16" s="68" t="s">
        <v>97</v>
      </c>
    </row>
    <row r="17" spans="2:5" x14ac:dyDescent="0.35">
      <c r="B17" s="74" t="s">
        <v>121</v>
      </c>
      <c r="C17" s="79" t="s">
        <v>122</v>
      </c>
      <c r="D17" s="76">
        <f>D18*(1-D19)*D20</f>
        <v>1250.1000000000001</v>
      </c>
      <c r="E17" s="69" t="s">
        <v>123</v>
      </c>
    </row>
    <row r="18" spans="2:5" x14ac:dyDescent="0.35">
      <c r="B18" s="74" t="s">
        <v>124</v>
      </c>
      <c r="C18" s="79" t="s">
        <v>125</v>
      </c>
      <c r="D18" s="78">
        <f>PTDs!I8</f>
        <v>1389</v>
      </c>
      <c r="E18" s="69" t="s">
        <v>123</v>
      </c>
    </row>
    <row r="19" spans="2:5" x14ac:dyDescent="0.35">
      <c r="B19" s="74" t="s">
        <v>46</v>
      </c>
      <c r="C19" s="79" t="s">
        <v>126</v>
      </c>
      <c r="D19" s="81">
        <f>'ER Calcs'!E5</f>
        <v>0</v>
      </c>
      <c r="E19" s="69" t="s">
        <v>100</v>
      </c>
    </row>
    <row r="20" spans="2:5" ht="16.5" x14ac:dyDescent="0.45">
      <c r="B20" s="74" t="s">
        <v>112</v>
      </c>
      <c r="C20" s="79" t="s">
        <v>113</v>
      </c>
      <c r="D20" s="125">
        <f>D9</f>
        <v>0.9</v>
      </c>
      <c r="E20" s="69" t="s">
        <v>100</v>
      </c>
    </row>
    <row r="22" spans="2:5" x14ac:dyDescent="0.35">
      <c r="B22" s="75" t="s">
        <v>127</v>
      </c>
      <c r="C22" s="68" t="s">
        <v>95</v>
      </c>
      <c r="D22" s="68"/>
      <c r="E22" s="68" t="s">
        <v>97</v>
      </c>
    </row>
    <row r="23" spans="2:5" x14ac:dyDescent="0.35">
      <c r="B23" s="74" t="s">
        <v>128</v>
      </c>
      <c r="C23" s="69" t="s">
        <v>129</v>
      </c>
      <c r="D23" s="118">
        <f>Summary!E34</f>
        <v>2385</v>
      </c>
      <c r="E23" s="69" t="s">
        <v>130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9158-66F0-4FE4-8E88-4DB8A7055897}">
  <dimension ref="A1:E16"/>
  <sheetViews>
    <sheetView workbookViewId="0">
      <selection activeCell="B13" sqref="B13"/>
    </sheetView>
  </sheetViews>
  <sheetFormatPr defaultRowHeight="14.5" x14ac:dyDescent="0.35"/>
  <cols>
    <col min="1" max="1" width="19.453125" bestFit="1" customWidth="1"/>
    <col min="2" max="2" width="78.81640625" bestFit="1" customWidth="1"/>
    <col min="3" max="3" width="12.81640625" bestFit="1" customWidth="1"/>
    <col min="4" max="4" width="6.81640625" bestFit="1" customWidth="1"/>
    <col min="5" max="5" width="6.453125" bestFit="1" customWidth="1"/>
  </cols>
  <sheetData>
    <row r="1" spans="1:5" ht="18.5" x14ac:dyDescent="0.45">
      <c r="A1" s="261" t="s">
        <v>1400</v>
      </c>
      <c r="B1" s="261"/>
      <c r="C1" s="261"/>
    </row>
    <row r="2" spans="1:5" ht="18.5" x14ac:dyDescent="0.45">
      <c r="A2" s="111" t="s">
        <v>1401</v>
      </c>
    </row>
    <row r="4" spans="1:5" x14ac:dyDescent="0.35">
      <c r="A4" t="s">
        <v>139</v>
      </c>
      <c r="B4" t="s">
        <v>1402</v>
      </c>
    </row>
    <row r="6" spans="1:5" x14ac:dyDescent="0.35">
      <c r="A6" s="262" t="s">
        <v>140</v>
      </c>
      <c r="B6" s="263"/>
      <c r="C6" s="263"/>
      <c r="D6" s="264"/>
    </row>
    <row r="7" spans="1:5" x14ac:dyDescent="0.35">
      <c r="A7" s="107" t="s">
        <v>141</v>
      </c>
      <c r="B7" s="107" t="s">
        <v>142</v>
      </c>
      <c r="C7" s="107" t="s">
        <v>143</v>
      </c>
      <c r="D7" s="107" t="s">
        <v>97</v>
      </c>
    </row>
    <row r="8" spans="1:5" x14ac:dyDescent="0.35">
      <c r="A8" s="107">
        <v>16</v>
      </c>
      <c r="B8" s="107">
        <v>12</v>
      </c>
      <c r="C8" s="80">
        <f>(A8*60)*B8</f>
        <v>11520</v>
      </c>
      <c r="D8" s="107" t="s">
        <v>144</v>
      </c>
    </row>
    <row r="10" spans="1:5" x14ac:dyDescent="0.35">
      <c r="A10" s="262" t="s">
        <v>145</v>
      </c>
      <c r="B10" s="263"/>
      <c r="C10" s="263"/>
      <c r="D10" s="264"/>
    </row>
    <row r="11" spans="1:5" x14ac:dyDescent="0.35">
      <c r="A11" s="107" t="s">
        <v>143</v>
      </c>
      <c r="B11" s="107" t="s">
        <v>146</v>
      </c>
      <c r="C11" s="107" t="s">
        <v>147</v>
      </c>
      <c r="D11" s="107" t="s">
        <v>97</v>
      </c>
    </row>
    <row r="12" spans="1:5" x14ac:dyDescent="0.35">
      <c r="A12" s="112">
        <f>C8</f>
        <v>11520</v>
      </c>
      <c r="B12" s="1">
        <v>10.07</v>
      </c>
      <c r="C12" s="80">
        <f>A12/B12</f>
        <v>1143.9920556107249</v>
      </c>
      <c r="D12" s="107" t="s">
        <v>123</v>
      </c>
    </row>
    <row r="14" spans="1:5" x14ac:dyDescent="0.35">
      <c r="A14" s="262" t="s">
        <v>148</v>
      </c>
      <c r="B14" s="263"/>
      <c r="C14" s="263"/>
      <c r="D14" s="263"/>
      <c r="E14" s="264"/>
    </row>
    <row r="15" spans="1:5" x14ac:dyDescent="0.35">
      <c r="A15" s="107" t="s">
        <v>149</v>
      </c>
      <c r="B15" s="107" t="s">
        <v>150</v>
      </c>
      <c r="C15" s="107" t="s">
        <v>147</v>
      </c>
      <c r="D15" s="107" t="s">
        <v>151</v>
      </c>
      <c r="E15" s="113" t="s">
        <v>152</v>
      </c>
    </row>
    <row r="16" spans="1:5" x14ac:dyDescent="0.35">
      <c r="A16" s="78">
        <f>C12</f>
        <v>1143.9920556107249</v>
      </c>
      <c r="B16" s="107">
        <f>COUNTA(PTDs!C3:C7)</f>
        <v>5</v>
      </c>
      <c r="C16" s="114">
        <f>A16*B16</f>
        <v>5719.9602780536243</v>
      </c>
      <c r="D16" s="114">
        <f>PTDs!I8</f>
        <v>1389</v>
      </c>
      <c r="E16" s="115" t="str">
        <f>IF(C16&gt;D16,"TRUE","FALSE")</f>
        <v>TRUE</v>
      </c>
    </row>
  </sheetData>
  <mergeCells count="4">
    <mergeCell ref="A1:C1"/>
    <mergeCell ref="A6:D6"/>
    <mergeCell ref="A10:D10"/>
    <mergeCell ref="A14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4" ma:contentTypeDescription="Create a new document." ma:contentTypeScope="" ma:versionID="f214c0ff994e1285d4912ba9996fd456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8b46f69ddd47cedc62efeca1d1c1b69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F6CDA0-5B98-4ECF-8489-BA96CA9F3D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9F01B-051E-4061-93FF-6818FBC17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A7179-6B7C-43C0-ABF9-A7E187CEC3B1}">
  <ds:schemaRefs>
    <ds:schemaRef ds:uri="http://www.w3.org/XML/1998/namespace"/>
    <ds:schemaRef ds:uri="http://schemas.openxmlformats.org/package/2006/metadata/core-properties"/>
    <ds:schemaRef ds:uri="http://purl.org/dc/dcmitype/"/>
    <ds:schemaRef ds:uri="8bcd9205-aa71-43b1-82fe-dcc00a36dd04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3a6049c-05c8-4e22-bd03-2c19a5f84a8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ER Calcs</vt:lpstr>
      <vt:lpstr>PTDs</vt:lpstr>
      <vt:lpstr>Downdays</vt:lpstr>
      <vt:lpstr>HH List</vt:lpstr>
      <vt:lpstr>SDGs Calculations</vt:lpstr>
      <vt:lpstr>Treatment Capacity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Stone</dc:creator>
  <cp:keywords/>
  <dc:description/>
  <cp:lastModifiedBy>co2laptop5@outlook.com</cp:lastModifiedBy>
  <cp:revision/>
  <dcterms:created xsi:type="dcterms:W3CDTF">2016-05-19T12:30:13Z</dcterms:created>
  <dcterms:modified xsi:type="dcterms:W3CDTF">2021-09-17T12:17:37Z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AuthorIds_UIVersion_18944">
    <vt:lpwstr>68</vt:lpwstr>
  </property>
</Properties>
</file>