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C:\Users\user\Desktop\climate balanced\Projects\CARBON PROJECT DEVELOPMENT\FIBA ENERJİ\Verification\GS 2nd Round\"/>
    </mc:Choice>
  </mc:AlternateContent>
  <xr:revisionPtr revIDLastSave="0" documentId="13_ncr:1_{1AE9561E-E48B-4C4C-B9E4-48E90BFF681D}"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12" l="1"/>
  <c r="M54" i="12" l="1"/>
  <c r="M55" i="12"/>
  <c r="M56" i="12"/>
  <c r="M53" i="12"/>
  <c r="I54" i="12"/>
  <c r="I55" i="12"/>
  <c r="I53" i="12"/>
  <c r="I56" i="12"/>
  <c r="E54" i="12"/>
  <c r="E55" i="12"/>
  <c r="E53" i="12"/>
  <c r="C56" i="12"/>
  <c r="E56" i="12" s="1"/>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1" i="12"/>
  <c r="AD21" i="12" s="1"/>
  <c r="B22" i="12"/>
  <c r="B31" i="12"/>
  <c r="B19" i="12"/>
  <c r="Z19" i="12" s="1"/>
  <c r="B18" i="12"/>
  <c r="AH18" i="12" s="1"/>
  <c r="XFD14" i="12" a="1"/>
  <c r="XFD14" i="12" s="1"/>
  <c r="XFD19" i="11" a="1"/>
  <c r="XFD19" i="11" s="1"/>
  <c r="AB217" i="8"/>
  <c r="AB255" i="8" s="1" a="1"/>
  <c r="AB255" i="8" s="1"/>
  <c r="AB107" i="8"/>
  <c r="AB112" i="8" s="1" a="1"/>
  <c r="AB112" i="8" s="1"/>
  <c r="AF112" i="8" s="1"/>
  <c r="AB53" i="8"/>
  <c r="AB61" i="8" s="1" a="1"/>
  <c r="AB61" i="8" s="1"/>
  <c r="P298" i="6"/>
  <c r="N298" i="6"/>
  <c r="A272" i="8"/>
  <c r="L4" i="6"/>
  <c r="P57" i="6"/>
  <c r="W25" i="12" s="1" a="1"/>
  <c r="W25" i="12" s="1"/>
  <c r="W37"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18" i="12" l="1"/>
  <c r="J18" i="12"/>
  <c r="AE25" i="12" a="1"/>
  <c r="AE25" i="12" s="1"/>
  <c r="AE28" i="12" s="1"/>
  <c r="S30" i="11" a="1"/>
  <c r="S30" i="11" s="1"/>
  <c r="C25" i="12" a="1"/>
  <c r="C25" i="12" s="1"/>
  <c r="C34" i="12" s="1"/>
  <c r="AI25" i="12" a="1"/>
  <c r="AI25" i="12" s="1"/>
  <c r="AI27" i="12" s="1"/>
  <c r="W30" i="5" a="1"/>
  <c r="W30" i="5" s="1"/>
  <c r="W38" i="5" s="1"/>
  <c r="AE30" i="5" a="1"/>
  <c r="AE30" i="5" s="1"/>
  <c r="AE37" i="5" s="1"/>
  <c r="W30" i="11" a="1"/>
  <c r="W30" i="11" s="1"/>
  <c r="W38" i="11" s="1"/>
  <c r="G25" i="12" a="1"/>
  <c r="G25" i="12" s="1"/>
  <c r="G31" i="12" s="1"/>
  <c r="AM25" i="12" a="1"/>
  <c r="AM25" i="12" s="1"/>
  <c r="AM33" i="12" s="1"/>
  <c r="AA30" i="11" a="1"/>
  <c r="AA30" i="11" s="1"/>
  <c r="K25" i="12" a="1"/>
  <c r="K25" i="12" s="1"/>
  <c r="K33" i="12" s="1"/>
  <c r="G30" i="5" a="1"/>
  <c r="G30" i="5" s="1"/>
  <c r="G39" i="5" s="1"/>
  <c r="AI30" i="5" a="1"/>
  <c r="AI30" i="5" s="1"/>
  <c r="AE30" i="11" a="1"/>
  <c r="AE30" i="11" s="1"/>
  <c r="AE32" i="11" s="1"/>
  <c r="O25" i="12" a="1"/>
  <c r="O25" i="12" s="1"/>
  <c r="O27" i="12" s="1"/>
  <c r="O30" i="5" a="1"/>
  <c r="O30" i="5" s="1"/>
  <c r="O30" i="11" a="1"/>
  <c r="O30" i="11" s="1"/>
  <c r="AA30" i="5" a="1"/>
  <c r="AA30" i="5" s="1"/>
  <c r="AA41" i="5" s="1"/>
  <c r="C30" i="11" a="1"/>
  <c r="C30" i="11" s="1"/>
  <c r="C39" i="11" s="1"/>
  <c r="AI30" i="11" a="1"/>
  <c r="AI30" i="11" s="1"/>
  <c r="AI39" i="11" s="1"/>
  <c r="S25" i="12" a="1"/>
  <c r="S25" i="12" s="1"/>
  <c r="S26" i="12" s="1"/>
  <c r="AA25" i="12" a="1"/>
  <c r="AA25" i="12" s="1"/>
  <c r="AA37"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3" i="12"/>
  <c r="AK3" i="8"/>
  <c r="AE3" i="8"/>
  <c r="AI3" i="8"/>
  <c r="AJ3" i="8"/>
  <c r="AF3" i="8"/>
  <c r="W26"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K31" i="12"/>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K28" i="12"/>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19" i="12"/>
  <c r="AD19" i="12"/>
  <c r="AH19" i="12"/>
  <c r="AL19" i="12"/>
  <c r="AL18" i="12"/>
  <c r="F19" i="12"/>
  <c r="N21" i="12"/>
  <c r="AH21" i="12"/>
  <c r="C45" i="12" a="1"/>
  <c r="C45" i="12" s="1"/>
  <c r="F21" i="12"/>
  <c r="J21" i="12"/>
  <c r="AL21" i="12"/>
  <c r="R21" i="12"/>
  <c r="V21" i="12"/>
  <c r="Z21" i="12"/>
  <c r="N18" i="12"/>
  <c r="R18" i="12"/>
  <c r="V18" i="12"/>
  <c r="N19" i="12"/>
  <c r="Z18" i="12"/>
  <c r="R19" i="12"/>
  <c r="AD18" i="12"/>
  <c r="V19" i="12"/>
  <c r="F22" i="12"/>
  <c r="N22" i="12"/>
  <c r="V22" i="12"/>
  <c r="AD22" i="12"/>
  <c r="AE45" i="12" s="1" a="1"/>
  <c r="AE45" i="12" s="1"/>
  <c r="AL22" i="12"/>
  <c r="J22" i="12"/>
  <c r="R22" i="12"/>
  <c r="Z22" i="12"/>
  <c r="AA45" i="12" s="1" a="1"/>
  <c r="AA45" i="12" s="1"/>
  <c r="AH22" i="12"/>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4" i="12"/>
  <c r="AE30" i="12"/>
  <c r="AE26" i="12"/>
  <c r="AE35" i="12"/>
  <c r="AE31" i="12"/>
  <c r="AE36" i="12"/>
  <c r="AE29" i="12"/>
  <c r="AE33" i="12"/>
  <c r="AE37" i="12"/>
  <c r="AE32" i="12"/>
  <c r="AE27" i="12"/>
  <c r="K29" i="12"/>
  <c r="K36" i="12"/>
  <c r="K32" i="12"/>
  <c r="K30" i="12"/>
  <c r="K26" i="12"/>
  <c r="K37" i="12"/>
  <c r="W35" i="12"/>
  <c r="W31" i="12"/>
  <c r="W27" i="12"/>
  <c r="W36" i="12"/>
  <c r="W32" i="12"/>
  <c r="W29" i="12"/>
  <c r="W30" i="12"/>
  <c r="W34" i="12"/>
  <c r="W28" i="12"/>
  <c r="AI37" i="12" l="1"/>
  <c r="AI33" i="12"/>
  <c r="AI26" i="12"/>
  <c r="AI30" i="12"/>
  <c r="K27" i="12"/>
  <c r="K34" i="12"/>
  <c r="AI28" i="12"/>
  <c r="AI29" i="12"/>
  <c r="S28" i="12"/>
  <c r="AI45" i="12" a="1"/>
  <c r="AI45" i="12" s="1"/>
  <c r="AI35" i="12"/>
  <c r="O36" i="12"/>
  <c r="AI32" i="12"/>
  <c r="AI34" i="12"/>
  <c r="AI31" i="12"/>
  <c r="AI36" i="12"/>
  <c r="S35" i="12"/>
  <c r="S34" i="12"/>
  <c r="AM27" i="12"/>
  <c r="AM31" i="12"/>
  <c r="AM30" i="12"/>
  <c r="S36" i="12"/>
  <c r="S27" i="12"/>
  <c r="AM26" i="12"/>
  <c r="S32" i="12"/>
  <c r="AM32" i="12"/>
  <c r="K45" i="12" a="1"/>
  <c r="K45" i="12" s="1"/>
  <c r="AM36" i="12"/>
  <c r="AM28" i="12"/>
  <c r="AM35" i="12"/>
  <c r="AM37" i="12"/>
  <c r="S33" i="12"/>
  <c r="AM34" i="12"/>
  <c r="AM29" i="12"/>
  <c r="S37" i="12"/>
  <c r="S29" i="12"/>
  <c r="S31" i="12"/>
  <c r="O45" i="12" a="1"/>
  <c r="O45" i="12" s="1"/>
  <c r="C33" i="12"/>
  <c r="C36" i="12"/>
  <c r="C31" i="12"/>
  <c r="C27" i="12"/>
  <c r="C29" i="12"/>
  <c r="C37" i="12"/>
  <c r="C32" i="12"/>
  <c r="C26" i="12"/>
  <c r="C35" i="12"/>
  <c r="C30" i="12"/>
  <c r="C28"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28" i="12"/>
  <c r="O32" i="12"/>
  <c r="AM40" i="5"/>
  <c r="W35" i="11"/>
  <c r="W33" i="11"/>
  <c r="AE41" i="5"/>
  <c r="AE37" i="11"/>
  <c r="AE33" i="11"/>
  <c r="AA32" i="12"/>
  <c r="AM38" i="5"/>
  <c r="AA35" i="12"/>
  <c r="AM34" i="5"/>
  <c r="AE35" i="5"/>
  <c r="W31" i="11"/>
  <c r="AE31" i="5"/>
  <c r="AE32" i="5"/>
  <c r="O31" i="12"/>
  <c r="AE42" i="11"/>
  <c r="AA29" i="12"/>
  <c r="AA33" i="12"/>
  <c r="W32" i="11"/>
  <c r="O26" i="12"/>
  <c r="AA28" i="12"/>
  <c r="AA31" i="12"/>
  <c r="AA34" i="12"/>
  <c r="O29" i="12"/>
  <c r="AE34" i="11"/>
  <c r="AM36" i="5"/>
  <c r="W42" i="11"/>
  <c r="AE34" i="5"/>
  <c r="AM37" i="5"/>
  <c r="O30" i="12"/>
  <c r="AE40" i="11"/>
  <c r="AE39" i="5"/>
  <c r="W40" i="11"/>
  <c r="AA30" i="12"/>
  <c r="O37" i="12"/>
  <c r="W34" i="11"/>
  <c r="AM32" i="5"/>
  <c r="W37" i="11"/>
  <c r="AE33" i="5"/>
  <c r="O35" i="12"/>
  <c r="AE36" i="11"/>
  <c r="AE38" i="5"/>
  <c r="W41" i="11"/>
  <c r="AM31" i="5"/>
  <c r="AA27" i="12"/>
  <c r="AA26" i="12"/>
  <c r="AM39" i="5"/>
  <c r="W36" i="11"/>
  <c r="AE40" i="5"/>
  <c r="AE39" i="11"/>
  <c r="W39" i="11"/>
  <c r="AM33" i="5"/>
  <c r="O34" i="12"/>
  <c r="O33" i="12"/>
  <c r="AE194" i="8"/>
  <c r="AF195" i="8"/>
  <c r="G33" i="12"/>
  <c r="G36" i="12"/>
  <c r="G29" i="12"/>
  <c r="G32" i="12"/>
  <c r="G28" i="12"/>
  <c r="G34" i="12"/>
  <c r="G37" i="12"/>
  <c r="AF343" i="8"/>
  <c r="AF187" i="8"/>
  <c r="AC115" i="8"/>
  <c r="AD102" i="8"/>
  <c r="AD93" i="8"/>
  <c r="AF116" i="8"/>
  <c r="AD152" i="8"/>
  <c r="AD343" i="8"/>
  <c r="AC343" i="8"/>
  <c r="AE340" i="8"/>
  <c r="G30" i="12"/>
  <c r="G27" i="12"/>
  <c r="S30" i="12"/>
  <c r="G32" i="11"/>
  <c r="G42" i="11"/>
  <c r="G35" i="12"/>
  <c r="G36" i="11"/>
  <c r="G26" i="12"/>
  <c r="G38" i="11"/>
  <c r="G31" i="11"/>
  <c r="K35" i="12"/>
  <c r="O36" i="5"/>
  <c r="O40" i="5"/>
  <c r="O34" i="5"/>
  <c r="O42" i="5"/>
  <c r="O38" i="5"/>
  <c r="O32" i="5"/>
  <c r="O39" i="5"/>
  <c r="O35" i="5"/>
  <c r="O33" i="5"/>
  <c r="O31" i="5"/>
  <c r="O37" i="5"/>
  <c r="O41" i="5"/>
  <c r="AF131" i="8"/>
  <c r="AC131" i="8"/>
  <c r="AA36"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45" i="12" a="1"/>
  <c r="G45" i="12" s="1"/>
  <c r="AM45" i="12" a="1"/>
  <c r="AM45" i="12" s="1"/>
  <c r="W45" i="12" a="1"/>
  <c r="W45" i="12" s="1"/>
  <c r="S45" i="12" a="1"/>
  <c r="S45"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<sst xmlns="http://schemas.openxmlformats.org/spreadsheetml/2006/main" count="3718" uniqueCount="1405">
  <si>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</si>
  <si>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</si>
  <si>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</si>
  <si>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</si>
  <si>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</si>
  <si>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</si>
  <si>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</si>
  <si>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</si>
  <si>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</si>
  <si>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</si>
  <si>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</si>
  <si>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</si>
  <si>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</si>
  <si>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</si>
  <si>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</si>
  <si>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</si>
  <si>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</si>
  <si>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</si>
  <si>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</si>
  <si>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</si>
  <si>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</si>
  <si>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</si>
  <si>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</si>
  <si>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</si>
  <si>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</si>
  <si>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</si>
  <si>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</si>
  <si>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</si>
  <si>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</si>
  <si>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</si>
  <si>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</si>
  <si>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</si>
  <si>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</si>
  <si>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</si>
  <si>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</si>
  <si>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</si>
  <si>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</si>
  <si>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</si>
  <si>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</si>
  <si>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</si>
  <si>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</si>
  <si>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</si>
  <si>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</si>
  <si>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</si>
  <si>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</si>
  <si>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</si>
  <si>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</si>
  <si>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</si>
  <si>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</si>
  <si>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</si>
  <si>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</si>
  <si>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</si>
  <si>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</si>
  <si>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</si>
  <si>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</si>
  <si>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</si>
  <si>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</si>
  <si>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</si>
  <si>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</si>
  <si>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</si>
  <si>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</si>
  <si>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</si>
  <si>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</si>
  <si>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</si>
  <si>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</si>
  <si>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</si>
  <si>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</si>
  <si>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</si>
  <si>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</si>
  <si>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</si>
  <si>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</si>
  <si>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</si>
  <si>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</si>
  <si>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</si>
  <si>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</si>
  <si>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</si>
  <si>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</si>
  <si>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</si>
  <si>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</si>
  <si>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</si>
  <si>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</si>
  <si>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</si>
  <si>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</si>
  <si>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</si>
  <si>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</si>
  <si>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</si>
  <si>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</si>
  <si>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</si>
  <si>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</si>
  <si>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</si>
  <si>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</si>
  <si>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</si>
  <si>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</si>
  <si>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</si>
  <si>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</si>
  <si>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</si>
  <si>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</si>
  <si>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</si>
  <si>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</si>
  <si>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</si>
  <si>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</si>
  <si>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</si>
  <si>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</si>
  <si>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</si>
  <si>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</si>
  <si>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</si>
  <si>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</si>
  <si>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</si>
  <si>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</si>
  <si>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</si>
  <si>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</si>
  <si>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</si>
  <si>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</si>
  <si>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</si>
  <si>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</si>
  <si>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</si>
  <si>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</si>
  <si>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</si>
  <si>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</si>
  <si>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</si>
  <si>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</si>
  <si>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</si>
  <si>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</si>
  <si>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</si>
  <si>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</si>
  <si>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</si>
  <si>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</si>
  <si>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</si>
  <si>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</si>
  <si>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</si>
  <si>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</si>
  <si>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</si>
  <si>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</si>
  <si>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</si>
  <si>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</si>
  <si>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</si>
  <si>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</si>
  <si>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</si>
  <si>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</si>
  <si>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</si>
  <si>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</si>
  <si>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</si>
  <si>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</si>
  <si>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</si>
  <si>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</si>
  <si>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</si>
  <si>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</si>
  <si>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</si>
  <si>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</si>
  <si>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</si>
  <si>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</si>
  <si>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</si>
  <si>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</si>
  <si>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</si>
  <si>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</si>
  <si>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</si>
  <si>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</si>
  <si>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</si>
  <si>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</si>
  <si>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</si>
  <si>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</si>
  <si>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</si>
  <si>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</si>
  <si>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</si>
  <si>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</si>
  <si>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</si>
  <si>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</si>
  <si>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</si>
  <si>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</si>
  <si>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</si>
  <si>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</si>
  <si>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</si>
  <si>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</si>
  <si>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</si>
  <si>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</si>
  <si>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</si>
  <si>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</si>
  <si>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</si>
  <si>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</si>
  <si>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</si>
  <si>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</si>
  <si>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</si>
  <si>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</si>
  <si>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</si>
  <si>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</si>
  <si>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</si>
  <si>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</si>
  <si>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</si>
  <si>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</si>
  <si>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</si>
  <si>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</si>
  <si>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</si>
  <si>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</si>
  <si>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</si>
  <si>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</si>
  <si>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</si>
  <si>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</si>
  <si>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</si>
  <si>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</si>
  <si>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</si>
  <si>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</si>
  <si>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</si>
  <si>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</si>
  <si>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</si>
  <si>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</si>
  <si>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</si>
  <si>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</si>
  <si>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</si>
  <si>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</si>
  <si>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</si>
  <si>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</si>
  <si>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</si>
  <si>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</si>
  <si>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</si>
  <si>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</si>
  <si>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</si>
  <si>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</si>
  <si>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</si>
  <si>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</si>
  <si>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</si>
  <si>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</si>
  <si>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</si>
  <si>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</si>
  <si>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</si>
  <si>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</si>
  <si>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</si>
  <si>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</si>
  <si>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</si>
  <si>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</si>
  <si>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</si>
  <si>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</si>
  <si>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</si>
  <si>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</si>
  <si>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</si>
  <si>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</si>
  <si>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</si>
  <si>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</si>
  <si>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</si>
  <si>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</si>
  <si>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</si>
  <si>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</si>
  <si>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</si>
  <si>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</si>
  <si>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</si>
  <si>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</si>
  <si>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</si>
  <si>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</si>
  <si>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</si>
  <si>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</si>
  <si>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</si>
  <si>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</si>
  <si>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</si>
  <si>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</si>
  <si>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</si>
  <si>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</si>
  <si>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</si>
  <si>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</si>
  <si>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</si>
  <si>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</si>
  <si>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</si>
  <si>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</si>
  <si>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</si>
  <si>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</si>
  <si>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</si>
  <si>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</si>
  <si>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</si>
  <si>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</si>
  <si>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</si>
  <si>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</si>
  <si>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</si>
  <si>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</si>
  <si>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</si>
  <si>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</si>
  <si>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</si>
  <si>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</si>
  <si>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</si>
  <si>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</si>
  <si>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</si>
  <si>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</si>
  <si>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</si>
  <si>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</si>
  <si>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</si>
  <si>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</si>
  <si>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</si>
  <si>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</si>
  <si>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</si>
  <si>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</si>
  <si>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</si>
  <si>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</si>
  <si>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</si>
  <si>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</si>
  <si>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</si>
  <si>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</si>
  <si>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</si>
  <si>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</si>
  <si>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</si>
  <si>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</si>
  <si>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</si>
  <si>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</si>
  <si>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</si>
  <si>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</si>
  <si>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</si>
  <si>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</si>
  <si>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</si>
  <si>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</si>
  <si>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</si>
  <si>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</si>
  <si>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</si>
  <si>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</si>
  <si>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</si>
  <si>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</si>
  <si>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</si>
  <si>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</si>
  <si>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</si>
  <si>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</si>
  <si>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</si>
  <si>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</si>
  <si>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</si>
  <si>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</si>
  <si>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</si>
  <si>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</si>
  <si>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</si>
  <si>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</si>
  <si>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</si>
  <si>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</si>
  <si>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</si>
  <si>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</si>
  <si>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</si>
  <si>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</si>
  <si>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</si>
  <si>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</si>
  <si>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</si>
  <si>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</si>
  <si>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</si>
  <si>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</si>
  <si>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</si>
  <si>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</si>
  <si>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</si>
  <si>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</si>
  <si>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</si>
  <si>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</si>
  <si>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</si>
  <si>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</si>
  <si>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</si>
  <si>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</si>
  <si>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</si>
  <si>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</si>
  <si>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</si>
  <si>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</si>
  <si>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</si>
  <si>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</si>
  <si>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</si>
  <si>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</si>
  <si>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</si>
  <si>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</si>
  <si>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</si>
  <si>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</si>
  <si>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</si>
  <si>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</si>
  <si>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</si>
  <si>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</si>
  <si>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</si>
  <si>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</si>
  <si>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</si>
  <si>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</si>
  <si>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</si>
  <si>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</si>
  <si>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</si>
  <si>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</si>
  <si>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</si>
  <si>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</si>
  <si>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</si>
  <si>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</si>
  <si>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</si>
  <si>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</si>
  <si>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</si>
  <si>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</si>
  <si>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</si>
  <si>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</si>
  <si>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</si>
  <si>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</si>
  <si>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</si>
  <si>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</si>
  <si>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</si>
  <si>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</si>
  <si>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</si>
  <si>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</si>
  <si>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</si>
  <si>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</si>
  <si>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</si>
  <si>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</si>
  <si>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</si>
  <si>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</si>
  <si>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</si>
  <si>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</si>
  <si>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</si>
  <si>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</si>
  <si>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</si>
  <si>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</si>
  <si>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</si>
  <si>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</si>
  <si>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</si>
  <si>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</si>
  <si>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</si>
  <si>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</si>
  <si>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</si>
  <si>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</si>
  <si>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</si>
  <si>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</si>
  <si>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</si>
  <si>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</si>
  <si>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</si>
  <si>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</si>
  <si>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</si>
  <si>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</si>
  <si>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</si>
  <si>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</si>
  <si>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</si>
  <si>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</si>
  <si>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</si>
  <si>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</si>
  <si>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</si>
  <si>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</si>
  <si>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</si>
  <si>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</si>
  <si>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</si>
  <si>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</si>
  <si>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</si>
  <si>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</si>
  <si>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</si>
  <si>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</si>
  <si>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</si>
  <si>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</si>
  <si>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</si>
  <si>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</si>
  <si>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</si>
  <si>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</si>
  <si>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</si>
  <si>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</si>
  <si>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</si>
  <si>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</si>
  <si>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</si>
  <si>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</si>
  <si>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</si>
  <si>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</si>
  <si>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</si>
  <si>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</si>
  <si>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</si>
  <si>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</si>
  <si>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</si>
  <si>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</si>
  <si>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</si>
  <si>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</si>
  <si>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</si>
  <si>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</si>
  <si>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</si>
  <si>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</si>
  <si>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</si>
  <si>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</si>
  <si>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</si>
  <si>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</si>
  <si>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</si>
  <si>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</si>
  <si>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</si>
  <si>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</si>
  <si>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</si>
  <si>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</si>
  <si>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</si>
  <si>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</si>
  <si>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</si>
  <si>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</si>
  <si>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</si>
  <si>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</si>
  <si>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</si>
  <si>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</si>
  <si>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</si>
  <si>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</si>
  <si>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</si>
  <si>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</si>
  <si>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</si>
  <si>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</si>
  <si>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</si>
  <si>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</si>
  <si>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</si>
  <si>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</si>
  <si>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</si>
  <si>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</si>
  <si>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</si>
  <si>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</si>
  <si>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</si>
  <si>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</si>
  <si>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</si>
  <si>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</si>
  <si>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</si>
  <si>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</si>
  <si>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</si>
  <si>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</si>
  <si>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</si>
  <si>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</si>
  <si>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</si>
  <si>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</si>
  <si>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</si>
  <si>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</si>
  <si>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</si>
  <si>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</si>
  <si>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</si>
  <si>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</si>
  <si>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</si>
  <si>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</si>
  <si>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</si>
  <si>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</si>
  <si>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</si>
  <si>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</si>
  <si>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</si>
  <si>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</si>
  <si>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</si>
  <si>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</si>
  <si>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</si>
  <si>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</si>
  <si>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</si>
  <si>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</si>
  <si>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</si>
  <si>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</si>
  <si>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</si>
  <si>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</si>
  <si>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</si>
  <si>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</si>
  <si>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</si>
  <si>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</si>
  <si>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</si>
  <si>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</si>
  <si>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</si>
  <si>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</si>
  <si>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</si>
  <si>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</si>
  <si>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</si>
  <si>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</si>
  <si>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</si>
  <si>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</si>
  <si>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</si>
  <si>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</si>
  <si>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</si>
  <si>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</si>
  <si>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</si>
  <si>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</si>
  <si>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</si>
  <si>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</si>
  <si>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</si>
  <si>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</si>
  <si>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</si>
  <si>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</si>
  <si>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</si>
  <si>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</si>
  <si>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</si>
  <si>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</si>
  <si>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</si>
  <si>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</si>
  <si>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</si>
  <si>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</si>
  <si>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</si>
  <si>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</si>
  <si>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</si>
  <si>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</si>
  <si>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</si>
  <si>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</si>
  <si>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</si>
  <si>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</si>
  <si>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</si>
  <si>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</si>
  <si>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</si>
  <si>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</si>
  <si>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</si>
  <si>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</si>
  <si>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</si>
  <si>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</si>
  <si>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</si>
  <si>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</si>
  <si>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</si>
  <si>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</si>
  <si>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</si>
  <si>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</si>
  <si>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</si>
  <si>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</si>
  <si>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</si>
  <si>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</si>
  <si>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</si>
  <si>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</si>
  <si>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</si>
  <si>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</si>
  <si>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</si>
  <si>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</si>
  <si>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</si>
  <si>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</si>
  <si>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</si>
  <si>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</si>
  <si>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</si>
  <si>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</si>
  <si>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</si>
  <si>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</si>
  <si>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</si>
  <si>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</si>
  <si>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</si>
  <si>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</si>
  <si>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</si>
  <si>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</si>
  <si>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</si>
  <si>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</si>
  <si>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</si>
  <si>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</si>
  <si>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</si>
  <si>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</si>
  <si>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</si>
  <si>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</si>
  <si>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</si>
  <si>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</si>
  <si>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</si>
  <si>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</si>
  <si>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</si>
  <si>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</si>
  <si>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</si>
  <si>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</si>
  <si>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</si>
  <si>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</si>
  <si>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</si>
  <si>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</si>
  <si>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</si>
  <si>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</si>
  <si>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</si>
  <si>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</si>
  <si>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</si>
  <si>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</si>
  <si>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</si>
  <si>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</si>
  <si>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</si>
  <si>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</si>
  <si>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</si>
  <si>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</si>
  <si>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</si>
  <si>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</si>
  <si>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</si>
  <si>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</si>
  <si>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</si>
  <si>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</si>
  <si>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</si>
  <si>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</si>
  <si>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</si>
  <si>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</si>
  <si>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</si>
  <si>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</si>
  <si>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</si>
  <si>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</si>
  <si>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</si>
  <si>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</si>
  <si>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</si>
  <si>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</si>
  <si>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</si>
  <si>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</si>
  <si>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</si>
  <si>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</si>
  <si>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</si>
  <si>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</si>
  <si>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</si>
  <si>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</si>
  <si>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</si>
  <si>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</si>
  <si>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</si>
  <si>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</si>
  <si>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</si>
  <si>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</si>
  <si>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</si>
  <si>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</si>
  <si>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</si>
  <si>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</si>
  <si>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</si>
  <si>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</si>
  <si>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</si>
  <si>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</si>
  <si>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</si>
  <si>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</si>
  <si>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</si>
  <si>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</si>
  <si>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</si>
  <si>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</si>
  <si>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</si>
  <si>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</si>
  <si>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</si>
  <si>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</si>
  <si>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</si>
  <si>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</si>
  <si>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</si>
  <si>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</si>
  <si>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</si>
  <si>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</si>
  <si>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</si>
  <si>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</si>
  <si>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</si>
  <si>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</si>
  <si>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</si>
  <si>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</si>
  <si>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</si>
  <si>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</si>
  <si>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</si>
  <si>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</si>
  <si>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</si>
  <si>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</si>
  <si>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</si>
  <si>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</si>
  <si>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</si>
  <si>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</si>
  <si>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</si>
  <si>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</si>
  <si>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</si>
  <si>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</si>
  <si>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</si>
  <si>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</si>
  <si>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</si>
  <si>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</si>
  <si>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</si>
  <si>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</si>
  <si>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</si>
  <si>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</si>
  <si>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</si>
  <si>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</si>
  <si>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</si>
  <si>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</si>
  <si>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</si>
  <si>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</si>
  <si>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</si>
  <si>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</si>
  <si>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</si>
  <si>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</si>
  <si>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</si>
  <si>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</si>
  <si>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</si>
  <si>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</si>
  <si>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</si>
  <si>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</si>
  <si>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</si>
  <si>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</si>
  <si>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</si>
  <si>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</si>
  <si>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</si>
  <si>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</si>
  <si>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</si>
  <si>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</si>
  <si>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</si>
  <si>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</si>
  <si>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</si>
  <si>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</si>
  <si>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</si>
  <si>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</si>
  <si>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</si>
  <si>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</si>
  <si>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</si>
  <si>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</si>
  <si>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</si>
  <si>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</si>
  <si>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</si>
  <si>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</si>
  <si>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</si>
  <si>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</si>
  <si>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</si>
  <si>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</si>
  <si>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</si>
  <si>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</si>
  <si>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</si>
  <si>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</si>
  <si>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</si>
  <si>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</si>
  <si>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</si>
  <si>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</si>
  <si>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</si>
  <si>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</si>
  <si>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</si>
  <si>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</si>
  <si>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</si>
  <si>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</si>
  <si>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</si>
  <si>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</si>
  <si>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</si>
  <si>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</si>
  <si>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</si>
  <si>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</si>
  <si>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</si>
  <si>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</si>
  <si>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</si>
  <si>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</si>
  <si>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</si>
  <si>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</si>
  <si>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</si>
  <si>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</si>
  <si>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</si>
  <si>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</si>
  <si>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</si>
  <si>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</si>
  <si>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</si>
  <si>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</si>
  <si>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</si>
  <si>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</si>
  <si>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</si>
  <si>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</si>
  <si>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</si>
  <si>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</si>
  <si>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</si>
  <si>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</si>
  <si>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</si>
  <si>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</si>
  <si>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</si>
  <si>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</si>
  <si>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</si>
  <si>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</si>
  <si>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</si>
  <si>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</si>
  <si>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</si>
  <si>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</si>
  <si>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</si>
  <si>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</si>
  <si>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</si>
  <si>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</si>
  <si>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</si>
  <si>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</si>
  <si>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</si>
  <si>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</si>
  <si>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</si>
  <si>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</si>
  <si>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</si>
  <si>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</si>
  <si>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</si>
  <si>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</si>
  <si>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</si>
  <si>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</si>
  <si>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</si>
  <si>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</si>
  <si>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</si>
  <si>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</si>
  <si>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</si>
  <si>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</si>
  <si>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</si>
  <si>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</si>
  <si>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</si>
  <si>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</si>
  <si>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</si>
  <si>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</si>
  <si>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</si>
  <si>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</si>
  <si>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</si>
  <si>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</si>
  <si>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</si>
  <si>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</si>
  <si>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</si>
  <si>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</si>
  <si>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</si>
  <si>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</si>
  <si>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</si>
  <si>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</si>
  <si>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</si>
  <si>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</si>
  <si>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</si>
  <si>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</si>
  <si>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</si>
  <si>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</si>
  <si>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</si>
  <si>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</si>
  <si>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</si>
  <si>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</si>
  <si>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</si>
  <si>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</si>
  <si>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</si>
  <si>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</si>
  <si>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</si>
  <si>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</si>
  <si>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</si>
  <si>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</si>
  <si>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</si>
  <si>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</si>
  <si>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</si>
  <si>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</si>
  <si>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</si>
  <si>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</si>
  <si>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</si>
  <si>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</si>
  <si>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</si>
  <si>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</si>
  <si>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</si>
  <si>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</si>
  <si>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</si>
  <si>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</si>
  <si>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</si>
  <si>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</si>
  <si>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</si>
  <si>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</si>
  <si>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</si>
  <si>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</si>
  <si>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</si>
  <si>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</si>
  <si>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</si>
  <si>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</si>
  <si>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</si>
  <si>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</si>
  <si>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</si>
  <si>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</si>
  <si>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</si>
  <si>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</si>
  <si>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</si>
  <si>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</si>
  <si>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</si>
  <si>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</si>
  <si>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</si>
  <si>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</si>
  <si>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</si>
  <si>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</si>
  <si>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</si>
  <si>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</si>
  <si>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</si>
  <si>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</si>
  <si>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</si>
  <si>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</si>
  <si>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</si>
  <si>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</si>
  <si>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</si>
  <si>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</si>
  <si>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</si>
  <si>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</si>
  <si>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</si>
  <si>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</si>
  <si>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</si>
  <si>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</si>
  <si>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</si>
  <si>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</si>
  <si>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</si>
  <si>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</si>
  <si>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</si>
  <si>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</si>
  <si>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</si>
  <si>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</si>
  <si>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</si>
  <si>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</si>
  <si>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</si>
  <si>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</si>
  <si>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</si>
  <si>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</si>
  <si>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</si>
  <si>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</si>
  <si>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</si>
  <si>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</si>
  <si>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</si>
  <si>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</si>
  <si>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</si>
  <si>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</si>
  <si>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</si>
  <si>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</si>
  <si>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</si>
  <si>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</si>
  <si>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</si>
  <si>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</si>
  <si>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</si>
  <si>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</si>
  <si>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</si>
  <si>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</si>
  <si>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</si>
  <si>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</si>
  <si>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</si>
  <si>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</si>
  <si>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</si>
  <si>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</si>
  <si>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</si>
  <si>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</si>
  <si>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</si>
  <si>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</si>
  <si>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</si>
  <si>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</si>
  <si>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</si>
  <si>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</si>
  <si>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</si>
  <si>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</si>
  <si>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</si>
  <si>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</si>
  <si>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</si>
  <si>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</si>
  <si>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</si>
  <si>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</si>
  <si>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</si>
  <si>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</si>
  <si>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</si>
  <si>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</si>
  <si>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</si>
  <si>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</si>
  <si>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</si>
  <si>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</si>
  <si>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</si>
  <si>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</si>
  <si>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</si>
  <si>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</si>
  <si>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</si>
  <si>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</si>
  <si>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</si>
  <si>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</si>
  <si>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</si>
  <si>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</si>
  <si>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</si>
  <si>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</si>
  <si>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</si>
  <si>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</si>
  <si>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</si>
  <si>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</si>
  <si>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</si>
  <si>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</si>
  <si>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</si>
  <si>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</si>
  <si>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</si>
  <si>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</si>
  <si>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</si>
  <si>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</si>
  <si>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</si>
  <si>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</si>
  <si>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</si>
  <si>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</si>
  <si>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</si>
  <si>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</si>
  <si>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</si>
  <si>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</si>
  <si>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</si>
  <si>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</si>
  <si>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</si>
  <si>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</si>
  <si>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</si>
  <si>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</si>
  <si>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</si>
  <si>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</si>
  <si>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</si>
  <si>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</si>
  <si>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</si>
  <si>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</si>
  <si>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</si>
  <si>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</si>
  <si>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</si>
  <si>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</si>
  <si>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</si>
  <si>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</si>
  <si>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</si>
  <si>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</si>
  <si>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</si>
  <si>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</si>
  <si>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</si>
  <si>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</si>
  <si>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</si>
  <si>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</si>
  <si>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</si>
  <si>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</si>
  <si>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</si>
  <si>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</si>
  <si>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</si>
  <si>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</si>
  <si>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</si>
  <si>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</si>
  <si>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</si>
  <si>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</si>
  <si>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</si>
  <si>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</si>
  <si>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</si>
  <si>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</si>
  <si>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</si>
  <si>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</si>
  <si>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</si>
  <si>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</si>
  <si>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</si>
  <si>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</si>
  <si>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</si>
  <si>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</si>
  <si>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</si>
  <si>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</si>
  <si>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</si>
  <si>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</si>
  <si>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</si>
  <si>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</si>
  <si>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</si>
  <si>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</si>
  <si>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</si>
  <si>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</si>
  <si>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</si>
  <si>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</si>
  <si>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</si>
  <si>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</si>
  <si>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</si>
  <si>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</si>
  <si>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</si>
  <si>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</si>
  <si>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</si>
  <si>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</si>
  <si>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</si>
  <si>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</si>
  <si>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</si>
  <si>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</si>
  <si>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</si>
  <si>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</si>
  <si>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</si>
  <si>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</si>
  <si>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</si>
  <si>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</si>
  <si>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</si>
  <si>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</si>
  <si>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</si>
  <si>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</si>
  <si>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</si>
  <si>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</si>
  <si>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</si>
  <si>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</si>
  <si>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</si>
  <si>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</si>
  <si>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</si>
  <si>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</si>
  <si>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</si>
  <si>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</si>
  <si>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</si>
  <si>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</si>
  <si>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</si>
  <si>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</si>
  <si>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</si>
  <si>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</si>
  <si>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</si>
  <si>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</si>
  <si>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</si>
  <si>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</si>
  <si>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</si>
  <si>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</si>
  <si>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</si>
  <si>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</si>
  <si>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</si>
  <si>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</si>
  <si>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</si>
  <si>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</si>
  <si>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</si>
  <si>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</si>
  <si>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</si>
  <si>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</si>
  <si>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</si>
  <si>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</si>
  <si>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</si>
  <si>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</si>
  <si>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</si>
  <si>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</si>
  <si>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</si>
  <si>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</si>
  <si>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</si>
  <si>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</si>
  <si>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</si>
  <si>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</si>
  <si>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</si>
  <si>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</si>
  <si>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</si>
  <si>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</si>
  <si>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</si>
  <si>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</si>
  <si>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</si>
  <si>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</si>
  <si>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</si>
  <si>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</si>
  <si>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</si>
  <si>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</si>
  <si>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</si>
  <si>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</si>
  <si>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</si>
  <si>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</si>
  <si>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</si>
  <si>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</si>
  <si>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</si>
  <si>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</si>
  <si>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</si>
  <si>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</si>
  <si>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</si>
  <si>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</si>
  <si>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</si>
  <si>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</si>
  <si>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</si>
  <si>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</si>
  <si>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</si>
  <si>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</si>
  <si>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</si>
  <si>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</si>
  <si>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</si>
  <si>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</si>
  <si>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</si>
  <si>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</si>
  <si>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</si>
  <si>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</si>
  <si>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</si>
  <si>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</si>
  <si>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</si>
  <si>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</si>
  <si>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</si>
  <si>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</si>
  <si>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</si>
  <si>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</si>
  <si>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</si>
  <si>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</si>
  <si>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</si>
  <si>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</si>
  <si>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</si>
  <si>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</si>
  <si>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</si>
  <si>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</si>
  <si>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</si>
  <si>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</si>
  <si>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</si>
  <si>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</si>
  <si>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</si>
  <si>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</si>
  <si>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</si>
  <si>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</si>
  <si>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</si>
  <si>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</si>
  <si>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</si>
  <si>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</si>
  <si>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</si>
  <si>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</si>
  <si>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</si>
  <si>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</si>
  <si>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</si>
  <si>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</si>
  <si>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</si>
  <si>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</si>
  <si>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</si>
  <si>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</si>
  <si>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</si>
  <si>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</si>
  <si>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</si>
  <si>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</si>
  <si>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</si>
  <si>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</si>
  <si>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</si>
  <si>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</si>
  <si>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</si>
  <si>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</si>
  <si>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</si>
  <si>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</si>
  <si>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</si>
  <si>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</si>
  <si>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</si>
  <si>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</si>
  <si>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</si>
  <si>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</si>
  <si>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</si>
  <si>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</si>
  <si>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</si>
  <si>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</si>
  <si>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</si>
  <si>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</si>
  <si>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</si>
  <si>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</si>
  <si>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</si>
  <si>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</si>
  <si>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</si>
  <si>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</si>
  <si>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</si>
  <si>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</si>
  <si>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</si>
  <si>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</si>
  <si>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</si>
  <si>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</si>
  <si>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</si>
  <si>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</si>
  <si>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</si>
  <si>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</si>
  <si>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</si>
  <si>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</si>
  <si>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</si>
  <si>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</si>
  <si>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</si>
  <si>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</si>
  <si>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</si>
  <si>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</si>
  <si>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</si>
  <si>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</si>
  <si>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</si>
  <si>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</si>
  <si>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</si>
  <si>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</si>
  <si>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</si>
  <si>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</si>
  <si>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</si>
  <si>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</si>
  <si>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</si>
  <si>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</si>
  <si>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</si>
  <si>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</si>
  <si>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</si>
  <si>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</si>
  <si>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</si>
  <si>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</si>
  <si>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</si>
  <si>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</si>
  <si>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</si>
  <si>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</si>
  <si>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</si>
  <si>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</si>
  <si>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</si>
  <si>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</si>
  <si>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</si>
  <si>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</si>
  <si>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</si>
  <si>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</si>
  <si>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</si>
  <si>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</si>
  <si>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</si>
  <si>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</si>
  <si>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</si>
  <si>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</si>
  <si>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</si>
  <si>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</si>
  <si>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</si>
  <si>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</si>
  <si>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</si>
  <si>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</si>
  <si>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</si>
  <si>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</si>
  <si>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</si>
  <si>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</si>
  <si>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</si>
  <si>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</si>
  <si>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</si>
  <si>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</si>
  <si>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</si>
  <si>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</si>
  <si>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</si>
  <si>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</si>
  <si>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</si>
  <si>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</si>
  <si>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</si>
  <si>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</si>
  <si>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</si>
  <si>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</si>
  <si>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</si>
  <si>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</si>
  <si>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</si>
  <si>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</si>
  <si>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</si>
  <si>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</si>
  <si>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</si>
  <si>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</si>
  <si>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</si>
  <si>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</si>
  <si>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</si>
  <si>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</si>
  <si>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</si>
  <si>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</si>
  <si>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</si>
  <si>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</si>
  <si>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</si>
  <si>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</si>
  <si>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</si>
  <si>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</si>
  <si>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</si>
  <si>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</si>
  <si>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</si>
  <si>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</si>
  <si>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</si>
  <si>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</si>
  <si>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</si>
  <si>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</si>
  <si>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</si>
  <si>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</si>
  <si>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</si>
  <si>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</si>
  <si>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</si>
  <si>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</si>
  <si>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</si>
  <si>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</si>
  <si>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</si>
  <si>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</si>
  <si>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</si>
  <si>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</si>
  <si>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</si>
  <si>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</si>
  <si>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</si>
  <si>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</si>
  <si>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</si>
  <si>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</si>
  <si>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</si>
  <si>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</si>
  <si>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</si>
  <si>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</si>
  <si>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</si>
  <si>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</si>
  <si>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</si>
  <si>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</si>
  <si>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</si>
  <si>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</si>
  <si>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</si>
  <si>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</si>
  <si>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01/08/2022-31/12/2022</t>
  </si>
  <si>
    <t>01/01/2023-31/12/2023</t>
  </si>
  <si>
    <t>01/01/2024-15/10/2024</t>
  </si>
  <si>
    <t>MWh/MP</t>
  </si>
  <si>
    <t>tCO2e/MP</t>
  </si>
  <si>
    <t>ER Calculation Sheet</t>
  </si>
  <si>
    <t>Annualy</t>
  </si>
  <si>
    <t>Calculated based on electricity generation data</t>
  </si>
  <si>
    <t>N/A</t>
  </si>
  <si>
    <t>Electricity meter monthly recordings</t>
  </si>
  <si>
    <t>Continously</t>
  </si>
  <si>
    <t>Measured with electricity meters (main and backup meter). EPİAŞ and TEİAŞ monthly electricity generation data is used.</t>
  </si>
  <si>
    <t>Meters are calibrated every 10 years by TEİAŞ. Meters are tested every 2 years by TEİAŞ</t>
  </si>
  <si>
    <t>Employee/MP</t>
  </si>
  <si>
    <t>SGK records and training records</t>
  </si>
  <si>
    <t>Monitorin period no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</si>
</sst>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5">
    <numFmt numFmtId="41" formatCode="_-* #,##0_-;\-* #,##0_-;_-* &quot;-&quot;_-;_-@_-"/>
    <numFmt numFmtId="43" formatCode="_-* #,##0.00_-;\-* #,##0.00_-;_-* &quot;-&quot;??_-;_-@_-"/>
    <numFmt numFmtId="164" formatCode="#,##0.000"/>
    <numFmt numFmtId="165" formatCode="0.0"/>
    <numFmt numFmtId="166" formatCode="#,##0.0"/>
    <numFmt numFmtId="167" formatCode="_ * #,##0_ ;_ * \-#,##0_ ;_ * &quot;-&quot;_ ;_ @_ "/>
    <numFmt numFmtId="168" formatCode="_-* #,##0.00\ _Y_T_L_-;\-* #,##0.00\ _Y_T_L_-;_-* &quot;-&quot;??\ _Y_T_L_-;_-@_-"/>
    <numFmt numFmtId="169" formatCode="#,##0.00[$YTL-41F];[Red]&quot;-&quot;#,##0.00[$YTL-41F]"/>
    <numFmt numFmtId="170" formatCode="_-* #,##0.00\ _T_L_-;\-* #,##0.00\ _T_L_-;_-* &quot;-&quot;??\ _T_L_-;_-@_-"/>
    <numFmt numFmtId="171" formatCode="0.0%"/>
    <numFmt numFmtId="172" formatCode="0.000000"/>
    <numFmt numFmtId="173" formatCode="0.000%"/>
    <numFmt numFmtId="174" formatCode="&quot;$&quot;#,##0;\(&quot;$&quot;#,##0\)"/>
    <numFmt numFmtId="175" formatCode="&quot;$&quot;#,##0.00_);[Red]\(&quot;$&quot;#,##0.00\)"/>
    <numFmt numFmtId="176" formatCode="&quot;$&quot;#,##0.0_);\(&quot;$&quot;#,##0.0\)"/>
    <numFmt numFmtId="177" formatCode="&quot;$&quot;#,##0.00_);\(&quot;$&quot;#,##0.00\)"/>
    <numFmt numFmtId="178" formatCode="&quot;$&quot;#,##0.000_);\(&quot;$&quot;#,##0.000\)"/>
    <numFmt numFmtId="179" formatCode="&quot;$&quot;#,##0_);\(&quot;$&quot;#,##0\)"/>
    <numFmt numFmtId="180" formatCode="#,##0.0\ ;\(#,##0.0\)"/>
    <numFmt numFmtId="181" formatCode="_(&quot;$&quot;* #,##0_);_(&quot;$&quot;* \(#,##0\);_(&quot;$&quot;* &quot;-&quot;??_);_(@_)"/>
    <numFmt numFmtId="182" formatCode="#,##0.000_);[Red]\(#,##0.000\)"/>
    <numFmt numFmtId="183" formatCode="#,##0.0000000000_);\(#,##0.0000000000\)"/>
    <numFmt numFmtId="184" formatCode="_(* &quot;$&quot;\ #,##0\ \ ;_(* &quot;$&quot;\ \(#,##0\)\ ;_(* &quot;-&quot;\ \ ;_(@\ "/>
    <numFmt numFmtId="185" formatCode="_(* &quot;$&quot;\ #,##0\ \ ;_(* &quot;$&quot;\ \(#,##0\)\ \ ;_(* &quot;-&quot;\ \ ;_(@\ "/>
    <numFmt numFmtId="186" formatCode="0.0_)\%;\(0.0\)\%;0.0_)\%;@_)_%"/>
    <numFmt numFmtId="187" formatCode="_(* 0.0\%;_(* \(0.0\)\%;0.0\%;@\ \ "/>
    <numFmt numFmtId="188" formatCode="0.0\%;\(0.0\)\%;@\ \ "/>
    <numFmt numFmtId="189" formatCode="0.0\%;\(0.0\)\%;0.0\ \)\%;@\ \ "/>
    <numFmt numFmtId="190" formatCode="#,##0.0_)_%;\(#,##0.0\)_%;0.0_)_%;@_)_%"/>
    <numFmt numFmtId="191" formatCode="_(* #,##0.0\ \ \ \ ;_(* \(#,##0.0\)\ \ \ ;@\ \ "/>
    <numFmt numFmtId="192" formatCode="#,##0.0\ \ \ ;\(#,##0.0\)\ \ ;@\ \ "/>
    <numFmt numFmtId="193" formatCode="#,##0.0\ \ \ _x;\(#,##0.0\)\ \ _x;@\ \ _x"/>
    <numFmt numFmtId="194" formatCode="#,##0___);\(#,##0\)__"/>
    <numFmt numFmtId="195" formatCode="_(* #,##0\ \ ;_(* \(#,##0\)\ \ ;_(* &quot;-&quot;\ \ ;_(* @_)"/>
    <numFmt numFmtId="196" formatCode="_(* #,##0.0_);_(* \(#,##0.0\);_(* &quot;-&quot;\ \ \ ;_(@_)"/>
    <numFmt numFmtId="197" formatCode="#,##0.0_);\(#,##0.0\);#,##0.0_);@_)"/>
    <numFmt numFmtId="198" formatCode="#,##0_);\(#,##0\);#,##0_);@_)"/>
    <numFmt numFmtId="199" formatCode="#,##0.0_);\(#,##0.0\)"/>
    <numFmt numFmtId="200" formatCode="&quot;$&quot;_(#,##0.00_);&quot;$&quot;\(#,##0.00\);&quot;$&quot;_(0.00_);@_)"/>
    <numFmt numFmtId="201" formatCode="[$£-809]_(#,##0_);[$£-809]\(#,##0\);[$£-809]_(0_);@_)"/>
    <numFmt numFmtId="202" formatCode="&quot;$&quot;_(#,##0.00_);&quot;$&quot;\(#,##0.00\)"/>
    <numFmt numFmtId="203" formatCode="&quot;$&quot;_(#,##0_);&quot;$&quot;\(#,##0\);&quot;$&quot;_(0_);@_)"/>
    <numFmt numFmtId="204" formatCode="_(&quot;$&quot;* #,##0_);_(&quot;$&quot;* \(#,##0\);_(&quot;$&quot;* &quot;-&quot;_);_(@_)"/>
    <numFmt numFmtId="205" formatCode="&quot;£&quot;_(#,##0.00_);&quot;£&quot;\(#,##0.00\);&quot;£&quot;_(0.00_);@_)"/>
    <numFmt numFmtId="206" formatCode="&quot;$&quot;_(#,##0.00_);&quot;$&quot;\(#,##0.00\);_(* &quot;-&quot;\ \ \ "/>
    <numFmt numFmtId="207" formatCode="&quot;$&quot;_(#,##0.0_);&quot;$&quot;\(#,##0.0\)"/>
    <numFmt numFmtId="208" formatCode="&quot;£&quot;_(#,##0.00_);&quot;£&quot;\(#,##0.00\)"/>
    <numFmt numFmtId="209" formatCode="&quot;DM&quot;_(#,##0.00_);&quot;DM&quot;\(#,##0.00\);&quot;DM&quot;_(0.00_);@_)"/>
    <numFmt numFmtId="210" formatCode="#,##0.00_);\(#,##0.00\);0.00_);@_)"/>
    <numFmt numFmtId="211" formatCode="#,##0_);\(#,##0\);0_);@_)"/>
    <numFmt numFmtId="212" formatCode="\€_(#,##0.00_);\€\(#,##0.00\);\€_(0.00_);@_)"/>
    <numFmt numFmtId="213" formatCode="&quot;€&quot;_(#,##0.00_);&quot;€&quot;\(#,##0.00\);&quot;€&quot;_(0.00_);@_)"/>
    <numFmt numFmtId="214" formatCode="\£_(#,##0_);\£\(#,##0\)"/>
    <numFmt numFmtId="215" formatCode="0_)"/>
    <numFmt numFmtId="216" formatCode="#,##0_)&quot;months&quot;;\(#,##0\)&quot;months&quot;"/>
    <numFmt numFmtId="217" formatCode="#,##0_)\x;\(#,##0\)\x;0_)\x;@_)_x"/>
    <numFmt numFmtId="218" formatCode="#,##0.0_)\x;\(#,##0.0\)\x"/>
    <numFmt numFmtId="219" formatCode="0.0\x"/>
    <numFmt numFmtId="220" formatCode="#,##0.0_)\x;\(#,##0.0\)\x;0.0_)\x;@_)_x"/>
    <numFmt numFmtId="221" formatCode="#,##0.0\ \x;\(#,##0.0\)\x;@\ \ \x"/>
    <numFmt numFmtId="222" formatCode="#,##0.0_)\x;\(#,##0.0\)\x;@_)_x"/>
    <numFmt numFmtId="223" formatCode="#,##0_)_x;\(#,##0\)_x;0_)_x;@_)_x"/>
    <numFmt numFmtId="224" formatCode="#,##0.0_)_x;\(#,##0.0\)_x"/>
    <numFmt numFmtId="225" formatCode="#,##0.0_)_x;\(#,##0.0\)_x;0.0_)_x;@_)_x"/>
    <numFmt numFmtId="226" formatCode="#,##0.0_)_x;\(#,##0.0\)_x;@_)_x"/>
    <numFmt numFmtId="227" formatCode="#,##0.0_)_x;\(#,##0.0\)_x;* @_)_x"/>
    <numFmt numFmtId="228" formatCode="0.0_)\%;\(0.0\)\%"/>
    <numFmt numFmtId="229" formatCode="0.0%;\(0.0\)%;@\ \ "/>
    <numFmt numFmtId="230" formatCode="0.0\ %;\(0.0\)%"/>
    <numFmt numFmtId="231" formatCode="#,##0.0_)_%;\(#,##0.0\)_%"/>
    <numFmt numFmtId="232" formatCode="General_)"/>
    <numFmt numFmtId="233" formatCode="#,##0_)&quot;years&quot;;\(#,##0\)&quot;years&quot;"/>
    <numFmt numFmtId="234" formatCode="&quot;$&quot;#,##0_);[Red]\(&quot;$&quot;#,##0\)"/>
    <numFmt numFmtId="235" formatCode="0.00\x"/>
    <numFmt numFmtId="236" formatCode="#,##0.0_);\(#,##0.0\);&quot;-   &quot;"/>
    <numFmt numFmtId="237" formatCode="\+\ #,##0.0_);\-\ #,##0.0_);\—_);@_)"/>
    <numFmt numFmtId="238" formatCode="_(* #,##0.0_);_(* \(#,##0.0\);_(* &quot;--- &quot;_)"/>
    <numFmt numFmtId="239" formatCode="_(&quot;$&quot;* #,##0.0_);_(&quot;$&quot;* \(#,##0.0\);_(&quot;$&quot;* &quot;--- &quot;_)"/>
    <numFmt numFmtId="240" formatCode="0&quot;A&quot;"/>
    <numFmt numFmtId="241" formatCode="dd\-mmm\-yy_)"/>
    <numFmt numFmtId="242" formatCode="0.0_)_x;\(0.0\)_x"/>
    <numFmt numFmtId="243" formatCode="#,##0_);\(#,##0\);\-_);"/>
    <numFmt numFmtId="244" formatCode="0.0%;\(0.0%\)"/>
    <numFmt numFmtId="245" formatCode=";;;"/>
    <numFmt numFmtId="246" formatCode="#,##0_);\(#,##0\);\-_)"/>
    <numFmt numFmtId="247" formatCode="\£#,##0_);\(\£#,##0\)"/>
    <numFmt numFmtId="248" formatCode="_(* #,##0_);_(* \(#,##0\);_(* &quot;-      &quot;_);_(@_)"/>
    <numFmt numFmtId="249" formatCode="_(* #,##0.0000_);_(* \(#,##0.0000\);_(* &quot;-&quot;??_);_(@_)"/>
    <numFmt numFmtId="250" formatCode="#,##0.00&quot;£&quot;_);[Red]\(#,##0.00&quot;£&quot;\)"/>
    <numFmt numFmtId="251" formatCode="_ * #,##0_)&quot;£&quot;_ ;_ * \(#,##0\)&quot;£&quot;_ ;_ * &quot;-&quot;_)&quot;£&quot;_ ;_ @_ "/>
    <numFmt numFmtId="252" formatCode="_(&quot;$&quot;* #,##0.00_);_(&quot;$&quot;* \(#,##0.00\);_(&quot;$&quot;* &quot;-&quot;??_);_(@_)"/>
    <numFmt numFmtId="253" formatCode="0.000_)"/>
    <numFmt numFmtId="254" formatCode="#,##0_%_);\(#,##0\)_%;#,##0_%_);@_%_)"/>
    <numFmt numFmtId="255" formatCode="#,##0_%_);\(#,##0\)_%;**;@_%_)"/>
    <numFmt numFmtId="256" formatCode="#,##0;&quot;\&quot;&quot;\&quot;&quot;\&quot;&quot;\&quot;\(#,##0&quot;\&quot;&quot;\&quot;&quot;\&quot;&quot;\&quot;\)"/>
    <numFmt numFmtId="257" formatCode="\ \$* #,##0.0_);\ \$* \(#,##0.0\);\ \$* \—_);@_)"/>
    <numFmt numFmtId="258" formatCode="\ \€* #,##0.0_);\ \€* \(#,##0.0\);\ \€* \—_);@_)"/>
    <numFmt numFmtId="259" formatCode="&quot;$&quot;#,##0.000_);[Red]\(&quot;$&quot;#,##0.000\)"/>
    <numFmt numFmtId="260" formatCode="&quot;$&quot;#,##0_%_);\(&quot;$&quot;#,##0\)_%;&quot;$&quot;#,##0_%_);@_%_)"/>
    <numFmt numFmtId="261" formatCode="&quot;\&quot;&quot;\&quot;&quot;\&quot;&quot;\&quot;\$#,##0.00;&quot;\&quot;&quot;\&quot;&quot;\&quot;&quot;\&quot;\(&quot;\&quot;&quot;\&quot;&quot;\&quot;&quot;\&quot;\$#,##0.00&quot;\&quot;&quot;\&quot;&quot;\&quot;&quot;\&quot;\)"/>
    <numFmt numFmtId="262" formatCode="&quot;$&quot;#,##0;[Red]\-&quot;$&quot;#,##0"/>
    <numFmt numFmtId="263" formatCode="d/mm/yy"/>
    <numFmt numFmtId="264" formatCode="d\ mmmm\ yyyy"/>
    <numFmt numFmtId="265" formatCode="m/d/yy_%_)"/>
    <numFmt numFmtId="266" formatCode="mmm\ d\,\ yyyy\ "/>
    <numFmt numFmtId="267" formatCode="&quot;$&quot;#,##0.0\ \ \ ;\(&quot;$&quot;#,##0.0\)\ \ "/>
    <numFmt numFmtId="268" formatCode="&quot;\&quot;&quot;\&quot;&quot;\&quot;&quot;\&quot;\$#,##0;&quot;\&quot;&quot;\&quot;&quot;\&quot;&quot;\&quot;\(&quot;\&quot;&quot;\&quot;&quot;\&quot;&quot;\&quot;\$#,##0&quot;\&quot;&quot;\&quot;&quot;\&quot;&quot;\&quot;\)"/>
    <numFmt numFmtId="269" formatCode="0_%_);\(0\)_%;0_%_);@_%_)"/>
    <numFmt numFmtId="270" formatCode="_-[$€-2]* #,##0.00_-;\-[$€-2]* #,##0.00_-;_-[$€-2]* &quot;-&quot;??_-"/>
    <numFmt numFmtId="271" formatCode="0&quot;E&quot;"/>
    <numFmt numFmtId="272" formatCode="_-* #,##0.0_-;\-* #,##0.0_-;_-* &quot;-&quot;??_-;_-@_-"/>
    <numFmt numFmtId="273" formatCode="#,##0.000_);\(#,##0.000\)"/>
    <numFmt numFmtId="274" formatCode="#,##0.0_);[Red]\(#,##0.0\)"/>
    <numFmt numFmtId="275" formatCode="\+\ 0.0%_);\-\ 0.0%_);&quot;nil&quot;_);@_)"/>
    <numFmt numFmtId="276" formatCode="0.00%;\(0.00%\)"/>
    <numFmt numFmtId="277" formatCode="0.0\%_);\(0.0\%\);0.0\%_);@_%_)"/>
    <numFmt numFmtId="278" formatCode="#,##0.00&quot; $&quot;;\-#,##0.00&quot; $&quot;"/>
    <numFmt numFmtId="279" formatCode="&quot;$&quot;#,##0"/>
    <numFmt numFmtId="280" formatCode="_-* #,##0.00_-;_-* #,##0.00\-;_-* &quot;-&quot;??_-;_-@_-"/>
    <numFmt numFmtId="281" formatCode="0.00_)"/>
    <numFmt numFmtId="282" formatCode="#,##0.00000000_);\(#,##0.00000000\)"/>
    <numFmt numFmtId="283" formatCode="#,##0;\(#,##0\)"/>
    <numFmt numFmtId="284" formatCode="#,##0_)&quot;m&quot;;\(#,##0\)&quot;m&quot;;\-_)&quot;m&quot;"/>
    <numFmt numFmtId="285" formatCode="&quot;$&quot;#,##0.0,_);\(&quot;$&quot;#,##0.0,\)"/>
    <numFmt numFmtId="286" formatCode="#,##0.0,_);\(#,##0.0,\)"/>
    <numFmt numFmtId="287" formatCode="#,##0.0_);\(#,##0.0\);\-_)"/>
    <numFmt numFmtId="288" formatCode="#,##0\x_);\(#,##0\x\)"/>
    <numFmt numFmtId="289" formatCode="0.0\x_)_);&quot;NM&quot;_x_)_);0.0\x_)_);@_%_)"/>
    <numFmt numFmtId="290" formatCode="0.0_ &quot;  &quot;"/>
    <numFmt numFmtId="291" formatCode="#,##0.00\x_);\(#,##0.00\x\);\-_)"/>
    <numFmt numFmtId="292" formatCode="0.0_)_%_x;&quot;NM&quot;_1_1_1"/>
    <numFmt numFmtId="293" formatCode="0.0%_);\(0.0%\)"/>
    <numFmt numFmtId="294" formatCode="_(\ #,##0.0_);_(\ \(#,##0.0\);_(\ &quot;-&quot;?_);_(@_)"/>
    <numFmt numFmtId="295" formatCode="_(&quot;$&quot;\ #,##0.0_);_$\(\ \(#,##0.0\);_(\ &quot;-&quot;?_);_(@_)"/>
    <numFmt numFmtId="296" formatCode="#,##0_)&quot;p&quot;;\(#,##0\)&quot;p&quot;;\-_)&quot;p&quot;"/>
    <numFmt numFmtId="297" formatCode="_(* #,##0.0%_);_(* \(#,##0.0%\);_(* &quot;--- %&quot;_);_(* @_%_)"/>
    <numFmt numFmtId="298" formatCode="0%_);\(0%\)"/>
    <numFmt numFmtId="299" formatCode="#,##0.00&quot;¾&quot;_);[Red]\(#,##0.00&quot;¾&quot;\)"/>
    <numFmt numFmtId="300" formatCode="#,##0.0\%_);\(#,##0.0\%\);#,##0.0\%_);@_%_)"/>
    <numFmt numFmtId="301" formatCode="#,##0.00%_);\(#,##0.00%\);\-_)"/>
    <numFmt numFmtId="302" formatCode="0.0&quot;x&quot;;@_)"/>
    <numFmt numFmtId="303" formatCode="#,##0.000%;\-#,##0.000%;\-\%"/>
    <numFmt numFmtId="304" formatCode="#,##0.000;\-#,##0.000;\-\ "/>
    <numFmt numFmtId="305" formatCode="mm/dd/yy"/>
    <numFmt numFmtId="306" formatCode="#,##0.0;\(#,##0.0\)"/>
    <numFmt numFmtId="307" formatCode="_ * #,##0_)_£_ ;_ * \(#,##0\)_£_ ;_ * &quot;-&quot;_)_£_ ;_ @_ "/>
    <numFmt numFmtId="308" formatCode="_ * #,##0.00_)&quot;£&quot;_ ;_ * \(#,##0.00\)&quot;£&quot;_ ;_ * &quot;-&quot;??_)&quot;£&quot;_ ;_ @_ "/>
    <numFmt numFmtId="309" formatCode="0.0000000%"/>
    <numFmt numFmtId="310" formatCode="0.0_ _x_);\(0.0\)_ _x;@_ _x_)"/>
    <numFmt numFmtId="311" formatCode="0.0\ \x_);\(0.0\ \x\);@_ _x_)"/>
    <numFmt numFmtId="312" formatCode="0.00\x_)"/>
    <numFmt numFmtId="313" formatCode="0\ \ ;\(0\)\ \ \ "/>
    <numFmt numFmtId="314" formatCode="\¥#,##0_);\(\¥#,##0\)"/>
    <numFmt numFmtId="315" formatCode="&quot;Yes&quot;_%_);&quot;Error&quot;_%_);&quot;No&quot;_%_);&quot;--&quot;_%_)"/>
    <numFmt numFmtId="316" formatCode="#,##0_р_.;[Red]\(#,##0\)_р_."/>
  </numFmts>
  <fonts count="269">
    <font>
      <sz val="11"/>
      <color theme="1"/>
      <name val="Calibri"/>
      <family val="2"/>
      <scheme val="minor"/>
    </font>
    <font>
      <sz val="11"/>
      <color theme="1"/>
      <name val="Calibri"/>
      <family val="2"/>
      <charset val="16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
      <sz val="11"/>
      <color theme="0"/>
      <name val="Calibri"/>
      <family val="2"/>
      <charset val="162"/>
      <scheme val="minor"/>
    </font>
    <font>
      <sz val="11"/>
      <color rgb="FF000000"/>
      <name val="Calibri"/>
      <family val="2"/>
    </font>
    <font>
      <sz val="10"/>
      <name val="Geneva"/>
    </font>
    <font>
      <sz val="10"/>
      <name val="Arial"/>
      <family val="2"/>
      <charset val="162"/>
    </font>
    <font>
      <u/>
      <sz val="10"/>
      <color theme="10"/>
      <name val="Arial"/>
      <family val="2"/>
      <charset val="162"/>
    </font>
    <font>
      <sz val="10"/>
      <name val="Helv"/>
      <charset val="162"/>
    </font>
    <font>
      <sz val="10"/>
      <name val="MS Sans Serif"/>
      <family val="2"/>
      <charset val="162"/>
    </font>
    <font>
      <sz val="10"/>
      <color theme="1"/>
      <name val="Arial"/>
      <family val="2"/>
      <charset val="162"/>
    </font>
    <font>
      <b/>
      <i/>
      <sz val="16"/>
      <color theme="1"/>
      <name val="Arial"/>
      <family val="2"/>
      <charset val="162"/>
    </font>
    <font>
      <b/>
      <i/>
      <u/>
      <sz val="10"/>
      <color theme="1"/>
      <name val="Arial"/>
      <family val="2"/>
      <charset val="162"/>
    </font>
    <font>
      <sz val="10"/>
      <name val="Arial Tur"/>
      <charset val="162"/>
    </font>
    <font>
      <sz val="8"/>
      <name val="Arial"/>
      <family val="2"/>
    </font>
    <font>
      <sz val="11"/>
      <color indexed="8"/>
      <name val="Calibri"/>
      <family val="2"/>
      <charset val="162"/>
    </font>
    <font>
      <u/>
      <sz val="7.5"/>
      <color indexed="12"/>
      <name val="Geneva"/>
      <charset val="162"/>
    </font>
    <font>
      <sz val="10"/>
      <name val="Times New Roman"/>
      <family val="1"/>
    </font>
    <font>
      <sz val="10"/>
      <name val="Arial"/>
      <family val="2"/>
    </font>
    <font>
      <u/>
      <sz val="6"/>
      <color indexed="8"/>
      <name val="MS Sans Serif"/>
      <family val="2"/>
    </font>
    <font>
      <sz val="9"/>
      <name val="Arial"/>
      <family val="2"/>
    </font>
    <font>
      <sz val="10"/>
      <color indexed="8"/>
      <name val="MS Sans Serif"/>
      <family val="2"/>
    </font>
    <font>
      <b/>
      <u/>
      <sz val="8"/>
      <color indexed="18"/>
      <name val="Arial"/>
      <family val="2"/>
    </font>
    <font>
      <sz val="11"/>
      <name val="Arial"/>
      <family val="2"/>
    </font>
    <font>
      <sz val="10"/>
      <name val="SWISS"/>
    </font>
    <font>
      <sz val="9"/>
      <color indexed="12"/>
      <name val="Arial"/>
      <family val="2"/>
    </font>
    <font>
      <sz val="9"/>
      <color indexed="8"/>
      <name val="Arial"/>
      <family val="2"/>
    </font>
    <font>
      <b/>
      <sz val="9"/>
      <name val="Arial"/>
      <family val="2"/>
    </font>
    <font>
      <sz val="10"/>
      <name val="Helvetica"/>
      <family val="2"/>
    </font>
    <font>
      <b/>
      <sz val="22"/>
      <color indexed="18"/>
      <name val="Arial"/>
      <family val="2"/>
    </font>
    <font>
      <b/>
      <sz val="22"/>
      <color indexed="18"/>
      <name val="Arial"/>
      <family val="2"/>
      <charset val="162"/>
    </font>
    <font>
      <sz val="8"/>
      <name val="Palatino"/>
      <family val="1"/>
    </font>
    <font>
      <sz val="10"/>
      <name val="MS Sans Serif"/>
      <family val="2"/>
    </font>
    <font>
      <sz val="9"/>
      <name val="Times New Roman"/>
      <family val="1"/>
    </font>
    <font>
      <sz val="12"/>
      <name val="Arial"/>
      <family val="2"/>
    </font>
    <font>
      <sz val="8"/>
      <name val="Times New Roman"/>
      <family val="1"/>
    </font>
    <font>
      <sz val="8"/>
      <name val="Trebuchet MS"/>
      <family val="2"/>
    </font>
    <font>
      <b/>
      <sz val="14"/>
      <color indexed="18"/>
      <name val="Arial"/>
      <family val="2"/>
    </font>
    <font>
      <b/>
      <sz val="14"/>
      <color indexed="18"/>
      <name val="Arial"/>
      <family val="2"/>
      <charset val="162"/>
    </font>
    <font>
      <sz val="9"/>
      <color indexed="8"/>
      <name val="Arial"/>
      <family val="2"/>
      <charset val="162"/>
    </font>
    <font>
      <b/>
      <sz val="10"/>
      <color indexed="18"/>
      <name val="Arial"/>
      <family val="2"/>
    </font>
    <font>
      <b/>
      <sz val="10"/>
      <color indexed="18"/>
      <name val="Arial"/>
      <family val="2"/>
      <charset val="162"/>
    </font>
    <font>
      <b/>
      <sz val="9"/>
      <color indexed="18"/>
      <name val="Arial"/>
      <family val="2"/>
    </font>
    <font>
      <b/>
      <sz val="10"/>
      <color indexed="62"/>
      <name val="Arial"/>
      <family val="2"/>
    </font>
    <font>
      <b/>
      <u val="singleAccounting"/>
      <sz val="10"/>
      <color indexed="18"/>
      <name val="Arial"/>
      <family val="2"/>
      <charset val="162"/>
    </font>
    <font>
      <b/>
      <u val="singleAccounting"/>
      <sz val="10"/>
      <color indexed="18"/>
      <name val="Arial"/>
      <family val="2"/>
    </font>
    <font>
      <b/>
      <u val="singleAccounting"/>
      <sz val="9"/>
      <color indexed="18"/>
      <name val="Arial"/>
      <family val="2"/>
    </font>
    <font>
      <b/>
      <u val="singleAccounting"/>
      <sz val="10"/>
      <color indexed="62"/>
      <name val="Arial"/>
      <family val="2"/>
    </font>
    <font>
      <sz val="14"/>
      <name val="AngsanaUPC"/>
      <family val="1"/>
    </font>
    <font>
      <sz val="8"/>
      <name val="Helvetica"/>
      <family val="2"/>
    </font>
    <font>
      <sz val="6"/>
      <name val="MS Sans Serif"/>
      <family val="2"/>
    </font>
    <font>
      <u/>
      <sz val="6"/>
      <name val="MS Sans Serif"/>
      <family val="2"/>
    </font>
    <font>
      <sz val="11"/>
      <color indexed="8"/>
      <name val="Calibri"/>
      <family val="2"/>
    </font>
    <font>
      <sz val="10"/>
      <name val="Courier"/>
      <family val="3"/>
    </font>
    <font>
      <sz val="11"/>
      <color indexed="9"/>
      <name val="Calibri"/>
      <family val="2"/>
    </font>
    <font>
      <sz val="12"/>
      <name val="Arial MT"/>
    </font>
    <font>
      <sz val="11"/>
      <color indexed="22"/>
      <name val="Calibri"/>
      <family val="2"/>
    </font>
    <font>
      <sz val="9"/>
      <color indexed="12"/>
      <name val="Times New Roman"/>
      <family val="1"/>
    </font>
    <font>
      <sz val="11"/>
      <color indexed="16"/>
      <name val="Calibri"/>
      <family val="2"/>
    </font>
    <font>
      <b/>
      <sz val="9"/>
      <name val="Trebuchet MS"/>
      <family val="2"/>
    </font>
    <font>
      <b/>
      <sz val="10"/>
      <color indexed="9"/>
      <name val="Arial"/>
      <family val="2"/>
    </font>
    <font>
      <b/>
      <sz val="8"/>
      <color indexed="9"/>
      <name val="Arial"/>
      <family val="2"/>
    </font>
    <font>
      <sz val="10"/>
      <color indexed="8"/>
      <name val="Tms Rmn"/>
    </font>
    <font>
      <strike/>
      <sz val="8"/>
      <name val="Arial"/>
      <family val="2"/>
    </font>
    <font>
      <sz val="8"/>
      <color indexed="8"/>
      <name val="Arial"/>
      <family val="2"/>
    </font>
    <font>
      <sz val="10"/>
      <color indexed="9"/>
      <name val="MS Sans Serif"/>
      <family val="2"/>
    </font>
    <font>
      <sz val="6"/>
      <color indexed="9"/>
      <name val="MS Serif"/>
      <family val="1"/>
    </font>
    <font>
      <sz val="8"/>
      <color indexed="12"/>
      <name val="Trebuchet MS"/>
      <family val="2"/>
    </font>
    <font>
      <sz val="10"/>
      <color indexed="12"/>
      <name val="MS Sans Serif"/>
      <family val="2"/>
    </font>
    <font>
      <sz val="6"/>
      <color indexed="12"/>
      <name val="MS Sans Serif"/>
      <family val="2"/>
    </font>
    <font>
      <u/>
      <sz val="6"/>
      <color indexed="12"/>
      <name val="MS Sans Serif"/>
      <family val="2"/>
    </font>
    <font>
      <sz val="10"/>
      <color indexed="12"/>
      <name val="Times New Roman"/>
      <family val="1"/>
    </font>
    <font>
      <b/>
      <sz val="9"/>
      <color indexed="9"/>
      <name val="Arial"/>
      <family val="2"/>
    </font>
    <font>
      <sz val="12"/>
      <name val="Tms Rmn"/>
      <charset val="162"/>
    </font>
    <font>
      <b/>
      <sz val="12"/>
      <name val="Times New Roman"/>
      <family val="1"/>
    </font>
    <font>
      <b/>
      <sz val="8"/>
      <color indexed="8"/>
      <name val="Arial"/>
      <family val="2"/>
    </font>
    <font>
      <u val="singleAccounting"/>
      <sz val="10"/>
      <name val="Arial"/>
      <family val="2"/>
    </font>
    <font>
      <sz val="10"/>
      <color indexed="12"/>
      <name val="Arial"/>
      <family val="2"/>
    </font>
    <font>
      <sz val="10"/>
      <color indexed="8"/>
      <name val="Arial"/>
      <family val="2"/>
    </font>
    <font>
      <sz val="10"/>
      <name val="Helv"/>
    </font>
    <font>
      <sz val="11"/>
      <name val="Book Antiqua"/>
      <family val="1"/>
    </font>
    <font>
      <b/>
      <sz val="11"/>
      <color indexed="53"/>
      <name val="Calibri"/>
      <family val="2"/>
    </font>
    <font>
      <sz val="9"/>
      <color indexed="10"/>
      <name val="Geneva"/>
    </font>
    <font>
      <b/>
      <sz val="11"/>
      <name val="Arial"/>
      <family val="2"/>
    </font>
    <font>
      <sz val="8"/>
      <color indexed="8"/>
      <name val="Times New Roman"/>
      <family val="1"/>
    </font>
    <font>
      <b/>
      <sz val="10"/>
      <name val="Helv"/>
      <family val="2"/>
    </font>
    <font>
      <sz val="10"/>
      <color indexed="18"/>
      <name val="Times New Roman"/>
      <family val="1"/>
    </font>
    <font>
      <sz val="7"/>
      <color indexed="10"/>
      <name val="Helvetica"/>
      <family val="2"/>
    </font>
    <font>
      <b/>
      <sz val="11"/>
      <color indexed="22"/>
      <name val="Calibri"/>
      <family val="2"/>
    </font>
    <font>
      <b/>
      <u/>
      <sz val="8"/>
      <name val="Arial"/>
      <family val="2"/>
    </font>
    <font>
      <b/>
      <sz val="8"/>
      <name val="Arial"/>
      <family val="2"/>
    </font>
    <font>
      <sz val="10"/>
      <color indexed="8"/>
      <name val="Times New Roman"/>
      <family val="1"/>
    </font>
    <font>
      <sz val="11"/>
      <name val="Tms Rmn"/>
    </font>
    <font>
      <sz val="8"/>
      <color indexed="12"/>
      <name val="Helv"/>
    </font>
    <font>
      <b/>
      <sz val="8"/>
      <name val="Times New Roman"/>
      <family val="1"/>
    </font>
    <font>
      <b/>
      <sz val="14"/>
      <name val="Arial"/>
      <family val="2"/>
    </font>
    <font>
      <sz val="10"/>
      <name val="MS Serif"/>
      <family val="1"/>
    </font>
    <font>
      <sz val="8"/>
      <name val="Helv"/>
    </font>
    <font>
      <sz val="9"/>
      <name val="Helv"/>
    </font>
    <font>
      <sz val="8"/>
      <color indexed="18"/>
      <name val="Times New Roman"/>
      <family val="1"/>
    </font>
    <font>
      <sz val="11"/>
      <name val="??"/>
      <family val="3"/>
      <charset val="129"/>
    </font>
    <font>
      <sz val="10"/>
      <name val="Tms Rmn"/>
    </font>
    <font>
      <sz val="12"/>
      <name val="Times New Roman"/>
      <family val="1"/>
    </font>
    <font>
      <sz val="8"/>
      <name val="Helv"/>
      <family val="2"/>
    </font>
    <font>
      <u val="doubleAccounting"/>
      <sz val="10"/>
      <name val="Arial"/>
      <family val="2"/>
    </font>
    <font>
      <b/>
      <sz val="11"/>
      <color indexed="8"/>
      <name val="Calibri"/>
      <family val="2"/>
    </font>
    <font>
      <sz val="10"/>
      <color indexed="16"/>
      <name val="MS Serif"/>
      <family val="1"/>
    </font>
    <font>
      <i/>
      <sz val="11"/>
      <color indexed="23"/>
      <name val="Calibri"/>
      <family val="2"/>
    </font>
    <font>
      <u/>
      <sz val="10"/>
      <color indexed="36"/>
      <name val="Arial"/>
      <family val="2"/>
    </font>
    <font>
      <sz val="7"/>
      <name val="Palatino"/>
      <family val="1"/>
    </font>
    <font>
      <sz val="11"/>
      <color indexed="17"/>
      <name val="Calibri"/>
      <family val="2"/>
    </font>
    <font>
      <b/>
      <sz val="10"/>
      <name val="Arial"/>
      <family val="2"/>
    </font>
    <font>
      <b/>
      <u/>
      <sz val="11"/>
      <color indexed="37"/>
      <name val="Arial"/>
      <family val="2"/>
    </font>
    <font>
      <b/>
      <sz val="12"/>
      <name val="Arial"/>
      <family val="2"/>
    </font>
    <font>
      <b/>
      <sz val="8"/>
      <name val="MS Sans Serif"/>
      <family val="2"/>
    </font>
    <font>
      <b/>
      <sz val="10"/>
      <name val="Trebuchet MS"/>
      <family val="2"/>
    </font>
    <font>
      <b/>
      <sz val="15"/>
      <color indexed="62"/>
      <name val="Calibri"/>
      <family val="2"/>
    </font>
    <font>
      <b/>
      <sz val="13"/>
      <color indexed="62"/>
      <name val="Calibri"/>
      <family val="2"/>
    </font>
    <font>
      <b/>
      <sz val="11"/>
      <color indexed="62"/>
      <name val="Calibri"/>
      <family val="2"/>
    </font>
    <font>
      <b/>
      <i/>
      <sz val="22"/>
      <name val="Times New Roman"/>
      <family val="1"/>
    </font>
    <font>
      <sz val="8"/>
      <color indexed="9"/>
      <name val="Times New Roman"/>
      <family val="1"/>
    </font>
    <font>
      <sz val="11"/>
      <color indexed="62"/>
      <name val="Calibri"/>
      <family val="2"/>
    </font>
    <font>
      <sz val="12"/>
      <color indexed="37"/>
      <name val="swiss"/>
    </font>
    <font>
      <sz val="8"/>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9"/>
      <name val="Helv"/>
    </font>
    <font>
      <b/>
      <sz val="22"/>
      <color indexed="16"/>
      <name val="Arial"/>
      <family val="2"/>
    </font>
    <font>
      <sz val="10"/>
      <color indexed="25"/>
      <name val="Helvetica"/>
      <family val="2"/>
    </font>
    <font>
      <sz val="11"/>
      <color indexed="53"/>
      <name val="Calibri"/>
      <family val="2"/>
    </font>
    <font>
      <b/>
      <sz val="14"/>
      <color indexed="24"/>
      <name val="Book Antiqua"/>
      <family val="1"/>
    </font>
    <font>
      <b/>
      <sz val="11"/>
      <name val="Helv"/>
    </font>
    <font>
      <sz val="11"/>
      <color indexed="60"/>
      <name val="Calibri"/>
      <family val="2"/>
    </font>
    <font>
      <sz val="7"/>
      <name val="Small Fonts"/>
      <family val="2"/>
    </font>
    <font>
      <sz val="10"/>
      <name val="Book Antiqua"/>
      <family val="1"/>
    </font>
    <font>
      <sz val="10"/>
      <name val="Palatino"/>
      <family val="1"/>
    </font>
    <font>
      <b/>
      <sz val="13.5"/>
      <name val="MS Sans Serif"/>
      <family val="2"/>
    </font>
    <font>
      <b/>
      <sz val="11"/>
      <color indexed="63"/>
      <name val="Calibri"/>
      <family val="2"/>
    </font>
    <font>
      <b/>
      <i/>
      <sz val="10"/>
      <color indexed="8"/>
      <name val="Arial"/>
      <family val="2"/>
    </font>
    <font>
      <b/>
      <sz val="10"/>
      <color indexed="8"/>
      <name val="Arial"/>
      <family val="2"/>
    </font>
    <font>
      <b/>
      <i/>
      <sz val="22"/>
      <color indexed="8"/>
      <name val="Times New Roman"/>
      <family val="1"/>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b/>
      <sz val="10"/>
      <name val="Times New Roman"/>
      <family val="1"/>
    </font>
    <font>
      <i/>
      <sz val="8"/>
      <name val="Times New Roman"/>
      <family val="1"/>
    </font>
    <font>
      <sz val="10"/>
      <name val="Arial MT"/>
    </font>
    <font>
      <b/>
      <sz val="10"/>
      <name val="MS Sans Serif"/>
      <family val="2"/>
    </font>
    <font>
      <sz val="10"/>
      <color indexed="14"/>
      <name val="Arial"/>
      <family val="2"/>
    </font>
    <font>
      <sz val="8"/>
      <color indexed="10"/>
      <name val="Trebuchet MS"/>
      <family val="2"/>
    </font>
    <font>
      <sz val="8"/>
      <color indexed="14"/>
      <name val="Helvetica"/>
      <family val="2"/>
    </font>
    <font>
      <sz val="9.5"/>
      <color indexed="23"/>
      <name val="Helvetica-Black"/>
    </font>
    <font>
      <b/>
      <u/>
      <sz val="10"/>
      <name val="Trebuchet MS"/>
      <family val="2"/>
    </font>
    <font>
      <b/>
      <sz val="18"/>
      <color indexed="62"/>
      <name val="Cambria"/>
      <family val="2"/>
    </font>
    <font>
      <b/>
      <sz val="16"/>
      <color indexed="16"/>
      <name val="Arial"/>
      <family val="2"/>
    </font>
    <font>
      <sz val="10"/>
      <name val="KPN Arial"/>
    </font>
    <font>
      <sz val="18"/>
      <name val="Times New Roman"/>
      <family val="1"/>
      <charset val="162"/>
    </font>
    <font>
      <b/>
      <u/>
      <sz val="10"/>
      <name val="Arial Narrow"/>
      <family val="2"/>
    </font>
    <font>
      <b/>
      <sz val="8"/>
      <color indexed="8"/>
      <name val="Helv"/>
    </font>
    <font>
      <b/>
      <sz val="8"/>
      <color indexed="8"/>
      <name val="Helv"/>
      <charset val="162"/>
    </font>
    <font>
      <b/>
      <sz val="9"/>
      <name val="Palatino"/>
      <family val="1"/>
    </font>
    <font>
      <sz val="9"/>
      <color indexed="21"/>
      <name val="Helvetica-Black"/>
    </font>
    <font>
      <b/>
      <sz val="10"/>
      <name val="Palatino"/>
      <family val="1"/>
    </font>
    <font>
      <b/>
      <sz val="10"/>
      <color indexed="16"/>
      <name val="Arial"/>
      <family val="2"/>
    </font>
    <font>
      <sz val="9"/>
      <name val="Helvetica-Black"/>
    </font>
    <font>
      <sz val="7"/>
      <color indexed="16"/>
      <name val="Arial"/>
      <family val="2"/>
    </font>
    <font>
      <b/>
      <u val="singleAccounting"/>
      <sz val="14"/>
      <name val="Times New Roman"/>
      <family val="1"/>
    </font>
    <font>
      <sz val="14"/>
      <name val="Times New Roman"/>
      <family val="1"/>
    </font>
    <font>
      <sz val="12"/>
      <color indexed="8"/>
      <name val="Palatino"/>
      <family val="1"/>
    </font>
    <font>
      <sz val="11"/>
      <color indexed="8"/>
      <name val="Helvetica-Black"/>
    </font>
    <font>
      <b/>
      <sz val="10"/>
      <color indexed="10"/>
      <name val="Arial"/>
      <family val="2"/>
    </font>
    <font>
      <b/>
      <sz val="18"/>
      <color indexed="56"/>
      <name val="Cambria"/>
      <family val="2"/>
    </font>
    <font>
      <sz val="9"/>
      <color indexed="13"/>
      <name val="Helv"/>
    </font>
    <font>
      <b/>
      <sz val="8"/>
      <name val="Helv"/>
    </font>
    <font>
      <b/>
      <sz val="7"/>
      <color indexed="12"/>
      <name val="Arial"/>
      <family val="2"/>
    </font>
    <font>
      <sz val="12"/>
      <name val="SWISS"/>
    </font>
    <font>
      <u/>
      <sz val="10"/>
      <color indexed="8"/>
      <name val="MS Sans Serif"/>
      <family val="2"/>
    </font>
    <font>
      <u/>
      <sz val="8"/>
      <color indexed="8"/>
      <name val="Arial"/>
      <family val="2"/>
    </font>
    <font>
      <sz val="11"/>
      <color indexed="10"/>
      <name val="Calibri"/>
      <family val="2"/>
    </font>
    <font>
      <sz val="8"/>
      <color indexed="9"/>
      <name val="Arial"/>
      <family val="2"/>
    </font>
    <font>
      <b/>
      <i/>
      <sz val="8"/>
      <name val="Helv"/>
    </font>
    <font>
      <sz val="10"/>
      <name val="Arial Cyr"/>
      <charset val="204"/>
    </font>
    <font>
      <sz val="12"/>
      <name val="바탕체"/>
      <family val="1"/>
      <charset val="129"/>
    </font>
    <font>
      <sz val="10"/>
      <name val="Geneva"/>
      <family val="2"/>
      <charset val="162"/>
    </font>
    <font>
      <sz val="9"/>
      <name val="Verdana"/>
      <family val="2"/>
      <charset val="162"/>
    </font>
  </fonts>
  <fills count="88">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
      <patternFill patternType="solid">
        <fgColor rgb="FFFFFFCC"/>
      </patternFill>
    </fill>
    <fill>
      <patternFill patternType="solid">
        <fgColor theme="4" tint="0.59999389629810485"/>
        <bgColor indexed="65"/>
      </patternFill>
    </fill>
    <fill>
      <patternFill patternType="solid">
        <fgColor theme="5"/>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4"/>
        <bgColor indexed="64"/>
      </patternFill>
    </fill>
    <fill>
      <patternFill patternType="solid">
        <fgColor indexed="45"/>
        <bgColor indexed="45"/>
      </patternFill>
    </fill>
    <fill>
      <patternFill patternType="solid">
        <fgColor indexed="18"/>
        <bgColor indexed="64"/>
      </patternFill>
    </fill>
    <fill>
      <patternFill patternType="solid">
        <fgColor indexed="8"/>
        <bgColor indexed="8"/>
      </patternFill>
    </fill>
    <fill>
      <patternFill patternType="solid">
        <fgColor indexed="62"/>
        <bgColor indexed="64"/>
      </patternFill>
    </fill>
    <fill>
      <patternFill patternType="solid">
        <fgColor indexed="9"/>
        <bgColor indexed="9"/>
      </patternFill>
    </fill>
    <fill>
      <patternFill patternType="lightGray">
        <fgColor indexed="15"/>
      </patternFill>
    </fill>
    <fill>
      <patternFill patternType="lightUp">
        <fgColor indexed="22"/>
        <bgColor indexed="55"/>
      </patternFill>
    </fill>
    <fill>
      <patternFill patternType="lightUp">
        <fgColor indexed="22"/>
        <bgColor indexed="29"/>
      </patternFill>
    </fill>
    <fill>
      <patternFill patternType="lightUp">
        <fgColor indexed="22"/>
        <bgColor indexed="22"/>
      </patternFill>
    </fill>
    <fill>
      <patternFill patternType="gray0625">
        <bgColor indexed="23"/>
      </patternFill>
    </fill>
    <fill>
      <patternFill patternType="solid">
        <fgColor indexed="22"/>
        <bgColor indexed="8"/>
      </patternFill>
    </fill>
    <fill>
      <patternFill patternType="solid">
        <fgColor indexed="26"/>
        <bgColor indexed="64"/>
      </patternFill>
    </fill>
    <fill>
      <patternFill patternType="solid">
        <fgColor indexed="13"/>
        <bgColor indexed="8"/>
      </patternFill>
    </fill>
    <fill>
      <patternFill patternType="solid">
        <fgColor indexed="43"/>
        <bgColor indexed="8"/>
      </patternFill>
    </fill>
    <fill>
      <patternFill patternType="solid">
        <fgColor indexed="13"/>
      </patternFill>
    </fill>
    <fill>
      <patternFill patternType="solid">
        <fgColor indexed="43"/>
        <bgColor indexed="43"/>
      </patternFill>
    </fill>
    <fill>
      <patternFill patternType="solid">
        <fgColor indexed="41"/>
        <bgColor indexed="64"/>
      </patternFill>
    </fill>
    <fill>
      <patternFill patternType="mediumGray">
        <fgColor indexed="22"/>
      </patternFill>
    </fill>
    <fill>
      <patternFill patternType="solid">
        <fgColor indexed="63"/>
        <bgColor indexed="64"/>
      </patternFill>
    </fill>
    <fill>
      <patternFill patternType="solid">
        <fgColor indexed="58"/>
        <bgColor indexed="64"/>
      </patternFill>
    </fill>
    <fill>
      <patternFill patternType="solid">
        <fgColor indexed="16"/>
        <bgColor indexed="64"/>
      </patternFill>
    </fill>
    <fill>
      <patternFill patternType="solid">
        <fgColor indexed="8"/>
        <bgColor indexed="64"/>
      </patternFill>
    </fill>
    <fill>
      <patternFill patternType="solid">
        <fgColor indexed="13"/>
        <bgColor indexed="64"/>
      </patternFill>
    </fill>
    <fill>
      <patternFill patternType="solid">
        <fgColor indexed="12"/>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right/>
      <top/>
      <bottom style="double">
        <color indexed="52"/>
      </bottom>
      <diagonal/>
    </border>
    <border>
      <left style="medium">
        <color indexed="9"/>
      </left>
      <right style="medium">
        <color indexed="9"/>
      </right>
      <top style="medium">
        <color indexed="9"/>
      </top>
      <bottom style="medium">
        <color indexed="9"/>
      </bottom>
      <diagonal/>
    </border>
    <border>
      <left/>
      <right/>
      <top/>
      <bottom style="thick">
        <color indexed="22"/>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tted">
        <color indexed="64"/>
      </bottom>
      <diagonal/>
    </border>
    <border>
      <left/>
      <right/>
      <top/>
      <bottom style="thick">
        <color indexed="54"/>
      </bottom>
      <diagonal/>
    </border>
    <border>
      <left/>
      <right/>
      <top/>
      <bottom style="medium">
        <color indexed="44"/>
      </bottom>
      <diagonal/>
    </border>
    <border>
      <left/>
      <right/>
      <top/>
      <bottom style="thick">
        <color indexed="64"/>
      </bottom>
      <diagonal/>
    </border>
    <border>
      <left style="double">
        <color indexed="64"/>
      </left>
      <right style="double">
        <color indexed="64"/>
      </right>
      <top style="double">
        <color indexed="64"/>
      </top>
      <bottom style="double">
        <color indexed="64"/>
      </bottom>
      <diagonal/>
    </border>
    <border>
      <left/>
      <right/>
      <top style="medium">
        <color indexed="8"/>
      </top>
      <bottom/>
      <diagonal/>
    </border>
    <border>
      <left/>
      <right/>
      <top style="medium">
        <color indexed="18"/>
      </top>
      <bottom/>
      <diagonal/>
    </border>
    <border>
      <left style="thin">
        <color indexed="22"/>
      </left>
      <right style="thin">
        <color indexed="22"/>
      </right>
      <top style="thin">
        <color indexed="22"/>
      </top>
      <bottom style="thin">
        <color indexed="22"/>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right/>
      <top style="thick">
        <color indexed="64"/>
      </top>
      <bottom style="thin">
        <color indexed="64"/>
      </bottom>
      <diagonal/>
    </border>
    <border>
      <left style="thin">
        <color indexed="8"/>
      </left>
      <right/>
      <top style="thin">
        <color indexed="8"/>
      </top>
      <bottom/>
      <diagonal/>
    </border>
    <border>
      <left/>
      <right/>
      <top style="thin">
        <color indexed="54"/>
      </top>
      <bottom style="double">
        <color indexed="54"/>
      </bottom>
      <diagonal/>
    </border>
    <border>
      <left style="thin">
        <color indexed="8"/>
      </left>
      <right style="thin">
        <color indexed="8"/>
      </right>
      <top style="double">
        <color indexed="8"/>
      </top>
      <bottom style="thin">
        <color indexed="8"/>
      </bottom>
      <diagonal/>
    </border>
    <border>
      <left style="medium">
        <color indexed="64"/>
      </left>
      <right style="medium">
        <color indexed="64"/>
      </right>
      <top/>
      <bottom style="medium">
        <color indexed="64"/>
      </bottom>
      <diagonal/>
    </border>
  </borders>
  <cellStyleXfs count="3463">
    <xf numFmtId="0" fontId="0" fillId="0" borderId="0"/>
    <xf numFmtId="0" fontId="8" fillId="0" borderId="0"/>
    <xf numFmtId="0" fontId="11" fillId="0" borderId="0" applyNumberFormat="0" applyFill="0" applyBorder="0" applyAlignment="0" applyProtection="0"/>
    <xf numFmtId="0" fontId="12" fillId="10" borderId="8" applyAlignment="0">
      <alignment horizontal="left" vertical="top" wrapText="1"/>
    </xf>
    <xf numFmtId="0" fontId="1" fillId="0" borderId="0"/>
    <xf numFmtId="43" fontId="1" fillId="0" borderId="0" applyFont="0" applyFill="0" applyBorder="0" applyAlignment="0" applyProtection="0"/>
    <xf numFmtId="0" fontId="83" fillId="0" borderId="0" applyBorder="0"/>
    <xf numFmtId="0" fontId="1" fillId="0" borderId="0"/>
    <xf numFmtId="9" fontId="85" fillId="0" borderId="0" applyFont="0" applyFill="0" applyBorder="0" applyAlignment="0" applyProtection="0"/>
    <xf numFmtId="0" fontId="86" fillId="0" borderId="0" applyNumberFormat="0" applyFill="0" applyBorder="0" applyAlignment="0" applyProtection="0">
      <alignment vertical="top"/>
      <protection locked="0"/>
    </xf>
    <xf numFmtId="0" fontId="89" fillId="27" borderId="0" applyNumberFormat="0" applyBorder="0" applyAlignment="0" applyProtection="0"/>
    <xf numFmtId="0" fontId="82" fillId="28" borderId="0" applyNumberFormat="0" applyBorder="0" applyAlignment="0" applyProtection="0"/>
    <xf numFmtId="43"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0" fontId="90" fillId="0" borderId="0">
      <alignment horizontal="center"/>
    </xf>
    <xf numFmtId="0" fontId="90" fillId="0" borderId="0">
      <alignment horizontal="center" textRotation="9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5"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1" fillId="0" borderId="0"/>
    <xf numFmtId="0" fontId="85" fillId="0" borderId="0"/>
    <xf numFmtId="0" fontId="85" fillId="0" borderId="0"/>
    <xf numFmtId="0" fontId="81" fillId="0" borderId="0"/>
    <xf numFmtId="0" fontId="85" fillId="0" borderId="0"/>
    <xf numFmtId="0" fontId="81" fillId="0" borderId="0"/>
    <xf numFmtId="0" fontId="85" fillId="0" borderId="0"/>
    <xf numFmtId="0" fontId="87" fillId="0" borderId="0"/>
    <xf numFmtId="0" fontId="85" fillId="0" borderId="0"/>
    <xf numFmtId="0" fontId="8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9" fillId="0" borderId="0"/>
    <xf numFmtId="0" fontId="89" fillId="0" borderId="0"/>
    <xf numFmtId="0" fontId="89" fillId="0" borderId="0"/>
    <xf numFmtId="0" fontId="88"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 fillId="0" borderId="0"/>
    <xf numFmtId="0" fontId="1" fillId="0" borderId="0"/>
    <xf numFmtId="0" fontId="8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26" borderId="31"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91" fillId="0" borderId="0"/>
    <xf numFmtId="169" fontId="91" fillId="0" borderId="0"/>
    <xf numFmtId="0" fontId="92" fillId="0" borderId="0"/>
    <xf numFmtId="0" fontId="86" fillId="0" borderId="0" applyNumberFormat="0" applyFill="0" applyBorder="0" applyAlignment="0" applyProtection="0">
      <alignment vertical="top"/>
      <protection locked="0"/>
    </xf>
    <xf numFmtId="170" fontId="1" fillId="0" borderId="0" applyFont="0" applyFill="0" applyBorder="0" applyAlignment="0" applyProtection="0"/>
    <xf numFmtId="0" fontId="95" fillId="0" borderId="0" applyNumberFormat="0" applyFill="0" applyBorder="0" applyAlignment="0" applyProtection="0">
      <alignment vertical="top"/>
      <protection locked="0"/>
    </xf>
    <xf numFmtId="170" fontId="94" fillId="0" borderId="0" applyFont="0" applyFill="0" applyBorder="0" applyAlignment="0" applyProtection="0"/>
    <xf numFmtId="0" fontId="85" fillId="0" borderId="0"/>
    <xf numFmtId="0" fontId="85" fillId="0" borderId="0"/>
    <xf numFmtId="0" fontId="96" fillId="0" borderId="0" applyNumberFormat="0" applyFill="0" applyBorder="0" applyAlignment="0" applyProtection="0"/>
    <xf numFmtId="0" fontId="97" fillId="32" borderId="32"/>
    <xf numFmtId="174" fontId="98" fillId="0" borderId="0" applyFont="0" applyFill="0" applyBorder="0" applyAlignment="0" applyProtection="0"/>
    <xf numFmtId="175" fontId="84" fillId="0" borderId="0" applyFont="0" applyFill="0" applyBorder="0" applyAlignment="0" applyProtection="0"/>
    <xf numFmtId="176" fontId="98" fillId="0" borderId="0" applyFont="0" applyFill="0" applyBorder="0" applyAlignment="0" applyProtection="0"/>
    <xf numFmtId="177" fontId="98" fillId="0" borderId="0" applyFont="0" applyFill="0" applyBorder="0" applyAlignment="0" applyProtection="0"/>
    <xf numFmtId="178" fontId="98" fillId="0" borderId="0" applyFont="0" applyFill="0" applyBorder="0" applyAlignment="0" applyProtection="0"/>
    <xf numFmtId="179" fontId="84" fillId="0" borderId="0" applyFont="0" applyFill="0" applyBorder="0" applyAlignment="0" applyProtection="0"/>
    <xf numFmtId="180" fontId="99" fillId="0" borderId="0"/>
    <xf numFmtId="180" fontId="99" fillId="0" borderId="0"/>
    <xf numFmtId="15" fontId="97" fillId="0" borderId="34" applyBorder="0"/>
    <xf numFmtId="0" fontId="85" fillId="0" borderId="0"/>
    <xf numFmtId="10" fontId="84" fillId="0" borderId="0" applyFont="0" applyFill="0" applyBorder="0" applyAlignment="0" applyProtection="0"/>
    <xf numFmtId="0" fontId="97" fillId="32" borderId="32"/>
    <xf numFmtId="0" fontId="97" fillId="32" borderId="32"/>
    <xf numFmtId="0" fontId="100" fillId="0" borderId="0" applyNumberFormat="0" applyFont="0" applyFill="0" applyBorder="0" applyAlignment="0" applyProtection="0"/>
    <xf numFmtId="181" fontId="97" fillId="0" borderId="18" applyBorder="0"/>
    <xf numFmtId="182" fontId="97" fillId="0" borderId="0" applyFont="0" applyFill="0" applyBorder="0" applyAlignment="0" applyProtection="0"/>
    <xf numFmtId="183" fontId="97"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97" fillId="0" borderId="0"/>
    <xf numFmtId="0" fontId="97" fillId="0" borderId="0"/>
    <xf numFmtId="38" fontId="88" fillId="0" borderId="0" applyFont="0" applyFill="0" applyBorder="0" applyAlignment="0" applyProtection="0"/>
    <xf numFmtId="38" fontId="101" fillId="0" borderId="0"/>
    <xf numFmtId="38" fontId="97" fillId="32" borderId="32"/>
    <xf numFmtId="38" fontId="97" fillId="32" borderId="32"/>
    <xf numFmtId="38" fontId="99" fillId="0" borderId="0"/>
    <xf numFmtId="38" fontId="99" fillId="0" borderId="0"/>
    <xf numFmtId="38" fontId="99" fillId="0" borderId="0"/>
    <xf numFmtId="38" fontId="99" fillId="0" borderId="0"/>
    <xf numFmtId="41" fontId="85" fillId="0" borderId="0" applyFont="0" applyFill="0" applyBorder="0" applyAlignment="0" applyProtection="0"/>
    <xf numFmtId="41" fontId="101" fillId="0" borderId="0"/>
    <xf numFmtId="41" fontId="97" fillId="32" borderId="32"/>
    <xf numFmtId="41" fontId="97" fillId="32" borderId="32"/>
    <xf numFmtId="41" fontId="99" fillId="0" borderId="0"/>
    <xf numFmtId="41" fontId="99" fillId="0" borderId="0"/>
    <xf numFmtId="41" fontId="99" fillId="0" borderId="0"/>
    <xf numFmtId="41" fontId="99" fillId="0" borderId="0"/>
    <xf numFmtId="184" fontId="99" fillId="0" borderId="0" applyFont="0" applyFill="0" applyBorder="0" applyProtection="0">
      <alignment horizontal="right"/>
    </xf>
    <xf numFmtId="185" fontId="99" fillId="0" borderId="0" applyFont="0" applyFill="0" applyBorder="0" applyProtection="0">
      <alignment horizontal="right"/>
    </xf>
    <xf numFmtId="186" fontId="97" fillId="0" borderId="0" applyFont="0" applyFill="0" applyBorder="0" applyAlignment="0" applyProtection="0"/>
    <xf numFmtId="186" fontId="97" fillId="0" borderId="0" applyFont="0" applyFill="0" applyBorder="0" applyAlignment="0" applyProtection="0"/>
    <xf numFmtId="186" fontId="102" fillId="0" borderId="0" applyFont="0" applyFill="0" applyBorder="0" applyAlignment="0" applyProtection="0"/>
    <xf numFmtId="186" fontId="97" fillId="0" borderId="0" applyFont="0" applyFill="0" applyBorder="0" applyAlignment="0" applyProtection="0"/>
    <xf numFmtId="187" fontId="97" fillId="0" borderId="0" applyFont="0" applyFill="0" applyBorder="0" applyProtection="0">
      <alignment horizontal="right"/>
    </xf>
    <xf numFmtId="188" fontId="97" fillId="0" borderId="0" applyFont="0" applyFill="0" applyBorder="0" applyProtection="0">
      <alignment horizontal="right"/>
    </xf>
    <xf numFmtId="186" fontId="97" fillId="0" borderId="0" applyFont="0" applyFill="0" applyBorder="0" applyAlignment="0" applyProtection="0"/>
    <xf numFmtId="189" fontId="97" fillId="0" borderId="0" applyFont="0" applyFill="0" applyBorder="0" applyProtection="0">
      <alignment horizontal="right"/>
    </xf>
    <xf numFmtId="186" fontId="99" fillId="0" borderId="0" applyFont="0" applyFill="0" applyBorder="0" applyAlignment="0" applyProtection="0"/>
    <xf numFmtId="186" fontId="97" fillId="0" borderId="0" applyFont="0" applyFill="0" applyBorder="0" applyAlignment="0" applyProtection="0"/>
    <xf numFmtId="186" fontId="97" fillId="0" borderId="0" applyFont="0" applyFill="0" applyBorder="0" applyAlignment="0" applyProtection="0"/>
    <xf numFmtId="190" fontId="97" fillId="0" borderId="0" applyFont="0" applyFill="0" applyBorder="0" applyAlignment="0" applyProtection="0"/>
    <xf numFmtId="190" fontId="97" fillId="0" borderId="0" applyFont="0" applyFill="0" applyBorder="0" applyAlignment="0" applyProtection="0"/>
    <xf numFmtId="190" fontId="102" fillId="0" borderId="0" applyFont="0" applyFill="0" applyBorder="0" applyAlignment="0" applyProtection="0"/>
    <xf numFmtId="190" fontId="97" fillId="0" borderId="0" applyFont="0" applyFill="0" applyBorder="0" applyAlignment="0" applyProtection="0"/>
    <xf numFmtId="191" fontId="97" fillId="0" borderId="0" applyFont="0" applyFill="0" applyBorder="0" applyProtection="0">
      <alignment horizontal="right"/>
    </xf>
    <xf numFmtId="192" fontId="97" fillId="0" borderId="0" applyFont="0" applyFill="0" applyBorder="0" applyProtection="0">
      <alignment horizontal="right"/>
    </xf>
    <xf numFmtId="190" fontId="97" fillId="0" borderId="0" applyFont="0" applyFill="0" applyBorder="0" applyAlignment="0" applyProtection="0"/>
    <xf numFmtId="193" fontId="97" fillId="0" borderId="0" applyFont="0" applyFill="0" applyBorder="0" applyProtection="0">
      <alignment horizontal="right"/>
    </xf>
    <xf numFmtId="190" fontId="99" fillId="0" borderId="0" applyFont="0" applyFill="0" applyBorder="0" applyAlignment="0" applyProtection="0"/>
    <xf numFmtId="190" fontId="97" fillId="0" borderId="0" applyFont="0" applyFill="0" applyBorder="0" applyAlignment="0" applyProtection="0"/>
    <xf numFmtId="190" fontId="97" fillId="0" borderId="0" applyFont="0" applyFill="0" applyBorder="0" applyAlignment="0" applyProtection="0"/>
    <xf numFmtId="0" fontId="97" fillId="0" borderId="0" applyFont="0" applyFill="0" applyBorder="0" applyAlignment="0" applyProtection="0"/>
    <xf numFmtId="0" fontId="97" fillId="0" borderId="0" applyFont="0" applyFill="0" applyBorder="0" applyAlignment="0" applyProtection="0"/>
    <xf numFmtId="0" fontId="103" fillId="47" borderId="0"/>
    <xf numFmtId="0" fontId="97" fillId="0" borderId="0" applyFont="0" applyFill="0" applyBorder="0" applyAlignment="0" applyProtection="0"/>
    <xf numFmtId="194" fontId="97" fillId="0" borderId="0">
      <alignment horizontal="left" wrapText="1"/>
    </xf>
    <xf numFmtId="194" fontId="97" fillId="0" borderId="0">
      <alignment horizontal="left" wrapText="1"/>
    </xf>
    <xf numFmtId="165"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0" fontId="97" fillId="32" borderId="32"/>
    <xf numFmtId="195" fontId="99" fillId="0" borderId="0" applyFont="0" applyFill="0" applyBorder="0" applyProtection="0">
      <alignment horizontal="right"/>
    </xf>
    <xf numFmtId="196" fontId="104" fillId="0" borderId="0" applyFont="0" applyFill="0" applyBorder="0" applyProtection="0">
      <alignment horizontal="right"/>
    </xf>
    <xf numFmtId="0" fontId="97" fillId="0" borderId="0"/>
    <xf numFmtId="0" fontId="97" fillId="0" borderId="0"/>
    <xf numFmtId="0" fontId="97" fillId="0" borderId="0"/>
    <xf numFmtId="0" fontId="97" fillId="0" borderId="0"/>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0" fontId="97" fillId="0" borderId="0"/>
    <xf numFmtId="0" fontId="97" fillId="0" borderId="0"/>
    <xf numFmtId="0" fontId="97" fillId="0" borderId="0"/>
    <xf numFmtId="0" fontId="97" fillId="0" borderId="0"/>
    <xf numFmtId="0" fontId="96" fillId="0" borderId="0"/>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0" fontId="97" fillId="0" borderId="0"/>
    <xf numFmtId="0" fontId="97" fillId="0" borderId="0"/>
    <xf numFmtId="0" fontId="97" fillId="0" borderId="0"/>
    <xf numFmtId="0" fontId="97" fillId="0" borderId="0"/>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97" fontId="97" fillId="0" borderId="0" applyFont="0" applyFill="0" applyBorder="0" applyAlignment="0" applyProtection="0"/>
    <xf numFmtId="198" fontId="97" fillId="0" borderId="0"/>
    <xf numFmtId="198" fontId="97" fillId="0" borderId="0"/>
    <xf numFmtId="198" fontId="97" fillId="0" borderId="0"/>
    <xf numFmtId="198" fontId="97" fillId="0" borderId="0"/>
    <xf numFmtId="197" fontId="97" fillId="0" borderId="0" applyFont="0" applyFill="0" applyBorder="0" applyAlignment="0" applyProtection="0"/>
    <xf numFmtId="199" fontId="97" fillId="0" borderId="0" applyFont="0" applyFill="0" applyBorder="0" applyAlignment="0" applyProtection="0"/>
    <xf numFmtId="197" fontId="102"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32" borderId="32"/>
    <xf numFmtId="197" fontId="97" fillId="0" borderId="0" applyFont="0" applyFill="0" applyBorder="0" applyAlignment="0" applyProtection="0"/>
    <xf numFmtId="3"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7" fontId="97" fillId="0" borderId="0" applyFont="0" applyFill="0" applyBorder="0" applyAlignment="0" applyProtection="0"/>
    <xf numFmtId="199" fontId="97" fillId="0" borderId="0" applyFont="0" applyFill="0" applyBorder="0" applyAlignment="0" applyProtection="0"/>
    <xf numFmtId="199" fontId="97" fillId="0" borderId="0" applyFont="0" applyFill="0" applyBorder="0" applyAlignment="0" applyProtection="0"/>
    <xf numFmtId="197" fontId="97" fillId="0" borderId="0" applyFont="0" applyFill="0" applyBorder="0" applyAlignment="0" applyProtection="0"/>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0" fontId="97" fillId="0" borderId="0"/>
    <xf numFmtId="0" fontId="97" fillId="0" borderId="0"/>
    <xf numFmtId="0" fontId="97" fillId="0" borderId="0"/>
    <xf numFmtId="0" fontId="97" fillId="0" borderId="0"/>
    <xf numFmtId="38" fontId="88" fillId="0" borderId="0" applyFont="0" applyFill="0" applyBorder="0" applyAlignment="0" applyProtection="0"/>
    <xf numFmtId="0" fontId="96" fillId="0" borderId="0"/>
    <xf numFmtId="0" fontId="85" fillId="0" borderId="0">
      <alignment horizontal="left" wrapText="1"/>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200" fontId="97" fillId="0" borderId="0" applyFont="0" applyFill="0" applyBorder="0" applyAlignment="0" applyProtection="0"/>
    <xf numFmtId="201" fontId="97" fillId="0" borderId="0"/>
    <xf numFmtId="201" fontId="97" fillId="0" borderId="0"/>
    <xf numFmtId="201" fontId="97" fillId="0" borderId="0"/>
    <xf numFmtId="201" fontId="97" fillId="0" borderId="0"/>
    <xf numFmtId="200" fontId="97" fillId="0" borderId="0" applyFont="0" applyFill="0" applyBorder="0" applyAlignment="0" applyProtection="0"/>
    <xf numFmtId="202" fontId="97" fillId="0" borderId="0" applyFont="0" applyFill="0" applyBorder="0" applyAlignment="0" applyProtection="0"/>
    <xf numFmtId="203" fontId="97" fillId="0" borderId="0" applyFont="0" applyFill="0" applyBorder="0" applyAlignment="0" applyProtection="0"/>
    <xf numFmtId="200" fontId="102" fillId="0" borderId="0" applyFont="0" applyFill="0" applyBorder="0" applyAlignment="0" applyProtection="0"/>
    <xf numFmtId="204" fontId="96" fillId="0" borderId="0" applyFont="0" applyFill="0" applyBorder="0" applyAlignment="0" applyProtection="0"/>
    <xf numFmtId="203"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5" fontId="99"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6" fontId="99"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5" fontId="99"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7" fontId="105" fillId="0" borderId="0">
      <alignment horizontal="right" vertical="center"/>
      <protection locked="0"/>
    </xf>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7" fontId="105" fillId="0" borderId="0">
      <alignment horizontal="right" vertical="center"/>
      <protection locked="0"/>
    </xf>
    <xf numFmtId="207" fontId="105" fillId="0" borderId="0">
      <alignment horizontal="right" vertical="center"/>
      <protection locked="0"/>
    </xf>
    <xf numFmtId="200" fontId="97" fillId="0" borderId="0" applyFont="0" applyFill="0" applyBorder="0" applyAlignment="0" applyProtection="0"/>
    <xf numFmtId="200" fontId="97" fillId="32" borderId="32"/>
    <xf numFmtId="200" fontId="97" fillId="0" borderId="0" applyFont="0" applyFill="0" applyBorder="0" applyAlignment="0" applyProtection="0"/>
    <xf numFmtId="3"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8"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9" fontId="99"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0" fontId="99" fillId="0" borderId="0" applyFont="0" applyFill="0" applyBorder="0" applyAlignment="0" applyProtection="0"/>
    <xf numFmtId="200" fontId="99"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9"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02" fontId="97" fillId="0" borderId="0" applyFont="0" applyFill="0" applyBorder="0" applyAlignment="0" applyProtection="0"/>
    <xf numFmtId="202" fontId="97" fillId="0" borderId="0" applyFont="0" applyFill="0" applyBorder="0" applyAlignment="0" applyProtection="0"/>
    <xf numFmtId="200" fontId="97" fillId="0" borderId="0" applyFont="0" applyFill="0" applyBorder="0" applyAlignment="0" applyProtection="0"/>
    <xf numFmtId="20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1" fontId="97" fillId="0" borderId="0" applyFont="0" applyFill="0" applyBorder="0" applyAlignment="0" applyProtection="0"/>
    <xf numFmtId="210" fontId="102" fillId="0" borderId="0" applyFont="0" applyFill="0" applyBorder="0" applyAlignment="0" applyProtection="0"/>
    <xf numFmtId="211"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199" fontId="105" fillId="0" borderId="0">
      <alignment horizontal="right" vertical="center"/>
      <protection locked="0"/>
    </xf>
    <xf numFmtId="199" fontId="105" fillId="0" borderId="0">
      <alignment horizontal="right" vertical="center"/>
      <protection locked="0"/>
    </xf>
    <xf numFmtId="210" fontId="97" fillId="0" borderId="0" applyFont="0" applyFill="0" applyBorder="0" applyAlignment="0" applyProtection="0"/>
    <xf numFmtId="210" fontId="97" fillId="32" borderId="32"/>
    <xf numFmtId="210" fontId="97" fillId="0" borderId="0" applyFont="0" applyFill="0" applyBorder="0" applyAlignment="0" applyProtection="0"/>
    <xf numFmtId="3"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210" fontId="99" fillId="0" borderId="0" applyFont="0" applyFill="0" applyBorder="0" applyAlignment="0" applyProtection="0"/>
    <xf numFmtId="210" fontId="99" fillId="0" borderId="0" applyFont="0" applyFill="0" applyBorder="0" applyAlignment="0" applyProtection="0"/>
    <xf numFmtId="210" fontId="99"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9"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199"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210" fontId="97" fillId="0" borderId="0" applyFont="0" applyFill="0" applyBorder="0" applyAlignment="0" applyProtection="0"/>
    <xf numFmtId="39" fontId="97" fillId="0" borderId="0" applyFont="0" applyFill="0" applyBorder="0" applyAlignment="0" applyProtection="0"/>
    <xf numFmtId="39" fontId="97" fillId="0" borderId="0" applyFont="0" applyFill="0" applyBorder="0" applyAlignment="0" applyProtection="0"/>
    <xf numFmtId="210" fontId="97" fillId="0" borderId="0" applyFont="0" applyFill="0" applyBorder="0" applyAlignment="0" applyProtection="0"/>
    <xf numFmtId="14" fontId="99" fillId="0" borderId="0" applyFont="0" applyFill="0" applyBorder="0" applyProtection="0">
      <alignment horizontal="right"/>
    </xf>
    <xf numFmtId="202" fontId="97" fillId="0" borderId="0" applyFont="0" applyFill="0" applyBorder="0" applyAlignment="0" applyProtection="0"/>
    <xf numFmtId="37" fontId="97" fillId="0" borderId="0"/>
    <xf numFmtId="37" fontId="97" fillId="0" borderId="0"/>
    <xf numFmtId="37" fontId="97" fillId="0" borderId="0"/>
    <xf numFmtId="37" fontId="97" fillId="0" borderId="0"/>
    <xf numFmtId="0" fontId="97" fillId="0" borderId="0"/>
    <xf numFmtId="0" fontId="97" fillId="0" borderId="0"/>
    <xf numFmtId="0" fontId="97" fillId="0" borderId="0"/>
    <xf numFmtId="0" fontId="97" fillId="0" borderId="0"/>
    <xf numFmtId="212" fontId="97" fillId="0" borderId="0" applyFont="0" applyFill="0" applyBorder="0" applyAlignment="0" applyProtection="0"/>
    <xf numFmtId="213" fontId="97" fillId="0" borderId="0" applyFont="0" applyFill="0" applyBorder="0" applyAlignment="0" applyProtection="0"/>
    <xf numFmtId="212" fontId="97" fillId="0" borderId="0" applyFont="0" applyFill="0" applyBorder="0" applyAlignment="0" applyProtection="0"/>
    <xf numFmtId="212" fontId="97" fillId="0" borderId="0" applyFont="0" applyFill="0" applyBorder="0" applyAlignment="0" applyProtection="0"/>
    <xf numFmtId="212" fontId="99" fillId="0" borderId="0" applyFont="0" applyFill="0" applyBorder="0" applyAlignment="0" applyProtection="0"/>
    <xf numFmtId="212" fontId="99" fillId="0" borderId="0" applyFont="0" applyFill="0" applyBorder="0" applyAlignment="0" applyProtection="0"/>
    <xf numFmtId="212" fontId="97" fillId="0" borderId="0" applyFont="0" applyFill="0" applyBorder="0" applyAlignment="0" applyProtection="0"/>
    <xf numFmtId="0" fontId="97" fillId="0" borderId="0"/>
    <xf numFmtId="0" fontId="97" fillId="0" borderId="0"/>
    <xf numFmtId="0" fontId="97" fillId="0" borderId="0"/>
    <xf numFmtId="0" fontId="97" fillId="0" borderId="0"/>
    <xf numFmtId="212" fontId="97" fillId="0" borderId="0" applyFont="0" applyFill="0" applyBorder="0" applyAlignment="0" applyProtection="0"/>
    <xf numFmtId="212" fontId="97" fillId="0" borderId="0" applyFont="0" applyFill="0" applyBorder="0" applyAlignment="0" applyProtection="0"/>
    <xf numFmtId="212" fontId="97" fillId="0" borderId="0" applyFont="0" applyFill="0" applyBorder="0" applyAlignment="0" applyProtection="0"/>
    <xf numFmtId="0" fontId="97" fillId="0" borderId="0" applyFont="0" applyFill="0" applyBorder="0" applyAlignment="0" applyProtection="0"/>
    <xf numFmtId="214" fontId="106" fillId="0" borderId="20" applyFont="0" applyFill="0" applyBorder="0" applyAlignment="0" applyProtection="0"/>
    <xf numFmtId="0" fontId="97" fillId="32" borderId="32"/>
    <xf numFmtId="0" fontId="107" fillId="0" borderId="0"/>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7"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215" fontId="99" fillId="49" borderId="0" applyNumberFormat="0" applyFont="0" applyAlignment="0" applyProtection="0"/>
    <xf numFmtId="0" fontId="110" fillId="49" borderId="0" applyNumberFormat="0" applyFont="0" applyAlignment="0" applyProtection="0"/>
    <xf numFmtId="0" fontId="99" fillId="48" borderId="0" applyNumberFormat="0" applyFont="0" applyAlignment="0" applyProtection="0"/>
    <xf numFmtId="0" fontId="97" fillId="48" borderId="0" applyNumberFormat="0" applyFont="0" applyAlignment="0" applyProtection="0"/>
    <xf numFmtId="215" fontId="99" fillId="49" borderId="0" applyNumberFormat="0" applyFont="0" applyAlignment="0" applyProtection="0"/>
    <xf numFmtId="0" fontId="99" fillId="48" borderId="0" applyNumberFormat="0" applyFont="0" applyAlignment="0" applyProtection="0"/>
    <xf numFmtId="0" fontId="99" fillId="49"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96"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99" fillId="49" borderId="0" applyNumberFormat="0" applyFont="0" applyAlignment="0" applyProtection="0"/>
    <xf numFmtId="0" fontId="97" fillId="0" borderId="0"/>
    <xf numFmtId="0" fontId="97" fillId="0" borderId="0"/>
    <xf numFmtId="0" fontId="97" fillId="0" borderId="0"/>
    <xf numFmtId="0" fontId="97" fillId="0" borderId="0"/>
    <xf numFmtId="0" fontId="97"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97" fillId="48" borderId="0" applyNumberFormat="0" applyFont="0" applyAlignment="0" applyProtection="0"/>
    <xf numFmtId="0" fontId="100" fillId="0" borderId="0" applyNumberFormat="0" applyFont="0" applyFill="0" applyBorder="0" applyAlignment="0" applyProtection="0"/>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38" fontId="88" fillId="0" borderId="0" applyFont="0" applyFill="0" applyBorder="0" applyAlignment="0" applyProtection="0"/>
    <xf numFmtId="38" fontId="111" fillId="0" borderId="0" applyFont="0" applyFill="0" applyBorder="0" applyAlignment="0" applyProtection="0"/>
    <xf numFmtId="0" fontId="97" fillId="0" borderId="0" applyFont="0" applyFill="0" applyBorder="0" applyAlignment="0" applyProtection="0"/>
    <xf numFmtId="216" fontId="97" fillId="0" borderId="0"/>
    <xf numFmtId="216" fontId="97" fillId="0" borderId="0"/>
    <xf numFmtId="216" fontId="97" fillId="0" borderId="0"/>
    <xf numFmtId="216" fontId="97" fillId="0" borderId="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7" fontId="102" fillId="0" borderId="0" applyFont="0" applyFill="0" applyBorder="0" applyAlignment="0" applyProtection="0"/>
    <xf numFmtId="219" fontId="96"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20" fontId="97" fillId="0" borderId="0" applyFont="0" applyFill="0" applyBorder="0" applyAlignment="0" applyProtection="0"/>
    <xf numFmtId="220"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21" fontId="97" fillId="0" borderId="0" applyFont="0" applyFill="0" applyBorder="0" applyProtection="0">
      <alignment horizontal="right"/>
    </xf>
    <xf numFmtId="220" fontId="97" fillId="0" borderId="0" applyFont="0" applyFill="0" applyBorder="0" applyAlignment="0" applyProtection="0"/>
    <xf numFmtId="221" fontId="97" fillId="0" borderId="0" applyFont="0" applyFill="0" applyBorder="0" applyProtection="0">
      <alignment horizontal="right"/>
    </xf>
    <xf numFmtId="217"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22" fontId="97" fillId="0" borderId="0" applyFont="0" applyFill="0" applyBorder="0" applyProtection="0">
      <alignment horizontal="right"/>
    </xf>
    <xf numFmtId="218"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20"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112"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20" fontId="97" fillId="0" borderId="0" applyFont="0" applyFill="0" applyBorder="0" applyAlignment="0" applyProtection="0"/>
    <xf numFmtId="218" fontId="97" fillId="0" borderId="0" applyFont="0" applyFill="0" applyBorder="0" applyAlignment="0" applyProtection="0"/>
    <xf numFmtId="220" fontId="97" fillId="0" borderId="0" applyFont="0" applyFill="0" applyBorder="0" applyAlignment="0" applyProtection="0"/>
    <xf numFmtId="217" fontId="113"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20"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105" fillId="0" borderId="0">
      <alignment horizontal="left" vertical="center" indent="4"/>
      <protection locked="0"/>
    </xf>
    <xf numFmtId="218" fontId="105" fillId="0" borderId="0">
      <alignment horizontal="left" vertical="center" indent="4"/>
      <protection locked="0"/>
    </xf>
    <xf numFmtId="217" fontId="97" fillId="0" borderId="0" applyFont="0" applyFill="0" applyBorder="0" applyAlignment="0" applyProtection="0"/>
    <xf numFmtId="217" fontId="97" fillId="32" borderId="32"/>
    <xf numFmtId="217" fontId="97" fillId="0" borderId="0" applyFont="0" applyFill="0" applyBorder="0" applyAlignment="0" applyProtection="0"/>
    <xf numFmtId="3"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114"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113"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102" fillId="0" borderId="0" applyFill="0" applyProtection="0">
      <alignment horizontal="center"/>
    </xf>
    <xf numFmtId="218" fontId="102" fillId="0" borderId="0" applyFill="0" applyProtection="0">
      <alignment horizontal="center"/>
    </xf>
    <xf numFmtId="217" fontId="97" fillId="0" borderId="0" applyFont="0" applyFill="0" applyBorder="0" applyAlignment="0" applyProtection="0"/>
    <xf numFmtId="218" fontId="97" fillId="0" borderId="0" applyFont="0" applyFill="0" applyBorder="0" applyAlignment="0" applyProtection="0"/>
    <xf numFmtId="222" fontId="97" fillId="0" borderId="0" applyFont="0" applyFill="0" applyBorder="0" applyProtection="0">
      <alignment horizontal="right"/>
    </xf>
    <xf numFmtId="218" fontId="99" fillId="0" borderId="0" applyFont="0" applyFill="0" applyBorder="0" applyAlignment="0" applyProtection="0"/>
    <xf numFmtId="220" fontId="99" fillId="0" borderId="0" applyFont="0" applyFill="0" applyBorder="0" applyAlignment="0" applyProtection="0"/>
    <xf numFmtId="220" fontId="99" fillId="0" borderId="0" applyFont="0" applyFill="0" applyBorder="0" applyAlignment="0" applyProtection="0"/>
    <xf numFmtId="220" fontId="99"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9" fillId="0" borderId="0" applyFont="0" applyFill="0" applyBorder="0" applyAlignment="0" applyProtection="0"/>
    <xf numFmtId="220"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112" fillId="0" borderId="0" applyFont="0" applyFill="0" applyBorder="0" applyAlignment="0" applyProtection="0"/>
    <xf numFmtId="217"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20"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17" fontId="97" fillId="0" borderId="0" applyFont="0" applyFill="0" applyBorder="0" applyAlignment="0" applyProtection="0"/>
    <xf numFmtId="220" fontId="97" fillId="0" borderId="0" applyFont="0" applyFill="0" applyBorder="0" applyAlignment="0" applyProtection="0"/>
    <xf numFmtId="218" fontId="97" fillId="0" borderId="0" applyFont="0" applyFill="0" applyBorder="0" applyAlignment="0" applyProtection="0"/>
    <xf numFmtId="218" fontId="97" fillId="0" borderId="0" applyFont="0" applyFill="0" applyBorder="0" applyAlignment="0" applyProtection="0"/>
    <xf numFmtId="217" fontId="97"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3" fontId="102"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5" fontId="97" fillId="0" borderId="0" applyFont="0" applyFill="0" applyBorder="0" applyAlignment="0" applyProtection="0"/>
    <xf numFmtId="226"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6" fontId="97" fillId="0" borderId="0" applyFont="0" applyFill="0" applyBorder="0" applyProtection="0">
      <alignment horizontal="right"/>
    </xf>
    <xf numFmtId="227" fontId="97" fillId="0" borderId="0" applyFont="0" applyFill="0" applyBorder="0" applyAlignment="0" applyProtection="0"/>
    <xf numFmtId="223" fontId="97" fillId="0" borderId="0" applyFont="0" applyFill="0" applyBorder="0" applyProtection="0">
      <alignment horizontal="right"/>
    </xf>
    <xf numFmtId="224" fontId="97" fillId="0" borderId="0" applyFont="0" applyFill="0" applyBorder="0" applyAlignment="0" applyProtection="0"/>
    <xf numFmtId="225" fontId="97"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5" fontId="97" fillId="0" borderId="0" applyFont="0" applyFill="0" applyBorder="0" applyAlignment="0" applyProtection="0"/>
    <xf numFmtId="225" fontId="97" fillId="0" borderId="0" applyFont="0" applyFill="0" applyBorder="0" applyProtection="0">
      <alignment horizontal="right"/>
    </xf>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Protection="0">
      <alignment horizontal="left" indent="4"/>
    </xf>
    <xf numFmtId="224" fontId="97" fillId="0" borderId="0" applyFont="0" applyFill="0" applyBorder="0" applyProtection="0">
      <alignment horizontal="left" indent="4"/>
    </xf>
    <xf numFmtId="223" fontId="97" fillId="0" borderId="0" applyFont="0" applyFill="0" applyBorder="0" applyProtection="0">
      <alignment horizontal="right"/>
    </xf>
    <xf numFmtId="223" fontId="97" fillId="32" borderId="32"/>
    <xf numFmtId="223" fontId="97" fillId="0" borderId="0" applyFont="0" applyFill="0" applyBorder="0" applyProtection="0">
      <alignment horizontal="right"/>
    </xf>
    <xf numFmtId="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6" fontId="97" fillId="0" borderId="0" applyFont="0" applyFill="0" applyBorder="0" applyProtection="0">
      <alignment horizontal="right"/>
    </xf>
    <xf numFmtId="224" fontId="99" fillId="0" borderId="0" applyFont="0" applyFill="0" applyBorder="0" applyAlignment="0" applyProtection="0"/>
    <xf numFmtId="225" fontId="99" fillId="0" borderId="0" applyFont="0" applyFill="0" applyBorder="0" applyAlignment="0" applyProtection="0"/>
    <xf numFmtId="225" fontId="99" fillId="0" borderId="0" applyFont="0" applyFill="0" applyBorder="0" applyAlignment="0" applyProtection="0"/>
    <xf numFmtId="225" fontId="99"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4" fontId="99"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4" fontId="97" fillId="0" borderId="0" applyFont="0" applyFill="0" applyBorder="0" applyAlignment="0" applyProtection="0"/>
    <xf numFmtId="223" fontId="97" fillId="0" borderId="0" applyFont="0" applyFill="0" applyBorder="0" applyProtection="0">
      <alignment horizontal="right"/>
    </xf>
    <xf numFmtId="225" fontId="97" fillId="0" borderId="0" applyFont="0" applyFill="0" applyBorder="0" applyAlignment="0" applyProtection="0"/>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3" fontId="97" fillId="0" borderId="0" applyFont="0" applyFill="0" applyBorder="0" applyProtection="0">
      <alignment horizontal="right"/>
    </xf>
    <xf numFmtId="225" fontId="97" fillId="0" borderId="0" applyFont="0" applyFill="0" applyBorder="0" applyAlignment="0" applyProtection="0"/>
    <xf numFmtId="224" fontId="97" fillId="0" borderId="0" applyFont="0" applyFill="0" applyBorder="0" applyAlignment="0" applyProtection="0"/>
    <xf numFmtId="224" fontId="97" fillId="0" borderId="0" applyFont="0" applyFill="0" applyBorder="0" applyAlignment="0" applyProtection="0"/>
    <xf numFmtId="223" fontId="97" fillId="0" borderId="0" applyFont="0" applyFill="0" applyBorder="0" applyProtection="0">
      <alignment horizontal="right"/>
    </xf>
    <xf numFmtId="199" fontId="115" fillId="0" borderId="0" applyFill="0" applyBorder="0" applyAlignment="0" applyProtection="0"/>
    <xf numFmtId="228" fontId="97" fillId="0" borderId="0" applyFont="0" applyFill="0" applyBorder="0" applyAlignment="0" applyProtection="0"/>
    <xf numFmtId="186" fontId="97" fillId="0" borderId="0" applyFont="0" applyFill="0" applyBorder="0" applyProtection="0">
      <alignment horizontal="right"/>
    </xf>
    <xf numFmtId="186" fontId="97" fillId="0" borderId="0" applyFont="0" applyFill="0" applyBorder="0" applyAlignment="0" applyProtection="0"/>
    <xf numFmtId="228" fontId="97" fillId="0" borderId="0" applyFont="0" applyFill="0" applyBorder="0" applyAlignment="0" applyProtection="0"/>
    <xf numFmtId="186" fontId="97" fillId="0" borderId="0" applyFont="0" applyFill="0" applyBorder="0" applyAlignment="0" applyProtection="0"/>
    <xf numFmtId="228" fontId="97" fillId="0" borderId="0" applyFont="0" applyFill="0" applyBorder="0" applyAlignment="0" applyProtection="0"/>
    <xf numFmtId="228" fontId="97" fillId="0" borderId="0" applyFont="0" applyFill="0" applyBorder="0" applyAlignment="0" applyProtection="0"/>
    <xf numFmtId="228" fontId="97" fillId="0" borderId="0" applyFont="0" applyFill="0" applyBorder="0" applyAlignment="0" applyProtection="0"/>
    <xf numFmtId="228" fontId="97" fillId="0" borderId="0" applyFont="0" applyFill="0" applyBorder="0" applyAlignment="0" applyProtection="0"/>
    <xf numFmtId="186" fontId="99" fillId="0" borderId="0" applyFont="0" applyFill="0" applyBorder="0" applyAlignment="0" applyProtection="0"/>
    <xf numFmtId="186" fontId="99" fillId="0" borderId="0" applyFont="0" applyFill="0" applyBorder="0" applyAlignment="0" applyProtection="0"/>
    <xf numFmtId="186" fontId="99" fillId="0" borderId="0" applyFont="0" applyFill="0" applyBorder="0" applyAlignment="0" applyProtection="0"/>
    <xf numFmtId="228" fontId="97" fillId="0" borderId="0" applyFont="0" applyFill="0" applyBorder="0" applyAlignment="0" applyProtection="0"/>
    <xf numFmtId="228" fontId="97" fillId="0" borderId="0" applyFont="0" applyFill="0" applyBorder="0" applyAlignment="0" applyProtection="0"/>
    <xf numFmtId="228" fontId="97" fillId="0" borderId="0" applyFont="0" applyFill="0" applyBorder="0" applyAlignment="0" applyProtection="0"/>
    <xf numFmtId="228" fontId="99" fillId="0" borderId="0" applyFont="0" applyFill="0" applyBorder="0" applyAlignment="0" applyProtection="0"/>
    <xf numFmtId="186" fontId="97" fillId="0" borderId="0" applyFont="0" applyFill="0" applyBorder="0" applyAlignment="0" applyProtection="0"/>
    <xf numFmtId="186" fontId="97" fillId="0" borderId="0" applyFont="0" applyFill="0" applyBorder="0" applyAlignment="0" applyProtection="0"/>
    <xf numFmtId="228" fontId="97" fillId="0" borderId="0" applyFont="0" applyFill="0" applyBorder="0" applyAlignment="0" applyProtection="0"/>
    <xf numFmtId="229" fontId="105" fillId="0" borderId="35" applyFont="0" applyFill="0" applyBorder="0" applyProtection="0">
      <alignment horizontal="right"/>
    </xf>
    <xf numFmtId="230" fontId="99" fillId="0" borderId="0" applyFont="0" applyFill="0" applyBorder="0" applyAlignment="0" applyProtection="0"/>
    <xf numFmtId="230" fontId="99" fillId="0" borderId="0" applyFont="0" applyFill="0" applyBorder="0" applyProtection="0">
      <alignment horizontal="right"/>
    </xf>
    <xf numFmtId="231" fontId="97" fillId="0" borderId="0" applyFont="0" applyFill="0" applyBorder="0" applyAlignment="0" applyProtection="0"/>
    <xf numFmtId="190" fontId="97" fillId="0" borderId="0" applyFont="0" applyFill="0" applyBorder="0" applyProtection="0">
      <alignment horizontal="right"/>
    </xf>
    <xf numFmtId="190" fontId="97" fillId="0" borderId="0" applyFont="0" applyFill="0" applyBorder="0" applyAlignment="0" applyProtection="0"/>
    <xf numFmtId="231" fontId="97" fillId="0" borderId="0" applyFont="0" applyFill="0" applyBorder="0" applyAlignment="0" applyProtection="0"/>
    <xf numFmtId="190" fontId="97" fillId="0" borderId="0" applyFont="0" applyFill="0" applyBorder="0" applyAlignment="0" applyProtection="0"/>
    <xf numFmtId="190" fontId="97" fillId="0" borderId="0" applyFont="0" applyFill="0" applyBorder="0" applyAlignment="0" applyProtection="0"/>
    <xf numFmtId="231" fontId="97" fillId="0" borderId="0" applyFont="0" applyFill="0" applyBorder="0" applyAlignment="0" applyProtection="0"/>
    <xf numFmtId="231" fontId="97" fillId="0" borderId="0" applyFont="0" applyFill="0" applyBorder="0" applyAlignment="0" applyProtection="0"/>
    <xf numFmtId="231" fontId="97" fillId="0" borderId="0" applyFont="0" applyFill="0" applyBorder="0" applyAlignment="0" applyProtection="0"/>
    <xf numFmtId="231" fontId="97"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231" fontId="97" fillId="0" borderId="0" applyFont="0" applyFill="0" applyBorder="0" applyAlignment="0" applyProtection="0"/>
    <xf numFmtId="231" fontId="97" fillId="0" borderId="0" applyFont="0" applyFill="0" applyBorder="0" applyAlignment="0" applyProtection="0"/>
    <xf numFmtId="231" fontId="97" fillId="0" borderId="0" applyFont="0" applyFill="0" applyBorder="0" applyAlignment="0" applyProtection="0"/>
    <xf numFmtId="231" fontId="99" fillId="0" borderId="0" applyFont="0" applyFill="0" applyBorder="0" applyAlignment="0" applyProtection="0"/>
    <xf numFmtId="190" fontId="97" fillId="0" borderId="0" applyFont="0" applyFill="0" applyBorder="0" applyProtection="0">
      <alignment horizontal="right"/>
    </xf>
    <xf numFmtId="190" fontId="97" fillId="0" borderId="0" applyFont="0" applyFill="0" applyBorder="0" applyAlignment="0" applyProtection="0"/>
    <xf numFmtId="190" fontId="97" fillId="0" borderId="0" applyFont="0" applyFill="0" applyBorder="0" applyAlignment="0" applyProtection="0"/>
    <xf numFmtId="231" fontId="97" fillId="0" borderId="0" applyFont="0" applyFill="0" applyBorder="0" applyAlignment="0" applyProtection="0"/>
    <xf numFmtId="172" fontId="85" fillId="0" borderId="0">
      <alignment horizontal="left" wrapText="1"/>
    </xf>
    <xf numFmtId="0" fontId="97" fillId="0" borderId="0" applyFont="0" applyFill="0" applyBorder="0" applyAlignment="0" applyProtection="0"/>
    <xf numFmtId="0" fontId="96" fillId="0" borderId="0"/>
    <xf numFmtId="199" fontId="115" fillId="0" borderId="0" applyFill="0" applyBorder="0" applyAlignment="0" applyProtection="0"/>
    <xf numFmtId="0" fontId="97" fillId="0" borderId="0" applyFont="0" applyFill="0" applyBorder="0" applyAlignment="0" applyProtection="0"/>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7"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7"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97" fillId="32" borderId="32"/>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232" fontId="116" fillId="0" borderId="0" applyNumberFormat="0" applyFill="0" applyBorder="0" applyProtection="0">
      <alignment vertical="top"/>
    </xf>
    <xf numFmtId="232" fontId="116" fillId="0" borderId="0" applyNumberFormat="0" applyFill="0" applyBorder="0" applyProtection="0">
      <alignment vertical="top"/>
    </xf>
    <xf numFmtId="232" fontId="116" fillId="0" borderId="0" applyNumberFormat="0" applyFill="0" applyBorder="0" applyProtection="0">
      <alignment vertical="top"/>
    </xf>
    <xf numFmtId="232"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Alignment="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16" fillId="0" borderId="0" applyNumberFormat="0" applyFill="0" applyBorder="0" applyProtection="0">
      <alignment vertical="top"/>
    </xf>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18"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36"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36"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215" fontId="105" fillId="0" borderId="35" applyNumberFormat="0" applyFill="0" applyAlignment="0" applyProtection="0"/>
    <xf numFmtId="232" fontId="105" fillId="0" borderId="35"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97" fillId="0" borderId="0"/>
    <xf numFmtId="0" fontId="97" fillId="0" borderId="0"/>
    <xf numFmtId="0" fontId="97" fillId="0" borderId="0"/>
    <xf numFmtId="0" fontId="97" fillId="0" borderId="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0" applyNumberFormat="0" applyFill="0" applyBorder="0" applyAlignment="0" applyProtection="0"/>
    <xf numFmtId="0" fontId="105" fillId="0" borderId="35" applyNumberFormat="0" applyFill="0" applyAlignment="0" applyProtection="0"/>
    <xf numFmtId="0" fontId="105" fillId="0" borderId="35" applyNumberFormat="0" applyFill="0" applyAlignment="0" applyProtection="0"/>
    <xf numFmtId="215" fontId="105" fillId="0" borderId="35" applyNumberFormat="0" applyFill="0" applyAlignment="0" applyProtection="0"/>
    <xf numFmtId="0" fontId="105" fillId="0" borderId="35" applyNumberFormat="0" applyFill="0" applyAlignment="0" applyProtection="0"/>
    <xf numFmtId="0" fontId="105" fillId="0" borderId="36"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19" fillId="0" borderId="37" applyNumberFormat="0" applyFill="0" applyProtection="0">
      <alignment horizontal="center"/>
    </xf>
    <xf numFmtId="0" fontId="119" fillId="0" borderId="37" applyNumberFormat="0" applyFill="0" applyProtection="0">
      <alignment horizontal="center"/>
    </xf>
    <xf numFmtId="0" fontId="120"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20"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21" fillId="0" borderId="37" applyNumberFormat="0" applyFill="0" applyProtection="0">
      <alignment horizontal="center"/>
    </xf>
    <xf numFmtId="0" fontId="121"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22"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21"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97" fillId="0" borderId="0"/>
    <xf numFmtId="0" fontId="97" fillId="0" borderId="0"/>
    <xf numFmtId="0" fontId="97" fillId="0" borderId="0"/>
    <xf numFmtId="0" fontId="97" fillId="0" borderId="0"/>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119" fillId="0" borderId="37" applyNumberFormat="0" applyFill="0" applyProtection="0">
      <alignment horizontal="center"/>
    </xf>
    <xf numFmtId="0" fontId="97" fillId="0" borderId="38" applyNumberFormat="0" applyFont="0" applyFill="0" applyAlignment="0" applyProtection="0"/>
    <xf numFmtId="0" fontId="119" fillId="0" borderId="0" applyNumberFormat="0" applyFill="0" applyBorder="0" applyProtection="0">
      <alignment horizontal="left"/>
    </xf>
    <xf numFmtId="0" fontId="119" fillId="0" borderId="0" applyNumberFormat="0" applyFill="0" applyBorder="0" applyProtection="0">
      <alignment horizontal="left"/>
    </xf>
    <xf numFmtId="0" fontId="120"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20"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22"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97" fillId="0" borderId="0"/>
    <xf numFmtId="0" fontId="97" fillId="0" borderId="0"/>
    <xf numFmtId="0" fontId="97" fillId="0" borderId="0"/>
    <xf numFmtId="0" fontId="97" fillId="0" borderId="0"/>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19" fillId="0" borderId="0" applyNumberFormat="0" applyFill="0" applyBorder="0" applyProtection="0">
      <alignment horizontal="left"/>
    </xf>
    <xf numFmtId="0" fontId="123"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3"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5"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5"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Border="0" applyProtection="0">
      <alignment horizontal="centerContinuous"/>
    </xf>
    <xf numFmtId="0" fontId="126"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ont="0" applyFill="0" applyBorder="0" applyAlignment="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232" fontId="124" fillId="0" borderId="0" applyNumberFormat="0" applyFill="0" applyBorder="0" applyProtection="0">
      <alignment horizontal="centerContinuous"/>
    </xf>
    <xf numFmtId="232" fontId="124" fillId="0" borderId="0" applyNumberFormat="0" applyFill="0" applyBorder="0" applyProtection="0">
      <alignment horizontal="centerContinuous"/>
    </xf>
    <xf numFmtId="232" fontId="124" fillId="0" borderId="0" applyNumberFormat="0" applyFill="0" applyBorder="0" applyProtection="0">
      <alignment horizontal="centerContinuous"/>
    </xf>
    <xf numFmtId="232" fontId="124" fillId="0" borderId="0" applyNumberFormat="0" applyFill="0" applyBorder="0" applyProtection="0">
      <alignment horizontal="centerContinuous"/>
    </xf>
    <xf numFmtId="0" fontId="125"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97" fillId="0" borderId="0"/>
    <xf numFmtId="0" fontId="97" fillId="0" borderId="0"/>
    <xf numFmtId="0" fontId="97" fillId="0" borderId="0"/>
    <xf numFmtId="0" fontId="97" fillId="0" borderId="0"/>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172" fontId="97" fillId="0" borderId="0">
      <alignment horizontal="left" wrapText="1"/>
    </xf>
    <xf numFmtId="233" fontId="97" fillId="0" borderId="0"/>
    <xf numFmtId="233" fontId="97" fillId="0" borderId="0"/>
    <xf numFmtId="233" fontId="97" fillId="0" borderId="0"/>
    <xf numFmtId="233" fontId="97" fillId="0" borderId="0"/>
    <xf numFmtId="175" fontId="111" fillId="0" borderId="0" applyFont="0" applyFill="0" applyBorder="0" applyAlignment="0" applyProtection="0"/>
    <xf numFmtId="234" fontId="111" fillId="0" borderId="0" applyFont="0" applyFill="0" applyBorder="0" applyAlignment="0" applyProtection="0"/>
    <xf numFmtId="9" fontId="97" fillId="50" borderId="0"/>
    <xf numFmtId="0" fontId="85" fillId="0" borderId="0"/>
    <xf numFmtId="191" fontId="96" fillId="0" borderId="0" applyFont="0" applyFill="0" applyBorder="0" applyAlignment="0" applyProtection="0"/>
    <xf numFmtId="0" fontId="127" fillId="0" borderId="0"/>
    <xf numFmtId="214" fontId="96" fillId="0" borderId="0" applyFont="0" applyFill="0" applyBorder="0" applyAlignment="0" applyProtection="0"/>
    <xf numFmtId="0" fontId="111" fillId="0" borderId="0"/>
    <xf numFmtId="0" fontId="128" fillId="0" borderId="0"/>
    <xf numFmtId="1" fontId="111" fillId="0" borderId="0"/>
    <xf numFmtId="9" fontId="97" fillId="0" borderId="0"/>
    <xf numFmtId="165" fontId="111" fillId="0" borderId="0"/>
    <xf numFmtId="171" fontId="111" fillId="0" borderId="0"/>
    <xf numFmtId="165" fontId="111" fillId="0" borderId="0"/>
    <xf numFmtId="2" fontId="111" fillId="0" borderId="0"/>
    <xf numFmtId="10" fontId="111" fillId="0" borderId="0"/>
    <xf numFmtId="2" fontId="111" fillId="0" borderId="0"/>
    <xf numFmtId="235" fontId="129" fillId="0" borderId="0" applyFill="0" applyBorder="0" applyAlignment="0" applyProtection="0"/>
    <xf numFmtId="219" fontId="129" fillId="0" borderId="0" applyFill="0" applyBorder="0" applyAlignment="0" applyProtection="0"/>
    <xf numFmtId="236" fontId="104" fillId="0" borderId="0" applyFont="0" applyFill="0" applyBorder="0" applyAlignment="0" applyProtection="0">
      <alignment horizontal="right"/>
    </xf>
    <xf numFmtId="1" fontId="111" fillId="0" borderId="0"/>
    <xf numFmtId="1" fontId="111" fillId="0" borderId="0"/>
    <xf numFmtId="1" fontId="111" fillId="0" borderId="0"/>
    <xf numFmtId="215" fontId="111" fillId="0" borderId="0"/>
    <xf numFmtId="215" fontId="111" fillId="0" borderId="0"/>
    <xf numFmtId="215" fontId="111" fillId="0" borderId="0"/>
    <xf numFmtId="215" fontId="111" fillId="0" borderId="0"/>
    <xf numFmtId="38" fontId="96" fillId="0" borderId="39"/>
    <xf numFmtId="14" fontId="130" fillId="0" borderId="0" applyFill="0" applyBorder="0" applyProtection="0">
      <alignment horizontal="right"/>
    </xf>
    <xf numFmtId="1" fontId="130" fillId="0" borderId="0" applyFill="0" applyBorder="0" applyProtection="0">
      <alignment horizontal="right"/>
    </xf>
    <xf numFmtId="0" fontId="131" fillId="33" borderId="0" applyNumberFormat="0" applyBorder="0" applyAlignment="0" applyProtection="0"/>
    <xf numFmtId="0" fontId="131" fillId="34" borderId="0" applyNumberFormat="0" applyBorder="0" applyAlignment="0" applyProtection="0"/>
    <xf numFmtId="0" fontId="131" fillId="35" borderId="0" applyNumberFormat="0" applyBorder="0" applyAlignment="0" applyProtection="0"/>
    <xf numFmtId="0" fontId="131" fillId="36" borderId="0" applyNumberFormat="0" applyBorder="0" applyAlignment="0" applyProtection="0"/>
    <xf numFmtId="0" fontId="131" fillId="37" borderId="0" applyNumberFormat="0" applyBorder="0" applyAlignment="0" applyProtection="0"/>
    <xf numFmtId="0" fontId="131" fillId="38" borderId="0" applyNumberFormat="0" applyBorder="0" applyAlignment="0" applyProtection="0"/>
    <xf numFmtId="0" fontId="132" fillId="0" borderId="0"/>
    <xf numFmtId="0" fontId="127" fillId="0" borderId="0" applyFont="0" applyFill="0" applyBorder="0" applyAlignment="0" applyProtection="0"/>
    <xf numFmtId="0" fontId="127" fillId="0" borderId="0" applyFont="0" applyFill="0" applyBorder="0" applyAlignment="0" applyProtection="0"/>
    <xf numFmtId="0" fontId="131" fillId="39" borderId="0" applyNumberFormat="0" applyBorder="0" applyAlignment="0" applyProtection="0"/>
    <xf numFmtId="0" fontId="131" fillId="40" borderId="0" applyNumberFormat="0" applyBorder="0" applyAlignment="0" applyProtection="0"/>
    <xf numFmtId="0" fontId="131" fillId="41" borderId="0" applyNumberFormat="0" applyBorder="0" applyAlignment="0" applyProtection="0"/>
    <xf numFmtId="0" fontId="131" fillId="36" borderId="0" applyNumberFormat="0" applyBorder="0" applyAlignment="0" applyProtection="0"/>
    <xf numFmtId="0" fontId="131" fillId="39" borderId="0" applyNumberFormat="0" applyBorder="0" applyAlignment="0" applyProtection="0"/>
    <xf numFmtId="0" fontId="131" fillId="42" borderId="0" applyNumberFormat="0" applyBorder="0" applyAlignment="0" applyProtection="0"/>
    <xf numFmtId="0" fontId="133" fillId="43" borderId="0" applyNumberFormat="0" applyBorder="0" applyAlignment="0" applyProtection="0"/>
    <xf numFmtId="0" fontId="133" fillId="40" borderId="0" applyNumberFormat="0" applyBorder="0" applyAlignment="0" applyProtection="0"/>
    <xf numFmtId="0" fontId="133" fillId="41" borderId="0" applyNumberFormat="0" applyBorder="0" applyAlignment="0" applyProtection="0"/>
    <xf numFmtId="0" fontId="133" fillId="44" borderId="0" applyNumberFormat="0" applyBorder="0" applyAlignment="0" applyProtection="0"/>
    <xf numFmtId="0" fontId="133" fillId="45" borderId="0" applyNumberFormat="0" applyBorder="0" applyAlignment="0" applyProtection="0"/>
    <xf numFmtId="0" fontId="133" fillId="46" borderId="0" applyNumberFormat="0" applyBorder="0" applyAlignment="0" applyProtection="0"/>
    <xf numFmtId="37" fontId="134" fillId="0" borderId="0">
      <alignment horizontal="center"/>
    </xf>
    <xf numFmtId="237" fontId="99" fillId="0" borderId="0" applyFont="0" applyFill="0" applyBorder="0" applyAlignment="0" applyProtection="0"/>
    <xf numFmtId="0" fontId="131" fillId="51" borderId="0" applyNumberFormat="0" applyBorder="0" applyAlignment="0" applyProtection="0"/>
    <xf numFmtId="0" fontId="131" fillId="51" borderId="0" applyNumberFormat="0" applyBorder="0" applyAlignment="0" applyProtection="0"/>
    <xf numFmtId="0" fontId="135" fillId="52"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1" fillId="54" borderId="0" applyNumberFormat="0" applyBorder="0" applyAlignment="0" applyProtection="0"/>
    <xf numFmtId="0" fontId="131" fillId="55" borderId="0" applyNumberFormat="0" applyBorder="0" applyAlignment="0" applyProtection="0"/>
    <xf numFmtId="0" fontId="135" fillId="56" borderId="0" applyNumberFormat="0" applyBorder="0" applyAlignment="0" applyProtection="0"/>
    <xf numFmtId="0" fontId="135" fillId="57" borderId="0" applyNumberFormat="0" applyBorder="0" applyAlignment="0" applyProtection="0"/>
    <xf numFmtId="0" fontId="135" fillId="57" borderId="0" applyNumberFormat="0" applyBorder="0" applyAlignment="0" applyProtection="0"/>
    <xf numFmtId="0" fontId="135" fillId="57" borderId="0" applyNumberFormat="0" applyBorder="0" applyAlignment="0" applyProtection="0"/>
    <xf numFmtId="0" fontId="135" fillId="57" borderId="0" applyNumberFormat="0" applyBorder="0" applyAlignment="0" applyProtection="0"/>
    <xf numFmtId="0" fontId="131" fillId="54" borderId="0" applyNumberFormat="0" applyBorder="0" applyAlignment="0" applyProtection="0"/>
    <xf numFmtId="0" fontId="131" fillId="58" borderId="0" applyNumberFormat="0" applyBorder="0" applyAlignment="0" applyProtection="0"/>
    <xf numFmtId="0" fontId="135" fillId="55" borderId="0" applyNumberFormat="0" applyBorder="0" applyAlignment="0" applyProtection="0"/>
    <xf numFmtId="0" fontId="135" fillId="56" borderId="0" applyNumberFormat="0" applyBorder="0" applyAlignment="0" applyProtection="0"/>
    <xf numFmtId="0" fontId="135" fillId="56" borderId="0" applyNumberFormat="0" applyBorder="0" applyAlignment="0" applyProtection="0"/>
    <xf numFmtId="0" fontId="135" fillId="56" borderId="0" applyNumberFormat="0" applyBorder="0" applyAlignment="0" applyProtection="0"/>
    <xf numFmtId="0" fontId="135" fillId="56" borderId="0" applyNumberFormat="0" applyBorder="0" applyAlignment="0" applyProtection="0"/>
    <xf numFmtId="0" fontId="131" fillId="51" borderId="0" applyNumberFormat="0" applyBorder="0" applyAlignment="0" applyProtection="0"/>
    <xf numFmtId="0" fontId="131" fillId="55" borderId="0" applyNumberFormat="0" applyBorder="0" applyAlignment="0" applyProtection="0"/>
    <xf numFmtId="0" fontId="135" fillId="55"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5" fillId="53" borderId="0" applyNumberFormat="0" applyBorder="0" applyAlignment="0" applyProtection="0"/>
    <xf numFmtId="0" fontId="131" fillId="59" borderId="0" applyNumberFormat="0" applyBorder="0" applyAlignment="0" applyProtection="0"/>
    <xf numFmtId="0" fontId="131" fillId="51" borderId="0" applyNumberFormat="0" applyBorder="0" applyAlignment="0" applyProtection="0"/>
    <xf numFmtId="0" fontId="135" fillId="52" borderId="0" applyNumberFormat="0" applyBorder="0" applyAlignment="0" applyProtection="0"/>
    <xf numFmtId="0" fontId="135" fillId="60" borderId="0" applyNumberFormat="0" applyBorder="0" applyAlignment="0" applyProtection="0"/>
    <xf numFmtId="0" fontId="135" fillId="60" borderId="0" applyNumberFormat="0" applyBorder="0" applyAlignment="0" applyProtection="0"/>
    <xf numFmtId="0" fontId="135" fillId="60" borderId="0" applyNumberFormat="0" applyBorder="0" applyAlignment="0" applyProtection="0"/>
    <xf numFmtId="0" fontId="135" fillId="60" borderId="0" applyNumberFormat="0" applyBorder="0" applyAlignment="0" applyProtection="0"/>
    <xf numFmtId="0" fontId="131" fillId="54" borderId="0" applyNumberFormat="0" applyBorder="0" applyAlignment="0" applyProtection="0"/>
    <xf numFmtId="0" fontId="131" fillId="61" borderId="0" applyNumberFormat="0" applyBorder="0" applyAlignment="0" applyProtection="0"/>
    <xf numFmtId="0" fontId="135" fillId="61" borderId="0" applyNumberFormat="0" applyBorder="0" applyAlignment="0" applyProtection="0"/>
    <xf numFmtId="0" fontId="135" fillId="62" borderId="0" applyNumberFormat="0" applyBorder="0" applyAlignment="0" applyProtection="0"/>
    <xf numFmtId="0" fontId="135" fillId="62" borderId="0" applyNumberFormat="0" applyBorder="0" applyAlignment="0" applyProtection="0"/>
    <xf numFmtId="0" fontId="135" fillId="62" borderId="0" applyNumberFormat="0" applyBorder="0" applyAlignment="0" applyProtection="0"/>
    <xf numFmtId="0" fontId="135" fillId="62" borderId="0" applyNumberFormat="0" applyBorder="0" applyAlignment="0" applyProtection="0"/>
    <xf numFmtId="238" fontId="136" fillId="0" borderId="0" applyFont="0" applyFill="0" applyBorder="0" applyAlignment="0" applyProtection="0"/>
    <xf numFmtId="239" fontId="112" fillId="0" borderId="0" applyFont="0" applyFill="0" applyBorder="0" applyAlignment="0" applyProtection="0"/>
    <xf numFmtId="240" fontId="99" fillId="0" borderId="0" applyFont="0" applyFill="0" applyBorder="0" applyAlignment="0">
      <alignment vertical="center"/>
    </xf>
    <xf numFmtId="241" fontId="97" fillId="63" borderId="40">
      <alignment horizontal="center" vertical="center"/>
    </xf>
    <xf numFmtId="242" fontId="96" fillId="0" borderId="0"/>
    <xf numFmtId="0" fontId="97" fillId="0" borderId="0"/>
    <xf numFmtId="0" fontId="114" fillId="0" borderId="0">
      <alignment horizontal="center" wrapText="1"/>
      <protection locked="0"/>
    </xf>
    <xf numFmtId="0" fontId="97" fillId="0" borderId="0" applyNumberFormat="0" applyFill="0" applyBorder="0" applyAlignment="0" applyProtection="0"/>
    <xf numFmtId="0" fontId="113" fillId="0" borderId="0" applyNumberFormat="0" applyFill="0" applyBorder="0" applyAlignment="0" applyProtection="0"/>
    <xf numFmtId="0" fontId="93" fillId="0" borderId="41" applyNumberFormat="0" applyFill="0" applyAlignment="0" applyProtection="0"/>
    <xf numFmtId="0" fontId="137" fillId="64" borderId="0" applyNumberFormat="0" applyBorder="0" applyAlignment="0" applyProtection="0"/>
    <xf numFmtId="199" fontId="138" fillId="32" borderId="25">
      <alignment horizontal="left"/>
    </xf>
    <xf numFmtId="3" fontId="113" fillId="0" borderId="0" applyFont="0" applyBorder="0" applyAlignment="0" applyProtection="0"/>
    <xf numFmtId="0" fontId="139" fillId="65" borderId="43" applyNumberFormat="0" applyAlignment="0" applyProtection="0"/>
    <xf numFmtId="243" fontId="140" fillId="65" borderId="0" applyNumberFormat="0" applyBorder="0">
      <alignment horizontal="center" vertical="center"/>
    </xf>
    <xf numFmtId="0" fontId="141" fillId="0" borderId="0" applyNumberFormat="0" applyFill="0" applyBorder="0" applyAlignment="0" applyProtection="0"/>
    <xf numFmtId="0" fontId="142" fillId="0" borderId="0" applyNumberFormat="0" applyFill="0" applyBorder="0" applyAlignment="0" applyProtection="0"/>
    <xf numFmtId="0" fontId="143" fillId="30" borderId="0" applyNumberFormat="0" applyFill="0" applyBorder="0" applyAlignment="0" applyProtection="0">
      <protection locked="0"/>
    </xf>
    <xf numFmtId="0" fontId="144" fillId="66" borderId="0" applyNumberFormat="0" applyBorder="0" applyAlignment="0" applyProtection="0"/>
    <xf numFmtId="0" fontId="145" fillId="66" borderId="0" applyNumberFormat="0" applyBorder="0" applyAlignment="0" applyProtection="0"/>
    <xf numFmtId="244" fontId="93" fillId="0" borderId="0" applyNumberFormat="0" applyFont="0" applyAlignment="0"/>
    <xf numFmtId="245" fontId="96" fillId="0" borderId="0" applyFont="0" applyFill="0" applyBorder="0" applyAlignment="0" applyProtection="0"/>
    <xf numFmtId="199" fontId="146"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39" fillId="65" borderId="45">
      <alignment horizontal="center" vertical="center"/>
    </xf>
    <xf numFmtId="0" fontId="139" fillId="65" borderId="46">
      <alignment horizontal="center"/>
    </xf>
    <xf numFmtId="177" fontId="150" fillId="0" borderId="0">
      <alignment horizontal="right"/>
      <protection locked="0"/>
    </xf>
    <xf numFmtId="0" fontId="151" fillId="67" borderId="43">
      <alignment horizontal="center" vertical="center"/>
    </xf>
    <xf numFmtId="0" fontId="152" fillId="0" borderId="0" applyNumberFormat="0" applyFill="0" applyBorder="0" applyAlignment="0" applyProtection="0"/>
    <xf numFmtId="0" fontId="153" fillId="0" borderId="18" applyNumberFormat="0" applyFill="0" applyAlignment="0" applyProtection="0"/>
    <xf numFmtId="0" fontId="154" fillId="30" borderId="15" applyNumberFormat="0" applyFill="0" applyBorder="0" applyAlignment="0" applyProtection="0">
      <protection locked="0"/>
    </xf>
    <xf numFmtId="246" fontId="99" fillId="0" borderId="43" applyNumberFormat="0" applyFont="0" applyFill="0" applyAlignment="0">
      <alignment vertical="center"/>
    </xf>
    <xf numFmtId="164" fontId="97" fillId="0" borderId="9" applyAlignment="0" applyProtection="0"/>
    <xf numFmtId="0" fontId="114" fillId="0" borderId="20" applyNumberFormat="0" applyFont="0" applyFill="0" applyAlignment="0" applyProtection="0"/>
    <xf numFmtId="0" fontId="114" fillId="0" borderId="47" applyNumberFormat="0" applyFont="0" applyFill="0" applyAlignment="0" applyProtection="0"/>
    <xf numFmtId="0" fontId="84" fillId="0" borderId="18" applyNumberFormat="0" applyFont="0" applyFill="0" applyAlignment="0" applyProtection="0"/>
    <xf numFmtId="0" fontId="84" fillId="0" borderId="2" applyNumberFormat="0" applyFont="0" applyFill="0" applyAlignment="0" applyProtection="0"/>
    <xf numFmtId="0" fontId="84" fillId="0" borderId="15" applyNumberFormat="0" applyFont="0" applyFill="0" applyAlignment="0" applyProtection="0"/>
    <xf numFmtId="0" fontId="84" fillId="0" borderId="9" applyNumberFormat="0" applyFont="0" applyFill="0" applyAlignment="0" applyProtection="0"/>
    <xf numFmtId="164" fontId="97" fillId="0" borderId="9" applyAlignment="0" applyProtection="0"/>
    <xf numFmtId="247" fontId="155" fillId="0" borderId="0" applyFont="0" applyFill="0" applyBorder="0" applyAlignment="0" applyProtection="0"/>
    <xf numFmtId="221" fontId="96" fillId="0" borderId="0" applyFont="0" applyFill="0" applyBorder="0" applyAlignment="0" applyProtection="0"/>
    <xf numFmtId="248" fontId="156" fillId="0" borderId="0"/>
    <xf numFmtId="0" fontId="157" fillId="0" borderId="0" applyFill="0" applyBorder="0" applyAlignment="0"/>
    <xf numFmtId="199" fontId="158" fillId="0" borderId="0" applyFill="0" applyBorder="0" applyAlignment="0"/>
    <xf numFmtId="249" fontId="158" fillId="0" borderId="0" applyFill="0" applyBorder="0" applyAlignment="0"/>
    <xf numFmtId="250" fontId="97" fillId="0" borderId="0" applyFill="0" applyBorder="0" applyAlignment="0"/>
    <xf numFmtId="251" fontId="97" fillId="0" borderId="0" applyFill="0" applyBorder="0" applyAlignment="0"/>
    <xf numFmtId="252" fontId="158" fillId="0" borderId="0" applyFill="0" applyBorder="0" applyAlignment="0"/>
    <xf numFmtId="244" fontId="158" fillId="0" borderId="0" applyFill="0" applyBorder="0" applyAlignment="0"/>
    <xf numFmtId="199" fontId="158" fillId="0" borderId="0" applyFill="0" applyBorder="0" applyAlignment="0"/>
    <xf numFmtId="199" fontId="159" fillId="0" borderId="0"/>
    <xf numFmtId="0" fontId="160" fillId="68" borderId="48" applyNumberFormat="0" applyAlignment="0" applyProtection="0"/>
    <xf numFmtId="0" fontId="161" fillId="0" borderId="0"/>
    <xf numFmtId="248" fontId="162" fillId="0" borderId="0">
      <alignment horizontal="left"/>
    </xf>
    <xf numFmtId="38" fontId="163" fillId="69" borderId="0" applyNumberFormat="0" applyFont="0" applyBorder="0" applyAlignment="0">
      <alignment horizontal="centerContinuous"/>
    </xf>
    <xf numFmtId="0" fontId="164" fillId="0" borderId="0"/>
    <xf numFmtId="0" fontId="97" fillId="0" borderId="0" applyNumberFormat="0" applyFont="0" applyFill="0" applyBorder="0" applyProtection="0">
      <alignment horizontal="centerContinuous"/>
    </xf>
    <xf numFmtId="0" fontId="162" fillId="0" borderId="0" applyFill="0" applyBorder="0" applyProtection="0">
      <alignment horizontal="center"/>
      <protection locked="0"/>
    </xf>
    <xf numFmtId="1" fontId="165" fillId="0" borderId="0"/>
    <xf numFmtId="165" fontId="166" fillId="0" borderId="0"/>
    <xf numFmtId="0" fontId="167" fillId="56" borderId="49" applyNumberFormat="0" applyAlignment="0" applyProtection="0"/>
    <xf numFmtId="0" fontId="168" fillId="0" borderId="0" applyNumberFormat="0" applyFill="0" applyBorder="0" applyProtection="0">
      <alignment horizontal="right"/>
    </xf>
    <xf numFmtId="0" fontId="169" fillId="0" borderId="21">
      <alignment horizontal="center"/>
    </xf>
    <xf numFmtId="197" fontId="170" fillId="0" borderId="0"/>
    <xf numFmtId="253" fontId="171" fillId="0" borderId="0"/>
    <xf numFmtId="253" fontId="171" fillId="0" borderId="0"/>
    <xf numFmtId="253" fontId="171" fillId="0" borderId="0"/>
    <xf numFmtId="253" fontId="171" fillId="0" borderId="0"/>
    <xf numFmtId="253" fontId="171" fillId="0" borderId="0"/>
    <xf numFmtId="253" fontId="171" fillId="0" borderId="0"/>
    <xf numFmtId="253" fontId="171" fillId="0" borderId="0"/>
    <xf numFmtId="253" fontId="171" fillId="0" borderId="0"/>
    <xf numFmtId="252" fontId="158" fillId="0" borderId="0" applyFont="0" applyFill="0" applyBorder="0" applyAlignment="0" applyProtection="0"/>
    <xf numFmtId="38" fontId="172" fillId="0" borderId="0">
      <alignment horizontal="center"/>
      <protection locked="0"/>
    </xf>
    <xf numFmtId="40" fontId="173" fillId="0" borderId="0" applyFont="0" applyFill="0" applyBorder="0" applyAlignment="0" applyProtection="0">
      <alignment horizontal="center"/>
    </xf>
    <xf numFmtId="182" fontId="173" fillId="0" borderId="0" applyFont="0" applyFill="0" applyBorder="0" applyAlignment="0" applyProtection="0">
      <alignment horizontal="center"/>
    </xf>
    <xf numFmtId="254" fontId="110" fillId="0" borderId="0" applyFont="0" applyFill="0" applyBorder="0" applyAlignment="0" applyProtection="0">
      <alignment horizontal="right"/>
    </xf>
    <xf numFmtId="255" fontId="110" fillId="0" borderId="0" applyFont="0" applyFill="0" applyBorder="0" applyAlignment="0" applyProtection="0"/>
    <xf numFmtId="254" fontId="110" fillId="0" borderId="0" applyFont="0" applyFill="0" applyBorder="0" applyAlignment="0" applyProtection="0">
      <alignment horizontal="right"/>
    </xf>
    <xf numFmtId="43" fontId="97" fillId="0" borderId="0" applyFont="0" applyFill="0" applyBorder="0" applyAlignment="0" applyProtection="0"/>
    <xf numFmtId="43" fontId="85" fillId="0" borderId="0" applyFont="0" applyFill="0" applyBorder="0" applyAlignment="0" applyProtection="0"/>
    <xf numFmtId="43" fontId="97" fillId="0" borderId="0" applyFont="0" applyFill="0" applyBorder="0" applyAlignment="0" applyProtection="0"/>
    <xf numFmtId="0" fontId="110" fillId="0" borderId="0" applyFont="0" applyFill="0" applyBorder="0" applyAlignment="0" applyProtection="0"/>
    <xf numFmtId="256" fontId="96" fillId="0" borderId="0"/>
    <xf numFmtId="199" fontId="98" fillId="0" borderId="0" applyFont="0" applyFill="0" applyBorder="0" applyAlignment="0" applyProtection="0"/>
    <xf numFmtId="39" fontId="98" fillId="0" borderId="0" applyFont="0" applyFill="0" applyBorder="0" applyAlignment="0" applyProtection="0"/>
    <xf numFmtId="41" fontId="97" fillId="0" borderId="0" applyFont="0" applyFill="0" applyBorder="0" applyAlignment="0" applyProtection="0"/>
    <xf numFmtId="166" fontId="96" fillId="0" borderId="0" applyFont="0" applyFill="0" applyBorder="0" applyAlignment="0" applyProtection="0"/>
    <xf numFmtId="0" fontId="174" fillId="0" borderId="0" applyFill="0" applyBorder="0" applyAlignment="0" applyProtection="0">
      <protection locked="0"/>
    </xf>
    <xf numFmtId="0" fontId="175" fillId="0" borderId="0" applyNumberFormat="0" applyAlignment="0">
      <alignment horizontal="left"/>
    </xf>
    <xf numFmtId="257" fontId="97" fillId="0" borderId="0" applyFont="0" applyFill="0" applyBorder="0" applyAlignment="0" applyProtection="0"/>
    <xf numFmtId="258" fontId="97" fillId="0" borderId="0" applyFont="0" applyFill="0" applyBorder="0" applyAlignment="0" applyProtection="0"/>
    <xf numFmtId="199" fontId="158" fillId="0" borderId="0" applyFont="0" applyFill="0" applyBorder="0" applyAlignment="0" applyProtection="0"/>
    <xf numFmtId="176" fontId="96" fillId="0" borderId="0"/>
    <xf numFmtId="177" fontId="85" fillId="0" borderId="0" applyFont="0" applyFill="0" applyBorder="0" applyAlignment="0" applyProtection="0"/>
    <xf numFmtId="259" fontId="114" fillId="0" borderId="0" applyFont="0" applyFill="0" applyBorder="0" applyAlignment="0" applyProtection="0"/>
    <xf numFmtId="260" fontId="110" fillId="0" borderId="0" applyFont="0" applyFill="0" applyBorder="0" applyAlignment="0" applyProtection="0">
      <alignment horizontal="right"/>
    </xf>
    <xf numFmtId="252" fontId="97" fillId="0" borderId="0" applyFont="0" applyFill="0" applyBorder="0" applyAlignment="0" applyProtection="0"/>
    <xf numFmtId="252" fontId="85" fillId="0" borderId="0" applyFont="0" applyFill="0" applyBorder="0" applyAlignment="0" applyProtection="0"/>
    <xf numFmtId="252" fontId="97" fillId="0" borderId="0" applyFont="0" applyFill="0" applyBorder="0" applyAlignment="0" applyProtection="0"/>
    <xf numFmtId="179" fontId="97" fillId="0" borderId="0" applyFill="0" applyBorder="0" applyAlignment="0" applyProtection="0"/>
    <xf numFmtId="261" fontId="96" fillId="0" borderId="0"/>
    <xf numFmtId="177" fontId="176" fillId="0" borderId="0" applyFill="0" applyBorder="0">
      <alignment horizontal="right"/>
    </xf>
    <xf numFmtId="0" fontId="177" fillId="0" borderId="0"/>
    <xf numFmtId="226" fontId="96" fillId="0" borderId="0" applyFont="0" applyFill="0" applyBorder="0" applyAlignment="0" applyProtection="0"/>
    <xf numFmtId="0" fontId="177" fillId="0" borderId="51"/>
    <xf numFmtId="175" fontId="178" fillId="0" borderId="0" applyNumberFormat="0" applyFill="0" applyBorder="0" applyAlignment="0"/>
    <xf numFmtId="262" fontId="179" fillId="0" borderId="0">
      <protection locked="0"/>
    </xf>
    <xf numFmtId="263" fontId="97" fillId="0" borderId="0" applyFont="0" applyFill="0" applyBorder="0" applyAlignment="0" applyProtection="0"/>
    <xf numFmtId="15" fontId="97" fillId="0" borderId="0" applyFont="0" applyFill="0" applyBorder="0" applyAlignment="0" applyProtection="0"/>
    <xf numFmtId="264" fontId="97" fillId="0" borderId="0" applyFont="0" applyFill="0" applyBorder="0" applyAlignment="0" applyProtection="0"/>
    <xf numFmtId="265" fontId="110" fillId="0" borderId="0" applyFont="0" applyFill="0" applyBorder="0" applyAlignment="0" applyProtection="0"/>
    <xf numFmtId="14" fontId="157" fillId="0" borderId="0" applyFill="0" applyBorder="0" applyAlignment="0"/>
    <xf numFmtId="14" fontId="180" fillId="0" borderId="0"/>
    <xf numFmtId="14" fontId="97" fillId="0" borderId="0">
      <alignment horizontal="right"/>
      <protection locked="0"/>
    </xf>
    <xf numFmtId="266" fontId="96" fillId="0" borderId="0"/>
    <xf numFmtId="14" fontId="181" fillId="0" borderId="18" applyBorder="0" applyAlignment="0">
      <alignment horizontal="center"/>
    </xf>
    <xf numFmtId="0" fontId="99" fillId="0" borderId="0"/>
    <xf numFmtId="41" fontId="97" fillId="0" borderId="0" applyFont="0" applyFill="0" applyBorder="0" applyAlignment="0" applyProtection="0"/>
    <xf numFmtId="43" fontId="97" fillId="0" borderId="0" applyFont="0" applyFill="0" applyBorder="0" applyAlignment="0" applyProtection="0"/>
    <xf numFmtId="267" fontId="182" fillId="0" borderId="0"/>
    <xf numFmtId="268" fontId="96" fillId="0" borderId="0"/>
    <xf numFmtId="0" fontId="99" fillId="0" borderId="0"/>
    <xf numFmtId="176" fontId="114" fillId="0" borderId="0"/>
    <xf numFmtId="176" fontId="97" fillId="0" borderId="0">
      <protection locked="0"/>
    </xf>
    <xf numFmtId="177" fontId="114" fillId="0" borderId="0"/>
    <xf numFmtId="179" fontId="157" fillId="0" borderId="0" applyFont="0" applyFill="0" applyBorder="0" applyAlignment="0" applyProtection="0">
      <protection locked="0"/>
    </xf>
    <xf numFmtId="176" fontId="97" fillId="0" borderId="0" applyFont="0" applyFill="0" applyBorder="0" applyAlignment="0" applyProtection="0"/>
    <xf numFmtId="269" fontId="110" fillId="0" borderId="52" applyNumberFormat="0" applyFont="0" applyFill="0" applyAlignment="0" applyProtection="0"/>
    <xf numFmtId="204" fontId="183" fillId="0" borderId="0" applyFill="0" applyBorder="0" applyAlignment="0" applyProtection="0"/>
    <xf numFmtId="0" fontId="184" fillId="70" borderId="0" applyNumberFormat="0" applyBorder="0" applyAlignment="0" applyProtection="0"/>
    <xf numFmtId="0" fontId="184" fillId="71" borderId="0" applyNumberFormat="0" applyBorder="0" applyAlignment="0" applyProtection="0"/>
    <xf numFmtId="0" fontId="184" fillId="72" borderId="0" applyNumberFormat="0" applyBorder="0" applyAlignment="0" applyProtection="0"/>
    <xf numFmtId="252" fontId="158" fillId="0" borderId="0" applyFill="0" applyBorder="0" applyAlignment="0"/>
    <xf numFmtId="199" fontId="158" fillId="0" borderId="0" applyFill="0" applyBorder="0" applyAlignment="0"/>
    <xf numFmtId="252" fontId="158" fillId="0" borderId="0" applyFill="0" applyBorder="0" applyAlignment="0"/>
    <xf numFmtId="244" fontId="158" fillId="0" borderId="0" applyFill="0" applyBorder="0" applyAlignment="0"/>
    <xf numFmtId="199" fontId="158" fillId="0" borderId="0" applyFill="0" applyBorder="0" applyAlignment="0"/>
    <xf numFmtId="0" fontId="185" fillId="0" borderId="0" applyNumberFormat="0" applyAlignment="0">
      <alignment horizontal="left"/>
    </xf>
    <xf numFmtId="270" fontId="92" fillId="0" borderId="0" applyFont="0" applyFill="0" applyBorder="0" applyAlignment="0" applyProtection="0"/>
    <xf numFmtId="271" fontId="99" fillId="0" borderId="0" applyFont="0" applyFill="0" applyBorder="0" applyAlignment="0">
      <alignment vertical="center"/>
    </xf>
    <xf numFmtId="0" fontId="186" fillId="0" borderId="0" applyNumberFormat="0" applyFill="0" applyBorder="0" applyAlignment="0" applyProtection="0"/>
    <xf numFmtId="38" fontId="111" fillId="0" borderId="0"/>
    <xf numFmtId="272" fontId="97" fillId="0" borderId="0">
      <protection locked="0"/>
    </xf>
    <xf numFmtId="273" fontId="176" fillId="0" borderId="0" applyFill="0" applyBorder="0">
      <alignment horizontal="right"/>
    </xf>
    <xf numFmtId="0" fontId="187"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88" fillId="0" borderId="0" applyFill="0" applyBorder="0" applyProtection="0">
      <alignment horizontal="left"/>
    </xf>
    <xf numFmtId="274" fontId="93" fillId="30" borderId="1" applyFont="0" applyBorder="0" applyAlignment="0" applyProtection="0">
      <alignment vertical="top"/>
    </xf>
    <xf numFmtId="243" fontId="169" fillId="29" borderId="0" applyNumberFormat="0" applyBorder="0">
      <alignment horizontal="center" vertical="center"/>
    </xf>
    <xf numFmtId="37" fontId="93" fillId="0" borderId="0"/>
    <xf numFmtId="0" fontId="189" fillId="58" borderId="0" applyNumberFormat="0" applyBorder="0" applyAlignment="0" applyProtection="0"/>
    <xf numFmtId="38" fontId="93" fillId="29" borderId="0" applyNumberFormat="0" applyBorder="0" applyAlignment="0" applyProtection="0"/>
    <xf numFmtId="38" fontId="129" fillId="73" borderId="0" applyNumberFormat="0" applyFont="0" applyBorder="0" applyAlignment="0" applyProtection="0"/>
    <xf numFmtId="39" fontId="129" fillId="74" borderId="0" applyNumberFormat="0" applyBorder="0" applyAlignment="0" applyProtection="0"/>
    <xf numFmtId="275" fontId="139" fillId="65" borderId="43" applyNumberFormat="0" applyAlignment="0" applyProtection="0"/>
    <xf numFmtId="0" fontId="190" fillId="0" borderId="0" applyBorder="0">
      <alignment horizontal="left"/>
    </xf>
    <xf numFmtId="276" fontId="169" fillId="75" borderId="1" applyNumberFormat="0" applyFont="0" applyAlignment="0"/>
    <xf numFmtId="277" fontId="110" fillId="0" borderId="0" applyFont="0" applyFill="0" applyBorder="0" applyAlignment="0" applyProtection="0">
      <alignment horizontal="right"/>
    </xf>
    <xf numFmtId="0" fontId="191" fillId="0" borderId="0" applyNumberFormat="0" applyFill="0" applyBorder="0" applyAlignment="0" applyProtection="0"/>
    <xf numFmtId="0" fontId="192" fillId="0" borderId="33" applyNumberFormat="0" applyAlignment="0" applyProtection="0">
      <alignment horizontal="left" vertical="center"/>
    </xf>
    <xf numFmtId="0" fontId="192" fillId="0" borderId="29">
      <alignment horizontal="left" vertical="center"/>
    </xf>
    <xf numFmtId="0" fontId="193" fillId="0" borderId="0">
      <alignment horizontal="center"/>
    </xf>
    <xf numFmtId="0" fontId="194" fillId="0" borderId="0" applyFill="0" applyBorder="0" applyProtection="0">
      <alignment horizontal="left"/>
    </xf>
    <xf numFmtId="0" fontId="195" fillId="0" borderId="53" applyNumberFormat="0" applyFill="0" applyAlignment="0" applyProtection="0"/>
    <xf numFmtId="0" fontId="196" fillId="0" borderId="44" applyNumberFormat="0" applyFill="0" applyAlignment="0" applyProtection="0"/>
    <xf numFmtId="0" fontId="197" fillId="0" borderId="54" applyNumberFormat="0" applyFill="0" applyAlignment="0" applyProtection="0"/>
    <xf numFmtId="0" fontId="197" fillId="0" borderId="0" applyNumberFormat="0" applyFill="0" applyBorder="0" applyAlignment="0" applyProtection="0"/>
    <xf numFmtId="199" fontId="158" fillId="0" borderId="0">
      <alignment horizontal="right"/>
    </xf>
    <xf numFmtId="0" fontId="162" fillId="0" borderId="0" applyFill="0" applyAlignment="0" applyProtection="0">
      <protection locked="0"/>
    </xf>
    <xf numFmtId="199" fontId="158" fillId="0" borderId="0">
      <alignment horizontal="left"/>
    </xf>
    <xf numFmtId="0" fontId="162" fillId="0" borderId="18" applyFill="0" applyAlignment="0" applyProtection="0">
      <protection locked="0"/>
    </xf>
    <xf numFmtId="278" fontId="97" fillId="0" borderId="0">
      <protection locked="0"/>
    </xf>
    <xf numFmtId="278" fontId="97" fillId="0" borderId="0">
      <protection locked="0"/>
    </xf>
    <xf numFmtId="0" fontId="198" fillId="0" borderId="55" applyNumberFormat="0" applyFill="0" applyBorder="0" applyAlignment="0" applyProtection="0">
      <alignment horizontal="left"/>
    </xf>
    <xf numFmtId="0" fontId="156" fillId="0" borderId="56" applyNumberFormat="0" applyFill="0" applyAlignment="0" applyProtection="0"/>
    <xf numFmtId="0" fontId="199" fillId="0" borderId="0" applyNumberFormat="0" applyFill="0" applyBorder="0" applyAlignment="0" applyProtection="0"/>
    <xf numFmtId="199" fontId="129" fillId="76" borderId="0" applyNumberFormat="0" applyBorder="0" applyAlignment="0" applyProtection="0"/>
    <xf numFmtId="10" fontId="93" fillId="75" borderId="1" applyNumberFormat="0" applyBorder="0" applyAlignment="0" applyProtection="0"/>
    <xf numFmtId="0" fontId="200" fillId="61" borderId="48" applyNumberFormat="0" applyAlignment="0" applyProtection="0"/>
    <xf numFmtId="0" fontId="200" fillId="61" borderId="48" applyNumberFormat="0" applyAlignment="0" applyProtection="0"/>
    <xf numFmtId="0" fontId="200" fillId="61" borderId="48" applyNumberFormat="0" applyAlignment="0" applyProtection="0"/>
    <xf numFmtId="0" fontId="200" fillId="61" borderId="48" applyNumberFormat="0" applyAlignment="0" applyProtection="0"/>
    <xf numFmtId="279" fontId="93" fillId="75" borderId="0" applyNumberFormat="0" applyFont="0" applyBorder="0" applyAlignment="0" applyProtection="0">
      <alignment horizontal="center"/>
      <protection locked="0"/>
    </xf>
    <xf numFmtId="171" fontId="93" fillId="75" borderId="18" applyNumberFormat="0" applyFont="0" applyAlignment="0" applyProtection="0">
      <alignment horizontal="center"/>
      <protection locked="0"/>
    </xf>
    <xf numFmtId="241" fontId="201" fillId="77" borderId="57" applyNumberFormat="0" applyBorder="0" applyAlignment="0" applyProtection="0"/>
    <xf numFmtId="199" fontId="97" fillId="0" borderId="0" applyFont="0" applyFill="0" applyBorder="0" applyAlignment="0" applyProtection="0"/>
    <xf numFmtId="37" fontId="202" fillId="0" borderId="0"/>
    <xf numFmtId="280" fontId="97" fillId="0" borderId="0" applyFont="0" applyFill="0" applyBorder="0" applyAlignment="0" applyProtection="0"/>
    <xf numFmtId="38" fontId="203" fillId="0" borderId="0"/>
    <xf numFmtId="38" fontId="204" fillId="0" borderId="0"/>
    <xf numFmtId="38" fontId="205" fillId="0" borderId="0"/>
    <xf numFmtId="38" fontId="206" fillId="0" borderId="0"/>
    <xf numFmtId="0" fontId="207" fillId="0" borderId="0"/>
    <xf numFmtId="0" fontId="207" fillId="0" borderId="0"/>
    <xf numFmtId="0" fontId="208" fillId="78" borderId="51"/>
    <xf numFmtId="281" fontId="114" fillId="0" borderId="0">
      <alignment horizontal="left"/>
    </xf>
    <xf numFmtId="0" fontId="209" fillId="0" borderId="0" applyNumberFormat="0">
      <alignment horizontal="left"/>
    </xf>
    <xf numFmtId="282" fontId="99" fillId="0" borderId="0" applyFont="0" applyFill="0" applyBorder="0" applyAlignment="0" applyProtection="0"/>
    <xf numFmtId="252" fontId="158" fillId="0" borderId="0" applyFill="0" applyBorder="0" applyAlignment="0"/>
    <xf numFmtId="199" fontId="158" fillId="0" borderId="0" applyFill="0" applyBorder="0" applyAlignment="0"/>
    <xf numFmtId="252" fontId="158" fillId="0" borderId="0" applyFill="0" applyBorder="0" applyAlignment="0"/>
    <xf numFmtId="244" fontId="158" fillId="0" borderId="0" applyFill="0" applyBorder="0" applyAlignment="0"/>
    <xf numFmtId="199" fontId="158" fillId="0" borderId="0" applyFill="0" applyBorder="0" applyAlignment="0"/>
    <xf numFmtId="3" fontId="210" fillId="0" borderId="0"/>
    <xf numFmtId="0" fontId="211" fillId="0" borderId="42" applyNumberFormat="0" applyFill="0" applyAlignment="0" applyProtection="0"/>
    <xf numFmtId="283" fontId="97" fillId="0" borderId="0" applyFont="0" applyFill="0" applyBorder="0" applyAlignment="0" applyProtection="0"/>
    <xf numFmtId="284" fontId="99" fillId="0" borderId="0" applyFont="0" applyFill="0" applyBorder="0" applyAlignment="0">
      <alignment vertical="center"/>
    </xf>
    <xf numFmtId="285" fontId="181" fillId="0" borderId="0" applyBorder="0"/>
    <xf numFmtId="286" fontId="181" fillId="0" borderId="0" applyBorder="0"/>
    <xf numFmtId="0" fontId="97" fillId="0" borderId="0" applyFont="0" applyFill="0" applyBorder="0" applyAlignment="0" applyProtection="0"/>
    <xf numFmtId="0" fontId="97" fillId="0" borderId="0" applyFont="0" applyFill="0" applyBorder="0" applyAlignment="0" applyProtection="0"/>
    <xf numFmtId="287" fontId="96" fillId="0" borderId="0" applyFont="0" applyFill="0" applyBorder="0" applyAlignment="0" applyProtection="0"/>
    <xf numFmtId="0" fontId="212" fillId="30" borderId="58">
      <alignment horizontal="left" vertical="top" indent="2"/>
    </xf>
    <xf numFmtId="288" fontId="96" fillId="0" borderId="0" applyFont="0" applyFill="0" applyBorder="0" applyAlignment="0" applyProtection="0"/>
    <xf numFmtId="14" fontId="84" fillId="0" borderId="0" applyFont="0" applyFill="0" applyBorder="0" applyAlignment="0" applyProtection="0"/>
    <xf numFmtId="0" fontId="213" fillId="0" borderId="20"/>
    <xf numFmtId="0" fontId="97" fillId="0" borderId="0" applyFont="0" applyFill="0" applyBorder="0" applyAlignment="0" applyProtection="0"/>
    <xf numFmtId="0" fontId="97" fillId="0" borderId="0" applyFont="0" applyFill="0" applyBorder="0" applyAlignment="0" applyProtection="0"/>
    <xf numFmtId="289" fontId="110" fillId="0" borderId="0" applyFont="0" applyFill="0" applyBorder="0" applyAlignment="0" applyProtection="0">
      <alignment horizontal="right"/>
    </xf>
    <xf numFmtId="290" fontId="114" fillId="0" borderId="0" applyFill="0" applyBorder="0" applyProtection="0">
      <alignment horizontal="right"/>
    </xf>
    <xf numFmtId="0" fontId="176" fillId="0" borderId="0" applyFill="0" applyBorder="0">
      <alignment horizontal="right"/>
    </xf>
    <xf numFmtId="291" fontId="96" fillId="0" borderId="0" applyFont="0" applyFill="0" applyBorder="0" applyAlignment="0" applyProtection="0"/>
    <xf numFmtId="292" fontId="93" fillId="0" borderId="0" applyFont="0" applyFill="0" applyBorder="0" applyAlignment="0" applyProtection="0">
      <alignment horizontal="right"/>
    </xf>
    <xf numFmtId="0" fontId="214" fillId="79" borderId="0" applyNumberFormat="0" applyBorder="0" applyAlignment="0" applyProtection="0"/>
    <xf numFmtId="37" fontId="215" fillId="0" borderId="0"/>
    <xf numFmtId="49" fontId="93" fillId="0" borderId="0" applyNumberFormat="0" applyFont="0" applyFill="0" applyBorder="0" applyAlignment="0" applyProtection="0">
      <alignment horizontal="center"/>
      <protection locked="0"/>
    </xf>
    <xf numFmtId="242" fontId="97" fillId="0" borderId="0"/>
    <xf numFmtId="241" fontId="97" fillId="0" borderId="0"/>
    <xf numFmtId="37" fontId="96" fillId="0" borderId="0" applyAlignment="0"/>
    <xf numFmtId="0" fontId="216" fillId="0" borderId="0"/>
    <xf numFmtId="0" fontId="97" fillId="0" borderId="0"/>
    <xf numFmtId="0" fontId="85" fillId="0" borderId="0"/>
    <xf numFmtId="0" fontId="85" fillId="0" borderId="0"/>
    <xf numFmtId="0" fontId="85" fillId="0" borderId="0"/>
    <xf numFmtId="0" fontId="85" fillId="0" borderId="0"/>
    <xf numFmtId="0" fontId="85" fillId="0" borderId="0"/>
    <xf numFmtId="37" fontId="114" fillId="0" borderId="0" applyNumberFormat="0" applyFill="0" applyAlignment="0"/>
    <xf numFmtId="293" fontId="97" fillId="0" borderId="0" applyFont="0" applyFill="0" applyBorder="0" applyAlignment="0" applyProtection="0"/>
    <xf numFmtId="294" fontId="97" fillId="0" borderId="0" applyFont="0" applyFill="0" applyBorder="0" applyAlignment="0" applyProtection="0">
      <alignment horizontal="center"/>
    </xf>
    <xf numFmtId="43" fontId="132" fillId="0" borderId="0"/>
    <xf numFmtId="0" fontId="217" fillId="0" borderId="0"/>
    <xf numFmtId="0" fontId="128" fillId="0" borderId="0" applyFill="0" applyBorder="0" applyAlignment="0" applyProtection="0"/>
    <xf numFmtId="0" fontId="92" fillId="54" borderId="59" applyNumberFormat="0" applyFont="0" applyAlignment="0" applyProtection="0"/>
    <xf numFmtId="1" fontId="97" fillId="0" borderId="0">
      <alignment horizontal="right"/>
      <protection locked="0"/>
    </xf>
    <xf numFmtId="165" fontId="97" fillId="0" borderId="0">
      <alignment horizontal="right"/>
      <protection locked="0"/>
    </xf>
    <xf numFmtId="199" fontId="97" fillId="0" borderId="0">
      <protection locked="0"/>
    </xf>
    <xf numFmtId="2" fontId="97" fillId="0" borderId="0">
      <alignment horizontal="right"/>
      <protection locked="0"/>
    </xf>
    <xf numFmtId="2" fontId="97" fillId="0" borderId="0">
      <alignment horizontal="right"/>
      <protection locked="0"/>
    </xf>
    <xf numFmtId="199" fontId="97" fillId="0" borderId="0" applyFont="0" applyFill="0" applyBorder="0" applyAlignment="0" applyProtection="0"/>
    <xf numFmtId="295" fontId="99" fillId="0" borderId="0" applyFont="0" applyFill="0" applyBorder="0" applyAlignment="0" applyProtection="0">
      <alignment horizontal="right"/>
    </xf>
    <xf numFmtId="43" fontId="128" fillId="0" borderId="0" applyFont="0" applyFill="0" applyBorder="0" applyAlignment="0" applyProtection="0"/>
    <xf numFmtId="41" fontId="128" fillId="0" borderId="0" applyFont="0" applyFill="0" applyBorder="0" applyAlignment="0" applyProtection="0"/>
    <xf numFmtId="0" fontId="218" fillId="0" borderId="0">
      <alignment horizontal="left"/>
    </xf>
    <xf numFmtId="0" fontId="219" fillId="68" borderId="50" applyNumberFormat="0" applyAlignment="0" applyProtection="0"/>
    <xf numFmtId="40" fontId="157" fillId="30" borderId="0">
      <alignment horizontal="right"/>
    </xf>
    <xf numFmtId="0" fontId="220" fillId="30" borderId="0">
      <alignment horizontal="center" vertical="center"/>
    </xf>
    <xf numFmtId="0" fontId="221" fillId="30" borderId="15"/>
    <xf numFmtId="0" fontId="220" fillId="30" borderId="0" applyBorder="0">
      <alignment horizontal="centerContinuous"/>
    </xf>
    <xf numFmtId="0" fontId="222" fillId="30" borderId="0" applyBorder="0">
      <alignment horizontal="centerContinuous"/>
    </xf>
    <xf numFmtId="296" fontId="99" fillId="0" borderId="0" applyFont="0" applyFill="0" applyBorder="0" applyAlignment="0">
      <alignment vertical="center"/>
    </xf>
    <xf numFmtId="37" fontId="93" fillId="0" borderId="0" applyBorder="0">
      <protection locked="0"/>
    </xf>
    <xf numFmtId="0" fontId="223" fillId="0" borderId="0" applyProtection="0">
      <alignment horizontal="left"/>
    </xf>
    <xf numFmtId="0" fontId="223" fillId="0" borderId="0" applyFill="0" applyBorder="0" applyProtection="0">
      <alignment horizontal="left"/>
    </xf>
    <xf numFmtId="0" fontId="224" fillId="0" borderId="0" applyFill="0" applyBorder="0" applyProtection="0">
      <alignment horizontal="left"/>
    </xf>
    <xf numFmtId="1" fontId="225" fillId="0" borderId="0" applyProtection="0">
      <alignment horizontal="right" vertical="center"/>
    </xf>
    <xf numFmtId="0" fontId="226" fillId="0" borderId="0">
      <alignment vertical="center"/>
    </xf>
    <xf numFmtId="0" fontId="227" fillId="30" borderId="20"/>
    <xf numFmtId="0" fontId="228" fillId="0" borderId="60" applyNumberFormat="0" applyAlignment="0" applyProtection="0"/>
    <xf numFmtId="0" fontId="96" fillId="50" borderId="0" applyNumberFormat="0" applyFont="0" applyBorder="0" applyAlignment="0" applyProtection="0"/>
    <xf numFmtId="0" fontId="93" fillId="80" borderId="22" applyNumberFormat="0" applyFont="0" applyBorder="0" applyAlignment="0" applyProtection="0">
      <alignment horizontal="center"/>
    </xf>
    <xf numFmtId="0" fontId="93" fillId="63" borderId="22" applyNumberFormat="0" applyFont="0" applyBorder="0" applyAlignment="0" applyProtection="0">
      <alignment horizontal="center"/>
    </xf>
    <xf numFmtId="0" fontId="96" fillId="0" borderId="61" applyNumberFormat="0" applyAlignment="0" applyProtection="0"/>
    <xf numFmtId="0" fontId="96" fillId="0" borderId="62" applyNumberFormat="0" applyAlignment="0" applyProtection="0"/>
    <xf numFmtId="0" fontId="228" fillId="0" borderId="63" applyNumberFormat="0" applyAlignment="0" applyProtection="0"/>
    <xf numFmtId="297" fontId="112" fillId="0" borderId="0" applyFont="0" applyFill="0" applyBorder="0" applyAlignment="0" applyProtection="0">
      <alignment horizontal="right"/>
    </xf>
    <xf numFmtId="171" fontId="114" fillId="0" borderId="0">
      <alignment horizontal="right"/>
    </xf>
    <xf numFmtId="298" fontId="97" fillId="0" borderId="0" applyFont="0" applyFill="0" applyBorder="0" applyAlignment="0" applyProtection="0"/>
    <xf numFmtId="171" fontId="112" fillId="0" borderId="0"/>
    <xf numFmtId="251" fontId="97" fillId="0" borderId="0" applyFont="0" applyFill="0" applyBorder="0" applyAlignment="0" applyProtection="0"/>
    <xf numFmtId="299" fontId="111" fillId="0" borderId="0" applyFont="0" applyFill="0" applyBorder="0" applyAlignment="0" applyProtection="0"/>
    <xf numFmtId="171" fontId="229" fillId="0" borderId="0" applyFont="0" applyFill="0" applyBorder="0" applyAlignment="0" applyProtection="0"/>
    <xf numFmtId="10" fontId="97" fillId="0" borderId="0" applyFont="0" applyFill="0" applyBorder="0" applyAlignment="0" applyProtection="0"/>
    <xf numFmtId="9" fontId="97"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275" fontId="97" fillId="0" borderId="0" applyFont="0" applyFill="0" applyBorder="0" applyAlignment="0" applyProtection="0"/>
    <xf numFmtId="300" fontId="114" fillId="0" borderId="0" applyFont="0" applyFill="0" applyBorder="0" applyProtection="0">
      <alignment horizontal="right"/>
    </xf>
    <xf numFmtId="301" fontId="99" fillId="0" borderId="0" applyFont="0" applyFill="0" applyBorder="0" applyAlignment="0" applyProtection="0"/>
    <xf numFmtId="10" fontId="111" fillId="0" borderId="0" applyFont="0" applyFill="0" applyBorder="0" applyAlignment="0" applyProtection="0"/>
    <xf numFmtId="171" fontId="114" fillId="0" borderId="0"/>
    <xf numFmtId="171" fontId="97" fillId="0" borderId="0"/>
    <xf numFmtId="10" fontId="114" fillId="0" borderId="0"/>
    <xf numFmtId="10" fontId="97" fillId="0" borderId="0">
      <protection locked="0"/>
    </xf>
    <xf numFmtId="10" fontId="230" fillId="30" borderId="0"/>
    <xf numFmtId="173" fontId="176" fillId="0" borderId="0" applyFill="0" applyBorder="0">
      <alignment horizontal="right"/>
    </xf>
    <xf numFmtId="252" fontId="158" fillId="0" borderId="0" applyFill="0" applyBorder="0" applyAlignment="0"/>
    <xf numFmtId="199" fontId="158" fillId="0" borderId="0" applyFill="0" applyBorder="0" applyAlignment="0"/>
    <xf numFmtId="252" fontId="158" fillId="0" borderId="0" applyFill="0" applyBorder="0" applyAlignment="0"/>
    <xf numFmtId="244" fontId="158" fillId="0" borderId="0" applyFill="0" applyBorder="0" applyAlignment="0"/>
    <xf numFmtId="199" fontId="158" fillId="0" borderId="0" applyFill="0" applyBorder="0" applyAlignment="0"/>
    <xf numFmtId="274" fontId="114" fillId="0" borderId="0" applyFill="0" applyBorder="0" applyAlignment="0" applyProtection="0"/>
    <xf numFmtId="178" fontId="158" fillId="0" borderId="0" applyProtection="0">
      <alignment horizontal="right"/>
    </xf>
    <xf numFmtId="178" fontId="158" fillId="0" borderId="0">
      <alignment horizontal="right"/>
      <protection locked="0"/>
    </xf>
    <xf numFmtId="0" fontId="169" fillId="29" borderId="1" applyNumberFormat="0" applyFont="0" applyAlignment="0" applyProtection="0"/>
    <xf numFmtId="279" fontId="93" fillId="29" borderId="0" applyNumberFormat="0" applyFont="0" applyBorder="0" applyAlignment="0" applyProtection="0">
      <alignment horizontal="center"/>
      <protection locked="0"/>
    </xf>
    <xf numFmtId="0" fontId="111" fillId="0" borderId="0" applyNumberFormat="0" applyFont="0" applyFill="0" applyBorder="0" applyAlignment="0" applyProtection="0">
      <alignment horizontal="left"/>
    </xf>
    <xf numFmtId="15" fontId="111" fillId="0" borderId="0" applyFont="0" applyFill="0" applyBorder="0" applyAlignment="0" applyProtection="0"/>
    <xf numFmtId="4" fontId="111" fillId="0" borderId="0" applyFont="0" applyFill="0" applyBorder="0" applyAlignment="0" applyProtection="0"/>
    <xf numFmtId="0" fontId="231" fillId="0" borderId="20">
      <alignment horizontal="center"/>
    </xf>
    <xf numFmtId="3" fontId="111" fillId="0" borderId="0" applyFont="0" applyFill="0" applyBorder="0" applyAlignment="0" applyProtection="0"/>
    <xf numFmtId="0" fontId="111" fillId="81" borderId="0" applyNumberFormat="0" applyFont="0" applyBorder="0" applyAlignment="0" applyProtection="0"/>
    <xf numFmtId="199" fontId="96" fillId="31" borderId="0">
      <alignment horizontal="right"/>
    </xf>
    <xf numFmtId="302" fontId="113" fillId="0" borderId="0" applyFont="0" applyFill="0" applyBorder="0" applyAlignment="0" applyProtection="0">
      <alignment horizontal="right"/>
    </xf>
    <xf numFmtId="248" fontId="232" fillId="0" borderId="0"/>
    <xf numFmtId="199" fontId="233" fillId="0" borderId="0" applyNumberFormat="0" applyFill="0" applyBorder="0" applyAlignment="0" applyProtection="0"/>
    <xf numFmtId="0" fontId="177" fillId="0" borderId="0"/>
    <xf numFmtId="303" fontId="97" fillId="0" borderId="0" applyProtection="0">
      <alignment horizontal="right"/>
    </xf>
    <xf numFmtId="304" fontId="97" fillId="0" borderId="0" applyProtection="0">
      <alignment horizontal="right"/>
    </xf>
    <xf numFmtId="305" fontId="176" fillId="0" borderId="0" applyNumberFormat="0" applyFill="0" applyBorder="0" applyAlignment="0" applyProtection="0">
      <alignment horizontal="left"/>
    </xf>
    <xf numFmtId="37" fontId="234" fillId="0" borderId="0" applyNumberFormat="0" applyFill="0" applyBorder="0" applyAlignment="0" applyProtection="0"/>
    <xf numFmtId="0" fontId="169" fillId="0" borderId="0" applyNumberFormat="0" applyFill="0" applyBorder="0"/>
    <xf numFmtId="0" fontId="235" fillId="0" borderId="64">
      <alignment vertical="center"/>
    </xf>
    <xf numFmtId="0" fontId="180" fillId="0" borderId="65"/>
    <xf numFmtId="0" fontId="194" fillId="0" borderId="0">
      <alignment horizontal="left"/>
    </xf>
    <xf numFmtId="0" fontId="236" fillId="0" borderId="0" applyFill="0" applyBorder="0" applyProtection="0">
      <alignment horizontal="left"/>
    </xf>
    <xf numFmtId="0" fontId="96" fillId="82" borderId="0" applyNumberFormat="0" applyFont="0" applyBorder="0" applyAlignment="0" applyProtection="0"/>
    <xf numFmtId="0" fontId="237" fillId="0" borderId="0" applyNumberFormat="0" applyFill="0" applyBorder="0" applyAlignment="0" applyProtection="0"/>
    <xf numFmtId="1" fontId="97" fillId="0" borderId="0"/>
    <xf numFmtId="199" fontId="97" fillId="0" borderId="2" applyNumberFormat="0" applyFont="0" applyFill="0" applyAlignment="0" applyProtection="0"/>
    <xf numFmtId="204" fontId="155" fillId="0" borderId="0" applyFill="0" applyBorder="0" applyAlignment="0" applyProtection="0"/>
    <xf numFmtId="38" fontId="129" fillId="0" borderId="0" applyFill="0" applyBorder="0" applyAlignment="0" applyProtection="0"/>
    <xf numFmtId="232" fontId="238" fillId="0" borderId="0" applyNumberFormat="0">
      <alignment horizontal="left"/>
    </xf>
    <xf numFmtId="306" fontId="97" fillId="0" borderId="0" applyFont="0" applyFill="0" applyBorder="0" applyAlignment="0" applyProtection="0"/>
    <xf numFmtId="0" fontId="239" fillId="0" borderId="0"/>
    <xf numFmtId="0" fontId="97" fillId="83" borderId="0"/>
    <xf numFmtId="199" fontId="96" fillId="47" borderId="0"/>
    <xf numFmtId="0" fontId="240" fillId="0" borderId="0"/>
    <xf numFmtId="0" fontId="240" fillId="0" borderId="0"/>
    <xf numFmtId="0" fontId="240" fillId="0" borderId="0"/>
    <xf numFmtId="0" fontId="240" fillId="0" borderId="0"/>
    <xf numFmtId="0" fontId="240" fillId="0" borderId="0"/>
    <xf numFmtId="0" fontId="240" fillId="0" borderId="0"/>
    <xf numFmtId="0" fontId="240" fillId="0" borderId="0"/>
    <xf numFmtId="0" fontId="240" fillId="0" borderId="0"/>
    <xf numFmtId="172" fontId="97" fillId="0" borderId="0">
      <alignment horizontal="left" wrapText="1"/>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9"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9"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241" fillId="0" borderId="0"/>
    <xf numFmtId="0" fontId="213" fillId="0" borderId="0"/>
    <xf numFmtId="0" fontId="224" fillId="0" borderId="0"/>
    <xf numFmtId="40" fontId="242" fillId="0" borderId="0" applyBorder="0">
      <alignment horizontal="right"/>
    </xf>
    <xf numFmtId="0" fontId="97" fillId="0" borderId="9" applyNumberFormat="0" applyFont="0" applyFill="0" applyAlignment="0" applyProtection="0"/>
    <xf numFmtId="40" fontId="243" fillId="0" borderId="0" applyBorder="0">
      <alignment horizontal="right"/>
    </xf>
    <xf numFmtId="0" fontId="169" fillId="29" borderId="0" applyNumberFormat="0" applyFont="0" applyBorder="0" applyAlignment="0" applyProtection="0"/>
    <xf numFmtId="39" fontId="190" fillId="0" borderId="29" applyNumberFormat="0" applyBorder="0">
      <alignment horizontal="right"/>
    </xf>
    <xf numFmtId="9" fontId="97" fillId="0" borderId="0"/>
    <xf numFmtId="9" fontId="97" fillId="0" borderId="0"/>
    <xf numFmtId="9" fontId="97" fillId="0" borderId="0"/>
    <xf numFmtId="9" fontId="97" fillId="0" borderId="0"/>
    <xf numFmtId="9" fontId="97" fillId="0" borderId="0"/>
    <xf numFmtId="9" fontId="97" fillId="0" borderId="0"/>
    <xf numFmtId="9" fontId="97" fillId="0" borderId="0"/>
    <xf numFmtId="9" fontId="97" fillId="0" borderId="0"/>
    <xf numFmtId="39" fontId="190" fillId="0" borderId="29" applyNumberFormat="0" applyBorder="0">
      <alignment horizontal="right"/>
    </xf>
    <xf numFmtId="0" fontId="132" fillId="0" borderId="0"/>
    <xf numFmtId="0" fontId="177" fillId="0" borderId="51"/>
    <xf numFmtId="0" fontId="106" fillId="0" borderId="0" applyFill="0" applyBorder="0" applyProtection="0">
      <alignment horizontal="center" vertical="center"/>
    </xf>
    <xf numFmtId="0" fontId="244" fillId="0" borderId="0" applyBorder="0" applyProtection="0">
      <alignment vertical="center"/>
    </xf>
    <xf numFmtId="269" fontId="244" fillId="0" borderId="18" applyBorder="0" applyProtection="0">
      <alignment horizontal="right" vertical="center"/>
    </xf>
    <xf numFmtId="0" fontId="245" fillId="84" borderId="0" applyBorder="0" applyProtection="0">
      <alignment horizontal="centerContinuous" vertical="center"/>
    </xf>
    <xf numFmtId="0" fontId="245" fillId="85" borderId="18" applyBorder="0" applyProtection="0">
      <alignment horizontal="centerContinuous" vertical="center"/>
    </xf>
    <xf numFmtId="0" fontId="246" fillId="0" borderId="0"/>
    <xf numFmtId="0" fontId="169" fillId="0" borderId="0" applyBorder="0" applyProtection="0">
      <alignment horizontal="left"/>
    </xf>
    <xf numFmtId="0" fontId="106" fillId="0" borderId="0" applyFill="0" applyBorder="0" applyProtection="0"/>
    <xf numFmtId="0" fontId="247" fillId="0" borderId="0" applyNumberFormat="0">
      <alignment horizontal="left"/>
    </xf>
    <xf numFmtId="0" fontId="217" fillId="0" borderId="0"/>
    <xf numFmtId="0" fontId="248" fillId="0" borderId="0" applyFill="0" applyBorder="0" applyProtection="0">
      <alignment horizontal="left"/>
    </xf>
    <xf numFmtId="0" fontId="249" fillId="0" borderId="0" applyNumberFormat="0">
      <alignment horizontal="left"/>
    </xf>
    <xf numFmtId="0" fontId="228" fillId="0" borderId="0">
      <alignment horizontal="centerContinuous"/>
    </xf>
    <xf numFmtId="0" fontId="143" fillId="30" borderId="9" applyNumberFormat="0" applyFont="0" applyFill="0" applyAlignment="0" applyProtection="0">
      <protection locked="0"/>
    </xf>
    <xf numFmtId="0" fontId="250" fillId="0" borderId="0" applyFill="0" applyBorder="0" applyProtection="0">
      <alignment horizontal="center" vertical="center"/>
    </xf>
    <xf numFmtId="0" fontId="143" fillId="30" borderId="66" applyNumberFormat="0" applyFont="0" applyFill="0" applyAlignment="0" applyProtection="0">
      <protection locked="0"/>
    </xf>
    <xf numFmtId="0" fontId="226" fillId="0" borderId="0" applyFill="0" applyBorder="0" applyProtection="0">
      <alignment vertical="top"/>
    </xf>
    <xf numFmtId="0" fontId="251" fillId="0" borderId="0" applyFill="0" applyBorder="0" applyProtection="0">
      <alignment vertical="center"/>
    </xf>
    <xf numFmtId="0" fontId="153" fillId="0" borderId="0" applyFill="0" applyBorder="0" applyProtection="0"/>
    <xf numFmtId="204" fontId="93" fillId="86" borderId="0" applyNumberFormat="0" applyFont="0" applyBorder="0" applyAlignment="0" applyProtection="0"/>
    <xf numFmtId="0" fontId="169" fillId="0" borderId="0" applyNumberFormat="0" applyFill="0" applyBorder="0" applyAlignment="0" applyProtection="0"/>
    <xf numFmtId="0" fontId="252" fillId="0" borderId="0"/>
    <xf numFmtId="199" fontId="158" fillId="0" borderId="0">
      <alignment horizontal="left"/>
      <protection locked="0"/>
    </xf>
    <xf numFmtId="0" fontId="253" fillId="0" borderId="0"/>
    <xf numFmtId="49" fontId="157" fillId="0" borderId="0" applyFill="0" applyBorder="0" applyAlignment="0"/>
    <xf numFmtId="307" fontId="97" fillId="0" borderId="0" applyFill="0" applyBorder="0" applyAlignment="0"/>
    <xf numFmtId="308" fontId="97" fillId="0" borderId="0" applyFill="0" applyBorder="0" applyAlignment="0"/>
    <xf numFmtId="0" fontId="84" fillId="0" borderId="0" applyNumberFormat="0" applyFont="0" applyFill="0" applyBorder="0" applyProtection="0">
      <alignment horizontal="left" vertical="top" wrapText="1"/>
    </xf>
    <xf numFmtId="0" fontId="169" fillId="0" borderId="0" applyNumberFormat="0" applyFill="0" applyBorder="0" applyAlignment="0" applyProtection="0"/>
    <xf numFmtId="0" fontId="254" fillId="0" borderId="0" applyFill="0" applyBorder="0" applyProtection="0">
      <alignment horizontal="left" vertical="top"/>
    </xf>
    <xf numFmtId="18" fontId="143" fillId="30" borderId="0" applyFont="0" applyFill="0" applyBorder="0" applyAlignment="0" applyProtection="0">
      <protection locked="0"/>
    </xf>
    <xf numFmtId="0" fontId="96" fillId="0" borderId="0" applyNumberFormat="0" applyFill="0" applyBorder="0" applyAlignment="0" applyProtection="0"/>
    <xf numFmtId="0" fontId="181" fillId="0" borderId="0" applyNumberFormat="0" applyFill="0" applyBorder="0" applyAlignment="0" applyProtection="0"/>
    <xf numFmtId="0" fontId="256" fillId="87"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281" fontId="228" fillId="0" borderId="0">
      <alignment horizontal="centerContinuous"/>
    </xf>
    <xf numFmtId="281" fontId="97" fillId="0" borderId="67">
      <alignment horizontal="centerContinuous"/>
    </xf>
    <xf numFmtId="281" fontId="173" fillId="0" borderId="0">
      <alignment horizontal="centerContinuous"/>
      <protection locked="0"/>
    </xf>
    <xf numFmtId="281" fontId="173" fillId="0" borderId="0">
      <alignment horizontal="left"/>
    </xf>
    <xf numFmtId="232" fontId="257" fillId="0" borderId="0">
      <alignment horizontal="center"/>
    </xf>
    <xf numFmtId="199" fontId="158" fillId="0" borderId="0">
      <alignment horizontal="left"/>
    </xf>
    <xf numFmtId="3" fontId="97" fillId="0" borderId="9" applyNumberFormat="0" applyFont="0" applyFill="0" applyAlignment="0" applyProtection="0"/>
    <xf numFmtId="0" fontId="184" fillId="0" borderId="68" applyNumberFormat="0" applyFill="0" applyAlignment="0" applyProtection="0"/>
    <xf numFmtId="0" fontId="208" fillId="0" borderId="69"/>
    <xf numFmtId="0" fontId="208" fillId="0" borderId="51"/>
    <xf numFmtId="309" fontId="158" fillId="0" borderId="0">
      <alignment horizontal="right"/>
    </xf>
    <xf numFmtId="38" fontId="111" fillId="0" borderId="0" applyFont="0" applyFill="0" applyBorder="0" applyAlignment="0" applyProtection="0"/>
    <xf numFmtId="40" fontId="111" fillId="0" borderId="0" applyFont="0" applyFill="0" applyBorder="0" applyAlignment="0" applyProtection="0"/>
    <xf numFmtId="232" fontId="258" fillId="0" borderId="0">
      <alignment horizontal="left"/>
      <protection locked="0"/>
    </xf>
    <xf numFmtId="274" fontId="259" fillId="0" borderId="0"/>
    <xf numFmtId="38" fontId="93" fillId="32" borderId="0" applyNumberFormat="0" applyBorder="0" applyAlignment="0" applyProtection="0"/>
    <xf numFmtId="3" fontId="202" fillId="0" borderId="18" applyNumberFormat="0" applyFont="0" applyFill="0" applyAlignment="0" applyProtection="0">
      <alignment horizontal="right"/>
      <protection locked="0"/>
    </xf>
    <xf numFmtId="0" fontId="98" fillId="0" borderId="0" applyNumberFormat="0" applyFill="0" applyBorder="0" applyAlignment="0" applyProtection="0"/>
    <xf numFmtId="199" fontId="260" fillId="0" borderId="0" applyNumberFormat="0" applyFill="0" applyBorder="0" applyAlignment="0" applyProtection="0"/>
    <xf numFmtId="0" fontId="261" fillId="0" borderId="0">
      <alignment horizontal="fill"/>
    </xf>
    <xf numFmtId="0" fontId="114" fillId="0" borderId="0" applyNumberFormat="0" applyFill="0" applyBorder="0" applyAlignment="0" applyProtection="0"/>
    <xf numFmtId="38" fontId="157" fillId="0" borderId="22" applyFill="0" applyBorder="0" applyAlignment="0" applyProtection="0">
      <protection locked="0"/>
    </xf>
    <xf numFmtId="37" fontId="93" fillId="32" borderId="0" applyNumberFormat="0" applyBorder="0" applyAlignment="0" applyProtection="0"/>
    <xf numFmtId="37" fontId="93" fillId="0" borderId="0"/>
    <xf numFmtId="37" fontId="93" fillId="32" borderId="0" applyNumberFormat="0" applyBorder="0" applyAlignment="0" applyProtection="0"/>
    <xf numFmtId="3" fontId="202" fillId="0" borderId="56" applyProtection="0"/>
    <xf numFmtId="0" fontId="181" fillId="0" borderId="18">
      <alignment horizontal="center"/>
    </xf>
    <xf numFmtId="180" fontId="96" fillId="0" borderId="0" applyNumberFormat="0"/>
    <xf numFmtId="0" fontId="97" fillId="0" borderId="9" applyNumberFormat="0" applyFont="0" applyFill="0" applyAlignment="0" applyProtection="0"/>
    <xf numFmtId="0" fontId="132" fillId="0" borderId="0"/>
    <xf numFmtId="0" fontId="111" fillId="0" borderId="0" applyFont="0" applyFill="0" applyBorder="0" applyAlignment="0" applyProtection="0"/>
    <xf numFmtId="0" fontId="111" fillId="0" borderId="0" applyFont="0" applyFill="0" applyBorder="0" applyAlignment="0" applyProtection="0"/>
    <xf numFmtId="170" fontId="85" fillId="0" borderId="0" applyFont="0" applyFill="0" applyBorder="0" applyAlignment="0" applyProtection="0"/>
    <xf numFmtId="0" fontId="97" fillId="0" borderId="0" applyFont="0" applyFill="0" applyBorder="0" applyAlignment="0" applyProtection="0"/>
    <xf numFmtId="0" fontId="97" fillId="0" borderId="0" applyFont="0" applyFill="0" applyBorder="0" applyAlignment="0" applyProtection="0"/>
    <xf numFmtId="0" fontId="262" fillId="0" borderId="0" applyNumberFormat="0" applyFill="0" applyBorder="0" applyAlignment="0" applyProtection="0"/>
    <xf numFmtId="0" fontId="169" fillId="30" borderId="0" applyNumberFormat="0" applyFont="0" applyAlignment="0" applyProtection="0"/>
    <xf numFmtId="0" fontId="169" fillId="30" borderId="9" applyNumberFormat="0" applyFont="0" applyAlignment="0" applyProtection="0">
      <protection locked="0"/>
    </xf>
    <xf numFmtId="0" fontId="263" fillId="0" borderId="0" applyNumberFormat="0" applyFill="0" applyBorder="0" applyAlignment="0" applyProtection="0"/>
    <xf numFmtId="17" fontId="181" fillId="0" borderId="18">
      <alignment horizontal="center" wrapText="1"/>
    </xf>
    <xf numFmtId="281" fontId="99" fillId="0" borderId="0"/>
    <xf numFmtId="310" fontId="150" fillId="0" borderId="0" applyFont="0" applyFill="0" applyBorder="0" applyAlignment="0" applyProtection="0"/>
    <xf numFmtId="311" fontId="150" fillId="0" borderId="0" applyFont="0" applyFill="0" applyBorder="0" applyAlignment="0" applyProtection="0"/>
    <xf numFmtId="312" fontId="99" fillId="0" borderId="0" applyFont="0" applyFill="0" applyBorder="0" applyAlignment="0" applyProtection="0"/>
    <xf numFmtId="313" fontId="264" fillId="0" borderId="18" applyBorder="0" applyProtection="0">
      <alignment horizontal="right"/>
    </xf>
    <xf numFmtId="314" fontId="155" fillId="0" borderId="0" applyFont="0" applyFill="0" applyBorder="0" applyAlignment="0" applyProtection="0"/>
    <xf numFmtId="315" fontId="170" fillId="0" borderId="0" applyFont="0" applyFill="0" applyBorder="0" applyProtection="0">
      <alignment horizontal="right"/>
    </xf>
    <xf numFmtId="176" fontId="159" fillId="0" borderId="0"/>
    <xf numFmtId="316" fontId="265" fillId="0" borderId="0"/>
    <xf numFmtId="0" fontId="265" fillId="0" borderId="0"/>
    <xf numFmtId="167" fontId="266" fillId="0" borderId="0" applyFont="0" applyFill="0" applyBorder="0" applyAlignment="0" applyProtection="0"/>
    <xf numFmtId="0" fontId="266" fillId="0" borderId="0" applyNumberFormat="0" applyFont="0" applyFill="0" applyAlignment="0" applyProtection="0"/>
    <xf numFmtId="0" fontId="9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165" fontId="267" fillId="0" borderId="0"/>
    <xf numFmtId="0" fontId="92" fillId="0" borderId="0"/>
    <xf numFmtId="43" fontId="92" fillId="0" borderId="0" applyFont="0" applyFill="0" applyBorder="0" applyAlignment="0" applyProtection="0"/>
    <xf numFmtId="0" fontId="92" fillId="0" borderId="0"/>
    <xf numFmtId="181" fontId="97" fillId="0" borderId="18" applyBorder="0"/>
    <xf numFmtId="3" fontId="202" fillId="0" borderId="18" applyNumberFormat="0" applyFont="0" applyFill="0" applyAlignment="0" applyProtection="0">
      <alignment horizontal="right"/>
      <protection locked="0"/>
    </xf>
    <xf numFmtId="0" fontId="153" fillId="0" borderId="18" applyNumberFormat="0" applyFill="0" applyAlignment="0" applyProtection="0"/>
    <xf numFmtId="0" fontId="84" fillId="0" borderId="18" applyNumberFormat="0" applyFont="0" applyFill="0" applyAlignment="0" applyProtection="0"/>
    <xf numFmtId="14" fontId="181" fillId="0" borderId="18" applyBorder="0" applyAlignment="0">
      <alignment horizontal="center"/>
    </xf>
    <xf numFmtId="0" fontId="162" fillId="0" borderId="18" applyFill="0" applyAlignment="0" applyProtection="0">
      <protection locked="0"/>
    </xf>
    <xf numFmtId="171" fontId="93" fillId="75" borderId="18" applyNumberFormat="0" applyFont="0" applyAlignment="0" applyProtection="0">
      <alignment horizontal="center"/>
      <protection locked="0"/>
    </xf>
    <xf numFmtId="269" fontId="244" fillId="0" borderId="18" applyBorder="0" applyProtection="0">
      <alignment horizontal="right" vertical="center"/>
    </xf>
    <xf numFmtId="0" fontId="245" fillId="85" borderId="18" applyBorder="0" applyProtection="0">
      <alignment horizontal="centerContinuous" vertical="center"/>
    </xf>
    <xf numFmtId="3" fontId="202" fillId="0" borderId="18" applyNumberFormat="0" applyFont="0" applyFill="0" applyAlignment="0" applyProtection="0">
      <alignment horizontal="right"/>
      <protection locked="0"/>
    </xf>
    <xf numFmtId="0" fontId="181" fillId="0" borderId="18">
      <alignment horizontal="center"/>
    </xf>
    <xf numFmtId="17" fontId="181" fillId="0" borderId="18">
      <alignment horizontal="center" wrapText="1"/>
    </xf>
    <xf numFmtId="313" fontId="264" fillId="0" borderId="18" applyBorder="0" applyProtection="0">
      <alignment horizontal="right"/>
    </xf>
    <xf numFmtId="0" fontId="92" fillId="0" borderId="0"/>
    <xf numFmtId="0" fontId="92" fillId="0" borderId="0"/>
    <xf numFmtId="3" fontId="202" fillId="0" borderId="18" applyNumberFormat="0" applyFont="0" applyFill="0" applyAlignment="0" applyProtection="0">
      <alignment horizontal="right"/>
      <protection locked="0"/>
    </xf>
    <xf numFmtId="43" fontId="92" fillId="0" borderId="0" applyFont="0" applyFill="0" applyBorder="0" applyAlignment="0" applyProtection="0"/>
  </cellStyleXfs>
  <cellXfs count="341">
    <xf numFmtId="0" fontId="0" fillId="0" borderId="0" xfId="0"/>
    <xf numFmtId="0" fontId="2" fillId="0" borderId="0" xfId="0" applyFont="1" applyAlignment="1">
      <alignment vertical="top"/>
    </xf>
    <xf numFmtId="0" fontId="10" fillId="0" borderId="0" xfId="0" applyFont="1" applyAlignment="1">
      <alignment vertical="top"/>
    </xf>
    <xf numFmtId="0" fontId="9" fillId="9" borderId="0" xfId="0" applyFont="1" applyFill="1" applyAlignment="1">
      <alignment vertical="top"/>
    </xf>
    <xf numFmtId="0" fontId="2" fillId="0" borderId="0" xfId="0" applyFont="1" applyAlignment="1">
      <alignment vertical="top" wrapText="1"/>
    </xf>
    <xf numFmtId="0" fontId="9" fillId="9" borderId="0" xfId="0" applyFont="1" applyFill="1" applyAlignment="1">
      <alignment vertical="top" wrapText="1"/>
    </xf>
    <xf numFmtId="0" fontId="10" fillId="0" borderId="0" xfId="0" applyFont="1" applyAlignment="1">
      <alignment vertical="top" wrapText="1"/>
    </xf>
    <xf numFmtId="0" fontId="2" fillId="11" borderId="0" xfId="0" applyFont="1" applyFill="1"/>
    <xf numFmtId="0" fontId="2" fillId="0" borderId="0" xfId="0" applyFont="1"/>
    <xf numFmtId="0" fontId="9" fillId="13" borderId="0" xfId="0" applyFont="1" applyFill="1"/>
    <xf numFmtId="0" fontId="9" fillId="12" borderId="0" xfId="0" applyFont="1" applyFill="1"/>
    <xf numFmtId="0" fontId="9" fillId="12" borderId="0" xfId="0" applyFont="1" applyFill="1" applyAlignment="1">
      <alignment wrapText="1"/>
    </xf>
    <xf numFmtId="0" fontId="16" fillId="0" borderId="0" xfId="2" applyFont="1" applyFill="1" applyBorder="1" applyAlignment="1">
      <alignment vertical="top" wrapText="1"/>
    </xf>
    <xf numFmtId="0" fontId="11" fillId="0" borderId="0" xfId="2" applyFill="1" applyBorder="1" applyAlignment="1">
      <alignment vertical="top" wrapText="1"/>
    </xf>
    <xf numFmtId="0" fontId="2" fillId="2" borderId="0" xfId="0" applyFont="1" applyFill="1"/>
    <xf numFmtId="0" fontId="11" fillId="0" borderId="0" xfId="2" applyFill="1" applyBorder="1" applyAlignment="1">
      <alignment vertical="top"/>
    </xf>
    <xf numFmtId="0" fontId="0" fillId="0" borderId="0" xfId="0" applyAlignment="1">
      <alignment horizontal="left" vertical="top" wrapText="1"/>
    </xf>
    <xf numFmtId="0" fontId="9" fillId="2" borderId="0" xfId="0" applyFont="1" applyFill="1" applyAlignment="1">
      <alignment wrapText="1"/>
    </xf>
    <xf numFmtId="0" fontId="9" fillId="13" borderId="13" xfId="0" applyFont="1" applyFill="1" applyBorder="1"/>
    <xf numFmtId="0" fontId="9" fillId="9" borderId="13" xfId="0" applyFont="1" applyFill="1" applyBorder="1"/>
    <xf numFmtId="0" fontId="2" fillId="9" borderId="13" xfId="0" applyFont="1" applyFill="1" applyBorder="1"/>
    <xf numFmtId="0" fontId="2" fillId="2" borderId="2" xfId="0" applyFont="1" applyFill="1" applyBorder="1"/>
    <xf numFmtId="0" fontId="2" fillId="2" borderId="15" xfId="0" applyFont="1" applyFill="1" applyBorder="1"/>
    <xf numFmtId="0" fontId="2" fillId="9" borderId="16" xfId="0" applyFont="1" applyFill="1" applyBorder="1"/>
    <xf numFmtId="0" fontId="2" fillId="9" borderId="17" xfId="0" applyFont="1" applyFill="1" applyBorder="1"/>
    <xf numFmtId="0" fontId="2" fillId="2" borderId="2" xfId="0" applyFont="1" applyFill="1" applyBorder="1" applyAlignment="1">
      <alignment horizontal="left"/>
    </xf>
    <xf numFmtId="0" fontId="2" fillId="2" borderId="0" xfId="0" applyFont="1" applyFill="1" applyAlignment="1">
      <alignment horizontal="left"/>
    </xf>
    <xf numFmtId="0" fontId="2" fillId="2" borderId="15" xfId="0" applyFont="1" applyFill="1" applyBorder="1" applyAlignment="1">
      <alignment horizontal="left"/>
    </xf>
    <xf numFmtId="0" fontId="9" fillId="9" borderId="16" xfId="0" applyFont="1" applyFill="1" applyBorder="1"/>
    <xf numFmtId="0" fontId="9" fillId="9" borderId="17" xfId="0" applyFont="1" applyFill="1" applyBorder="1"/>
    <xf numFmtId="0" fontId="2" fillId="0" borderId="15" xfId="0" applyFont="1" applyBorder="1"/>
    <xf numFmtId="0" fontId="2" fillId="9" borderId="20" xfId="0" applyFont="1" applyFill="1" applyBorder="1"/>
    <xf numFmtId="0" fontId="9" fillId="9" borderId="20" xfId="0" applyFont="1" applyFill="1" applyBorder="1"/>
    <xf numFmtId="0" fontId="2" fillId="2" borderId="20" xfId="0" applyFont="1" applyFill="1" applyBorder="1"/>
    <xf numFmtId="0" fontId="9" fillId="13" borderId="20" xfId="0" applyFont="1" applyFill="1" applyBorder="1"/>
    <xf numFmtId="0" fontId="18" fillId="0" borderId="0" xfId="2" applyFont="1" applyFill="1" applyBorder="1" applyAlignment="1">
      <alignment vertical="top" wrapText="1"/>
    </xf>
    <xf numFmtId="0" fontId="2" fillId="9" borderId="24" xfId="0" applyFont="1" applyFill="1" applyBorder="1"/>
    <xf numFmtId="0" fontId="20" fillId="2" borderId="0" xfId="0" applyFont="1" applyFill="1"/>
    <xf numFmtId="0" fontId="20" fillId="0" borderId="0" xfId="0" applyFont="1"/>
    <xf numFmtId="0" fontId="20" fillId="0" borderId="1" xfId="0" applyFont="1" applyBorder="1"/>
    <xf numFmtId="0" fontId="19" fillId="14" borderId="1" xfId="0" applyFont="1" applyFill="1" applyBorder="1" applyAlignment="1">
      <alignment horizontal="center"/>
    </xf>
    <xf numFmtId="0" fontId="20" fillId="0" borderId="1" xfId="0" applyFont="1" applyBorder="1" applyAlignment="1">
      <alignment horizontal="center"/>
    </xf>
    <xf numFmtId="0" fontId="11" fillId="0" borderId="0" xfId="2" applyAlignment="1">
      <alignment vertical="top" wrapText="1"/>
    </xf>
    <xf numFmtId="0" fontId="2" fillId="0" borderId="0" xfId="0" applyFont="1" applyAlignment="1">
      <alignment vertical="center" wrapText="1"/>
    </xf>
    <xf numFmtId="0" fontId="2" fillId="0" borderId="0" xfId="0" applyFont="1" applyAlignment="1">
      <alignment horizontal="left" vertical="center" wrapText="1"/>
    </xf>
    <xf numFmtId="0" fontId="22" fillId="0" borderId="0" xfId="0" applyFont="1" applyAlignment="1">
      <alignment horizontal="left" vertical="center" indent="5"/>
    </xf>
    <xf numFmtId="0" fontId="2" fillId="0" borderId="0" xfId="0" applyFont="1" applyAlignment="1">
      <alignment wrapText="1"/>
    </xf>
    <xf numFmtId="0" fontId="24" fillId="0" borderId="0" xfId="0" applyFont="1" applyAlignment="1">
      <alignment horizontal="center" vertical="center" wrapText="1"/>
    </xf>
    <xf numFmtId="0" fontId="2" fillId="0" borderId="0" xfId="0" applyFont="1" applyAlignment="1">
      <alignment horizontal="left" vertical="top"/>
    </xf>
    <xf numFmtId="0" fontId="11" fillId="0" borderId="0" xfId="2" applyAlignment="1">
      <alignment vertical="center" wrapText="1"/>
    </xf>
    <xf numFmtId="0" fontId="11" fillId="0" borderId="0" xfId="2" applyAlignment="1">
      <alignment horizontal="left" vertical="top" wrapText="1"/>
    </xf>
    <xf numFmtId="0" fontId="2" fillId="15" borderId="0" xfId="0" applyFont="1" applyFill="1" applyAlignment="1">
      <alignment vertical="top" wrapText="1"/>
    </xf>
    <xf numFmtId="0" fontId="2" fillId="16" borderId="0" xfId="0" applyFont="1" applyFill="1" applyAlignment="1">
      <alignment vertical="top" wrapText="1"/>
    </xf>
    <xf numFmtId="0" fontId="2" fillId="16" borderId="0" xfId="0" applyFont="1" applyFill="1" applyAlignment="1">
      <alignment vertical="top"/>
    </xf>
    <xf numFmtId="0" fontId="10"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9" fillId="2" borderId="0" xfId="0" applyFont="1" applyFill="1"/>
    <xf numFmtId="0" fontId="2" fillId="12" borderId="0" xfId="0" applyFont="1" applyFill="1"/>
    <xf numFmtId="0" fontId="2" fillId="2" borderId="0" xfId="0" applyFont="1" applyFill="1" applyAlignment="1">
      <alignment horizontal="right"/>
    </xf>
    <xf numFmtId="0" fontId="2" fillId="0" borderId="1" xfId="0" applyFont="1" applyBorder="1"/>
    <xf numFmtId="0" fontId="31" fillId="0" borderId="0" xfId="0" applyFont="1"/>
    <xf numFmtId="0" fontId="7" fillId="0" borderId="0" xfId="0" applyFont="1"/>
    <xf numFmtId="0" fontId="25" fillId="12" borderId="0" xfId="0" applyFont="1" applyFill="1"/>
    <xf numFmtId="0" fontId="9" fillId="12" borderId="3" xfId="0" applyFont="1" applyFill="1" applyBorder="1" applyAlignment="1">
      <alignment wrapText="1"/>
    </xf>
    <xf numFmtId="0" fontId="9" fillId="12" borderId="27" xfId="0" applyFont="1" applyFill="1" applyBorder="1" applyAlignment="1">
      <alignment wrapText="1"/>
    </xf>
    <xf numFmtId="0" fontId="11" fillId="2" borderId="0" xfId="2" applyFill="1"/>
    <xf numFmtId="0" fontId="7" fillId="18" borderId="1" xfId="0" applyFont="1" applyFill="1" applyBorder="1"/>
    <xf numFmtId="0" fontId="7" fillId="2" borderId="1" xfId="0" applyFont="1" applyFill="1" applyBorder="1"/>
    <xf numFmtId="0" fontId="9" fillId="9" borderId="0" xfId="0" applyFont="1" applyFill="1"/>
    <xf numFmtId="0" fontId="32" fillId="12" borderId="27" xfId="0" applyFont="1" applyFill="1" applyBorder="1" applyAlignment="1">
      <alignment wrapText="1"/>
    </xf>
    <xf numFmtId="0" fontId="2" fillId="12" borderId="9" xfId="0" applyFont="1" applyFill="1" applyBorder="1"/>
    <xf numFmtId="0" fontId="2" fillId="2" borderId="9" xfId="0" applyFont="1" applyFill="1" applyBorder="1"/>
    <xf numFmtId="0" fontId="2" fillId="12" borderId="20" xfId="0" applyFont="1" applyFill="1" applyBorder="1"/>
    <xf numFmtId="0" fontId="2" fillId="2" borderId="29" xfId="0" applyFont="1" applyFill="1" applyBorder="1"/>
    <xf numFmtId="0" fontId="2" fillId="11" borderId="28" xfId="0" applyFont="1" applyFill="1" applyBorder="1"/>
    <xf numFmtId="0" fontId="33" fillId="2" borderId="0" xfId="0" applyFont="1" applyFill="1" applyAlignment="1">
      <alignment horizontal="right"/>
    </xf>
    <xf numFmtId="0" fontId="2" fillId="2" borderId="0" xfId="0" applyFont="1" applyFill="1" applyAlignment="1">
      <alignment vertical="top"/>
    </xf>
    <xf numFmtId="0" fontId="10" fillId="2" borderId="0" xfId="0" applyFont="1" applyFill="1" applyAlignment="1">
      <alignment vertical="top"/>
    </xf>
    <xf numFmtId="0" fontId="2" fillId="2" borderId="29" xfId="0" applyFont="1" applyFill="1" applyBorder="1" applyAlignment="1">
      <alignment vertical="top"/>
    </xf>
    <xf numFmtId="0" fontId="13" fillId="2" borderId="29" xfId="0" applyFont="1" applyFill="1" applyBorder="1" applyAlignment="1">
      <alignment horizontal="left" vertical="center"/>
    </xf>
    <xf numFmtId="0" fontId="10" fillId="2" borderId="29" xfId="0" applyFont="1" applyFill="1" applyBorder="1" applyAlignment="1">
      <alignment vertical="top"/>
    </xf>
    <xf numFmtId="0" fontId="13" fillId="2" borderId="29" xfId="0" applyFont="1" applyFill="1" applyBorder="1" applyAlignment="1">
      <alignment vertical="center"/>
    </xf>
    <xf numFmtId="0" fontId="13" fillId="2" borderId="29" xfId="0" applyFont="1" applyFill="1" applyBorder="1" applyAlignment="1">
      <alignment horizontal="left" vertical="center" wrapText="1" indent="1"/>
    </xf>
    <xf numFmtId="0" fontId="2" fillId="2" borderId="28" xfId="0" applyFont="1" applyFill="1" applyBorder="1"/>
    <xf numFmtId="0" fontId="2" fillId="2" borderId="28" xfId="0" applyFont="1" applyFill="1" applyBorder="1" applyAlignment="1">
      <alignment vertical="top"/>
    </xf>
    <xf numFmtId="0" fontId="34" fillId="2" borderId="0" xfId="0" applyFont="1" applyFill="1"/>
    <xf numFmtId="0" fontId="2" fillId="19" borderId="1" xfId="0" applyFont="1" applyFill="1" applyBorder="1"/>
    <xf numFmtId="0" fontId="9" fillId="14" borderId="1" xfId="0" applyFont="1" applyFill="1" applyBorder="1"/>
    <xf numFmtId="0" fontId="2" fillId="15" borderId="19" xfId="0" applyFont="1" applyFill="1" applyBorder="1" applyAlignment="1">
      <alignment horizontal="left" vertical="top"/>
    </xf>
    <xf numFmtId="0" fontId="2" fillId="15" borderId="25" xfId="0" applyFont="1" applyFill="1" applyBorder="1" applyAlignment="1">
      <alignment horizontal="left" vertical="top"/>
    </xf>
    <xf numFmtId="0" fontId="2" fillId="15" borderId="25" xfId="0" applyFont="1" applyFill="1" applyBorder="1" applyAlignment="1">
      <alignment horizontal="left" vertical="top" wrapText="1"/>
    </xf>
    <xf numFmtId="0" fontId="2" fillId="15" borderId="25" xfId="0" applyFont="1" applyFill="1" applyBorder="1"/>
    <xf numFmtId="0" fontId="21" fillId="2" borderId="0" xfId="0" applyFont="1" applyFill="1"/>
    <xf numFmtId="0" fontId="36" fillId="2" borderId="0" xfId="2" applyFont="1" applyFill="1" applyAlignment="1">
      <alignment wrapText="1"/>
    </xf>
    <xf numFmtId="0" fontId="37" fillId="2" borderId="0" xfId="2" applyFont="1" applyFill="1"/>
    <xf numFmtId="0" fontId="36" fillId="2" borderId="2" xfId="2" applyFont="1" applyFill="1" applyBorder="1"/>
    <xf numFmtId="0" fontId="38" fillId="2" borderId="0" xfId="0" applyFont="1" applyFill="1"/>
    <xf numFmtId="0" fontId="38" fillId="2" borderId="15" xfId="0" applyFont="1" applyFill="1" applyBorder="1"/>
    <xf numFmtId="0" fontId="21" fillId="2" borderId="15" xfId="0" applyFont="1" applyFill="1" applyBorder="1"/>
    <xf numFmtId="0" fontId="35" fillId="2" borderId="0" xfId="2" applyFont="1" applyFill="1" applyAlignment="1">
      <alignment vertical="top" wrapText="1"/>
    </xf>
    <xf numFmtId="0" fontId="39" fillId="2" borderId="0" xfId="0" applyFont="1" applyFill="1"/>
    <xf numFmtId="0" fontId="41" fillId="8" borderId="0" xfId="1" applyFont="1" applyFill="1"/>
    <xf numFmtId="0" fontId="41" fillId="0" borderId="0" xfId="1" applyFont="1"/>
    <xf numFmtId="0" fontId="42" fillId="4" borderId="0" xfId="1" applyFont="1" applyFill="1"/>
    <xf numFmtId="0" fontId="41" fillId="6" borderId="2" xfId="0" applyFont="1" applyFill="1" applyBorder="1"/>
    <xf numFmtId="0" fontId="41" fillId="7" borderId="2" xfId="0" applyFont="1" applyFill="1" applyBorder="1"/>
    <xf numFmtId="0" fontId="42" fillId="0" borderId="0" xfId="1" applyFont="1"/>
    <xf numFmtId="0" fontId="34" fillId="0" borderId="0" xfId="0" applyFont="1"/>
    <xf numFmtId="0" fontId="42" fillId="7" borderId="5" xfId="0" applyFont="1" applyFill="1" applyBorder="1"/>
    <xf numFmtId="0" fontId="42" fillId="6" borderId="10" xfId="0" applyFont="1" applyFill="1" applyBorder="1"/>
    <xf numFmtId="0" fontId="42" fillId="7" borderId="10" xfId="0" applyFont="1" applyFill="1" applyBorder="1"/>
    <xf numFmtId="0" fontId="41" fillId="0" borderId="0" xfId="1" applyFont="1" applyAlignment="1">
      <alignment vertical="top" wrapText="1"/>
    </xf>
    <xf numFmtId="0" fontId="41" fillId="5" borderId="6" xfId="1" applyFont="1" applyFill="1" applyBorder="1" applyAlignment="1">
      <alignment vertical="top" wrapText="1"/>
    </xf>
    <xf numFmtId="0" fontId="41" fillId="3" borderId="11" xfId="1" applyFont="1" applyFill="1" applyBorder="1" applyAlignment="1">
      <alignment vertical="top" wrapText="1"/>
    </xf>
    <xf numFmtId="0" fontId="41" fillId="3" borderId="12" xfId="1" applyFont="1" applyFill="1" applyBorder="1" applyAlignment="1">
      <alignment vertical="top" wrapText="1"/>
    </xf>
    <xf numFmtId="0" fontId="41" fillId="3" borderId="9" xfId="1" applyFont="1" applyFill="1" applyBorder="1" applyAlignment="1">
      <alignment vertical="top" wrapText="1"/>
    </xf>
    <xf numFmtId="0" fontId="41" fillId="0" borderId="11" xfId="1" applyFont="1" applyBorder="1" applyAlignment="1">
      <alignment vertical="top" wrapText="1"/>
    </xf>
    <xf numFmtId="0" fontId="41" fillId="0" borderId="12" xfId="1" applyFont="1" applyBorder="1" applyAlignment="1">
      <alignment vertical="top" wrapText="1"/>
    </xf>
    <xf numFmtId="0" fontId="41" fillId="0" borderId="0" xfId="1" applyFont="1" applyAlignment="1">
      <alignment wrapText="1"/>
    </xf>
    <xf numFmtId="0" fontId="41" fillId="0" borderId="0" xfId="1" quotePrefix="1" applyFont="1" applyAlignment="1">
      <alignment vertical="top" wrapText="1"/>
    </xf>
    <xf numFmtId="0" fontId="41" fillId="0" borderId="11" xfId="1" applyFont="1" applyBorder="1" applyAlignment="1">
      <alignment wrapText="1"/>
    </xf>
    <xf numFmtId="0" fontId="41" fillId="0" borderId="12" xfId="1" applyFont="1" applyBorder="1" applyAlignment="1">
      <alignment wrapText="1"/>
    </xf>
    <xf numFmtId="0" fontId="41" fillId="3" borderId="11" xfId="1" applyFont="1" applyFill="1" applyBorder="1" applyAlignment="1">
      <alignment wrapText="1"/>
    </xf>
    <xf numFmtId="0" fontId="41" fillId="3" borderId="12" xfId="1" applyFont="1" applyFill="1" applyBorder="1" applyAlignment="1">
      <alignment wrapText="1"/>
    </xf>
    <xf numFmtId="0" fontId="42" fillId="4" borderId="0" xfId="1" applyFont="1" applyFill="1" applyAlignment="1">
      <alignment horizontal="left"/>
    </xf>
    <xf numFmtId="0" fontId="41" fillId="6" borderId="2" xfId="0" applyFont="1" applyFill="1" applyBorder="1" applyAlignment="1">
      <alignment horizontal="left" wrapText="1"/>
    </xf>
    <xf numFmtId="0" fontId="41" fillId="7" borderId="2" xfId="0" applyFont="1" applyFill="1" applyBorder="1" applyAlignment="1">
      <alignment horizontal="left" wrapText="1"/>
    </xf>
    <xf numFmtId="0" fontId="41" fillId="7" borderId="5" xfId="0" applyFont="1" applyFill="1" applyBorder="1"/>
    <xf numFmtId="0" fontId="41" fillId="7" borderId="4" xfId="0" applyFont="1" applyFill="1" applyBorder="1"/>
    <xf numFmtId="0" fontId="41" fillId="0" borderId="0" xfId="1" applyFont="1" applyAlignment="1">
      <alignment vertical="top"/>
    </xf>
    <xf numFmtId="0" fontId="43" fillId="0" borderId="0" xfId="1" applyFont="1"/>
    <xf numFmtId="0" fontId="41" fillId="6" borderId="2" xfId="0" applyFont="1" applyFill="1" applyBorder="1" applyAlignment="1">
      <alignment horizontal="left"/>
    </xf>
    <xf numFmtId="0" fontId="41" fillId="7" borderId="2" xfId="0" applyFont="1" applyFill="1" applyBorder="1" applyAlignment="1">
      <alignment horizontal="left"/>
    </xf>
    <xf numFmtId="0" fontId="34" fillId="0" borderId="0" xfId="0" applyFont="1" applyAlignment="1">
      <alignment wrapText="1"/>
    </xf>
    <xf numFmtId="0" fontId="41" fillId="0" borderId="0" xfId="1" quotePrefix="1" applyFont="1" applyAlignment="1">
      <alignment vertical="top"/>
    </xf>
    <xf numFmtId="0" fontId="42" fillId="4" borderId="0" xfId="1" applyFont="1" applyFill="1" applyAlignment="1">
      <alignment wrapText="1"/>
    </xf>
    <xf numFmtId="0" fontId="34" fillId="0" borderId="0" xfId="0" applyFont="1" applyAlignment="1">
      <alignment horizontal="left" vertical="top" wrapText="1"/>
    </xf>
    <xf numFmtId="0" fontId="2" fillId="15" borderId="19" xfId="0" applyFont="1" applyFill="1" applyBorder="1"/>
    <xf numFmtId="0" fontId="30" fillId="9" borderId="28" xfId="0" applyFont="1" applyFill="1" applyBorder="1"/>
    <xf numFmtId="0" fontId="10" fillId="2" borderId="0" xfId="0" applyFont="1" applyFill="1" applyAlignment="1">
      <alignment vertical="top" wrapText="1"/>
    </xf>
    <xf numFmtId="0" fontId="39" fillId="0" borderId="0" xfId="0" applyFont="1" applyAlignment="1">
      <alignment vertical="top" wrapText="1"/>
    </xf>
    <xf numFmtId="0" fontId="2" fillId="2" borderId="0" xfId="0" applyFont="1" applyFill="1" applyAlignment="1">
      <alignment vertical="top" wrapText="1"/>
    </xf>
    <xf numFmtId="0" fontId="39" fillId="2" borderId="0" xfId="0" applyFont="1" applyFill="1" applyAlignment="1">
      <alignment vertical="top" wrapText="1"/>
    </xf>
    <xf numFmtId="0" fontId="29" fillId="19" borderId="26" xfId="0" applyFont="1" applyFill="1" applyBorder="1" applyAlignment="1">
      <alignment horizontal="center"/>
    </xf>
    <xf numFmtId="0" fontId="30" fillId="14" borderId="0" xfId="0" applyFont="1" applyFill="1"/>
    <xf numFmtId="0" fontId="47" fillId="2" borderId="0" xfId="0" applyFont="1" applyFill="1" applyAlignment="1">
      <alignment vertical="top"/>
    </xf>
    <xf numFmtId="14" fontId="20" fillId="19" borderId="1" xfId="0" applyNumberFormat="1" applyFont="1" applyFill="1" applyBorder="1" applyAlignment="1">
      <alignment horizontal="left"/>
    </xf>
    <xf numFmtId="0" fontId="40" fillId="2" borderId="0" xfId="0" applyFont="1" applyFill="1"/>
    <xf numFmtId="0" fontId="20" fillId="2" borderId="0" xfId="0" applyFont="1" applyFill="1" applyAlignment="1">
      <alignment horizontal="left" vertical="top"/>
    </xf>
    <xf numFmtId="0" fontId="9" fillId="12" borderId="0" xfId="0" applyFont="1" applyFill="1" applyAlignment="1">
      <alignment horizontal="right" wrapText="1"/>
    </xf>
    <xf numFmtId="0" fontId="9" fillId="12" borderId="0" xfId="0" applyFont="1" applyFill="1" applyAlignment="1">
      <alignment horizontal="right" vertical="top" wrapText="1"/>
    </xf>
    <xf numFmtId="0" fontId="49" fillId="0" borderId="0" xfId="0" applyFont="1" applyAlignment="1">
      <alignment horizontal="left" vertical="center" wrapText="1"/>
    </xf>
    <xf numFmtId="0" fontId="50" fillId="0" borderId="0" xfId="0" applyFont="1" applyAlignment="1">
      <alignment horizontal="left" vertical="center" wrapText="1"/>
    </xf>
    <xf numFmtId="0" fontId="2" fillId="23" borderId="0" xfId="0" applyFont="1" applyFill="1" applyAlignment="1">
      <alignment vertical="top" wrapText="1"/>
    </xf>
    <xf numFmtId="0" fontId="2" fillId="23" borderId="0" xfId="0" applyFont="1" applyFill="1" applyAlignment="1">
      <alignment vertical="top"/>
    </xf>
    <xf numFmtId="0" fontId="10" fillId="23" borderId="0" xfId="0" applyFont="1" applyFill="1" applyAlignment="1">
      <alignment vertical="top" wrapText="1"/>
    </xf>
    <xf numFmtId="0" fontId="51" fillId="0" borderId="0" xfId="0" applyFont="1"/>
    <xf numFmtId="0" fontId="42" fillId="15" borderId="0" xfId="1" applyFont="1" applyFill="1" applyAlignment="1">
      <alignment wrapText="1"/>
    </xf>
    <xf numFmtId="0" fontId="42" fillId="20" borderId="7" xfId="1" applyFont="1" applyFill="1" applyBorder="1" applyAlignment="1">
      <alignment wrapText="1"/>
    </xf>
    <xf numFmtId="49" fontId="55" fillId="2" borderId="0" xfId="0" applyNumberFormat="1" applyFont="1" applyFill="1"/>
    <xf numFmtId="0" fontId="55" fillId="2" borderId="0" xfId="0" applyFont="1" applyFill="1"/>
    <xf numFmtId="0" fontId="57" fillId="2" borderId="0" xfId="0" applyFont="1" applyFill="1" applyAlignment="1">
      <alignment horizontal="right"/>
    </xf>
    <xf numFmtId="0" fontId="58" fillId="19" borderId="26" xfId="0" applyFont="1" applyFill="1" applyBorder="1" applyAlignment="1">
      <alignment horizontal="center"/>
    </xf>
    <xf numFmtId="0" fontId="58" fillId="14" borderId="0" xfId="0" applyFont="1" applyFill="1"/>
    <xf numFmtId="0" fontId="59" fillId="25" borderId="0" xfId="0" applyFont="1" applyFill="1"/>
    <xf numFmtId="0" fontId="57" fillId="14" borderId="1" xfId="0" applyFont="1" applyFill="1" applyBorder="1"/>
    <xf numFmtId="0" fontId="57" fillId="2" borderId="0" xfId="0" applyFont="1" applyFill="1"/>
    <xf numFmtId="14" fontId="60" fillId="19" borderId="1" xfId="0" applyNumberFormat="1" applyFont="1" applyFill="1" applyBorder="1" applyAlignment="1">
      <alignment horizontal="left"/>
    </xf>
    <xf numFmtId="0" fontId="59" fillId="12" borderId="0" xfId="0" applyFont="1" applyFill="1"/>
    <xf numFmtId="0" fontId="59" fillId="12" borderId="0" xfId="0" applyFont="1" applyFill="1" applyAlignment="1">
      <alignment wrapText="1"/>
    </xf>
    <xf numFmtId="0" fontId="61" fillId="2" borderId="0" xfId="0" applyFont="1" applyFill="1"/>
    <xf numFmtId="0" fontId="55" fillId="0" borderId="0" xfId="0" applyFont="1"/>
    <xf numFmtId="0" fontId="62" fillId="2" borderId="0" xfId="0" applyFont="1" applyFill="1"/>
    <xf numFmtId="0" fontId="63" fillId="2" borderId="2" xfId="2" applyFont="1" applyFill="1" applyBorder="1"/>
    <xf numFmtId="0" fontId="64" fillId="2" borderId="0" xfId="0" applyFont="1" applyFill="1"/>
    <xf numFmtId="0" fontId="64" fillId="2" borderId="15" xfId="0" applyFont="1" applyFill="1" applyBorder="1"/>
    <xf numFmtId="0" fontId="62" fillId="2" borderId="15" xfId="0" applyFont="1" applyFill="1" applyBorder="1"/>
    <xf numFmtId="0" fontId="59" fillId="9" borderId="16" xfId="0" applyFont="1" applyFill="1" applyBorder="1"/>
    <xf numFmtId="0" fontId="59" fillId="9" borderId="13" xfId="0" applyFont="1" applyFill="1" applyBorder="1"/>
    <xf numFmtId="0" fontId="55" fillId="9" borderId="17" xfId="0" applyFont="1" applyFill="1" applyBorder="1"/>
    <xf numFmtId="0" fontId="55" fillId="9" borderId="13" xfId="0" applyFont="1" applyFill="1" applyBorder="1"/>
    <xf numFmtId="0" fontId="55" fillId="9" borderId="16" xfId="0" applyFont="1" applyFill="1" applyBorder="1"/>
    <xf numFmtId="0" fontId="66" fillId="2" borderId="0" xfId="2" applyFont="1" applyFill="1" applyAlignment="1">
      <alignment vertical="top" wrapText="1"/>
    </xf>
    <xf numFmtId="0" fontId="55" fillId="0" borderId="15" xfId="0" applyFont="1" applyBorder="1"/>
    <xf numFmtId="0" fontId="55" fillId="19" borderId="1" xfId="0" applyFont="1" applyFill="1" applyBorder="1"/>
    <xf numFmtId="0" fontId="63" fillId="2" borderId="0" xfId="2" applyFont="1" applyFill="1" applyAlignment="1">
      <alignment wrapText="1"/>
    </xf>
    <xf numFmtId="0" fontId="68" fillId="2" borderId="0" xfId="0" applyFont="1" applyFill="1"/>
    <xf numFmtId="0" fontId="63" fillId="2" borderId="0" xfId="2" applyFont="1" applyFill="1"/>
    <xf numFmtId="0" fontId="59" fillId="14" borderId="1" xfId="0" applyFont="1" applyFill="1" applyBorder="1"/>
    <xf numFmtId="0" fontId="59" fillId="2" borderId="0" xfId="0" applyFont="1" applyFill="1"/>
    <xf numFmtId="0" fontId="55" fillId="2" borderId="2" xfId="0" applyFont="1" applyFill="1" applyBorder="1" applyAlignment="1">
      <alignment horizontal="left"/>
    </xf>
    <xf numFmtId="0" fontId="55" fillId="2" borderId="0" xfId="0" applyFont="1" applyFill="1" applyAlignment="1">
      <alignment horizontal="left"/>
    </xf>
    <xf numFmtId="0" fontId="55" fillId="2" borderId="15" xfId="0" applyFont="1" applyFill="1" applyBorder="1" applyAlignment="1">
      <alignment horizontal="left"/>
    </xf>
    <xf numFmtId="0" fontId="55" fillId="2" borderId="2" xfId="0" applyFont="1" applyFill="1" applyBorder="1"/>
    <xf numFmtId="0" fontId="55" fillId="2" borderId="15" xfId="0" applyFont="1" applyFill="1" applyBorder="1"/>
    <xf numFmtId="0" fontId="59" fillId="9" borderId="20" xfId="0" applyFont="1" applyFill="1" applyBorder="1"/>
    <xf numFmtId="0" fontId="55" fillId="9" borderId="20" xfId="0" applyFont="1" applyFill="1" applyBorder="1"/>
    <xf numFmtId="0" fontId="55" fillId="2" borderId="20" xfId="0" applyFont="1" applyFill="1" applyBorder="1"/>
    <xf numFmtId="0" fontId="55" fillId="9" borderId="24" xfId="0" applyFont="1" applyFill="1" applyBorder="1"/>
    <xf numFmtId="0" fontId="67" fillId="0" borderId="0" xfId="0" applyFont="1"/>
    <xf numFmtId="0" fontId="55" fillId="2" borderId="0" xfId="0" applyFont="1" applyFill="1" applyAlignment="1">
      <alignment horizontal="right"/>
    </xf>
    <xf numFmtId="0" fontId="69" fillId="2" borderId="0" xfId="0" applyFont="1" applyFill="1"/>
    <xf numFmtId="0" fontId="67" fillId="2" borderId="0" xfId="0" applyFont="1" applyFill="1" applyAlignment="1">
      <alignment horizontal="left" vertical="top"/>
    </xf>
    <xf numFmtId="0" fontId="70" fillId="2" borderId="0" xfId="0" applyFont="1" applyFill="1" applyAlignment="1">
      <alignment vertical="top"/>
    </xf>
    <xf numFmtId="0" fontId="59" fillId="2" borderId="0" xfId="0" applyFont="1" applyFill="1" applyAlignment="1">
      <alignment wrapText="1"/>
    </xf>
    <xf numFmtId="0" fontId="59" fillId="12" borderId="0" xfId="0" applyFont="1" applyFill="1" applyAlignment="1">
      <alignment horizontal="right" wrapText="1"/>
    </xf>
    <xf numFmtId="0" fontId="67" fillId="0" borderId="1" xfId="0" applyFont="1" applyBorder="1"/>
    <xf numFmtId="0" fontId="57" fillId="15" borderId="19" xfId="0" applyFont="1" applyFill="1" applyBorder="1" applyAlignment="1">
      <alignment horizontal="left" vertical="top"/>
    </xf>
    <xf numFmtId="0" fontId="57" fillId="0" borderId="0" xfId="0" applyFont="1"/>
    <xf numFmtId="0" fontId="57" fillId="15" borderId="25" xfId="0" applyFont="1" applyFill="1" applyBorder="1" applyAlignment="1">
      <alignment horizontal="left" vertical="top"/>
    </xf>
    <xf numFmtId="0" fontId="57" fillId="15" borderId="25" xfId="0" applyFont="1" applyFill="1" applyBorder="1" applyAlignment="1">
      <alignment horizontal="left" vertical="top" wrapText="1"/>
    </xf>
    <xf numFmtId="0" fontId="57" fillId="15" borderId="25" xfId="0" applyFont="1" applyFill="1" applyBorder="1"/>
    <xf numFmtId="0" fontId="57" fillId="15" borderId="19" xfId="0" applyFont="1" applyFill="1" applyBorder="1"/>
    <xf numFmtId="0" fontId="60" fillId="2" borderId="0" xfId="0" applyFont="1" applyFill="1"/>
    <xf numFmtId="0" fontId="60" fillId="0" borderId="0" xfId="0" applyFont="1"/>
    <xf numFmtId="0" fontId="60" fillId="14" borderId="1" xfId="0" applyFont="1" applyFill="1" applyBorder="1" applyAlignment="1">
      <alignment horizontal="center"/>
    </xf>
    <xf numFmtId="0" fontId="60" fillId="0" borderId="1" xfId="0" applyFont="1" applyBorder="1" applyAlignment="1">
      <alignment horizontal="center"/>
    </xf>
    <xf numFmtId="0" fontId="73" fillId="2" borderId="0" xfId="0" applyFont="1" applyFill="1"/>
    <xf numFmtId="0" fontId="75" fillId="12" borderId="0" xfId="0" applyFont="1" applyFill="1" applyAlignment="1">
      <alignment vertical="center"/>
    </xf>
    <xf numFmtId="49" fontId="75" fillId="2" borderId="0" xfId="0" applyNumberFormat="1" applyFont="1" applyFill="1"/>
    <xf numFmtId="0" fontId="75" fillId="2" borderId="0" xfId="0" applyFont="1" applyFill="1"/>
    <xf numFmtId="0" fontId="75" fillId="2" borderId="0" xfId="0" applyFont="1" applyFill="1" applyAlignment="1">
      <alignment vertical="center"/>
    </xf>
    <xf numFmtId="0" fontId="76" fillId="17" borderId="0" xfId="0" applyFont="1" applyFill="1"/>
    <xf numFmtId="0" fontId="55" fillId="18" borderId="0" xfId="0" applyFont="1" applyFill="1"/>
    <xf numFmtId="0" fontId="57" fillId="11" borderId="0" xfId="0" applyFont="1" applyFill="1"/>
    <xf numFmtId="49" fontId="57" fillId="2" borderId="0" xfId="0" applyNumberFormat="1" applyFont="1" applyFill="1"/>
    <xf numFmtId="0" fontId="57" fillId="11" borderId="0" xfId="0" applyFont="1" applyFill="1" applyAlignment="1">
      <alignment horizontal="left" vertical="center" wrapText="1"/>
    </xf>
    <xf numFmtId="0" fontId="57" fillId="11" borderId="0" xfId="0" applyFont="1" applyFill="1" applyAlignment="1">
      <alignment vertical="center" wrapText="1"/>
    </xf>
    <xf numFmtId="0" fontId="57" fillId="11" borderId="0" xfId="0" applyFont="1" applyFill="1" applyAlignment="1">
      <alignment vertical="top" wrapText="1"/>
    </xf>
    <xf numFmtId="0" fontId="57" fillId="2" borderId="0" xfId="0" applyFont="1" applyFill="1" applyAlignment="1">
      <alignment vertical="center" wrapText="1"/>
    </xf>
    <xf numFmtId="0" fontId="79" fillId="0" borderId="30" xfId="0" applyFont="1" applyBorder="1" applyAlignment="1">
      <alignment vertical="center" wrapText="1"/>
    </xf>
    <xf numFmtId="3" fontId="1" fillId="0" borderId="1" xfId="4" applyNumberFormat="1" applyBorder="1"/>
    <xf numFmtId="3" fontId="60" fillId="0" borderId="1" xfId="0" applyNumberFormat="1" applyFont="1" applyBorder="1" applyAlignment="1">
      <alignment horizontal="center"/>
    </xf>
    <xf numFmtId="3" fontId="268" fillId="0" borderId="30" xfId="0" applyNumberFormat="1" applyFont="1" applyBorder="1" applyAlignment="1">
      <alignment horizontal="center" vertical="center" wrapText="1"/>
    </xf>
    <xf numFmtId="3" fontId="268" fillId="0" borderId="70" xfId="0" applyNumberFormat="1" applyFont="1" applyBorder="1" applyAlignment="1">
      <alignment horizontal="center" vertical="center" wrapText="1"/>
    </xf>
    <xf numFmtId="49" fontId="52" fillId="2" borderId="0" xfId="0" applyNumberFormat="1" applyFont="1" applyFill="1"/>
    <xf numFmtId="0" fontId="74" fillId="0" borderId="0" xfId="0" applyFont="1"/>
    <xf numFmtId="49" fontId="54" fillId="2" borderId="0" xfId="0" applyNumberFormat="1" applyFont="1" applyFill="1" applyAlignment="1">
      <alignment horizontal="left"/>
    </xf>
    <xf numFmtId="0" fontId="80" fillId="11" borderId="0" xfId="0" applyFont="1" applyFill="1" applyAlignment="1">
      <alignment horizontal="center" vertical="center" wrapText="1"/>
    </xf>
    <xf numFmtId="0" fontId="60" fillId="2" borderId="1" xfId="0" applyFont="1" applyFill="1" applyBorder="1" applyAlignment="1">
      <alignment horizontal="center" vertical="top"/>
    </xf>
    <xf numFmtId="0" fontId="67" fillId="0" borderId="21" xfId="0" applyFont="1" applyBorder="1" applyAlignment="1">
      <alignment horizontal="center"/>
    </xf>
    <xf numFmtId="0" fontId="67" fillId="0" borderId="22" xfId="0" applyFont="1" applyBorder="1" applyAlignment="1">
      <alignment horizontal="center"/>
    </xf>
    <xf numFmtId="0" fontId="67" fillId="0" borderId="23" xfId="0" applyFont="1" applyBorder="1" applyAlignment="1">
      <alignment horizontal="center"/>
    </xf>
    <xf numFmtId="0" fontId="71" fillId="0" borderId="0" xfId="0" applyFont="1" applyAlignment="1">
      <alignment vertical="top" wrapText="1"/>
    </xf>
    <xf numFmtId="0" fontId="71" fillId="0" borderId="0" xfId="0" applyFont="1" applyAlignment="1">
      <alignment horizontal="left" wrapText="1"/>
    </xf>
    <xf numFmtId="0" fontId="57" fillId="19" borderId="26" xfId="0" applyFont="1" applyFill="1" applyBorder="1" applyAlignment="1">
      <alignment horizontal="center"/>
    </xf>
    <xf numFmtId="0" fontId="57" fillId="19" borderId="29" xfId="0" applyFont="1" applyFill="1" applyBorder="1" applyAlignment="1">
      <alignment horizontal="center"/>
    </xf>
    <xf numFmtId="0" fontId="63" fillId="0" borderId="0" xfId="2" applyFont="1" applyFill="1" applyAlignment="1">
      <alignment wrapText="1"/>
    </xf>
    <xf numFmtId="0" fontId="57" fillId="19" borderId="26" xfId="0" applyFont="1" applyFill="1" applyBorder="1" applyAlignment="1">
      <alignment horizontal="center" wrapText="1"/>
    </xf>
    <xf numFmtId="0" fontId="57" fillId="19" borderId="29" xfId="0" applyFont="1" applyFill="1" applyBorder="1" applyAlignment="1">
      <alignment horizontal="center" wrapText="1"/>
    </xf>
    <xf numFmtId="0" fontId="72" fillId="15" borderId="4" xfId="0" applyFont="1" applyFill="1" applyBorder="1" applyAlignment="1">
      <alignment horizontal="center" vertical="top"/>
    </xf>
    <xf numFmtId="0" fontId="72" fillId="15" borderId="18" xfId="0" applyFont="1" applyFill="1" applyBorder="1" applyAlignment="1">
      <alignment horizontal="center" vertical="top"/>
    </xf>
    <xf numFmtId="0" fontId="72" fillId="15" borderId="19" xfId="0" applyFont="1" applyFill="1" applyBorder="1" applyAlignment="1">
      <alignment horizontal="center" vertical="top"/>
    </xf>
    <xf numFmtId="0" fontId="55" fillId="0" borderId="2" xfId="0" applyFont="1" applyBorder="1" applyAlignment="1">
      <alignment horizontal="left" wrapText="1"/>
    </xf>
    <xf numFmtId="0" fontId="55" fillId="0" borderId="0" xfId="0" applyFont="1" applyAlignment="1">
      <alignment horizontal="left" wrapText="1"/>
    </xf>
    <xf numFmtId="0" fontId="55" fillId="0" borderId="15" xfId="0" applyFont="1" applyBorder="1" applyAlignment="1">
      <alignment horizontal="left" wrapText="1"/>
    </xf>
    <xf numFmtId="0" fontId="55" fillId="0" borderId="4" xfId="0" applyFont="1" applyBorder="1" applyAlignment="1">
      <alignment horizontal="center"/>
    </xf>
    <xf numFmtId="0" fontId="55" fillId="0" borderId="18" xfId="0" applyFont="1" applyBorder="1" applyAlignment="1">
      <alignment horizontal="center"/>
    </xf>
    <xf numFmtId="0" fontId="55" fillId="0" borderId="19" xfId="0" applyFont="1" applyBorder="1" applyAlignment="1">
      <alignment horizontal="center"/>
    </xf>
    <xf numFmtId="0" fontId="55" fillId="0" borderId="2" xfId="0" applyFont="1" applyBorder="1" applyAlignment="1">
      <alignment horizontal="center"/>
    </xf>
    <xf numFmtId="0" fontId="55" fillId="0" borderId="0" xfId="0" applyFont="1" applyAlignment="1">
      <alignment horizontal="center"/>
    </xf>
    <xf numFmtId="0" fontId="55" fillId="0" borderId="15" xfId="0" applyFont="1" applyBorder="1" applyAlignment="1">
      <alignment horizontal="center"/>
    </xf>
    <xf numFmtId="0" fontId="55" fillId="0" borderId="2" xfId="0" applyFont="1" applyBorder="1" applyAlignment="1">
      <alignment horizontal="left"/>
    </xf>
    <xf numFmtId="0" fontId="55" fillId="0" borderId="0" xfId="0" applyFont="1" applyAlignment="1">
      <alignment horizontal="left"/>
    </xf>
    <xf numFmtId="0" fontId="55" fillId="0" borderId="15" xfId="0" applyFont="1" applyBorder="1" applyAlignment="1">
      <alignment horizontal="left"/>
    </xf>
    <xf numFmtId="0" fontId="57" fillId="0" borderId="2" xfId="0" applyFont="1" applyBorder="1" applyAlignment="1">
      <alignment horizontal="left" wrapText="1"/>
    </xf>
    <xf numFmtId="0" fontId="57" fillId="0" borderId="0" xfId="0" applyFont="1" applyAlignment="1">
      <alignment horizontal="left" wrapText="1"/>
    </xf>
    <xf numFmtId="0" fontId="57" fillId="0" borderId="15" xfId="0" applyFont="1" applyBorder="1" applyAlignment="1">
      <alignment horizontal="left" wrapText="1"/>
    </xf>
    <xf numFmtId="0" fontId="57" fillId="0" borderId="2" xfId="0" applyFont="1" applyBorder="1" applyAlignment="1">
      <alignment horizontal="left" vertical="top" wrapText="1"/>
    </xf>
    <xf numFmtId="0" fontId="57" fillId="0" borderId="0" xfId="0" applyFont="1" applyAlignment="1">
      <alignment horizontal="left" vertical="top" wrapText="1"/>
    </xf>
    <xf numFmtId="0" fontId="57" fillId="0" borderId="15" xfId="0" applyFont="1" applyBorder="1" applyAlignment="1">
      <alignment horizontal="left" vertical="top" wrapText="1"/>
    </xf>
    <xf numFmtId="0" fontId="59" fillId="14" borderId="26" xfId="0" applyFont="1" applyFill="1" applyBorder="1" applyAlignment="1">
      <alignment horizontal="left" vertical="top" wrapText="1"/>
    </xf>
    <xf numFmtId="0" fontId="59" fillId="14" borderId="29" xfId="0" applyFont="1" applyFill="1" applyBorder="1" applyAlignment="1">
      <alignment horizontal="left" vertical="top" wrapText="1"/>
    </xf>
    <xf numFmtId="0" fontId="59" fillId="14" borderId="25" xfId="0" applyFont="1" applyFill="1" applyBorder="1" applyAlignment="1">
      <alignment horizontal="left" vertical="top" wrapText="1"/>
    </xf>
    <xf numFmtId="0" fontId="59" fillId="14" borderId="26" xfId="0" applyFont="1" applyFill="1" applyBorder="1" applyAlignment="1">
      <alignment horizontal="center" vertical="top" wrapText="1"/>
    </xf>
    <xf numFmtId="0" fontId="59" fillId="14" borderId="29" xfId="0" applyFont="1" applyFill="1" applyBorder="1" applyAlignment="1">
      <alignment horizontal="center" vertical="top" wrapText="1"/>
    </xf>
    <xf numFmtId="0" fontId="59" fillId="14" borderId="25" xfId="0" applyFont="1" applyFill="1" applyBorder="1" applyAlignment="1">
      <alignment horizontal="center" vertical="top" wrapText="1"/>
    </xf>
    <xf numFmtId="0" fontId="59" fillId="14" borderId="2" xfId="0" applyFont="1" applyFill="1" applyBorder="1" applyAlignment="1">
      <alignment horizontal="left" vertical="top" wrapText="1"/>
    </xf>
    <xf numFmtId="0" fontId="59" fillId="14" borderId="0" xfId="0" applyFont="1" applyFill="1" applyAlignment="1">
      <alignment horizontal="left" vertical="top" wrapText="1"/>
    </xf>
    <xf numFmtId="0" fontId="59" fillId="14" borderId="15" xfId="0" applyFont="1" applyFill="1" applyBorder="1" applyAlignment="1">
      <alignment horizontal="left" vertical="top" wrapText="1"/>
    </xf>
    <xf numFmtId="0" fontId="59" fillId="9" borderId="3" xfId="0" applyFont="1" applyFill="1" applyBorder="1" applyAlignment="1">
      <alignment horizontal="center"/>
    </xf>
    <xf numFmtId="0" fontId="59" fillId="9" borderId="9" xfId="0" applyFont="1" applyFill="1" applyBorder="1" applyAlignment="1">
      <alignment horizontal="center"/>
    </xf>
    <xf numFmtId="0" fontId="59" fillId="9" borderId="14" xfId="0" applyFont="1" applyFill="1" applyBorder="1" applyAlignment="1">
      <alignment horizontal="center"/>
    </xf>
    <xf numFmtId="0" fontId="56" fillId="24" borderId="0" xfId="0" applyFont="1" applyFill="1" applyAlignment="1">
      <alignment horizontal="center" wrapText="1"/>
    </xf>
    <xf numFmtId="0" fontId="59" fillId="22" borderId="3" xfId="0" applyFont="1" applyFill="1" applyBorder="1" applyAlignment="1">
      <alignment horizontal="center"/>
    </xf>
    <xf numFmtId="0" fontId="59" fillId="22" borderId="9" xfId="0" applyFont="1" applyFill="1" applyBorder="1" applyAlignment="1">
      <alignment horizontal="center"/>
    </xf>
    <xf numFmtId="0" fontId="59" fillId="22" borderId="14" xfId="0" applyFont="1" applyFill="1" applyBorder="1" applyAlignment="1">
      <alignment horizontal="center"/>
    </xf>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2" borderId="29" xfId="0" applyFont="1" applyFill="1" applyBorder="1" applyAlignment="1">
      <alignment horizontal="left" wrapText="1"/>
    </xf>
    <xf numFmtId="0" fontId="9" fillId="13" borderId="15" xfId="0" applyFont="1" applyFill="1" applyBorder="1" applyAlignment="1">
      <alignment horizontal="left" vertical="center"/>
    </xf>
    <xf numFmtId="0" fontId="20" fillId="2" borderId="1" xfId="0" applyFont="1" applyFill="1" applyBorder="1" applyAlignment="1">
      <alignment horizontal="center" vertical="top"/>
    </xf>
    <xf numFmtId="0" fontId="20" fillId="0" borderId="21" xfId="0" applyFont="1" applyBorder="1" applyAlignment="1">
      <alignment horizontal="center"/>
    </xf>
    <xf numFmtId="0" fontId="20" fillId="0" borderId="22" xfId="0" applyFont="1" applyBorder="1" applyAlignment="1">
      <alignment horizontal="center"/>
    </xf>
    <xf numFmtId="0" fontId="20" fillId="0" borderId="23" xfId="0" applyFont="1" applyBorder="1" applyAlignment="1">
      <alignment horizontal="center"/>
    </xf>
    <xf numFmtId="0" fontId="3" fillId="15" borderId="4" xfId="0" applyFont="1" applyFill="1" applyBorder="1" applyAlignment="1">
      <alignment horizontal="center" vertical="top"/>
    </xf>
    <xf numFmtId="0" fontId="3" fillId="15" borderId="18" xfId="0" applyFont="1" applyFill="1" applyBorder="1" applyAlignment="1">
      <alignment horizontal="center" vertical="top"/>
    </xf>
    <xf numFmtId="0" fontId="3" fillId="15" borderId="19" xfId="0" applyFont="1" applyFill="1" applyBorder="1" applyAlignment="1">
      <alignment horizontal="center" vertical="top"/>
    </xf>
    <xf numFmtId="0" fontId="2" fillId="19" borderId="26" xfId="0" applyFont="1" applyFill="1" applyBorder="1" applyAlignment="1">
      <alignment horizontal="center"/>
    </xf>
    <xf numFmtId="0" fontId="2" fillId="19" borderId="29" xfId="0" applyFont="1" applyFill="1" applyBorder="1" applyAlignment="1">
      <alignment horizontal="center"/>
    </xf>
    <xf numFmtId="0" fontId="2" fillId="0" borderId="2" xfId="0" applyFont="1" applyBorder="1" applyAlignment="1">
      <alignment horizontal="left" wrapText="1"/>
    </xf>
    <xf numFmtId="0" fontId="2" fillId="0" borderId="0" xfId="0" applyFont="1" applyAlignment="1">
      <alignment horizontal="left" wrapText="1"/>
    </xf>
    <xf numFmtId="0" fontId="2" fillId="0" borderId="15" xfId="0" applyFont="1" applyBorder="1" applyAlignment="1">
      <alignment horizontal="left" wrapText="1"/>
    </xf>
    <xf numFmtId="0" fontId="2" fillId="0" borderId="2" xfId="0" applyFont="1" applyBorder="1" applyAlignment="1">
      <alignment horizontal="left" vertical="top" wrapText="1"/>
    </xf>
    <xf numFmtId="0" fontId="2" fillId="0" borderId="15" xfId="0" applyFont="1" applyBorder="1" applyAlignment="1">
      <alignment horizontal="left" vertical="top" wrapText="1"/>
    </xf>
    <xf numFmtId="0" fontId="9" fillId="14" borderId="26" xfId="0" applyFont="1" applyFill="1" applyBorder="1" applyAlignment="1">
      <alignment horizontal="center" vertical="top" wrapText="1"/>
    </xf>
    <xf numFmtId="0" fontId="9" fillId="14" borderId="29" xfId="0" applyFont="1" applyFill="1" applyBorder="1" applyAlignment="1">
      <alignment horizontal="center" vertical="top" wrapText="1"/>
    </xf>
    <xf numFmtId="0" fontId="9" fillId="14" borderId="25" xfId="0" applyFont="1" applyFill="1" applyBorder="1" applyAlignment="1">
      <alignment horizontal="center" vertical="top" wrapText="1"/>
    </xf>
    <xf numFmtId="0" fontId="9" fillId="14" borderId="2" xfId="0" applyFont="1" applyFill="1" applyBorder="1" applyAlignment="1">
      <alignment horizontal="left" vertical="top" wrapText="1"/>
    </xf>
    <xf numFmtId="0" fontId="9" fillId="14" borderId="0" xfId="0" applyFont="1" applyFill="1" applyAlignment="1">
      <alignment horizontal="left" vertical="top" wrapText="1"/>
    </xf>
    <xf numFmtId="0" fontId="9" fillId="14" borderId="15" xfId="0" applyFont="1" applyFill="1" applyBorder="1" applyAlignment="1">
      <alignment horizontal="left" vertical="top" wrapText="1"/>
    </xf>
    <xf numFmtId="0" fontId="9" fillId="14" borderId="26" xfId="0" applyFont="1" applyFill="1" applyBorder="1" applyAlignment="1">
      <alignment horizontal="left" vertical="top" wrapText="1"/>
    </xf>
    <xf numFmtId="0" fontId="9" fillId="14" borderId="29" xfId="0" applyFont="1" applyFill="1" applyBorder="1" applyAlignment="1">
      <alignment horizontal="left" vertical="top" wrapText="1"/>
    </xf>
    <xf numFmtId="0" fontId="9" fillId="14" borderId="25" xfId="0" applyFont="1" applyFill="1" applyBorder="1" applyAlignment="1">
      <alignment horizontal="left" vertical="top" wrapText="1"/>
    </xf>
    <xf numFmtId="0" fontId="9" fillId="9" borderId="3" xfId="0" applyFont="1" applyFill="1" applyBorder="1" applyAlignment="1">
      <alignment horizontal="center"/>
    </xf>
    <xf numFmtId="0" fontId="9" fillId="9" borderId="9" xfId="0" applyFont="1" applyFill="1" applyBorder="1" applyAlignment="1">
      <alignment horizontal="center"/>
    </xf>
    <xf numFmtId="0" fontId="9" fillId="9" borderId="14" xfId="0" applyFont="1" applyFill="1" applyBorder="1" applyAlignment="1">
      <alignment horizontal="center"/>
    </xf>
    <xf numFmtId="0" fontId="2" fillId="0" borderId="2" xfId="0" applyFont="1" applyBorder="1" applyAlignment="1">
      <alignment horizontal="left"/>
    </xf>
    <xf numFmtId="0" fontId="2" fillId="0" borderId="0" xfId="0" applyFont="1" applyAlignment="1">
      <alignment horizontal="left"/>
    </xf>
    <xf numFmtId="0" fontId="2" fillId="0" borderId="15" xfId="0" applyFont="1" applyBorder="1" applyAlignment="1">
      <alignment horizontal="left"/>
    </xf>
    <xf numFmtId="0" fontId="2" fillId="0" borderId="2"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9" fillId="22" borderId="3" xfId="0" applyFont="1" applyFill="1" applyBorder="1" applyAlignment="1">
      <alignment horizontal="center"/>
    </xf>
    <xf numFmtId="0" fontId="9" fillId="22" borderId="9" xfId="0" applyFont="1" applyFill="1" applyBorder="1" applyAlignment="1">
      <alignment horizontal="center"/>
    </xf>
    <xf numFmtId="0" fontId="9" fillId="22" borderId="14" xfId="0" applyFont="1" applyFill="1" applyBorder="1" applyAlignment="1">
      <alignment horizontal="center"/>
    </xf>
    <xf numFmtId="0" fontId="2" fillId="0" borderId="4"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37" fillId="0" borderId="0" xfId="2" applyFont="1" applyFill="1" applyAlignment="1">
      <alignment wrapText="1"/>
    </xf>
    <xf numFmtId="0" fontId="38" fillId="0" borderId="0" xfId="0" applyFont="1" applyAlignment="1">
      <alignment vertical="top" wrapText="1"/>
    </xf>
    <xf numFmtId="0" fontId="48" fillId="21" borderId="0" xfId="0" applyFont="1" applyFill="1" applyAlignment="1">
      <alignment horizontal="center" wrapText="1"/>
    </xf>
    <xf numFmtId="0" fontId="38" fillId="0" borderId="0" xfId="0" applyFont="1" applyAlignment="1">
      <alignment horizontal="left" wrapText="1"/>
    </xf>
    <xf numFmtId="0" fontId="20" fillId="2" borderId="1" xfId="0" applyFont="1" applyFill="1" applyBorder="1" applyAlignment="1">
      <alignment horizontal="left" vertical="top" wrapText="1"/>
    </xf>
    <xf numFmtId="0" fontId="2" fillId="19" borderId="26" xfId="0" applyFont="1" applyFill="1" applyBorder="1" applyAlignment="1">
      <alignment horizontal="center" wrapText="1"/>
    </xf>
    <xf numFmtId="0" fontId="2" fillId="19" borderId="29" xfId="0" applyFont="1" applyFill="1" applyBorder="1" applyAlignment="1">
      <alignment horizontal="center" wrapText="1"/>
    </xf>
    <xf numFmtId="0" fontId="9" fillId="14" borderId="4" xfId="0" applyFont="1" applyFill="1" applyBorder="1" applyAlignment="1">
      <alignment horizontal="left" wrapText="1"/>
    </xf>
    <xf numFmtId="0" fontId="9" fillId="14" borderId="18" xfId="0" applyFont="1" applyFill="1" applyBorder="1" applyAlignment="1">
      <alignment horizontal="left" wrapText="1"/>
    </xf>
    <xf numFmtId="0" fontId="9" fillId="14" borderId="19" xfId="0" applyFont="1" applyFill="1" applyBorder="1" applyAlignment="1">
      <alignment horizontal="left" wrapText="1"/>
    </xf>
  </cellXfs>
  <cellStyles count="3463">
    <cellStyle name="_x0013_" xfId="1249" xr:uid="{1624BBC2-85E2-45B8-AB40-4463C7CB4F47}"/>
    <cellStyle name="          _x000d__x000a_386grabber=VGA.3GR_x000d__x000a_" xfId="1250" xr:uid="{F3DA4D8D-A581-4D14-8AFA-85B9D5CAEFBB}"/>
    <cellStyle name="_x000d__x000a_386grabber=VGA.3GR_x000d__x000a_" xfId="1251" xr:uid="{3F328A2D-431E-4A9F-8F5B-599A61F554F6}"/>
    <cellStyle name="$" xfId="1252" xr:uid="{21DC6C22-EA83-435E-A68B-8400F1349D66}"/>
    <cellStyle name="$ &amp; ¢" xfId="1253" xr:uid="{88F020EB-E589-4AAA-8E4A-EE736EB1EB72}"/>
    <cellStyle name="$.0" xfId="1254" xr:uid="{98912103-9127-4DC1-9567-C7CF26F5913A}"/>
    <cellStyle name="$.00" xfId="1255" xr:uid="{762F8043-09EB-4C19-9E09-71CCCD4F8B19}"/>
    <cellStyle name="$.000" xfId="1256" xr:uid="{FF2E8652-4A6E-4BF2-A13A-F71666D5C546}"/>
    <cellStyle name="$_08 Altar Model" xfId="1257" xr:uid="{E23403AC-393E-4CD9-A005-AD61863A3EF8}"/>
    <cellStyle name="$_NeptunePIA LBO Model 9-2-03 Final Deepak Final" xfId="1258" xr:uid="{B19E2E4C-9E8E-43EA-8DEF-A0F45268D74A}"/>
    <cellStyle name="$_Wienerberger AVP 2003-08-15" xfId="1259" xr:uid="{DD71C18B-3063-4F80-8BC5-99E14D4371D0}"/>
    <cellStyle name="$MILLS" xfId="1260" xr:uid="{D0C10DED-7846-49F8-8A96-11F893DFA755}"/>
    <cellStyle name="%" xfId="1261" xr:uid="{510D9F16-8C03-4AD5-9FC5-9471AA4B2015}"/>
    <cellStyle name="%.00" xfId="1262" xr:uid="{E64FA56F-278A-4597-8F08-D00562A1D297}"/>
    <cellStyle name="%_23 KLEEN Bid Pro Forma Ct RFP 6-4-07 Lenders Model GS Time Adjust" xfId="1263" xr:uid="{7B6E6519-43D8-4713-B2DC-C436BE8A04FA}"/>
    <cellStyle name="%_37 Roark Model_With GS Financing" xfId="1264" xr:uid="{C6387340-1941-4344-9527-3981F80553D9}"/>
    <cellStyle name="******************************************" xfId="1265" xr:uid="{70D07E94-A871-45C8-956B-9D80EA764F31}"/>
    <cellStyle name="*MILLS" xfId="1266" xr:uid="{5CC2C827-74F9-41D9-8E04-D1F03D3ABFBC}"/>
    <cellStyle name="*MILLS 2" xfId="3446" xr:uid="{17DBCB06-F455-4240-AB2C-A3CF712363E2}"/>
    <cellStyle name="??" xfId="1267" xr:uid="{42CA4A4C-0E72-411E-8908-033979353DE1}"/>
    <cellStyle name="?? [0]_??" xfId="1268" xr:uid="{86DE6D36-4497-4084-8E86-D11072866C0D}"/>
    <cellStyle name="???[0]_~ME0858" xfId="1269" xr:uid="{1D1190DA-064E-4C55-9C3E-7E9307016D17}"/>
    <cellStyle name="???_~ME0858" xfId="1270" xr:uid="{20384B83-1084-4E69-B6F1-37D1421AB37F}"/>
    <cellStyle name="??_?.????" xfId="1271" xr:uid="{ED74890A-E681-4D38-8D24-687C9A6873ED}"/>
    <cellStyle name="]_x000d__x000a_Zoomed=1_x000d__x000a_Row=0_x000d__x000a_Column=0_x000d__x000a_Height=0_x000d__x000a_Width=0_x000d__x000a_FontName=FoxFont_x000d__x000a_FontStyle=0_x000d__x000a_FontSize=9_x000d__x000a_PrtFontName=FoxPrin" xfId="1272" xr:uid="{694D3637-1A39-4FE0-983B-0ABC6BEC8C91}"/>
    <cellStyle name="]_EUARNEW5_EMF Reports - Shipments" xfId="1273" xr:uid="{39FCF04A-C2E4-4C39-A8B0-70E6755DD533}"/>
    <cellStyle name="]_EUARNEW5_EMF Reports - Shipments_04 Financing Tab_cleaned" xfId="1274" xr:uid="{7CCAF424-829E-4870-8159-9F0252A46768}"/>
    <cellStyle name="]_EUARNEW5_EMF Reports - Shipments_23 KLEEN Bid Pro Forma Ct RFP 6-4-07 Lenders Model GS Time Adjust" xfId="1275" xr:uid="{6EBE9079-B7DC-402F-AA0A-A91FFE941D2C}"/>
    <cellStyle name="]_EUARNEW5_EMF Reports - Shipments_37 Roark Model_With GS Financing" xfId="1276" xr:uid="{22ADF70E-E32E-43E7-A255-3A889AAB7422}"/>
    <cellStyle name="]_EUARNEW5_EMF Reports - Shipments_JA Huggins Expansion Case 2 070506" xfId="1277" xr:uid="{F52525F5-36D8-4614-A868-CA59FFDA6B94}"/>
    <cellStyle name="]_EUARNEW5_EMF Reports - Shipments_JA Huggins Expansion Case 2 070506_100 Roark Model_With GS Financing_Quarterly" xfId="1278" xr:uid="{5B797469-D486-4FCF-AC48-E5180398C103}"/>
    <cellStyle name="]_EUARNEW5_EMF Reports - Shipments_JA Huggins Expansion Case 2 070506_67 Roark Model_With GS Financing" xfId="1279" xr:uid="{36A19046-9DF5-4273-BF77-E15F492ECDE9}"/>
    <cellStyle name="]_EUARNEW5_EMF Reports - Shipments_JA Huggins Expansion Case 2 070506_82 Roark Model_With GS Financing_Quarterly" xfId="1280" xr:uid="{513B0648-CE31-4058-A2C8-BEB83F2EA0F8}"/>
    <cellStyle name="]_Labour Efficiency" xfId="1281" xr:uid="{43624E6D-9EB1-40AC-A9F9-5599EEEC61AC}"/>
    <cellStyle name="]_Labour Efficiency_04 Financing Tab_cleaned" xfId="1282" xr:uid="{3BEEC2E6-F02E-40D8-A502-7C5101C09BE5}"/>
    <cellStyle name="]_Labour Efficiency_23 KLEEN Bid Pro Forma Ct RFP 6-4-07 Lenders Model GS Time Adjust" xfId="1283" xr:uid="{1DFD4F71-29DC-44A6-ACDF-7DFC4B22E4FF}"/>
    <cellStyle name="]_Labour Efficiency_37 Roark Model_With GS Financing" xfId="1284" xr:uid="{7808E9A4-7CCA-4DA5-8749-85A6F0E4C5A2}"/>
    <cellStyle name="]_Labour Efficiency_JA Huggins Expansion Case 2 070506" xfId="1285" xr:uid="{6A4C1752-3305-4AA0-9B76-6A60382F8263}"/>
    <cellStyle name="]_Labour Efficiency_JA Huggins Expansion Case 2 070506_100 Roark Model_With GS Financing_Quarterly" xfId="1286" xr:uid="{2471B92A-BE43-436E-AA0A-A158CC99E9CA}"/>
    <cellStyle name="]_Labour Efficiency_JA Huggins Expansion Case 2 070506_67 Roark Model_With GS Financing" xfId="1287" xr:uid="{5F91775D-DD25-458F-B84A-CEFA3788A000}"/>
    <cellStyle name="]_Labour Efficiency_JA Huggins Expansion Case 2 070506_82 Roark Model_With GS Financing_Quarterly" xfId="1288" xr:uid="{3524853E-0BBB-466C-8C71-B82595D6AB58}"/>
    <cellStyle name="_$accounting" xfId="1289" xr:uid="{C4D1BBF1-A26A-4455-AC64-8D168678F35C}"/>
    <cellStyle name="_$accounting_PNC_merger_plan_divestitures_05" xfId="1290" xr:uid="{720AB9DC-FB65-447E-8920-F3D374D25C39}"/>
    <cellStyle name="_%(SignOnly)" xfId="1291" xr:uid="{01B736EF-A1D9-4CE7-9114-46E26139A89C}"/>
    <cellStyle name="_%(SignOnly)_01 model" xfId="1292" xr:uid="{0718121F-AE0B-4EFE-A322-B0B90D475506}"/>
    <cellStyle name="_%(SignOnly)_02 Potential Partner Ability to Pay Analysis2" xfId="1293" xr:uid="{901D1AE1-19AA-481A-9B17-3467289A180B}"/>
    <cellStyle name="_%(SignOnly)_12 Merger Plans" xfId="1294" xr:uid="{B294425F-689C-4168-8A94-9E8485D58628}"/>
    <cellStyle name="_%(SignOnly)_AVP - prev. 06 financials" xfId="1295" xr:uid="{9E5EBF1A-7371-47F1-B172-B07CAA3713A3}"/>
    <cellStyle name="_%(SignOnly)_bank_csc_Q2_2001_c1" xfId="1296" xr:uid="{EE04A0E1-BEBC-4060-ABA2-6EEED8EC0E76}"/>
    <cellStyle name="_%(SignOnly)_FigTech Merger Model_02" xfId="1297" xr:uid="{BC4FD39D-F2DD-47F4-A6ED-F36F0D7276F5}"/>
    <cellStyle name="_%(SignOnly)_Football Field" xfId="1298" xr:uid="{AAD2DE8D-9343-4CED-B7F8-1A5D8D9CCFDD}"/>
    <cellStyle name="_%(SignOnly)_PNC_merger_plan_divestitures_05" xfId="1299" xr:uid="{0F63A937-B6D2-4DAC-831D-4FA1CF1E3DE7}"/>
    <cellStyle name="_%(SignOnly)_Summary Valuation Analysis" xfId="1300" xr:uid="{7E9E207B-A99A-408C-BBCD-810B6D45FDC5}"/>
    <cellStyle name="_%(SignOnly)_Synergies" xfId="1301" xr:uid="{539A0F48-E617-4743-A005-41FAF03EB20D}"/>
    <cellStyle name="_%(SignSpaceOnly)" xfId="1302" xr:uid="{BB5A5A07-3DCB-4218-A749-2877CE11E505}"/>
    <cellStyle name="_%(SignSpaceOnly)_01 model" xfId="1303" xr:uid="{279C2431-5F1E-442A-9D27-7122ABF88EF3}"/>
    <cellStyle name="_%(SignSpaceOnly)_02 Potential Partner Ability to Pay Analysis2" xfId="1304" xr:uid="{BB87A8DC-9344-4427-AB8F-101645A21501}"/>
    <cellStyle name="_%(SignSpaceOnly)_12 Merger Plans" xfId="1305" xr:uid="{DB493DDC-8A68-4D37-AC42-86EE79A69511}"/>
    <cellStyle name="_%(SignSpaceOnly)_AVP - prev. 06 financials" xfId="1306" xr:uid="{A60FD78A-FC63-4921-B56D-3B57ED5B4E22}"/>
    <cellStyle name="_%(SignSpaceOnly)_bank_csc_Q2_2001_c1" xfId="1307" xr:uid="{B1CC2F07-8D1C-4AA6-893C-76E78031421F}"/>
    <cellStyle name="_%(SignSpaceOnly)_FigTech Merger Model_02" xfId="1308" xr:uid="{D2782067-3417-4723-95A4-02CFD8DF80F4}"/>
    <cellStyle name="_%(SignSpaceOnly)_Football Field" xfId="1309" xr:uid="{A74317EA-82EF-420B-A02D-D8A7123E95D6}"/>
    <cellStyle name="_%(SignSpaceOnly)_PNC_merger_plan_divestitures_05" xfId="1310" xr:uid="{8ADCA739-7DA1-4324-8C0E-5B28A7BB37C5}"/>
    <cellStyle name="_%(SignSpaceOnly)_Summary Valuation Analysis" xfId="1311" xr:uid="{02939E73-110C-4F10-B706-0BF59A08E1B1}"/>
    <cellStyle name="_%(SignSpaceOnly)_Synergies" xfId="1312" xr:uid="{5A6C11FA-11E8-43C8-BD91-1BE4D7E92A49}"/>
    <cellStyle name="_03 Astoria" xfId="1313" xr:uid="{B2E87208-D503-4FB4-B643-A5E2543E8AD8}"/>
    <cellStyle name="_04 Financing Tab_cleaned" xfId="1314" xr:uid="{DE9F913A-76CC-495D-B86C-4ABDE36C2551}"/>
    <cellStyle name="_08 Altar Model" xfId="1315" xr:uid="{2594B46B-FC71-4AC2-8578-E42E0EC744FF}"/>
    <cellStyle name="_08 Coffeyville Standalone Model" xfId="1316" xr:uid="{17BC9BE2-1170-4DCC-BD5D-9673DB5FC299}"/>
    <cellStyle name="_10Yr PGR Property Tax Estimate w declining millage" xfId="1317" xr:uid="{3B7B3FB7-DC8E-49ED-B4EE-557D931CB87E}"/>
    <cellStyle name="_10YrPropertyTaxEstimate" xfId="1318" xr:uid="{1297F66E-C863-4B65-B58C-53734B418293}"/>
    <cellStyle name="_16 Coffeyville Model - Outage Sensitivity" xfId="1319" xr:uid="{F46F368D-A0E8-4613-8891-876773129E26}"/>
    <cellStyle name="_2005-11-16 Coleto Pro Forma" xfId="1320" xr:uid="{9EE3CE6D-CEA8-4E60-896C-EC74C1861ED9}"/>
    <cellStyle name="_2005-11-16 Coleto Pro Forma_100 Roark Model_With GS Financing_Quarterly" xfId="1321" xr:uid="{E35B1F10-9B9D-4156-87CD-91F9A83E27C5}"/>
    <cellStyle name="_2005-11-16 Coleto Pro Forma_67 Roark Model_With GS Financing" xfId="1322" xr:uid="{DF9DFB9A-E7AA-4357-9189-C29EA2C510E8}"/>
    <cellStyle name="_2005-11-16 Coleto Pro Forma_82 Roark Model_With GS Financing_Quarterly" xfId="1323" xr:uid="{DC9D7234-8583-40FC-8F6C-4CCD220FA519}"/>
    <cellStyle name="_22 Longview Quarterly Model for Syndication (Dynamic)" xfId="1324" xr:uid="{AF84250D-28A7-455A-B330-F1A0B0CFE128}"/>
    <cellStyle name="_22 Longview Quarterly Model for Syndication (Dynamic)_100 Roark Model_With GS Financing_Quarterly" xfId="1325" xr:uid="{6A61B10C-6F6E-49C4-A4B5-9C46CA7F88D2}"/>
    <cellStyle name="_22 Longview Quarterly Model for Syndication (Dynamic)_67 Roark Model_With GS Financing" xfId="1326" xr:uid="{26D944F9-B5AC-4531-9E7E-63F901B5CCF0}"/>
    <cellStyle name="_22 Longview Quarterly Model for Syndication (Dynamic)_82 Roark Model_With GS Financing_Quarterly" xfId="1327" xr:uid="{70FFCAC6-942A-47A2-8D10-8001664A725B}"/>
    <cellStyle name="_23 KLEEN Bid Pro Forma Ct RFP 6-4-07 Lenders Model GS Time Adjust" xfId="1328" xr:uid="{E7B379C9-CC29-43B3-B624-44F2E3399281}"/>
    <cellStyle name="_23 KLEEN Bid Pro Forma Ct RFP 6-4-07 Lenders Model GS Time Adjust_100 Roark Model_With GS Financing_Quarterly" xfId="1329" xr:uid="{31690AB5-408D-46FA-AE36-F06C48E2D681}"/>
    <cellStyle name="_23 KLEEN Bid Pro Forma Ct RFP 6-4-07 Lenders Model GS Time Adjust_67 Roark Model_With GS Financing" xfId="1330" xr:uid="{3EB566D3-E9B3-4217-8BE2-50D93AE90E65}"/>
    <cellStyle name="_23 KLEEN Bid Pro Forma Ct RFP 6-4-07 Lenders Model GS Time Adjust_82 Roark Model_With GS Financing_Quarterly" xfId="1331" xr:uid="{62033D37-E0AD-46BD-8BE4-4877FFE5EA30}"/>
    <cellStyle name="_x0013__37 Roark Model_With GS Financing" xfId="1332" xr:uid="{A29E1DC4-FC25-436F-81FA-0D70C53A5561}"/>
    <cellStyle name="_accounting" xfId="1333" xr:uid="{A05D50D0-8F37-4D1B-81BB-38D9FD3DAE19}"/>
    <cellStyle name="_accounting_monet_final_w_output" xfId="1334" xr:uid="{B4BA4811-A675-4F44-8D32-373E49B464CB}"/>
    <cellStyle name="_Annual Financial Projections" xfId="1335" xr:uid="{C13227AB-1E8B-4296-969C-2EEBCF305C43}"/>
    <cellStyle name="_Annual Financial Projections_100 Roark Model_With GS Financing_Quarterly" xfId="1336" xr:uid="{B9A227ED-189B-4685-9432-67DFA9F93BFA}"/>
    <cellStyle name="_Annual Financial Projections_67 Roark Model_With GS Financing" xfId="1337" xr:uid="{23BF9735-BF91-47DE-A337-107BA3ADD465}"/>
    <cellStyle name="_Annual Financial Projections_82 Roark Model_With GS Financing_Quarterly" xfId="1338" xr:uid="{60A23E6D-76F4-4109-8D35-A353D8317660}"/>
    <cellStyle name="_ANP.FUNDING.I-R1-11-3-00-E" xfId="1339" xr:uid="{9A623BCE-E4D9-4E5C-937F-6E72F18B7728}"/>
    <cellStyle name="_ANP.FUNDING.I-R1-11-3-00-E_100 Roark Model_With GS Financing_Quarterly" xfId="1340" xr:uid="{0D314F61-5E46-4ABA-BE36-5711BBB529D8}"/>
    <cellStyle name="_ANP.FUNDING.I-R1-11-3-00-E_67 Roark Model_With GS Financing" xfId="1341" xr:uid="{6338333E-9975-4D88-AF5E-0E8DBC7432B6}"/>
    <cellStyle name="_ANP.FUNDING.I-R1-11-3-00-E_82 Roark Model_With GS Financing_Quarterly" xfId="1342" xr:uid="{C763ED3C-40D8-4D7D-8406-1A4A810ECC66}"/>
    <cellStyle name="_Balance Sheet" xfId="1343" xr:uid="{105B7706-02BF-4580-A15D-C47AAA12359D}"/>
    <cellStyle name="_Balance Sheet_100 Roark Model_With GS Financing_Quarterly" xfId="1344" xr:uid="{DC7D4D4D-FA3E-4CCA-A643-FFB3FD8A7F18}"/>
    <cellStyle name="_Balance Sheet_67 Roark Model_With GS Financing" xfId="1345" xr:uid="{42AE50B2-4A84-4548-BA79-21F3DAD74025}"/>
    <cellStyle name="_Balance Sheet_82 Roark Model_With GS Financing_Quarterly" xfId="1346" xr:uid="{82110880-A3BA-4D18-8AFA-BA5FCF078FC8}"/>
    <cellStyle name="_Book1" xfId="1347" xr:uid="{2145DC80-3801-4061-B078-8790A6B04BC0}"/>
    <cellStyle name="_Book1_100 Roark Model_With GS Financing_Quarterly" xfId="1348" xr:uid="{A1A5ABB6-53E0-4328-8C32-5ECECF8545C2}"/>
    <cellStyle name="_Book1_67 Roark Model_With GS Financing" xfId="1349" xr:uid="{12475D72-8F5C-404C-8798-C72557E56AD5}"/>
    <cellStyle name="_Book1_82 Roark Model_With GS Financing_Quarterly" xfId="1350" xr:uid="{67818238-D19D-4910-B7FD-5A3757EDB249}"/>
    <cellStyle name="_Book1_Kleen Model Debt Sizing (16)" xfId="1351" xr:uid="{421F3F9E-41FF-4737-B640-9AB4EAE96FB6}"/>
    <cellStyle name="_Cash Flow Statement" xfId="1352" xr:uid="{9D8C3EC2-FBC9-4F46-8812-2B22ACF27EA6}"/>
    <cellStyle name="_Cash Flow Statement_100 Roark Model_With GS Financing_Quarterly" xfId="1353" xr:uid="{7E0F3A19-6959-456C-A1CF-A8516377478E}"/>
    <cellStyle name="_Cash Flow Statement_67 Roark Model_With GS Financing" xfId="1354" xr:uid="{2B9C535B-EDBE-47A5-ADFC-72C611C6DCB9}"/>
    <cellStyle name="_Cash Flow Statement_82 Roark Model_With GS Financing_Quarterly" xfId="1355" xr:uid="{CE53DC01-7DBB-40DB-869C-2BD79B256A46}"/>
    <cellStyle name="_Combined Assets-E" xfId="1356" xr:uid="{3D429F6E-E6BD-40F1-845F-0EA19F812916}"/>
    <cellStyle name="_Combined Assets-E_100 Roark Model_With GS Financing_Quarterly" xfId="1357" xr:uid="{B3F93C05-BA6F-49B3-B36C-0D6AE627C777}"/>
    <cellStyle name="_Combined Assets-E_67 Roark Model_With GS Financing" xfId="1358" xr:uid="{82141F8A-2D97-4B34-AE31-36D9374295EA}"/>
    <cellStyle name="_Combined Assets-E_82 Roark Model_With GS Financing_Quarterly" xfId="1359" xr:uid="{8D4DF2F7-7045-4E88-A743-102673C91737}"/>
    <cellStyle name="_Comma" xfId="1360" xr:uid="{2886D11A-43C0-4758-9404-53DFC577ADC3}"/>
    <cellStyle name="_Comma[0]" xfId="1361" xr:uid="{49647CB8-BABE-4DF7-9BF7-E63C07811062}"/>
    <cellStyle name="_Comma[0]_100 Roark Model_With GS Financing_Quarterly" xfId="1362" xr:uid="{0C41EA72-C6C5-46FB-BEE1-B6FBDB673F2F}"/>
    <cellStyle name="_Comma[0]_67 Roark Model_With GS Financing" xfId="1363" xr:uid="{33F296B4-95C0-4015-9DDF-2FA79FE78298}"/>
    <cellStyle name="_Comma[0]_82 Roark Model_With GS Financing_Quarterly" xfId="1364" xr:uid="{D2345784-BDF8-4934-9F3D-9887EDF0B794}"/>
    <cellStyle name="_Comma_01 Detailed Financial Model" xfId="1365" xr:uid="{BF9FA8D9-4D8C-48BB-BBF3-00EE06093428}"/>
    <cellStyle name="_Comma_01 Fig Tech CSC 1Q03" xfId="1366" xr:uid="{EEB56C85-5287-49D2-874D-6CD2A407E846}"/>
    <cellStyle name="_Comma_02 Potential Partner Ability to Pay Analysis2" xfId="1367" xr:uid="{60F18CB3-11D2-4E3D-9361-0D5C72D60D2E}"/>
    <cellStyle name="_Comma_04 Subsidiary Overview" xfId="1368" xr:uid="{1C95695A-6598-4DEC-89FA-C1311EBB484B}"/>
    <cellStyle name="_Comma_08 Altar Model" xfId="1369" xr:uid="{A028C30E-1B48-44F2-B8C0-54F00037E5A6}"/>
    <cellStyle name="_Comma_12 Merger Plans" xfId="1370" xr:uid="{AC6B6FC2-59CB-418F-8752-93CBD10584DF}"/>
    <cellStyle name="_Comma_16 Coffeyville Model - Outage Sensitivity" xfId="1371" xr:uid="{A0921CB5-F2E3-4D80-87D8-2EFCDE9C887D}"/>
    <cellStyle name="_Comma_accretion dilution analysis" xfId="1372" xr:uid="{4110AB79-278A-4416-96F0-EEAC3DBE084C}"/>
    <cellStyle name="_Comma_Acquisition Ops 3" xfId="1373" xr:uid="{BC15C5C1-6682-441B-86B5-876C232A564A}"/>
    <cellStyle name="_Comma_ADLAC Capital Structure Model-v2" xfId="1374" xr:uid="{D41AEA53-2340-4FA5-B0D0-8AF13D3A81D2}"/>
    <cellStyle name="_Comma_AVP" xfId="1375" xr:uid="{5D93EA3F-35A4-4D33-8165-B12278DA2163}"/>
    <cellStyle name="_Comma_Book1" xfId="1376" xr:uid="{DE79D994-B38C-4A92-A567-225D744FAB93}"/>
    <cellStyle name="_Comma_Book1_08 Altar Model" xfId="1377" xr:uid="{19AB8942-D674-4743-A346-F20CFBDDDE98}"/>
    <cellStyle name="_Comma_Book2" xfId="1378" xr:uid="{8630AEED-A7B0-4092-A87E-AAAE17E5B1FB}"/>
    <cellStyle name="_Comma_buyer_analysis" xfId="1379" xr:uid="{5163D4BA-4204-4F9B-85F9-10AD4FAEA5C6}"/>
    <cellStyle name="_Comma_Catherine Historical Financials ('94 - '06)" xfId="1380" xr:uid="{E98BFB50-2059-4F8C-89FF-D304E1E860C6}"/>
    <cellStyle name="_Comma_CC Tracking Model 10-feb (nov results)" xfId="1381" xr:uid="{5D89316A-9300-4FD8-A40F-EF6CB4543F02}"/>
    <cellStyle name="_Comma_CC Tracking Model 13-feb (dec results)" xfId="1382" xr:uid="{543E9DE0-AD8D-4C7C-852F-CD894A517ABE}"/>
    <cellStyle name="_Comma_Chart LBO model 07-24-03" xfId="1383" xr:uid="{D859E16A-6B92-4F6B-BFB1-9F64785DED67}"/>
    <cellStyle name="_Comma_Comparative Balance Sheets" xfId="1384" xr:uid="{F1F3E4D3-0DF9-4846-A566-8881635B3345}"/>
    <cellStyle name="_Comma_CSC with WACC" xfId="1385" xr:uid="{B6F61A1E-7E4F-4F33-AFCF-F67669408C2E}"/>
    <cellStyle name="_Comma_DCF Analysis" xfId="1386" xr:uid="{878430BA-3213-4F2D-BC94-CABAF04DB42D}"/>
    <cellStyle name="_Comma_Description" xfId="1387" xr:uid="{E2C88865-49AE-48C9-AF1C-C9B0BCE34A00}"/>
    <cellStyle name="_Comma_Description " xfId="1388" xr:uid="{588AF7AF-8E51-40C8-89E1-B49AD43C9796}"/>
    <cellStyle name="_Comma_Description _37 Roark Model_With GS Financing" xfId="1389" xr:uid="{4F96ED6C-11B5-4C1C-A922-7C24BAC9CE83}"/>
    <cellStyle name="_Comma_Eagle Ridge Cash Flow 01-10-02_GS" xfId="1390" xr:uid="{FDD6D230-9869-426E-A4A6-F972AB3D1A3F}"/>
    <cellStyle name="_Comma_Final Canadian Bank Comp (sent to IBD)FORM" xfId="1391" xr:uid="{405C16E9-0950-425A-B6D2-D54E684AF7D2}"/>
    <cellStyle name="_Comma_Financial Comp to Mgmt Projections 02" xfId="1392" xr:uid="{C2A7CD3B-7849-4160-B061-137A2DD07D80}"/>
    <cellStyle name="_Comma_Financials" xfId="1393" xr:uid="{6101CB67-1B96-4E17-87BD-992C42A8E8B9}"/>
    <cellStyle name="_Comma_Financials from OM" xfId="1394" xr:uid="{9D5CDEFA-84BB-4778-B1DF-751DC60F14D9}"/>
    <cellStyle name="_Comma_Financials From OM and Audited Financials" xfId="1395" xr:uid="{C4A570DD-A396-4693-BFF2-9D15DB0F3BCF}"/>
    <cellStyle name="_Comma_Football Field" xfId="1396" xr:uid="{443ED856-10E3-4B27-A234-0CF4B10621C0}"/>
    <cellStyle name="_Comma_IBES_EPS_Estimates" xfId="1397" xr:uid="{304EC2FA-7607-4892-95DF-C6D1013C94C9}"/>
    <cellStyle name="_Comma_Initial Build" xfId="1398" xr:uid="{9760E64F-FCEA-426D-BA80-26176F38AAE5}"/>
    <cellStyle name="_Comma_LBO (Post IM)" xfId="1399" xr:uid="{4A6648DB-4131-4BEA-AE74-41C7ACD1DBE6}"/>
    <cellStyle name="_Comma_Master_Telecom_Equipment_CSCb" xfId="1400" xr:uid="{8694F530-D484-4B77-A3EE-D07DC71E105A}"/>
    <cellStyle name="_Comma_May, 2006 Estimate 6-21-06_na SD NEW 08.14.06" xfId="1401" xr:uid="{7681129F-ECC1-4CB0-8733-7F379BE32566}"/>
    <cellStyle name="_Comma_Merger Model - Exec" xfId="1402" xr:uid="{A3BC1187-5944-4B56-854C-D3A32F6DE985}"/>
    <cellStyle name="_Comma_merger plans" xfId="1403" xr:uid="{E9A1FD7B-8AEA-4DFB-9F13-60BA30BA5576}"/>
    <cellStyle name="_Comma_MotLion Projections may" xfId="1404" xr:uid="{FC70480E-D563-4432-BDEC-65F102997249}"/>
    <cellStyle name="_Comma_Old Life CSC" xfId="1405" xr:uid="{BDEF3F87-9917-477E-9176-BFAB93888F0E}"/>
    <cellStyle name="_Comma_pace_merger plans" xfId="1406" xr:uid="{C40B4E4E-33E4-4B41-8DEB-A3FB172CE14B}"/>
    <cellStyle name="_Comma_Palm Model 10_05" xfId="1407" xr:uid="{9876BED2-66CE-4295-B7D8-617C3AE95B1C}"/>
    <cellStyle name="_Comma_PNC_PF_2Q_update" xfId="1408" xr:uid="{EA3CEFE4-6386-46B8-B0A8-4DF93D10C0F6}"/>
    <cellStyle name="_Comma_Potential Strategic Partners" xfId="1409" xr:uid="{2F982DAE-2D82-4D08-9818-F89496E4D7C4}"/>
    <cellStyle name="_Comma_Prepaid_Lease_Model_for_AAT_04(1)" xfId="1410" xr:uid="{5E8FF6C2-0536-45FD-96CA-85F3B8A8C50C}"/>
    <cellStyle name="_Comma_promote model" xfId="1411" xr:uid="{E39F94FC-74AB-486E-A75B-5CA31445AA3F}"/>
    <cellStyle name="_Comma_QVC LBO Model 2-12-03 v3" xfId="1412" xr:uid="{922BCA5E-71F8-4B56-BD55-FD91C07AC2D4}"/>
    <cellStyle name="_Comma_Semperit AVP 14-Nov-2002" xfId="1413" xr:uid="{9296C061-DD94-443B-970A-523F7BD48EF9}"/>
    <cellStyle name="_Comma_Short_Form_LBO" xfId="1414" xr:uid="{DF259A47-A0D9-4F5F-97A4-5A3677BF4409}"/>
    <cellStyle name="_Comma_Spectrasite model 02" xfId="1415" xr:uid="{497CE080-3B2A-4404-958C-F98B975B6615}"/>
    <cellStyle name="_Comma_Summary Valuation Analysis" xfId="1416" xr:uid="{920C30F2-6758-442A-93BE-A5317FA73F05}"/>
    <cellStyle name="_Comma_Syndication Short Form CF Model" xfId="1417" xr:uid="{0EA6FB68-531E-4108-9F67-0985C40ADFBB}"/>
    <cellStyle name="_Comma_Synergies" xfId="1418" xr:uid="{3783F2B7-1927-4F17-9A26-E4D79D6A85DE}"/>
    <cellStyle name="_Comma_Troon Financials 8-1-02" xfId="1419" xr:uid="{62D958BE-59D3-4A8F-AC4E-C1321CBB7395}"/>
    <cellStyle name="_Comma_Troon_EBITDA" xfId="1420" xr:uid="{F3D46F2D-C3E6-40C5-B45C-5534C1CC5A3B}"/>
    <cellStyle name="_Comma_Valuation Overview - June 2001" xfId="1421" xr:uid="{E688F956-A23B-41E9-AC5B-50BF35E7CAB1}"/>
    <cellStyle name="_Comma_Valuation_Troon dpak 8-5-02 v3" xfId="1422" xr:uid="{58F2659D-8A61-4C41-9EB8-81498F273FD2}"/>
    <cellStyle name="_Comma_Wienerberger AVP 2003-08-15" xfId="1423" xr:uid="{8B311E2F-05FA-450B-837C-543C8E4EF9AE}"/>
    <cellStyle name="_Comma_Wienerberger Estimates" xfId="1424" xr:uid="{14E48200-8B37-454A-967F-6F9C9A483637}"/>
    <cellStyle name="_Consolidated CC and TO v4" xfId="1425" xr:uid="{99A29731-CC1C-4532-9497-CB2505985B8D}"/>
    <cellStyle name="_Consolidated CC and TO v4_100 Roark Model_With GS Financing_Quarterly" xfId="1426" xr:uid="{6C6DB41B-E8BE-435E-B404-30C56E8A3943}"/>
    <cellStyle name="_Consolidated CC and TO v4_67 Roark Model_With GS Financing" xfId="1427" xr:uid="{7B759A14-4140-4AA7-8CDB-7E929F5D5605}"/>
    <cellStyle name="_Consolidated CC and TO v4_82 Roark Model_With GS Financing_Quarterly" xfId="1428" xr:uid="{EE4280F1-F2FB-486D-A80E-C11BC71DA5B1}"/>
    <cellStyle name="_Construction" xfId="1429" xr:uid="{BB36A107-9187-4F93-9407-C6782A68C9D6}"/>
    <cellStyle name="_Construction_100 Roark Model_With GS Financing_Quarterly" xfId="1430" xr:uid="{B3DDB2FE-ADC9-4C64-8B23-349E9590CD5B}"/>
    <cellStyle name="_Construction_67 Roark Model_With GS Financing" xfId="1431" xr:uid="{07EB4DB9-3444-4187-8622-CF5F5C96142B}"/>
    <cellStyle name="_Construction_82 Roark Model_With GS Financing_Quarterly" xfId="1432" xr:uid="{88B1A462-06AB-425F-B699-8EA1F2D5EA09}"/>
    <cellStyle name="_Copy of LC_Tax Calculation Inputs_2007 09 12" xfId="1433" xr:uid="{7288941A-EEDD-4BEA-A0D0-5E98C3B9A0D2}"/>
    <cellStyle name="_Crete &amp; Lincoln 04 TENASKA" xfId="1434" xr:uid="{32B27FB4-1C93-4CA5-A096-A77B52EDC762}"/>
    <cellStyle name="_Crete &amp; Lincoln 05_Quarterly" xfId="1435" xr:uid="{E0241212-A3A1-44D2-A184-B9A96449C041}"/>
    <cellStyle name="_Crete &amp; Lincoln 06 TENASKA" xfId="1436" xr:uid="{B4F0C312-34E9-4D3C-A52A-160611960ED0}"/>
    <cellStyle name="_Crete &amp; Lincoln 07 TENASKA" xfId="1437" xr:uid="{A517E03F-585B-49D5-B66B-6C6FA36FBE7B}"/>
    <cellStyle name="_Crete &amp; Lincoln 08 TENASKA" xfId="1438" xr:uid="{A73A957F-F70E-4311-B607-541416808CD8}"/>
    <cellStyle name="_Crete &amp; Lincoln 12 TENASKA" xfId="1439" xr:uid="{647F8BC6-08B3-468B-A447-AD09E0AD0705}"/>
    <cellStyle name="_Crete &amp; Lincoln 13 TENASKAv14 Moody'sv12 (With historicals)" xfId="1440" xr:uid="{02FDDC65-6135-4408-BB3C-575ADF3B93D2}"/>
    <cellStyle name="_Crete &amp; Lincoln 13 TENASKAv14 Moody'sv16 (With historicals)" xfId="1441" xr:uid="{221D8CE2-3D35-4F0C-9671-84B030FE77D6}"/>
    <cellStyle name="_Crete &amp; Lincoln 13 TENASKAv14 Moody'sv8 (With historicals)" xfId="1442" xr:uid="{AE7EE7B2-3236-4895-90B9-47CE8A9AEA76}"/>
    <cellStyle name="_Crete &amp; Lincoln 13 TENASKAv14 v19 (with historicals &amp; taxes)" xfId="1443" xr:uid="{156786B1-0538-4D83-8F8A-CC37BFCA5946}"/>
    <cellStyle name="_Crete &amp; Lincoln 13 TENASKAv4" xfId="1444" xr:uid="{B9490359-4D90-4C9F-825F-478834695B94}"/>
    <cellStyle name="_Crete &amp; Lincoln 13 TENASKAv9" xfId="1445" xr:uid="{5575D538-0FC4-4E4D-8295-1BA8C8BBC064}"/>
    <cellStyle name="_Crete &amp; Lincoln Model - Annualv2" xfId="1446" xr:uid="{FE4D4F1A-E535-4480-A1D2-41958CC1C93E}"/>
    <cellStyle name="_Currency" xfId="1447" xr:uid="{8B788BCC-1BBA-45FD-A6D2-8A07500E3A1C}"/>
    <cellStyle name="_Currency(GBP)" xfId="1448" xr:uid="{0B097778-4B93-4431-8B83-91D21887CFF8}"/>
    <cellStyle name="_Currency(GBP)_100 Roark Model_With GS Financing_Quarterly" xfId="1449" xr:uid="{48A3EF4D-910C-4867-820F-EE18B7E0869D}"/>
    <cellStyle name="_Currency(GBP)_67 Roark Model_With GS Financing" xfId="1450" xr:uid="{49D0DB3C-AEAC-492C-9DBF-23545C16F12C}"/>
    <cellStyle name="_Currency(GBP)_82 Roark Model_With GS Financing_Quarterly" xfId="1451" xr:uid="{E1AECB8C-8220-4132-BB42-4933287E453C}"/>
    <cellStyle name="_Currency_01 Detailed Financial Model" xfId="1452" xr:uid="{047AD142-F9E2-4050-9109-274CA9C2884C}"/>
    <cellStyle name="_Currency_01 Fig Tech CSC 1Q03" xfId="1453" xr:uid="{0556B28B-DD3F-48E2-A4F2-ADE0903B8C07}"/>
    <cellStyle name="_Currency_02 Financials" xfId="1454" xr:uid="{117E9AD1-8BDD-46EB-94CC-479844517C3F}"/>
    <cellStyle name="_Currency_02 Potential Partner Ability to Pay Analysis2" xfId="1455" xr:uid="{959EB27A-72C5-4E1B-B590-81B6647F9B21}"/>
    <cellStyle name="_Currency_02 Spring Model" xfId="1456" xr:uid="{92EE3D2B-B9FA-4716-A4D9-B305B611BD22}"/>
    <cellStyle name="_Currency_04 Financials" xfId="1457" xr:uid="{35838C57-993D-4FEE-AFBD-3C63D3D5B82F}"/>
    <cellStyle name="_Currency_04 Subsidiary Overview" xfId="1458" xr:uid="{0A4026C4-30C9-4BFE-A3F1-4CE738E5F60C}"/>
    <cellStyle name="_Currency_08 Altar Model" xfId="1459" xr:uid="{76977DFF-E868-4136-8E16-343E2217B609}"/>
    <cellStyle name="_Currency_12 Akzo 2nd Round Model" xfId="1460" xr:uid="{4CF1C62A-5A02-4DC9-BCE3-A032272D45D9}"/>
    <cellStyle name="_Currency_12 Merger Plans" xfId="1461" xr:uid="{FD82E28E-AA07-4F69-9AB7-AC444DF99727}"/>
    <cellStyle name="_Currency_16 Coffeyville Model - Outage Sensitivity" xfId="1462" xr:uid="{0868C702-702E-4967-8460-BFC225499FEF}"/>
    <cellStyle name="_Currency_accretion dilution analysis" xfId="1463" xr:uid="{139FA4EA-D6E4-4536-8127-CDE6178CB8AC}"/>
    <cellStyle name="_Currency_Acquisition Ops 3" xfId="1464" xr:uid="{AE3E5AB0-6438-4451-99CB-CA99665BF642}"/>
    <cellStyle name="_Currency_ADLAC Capital Structure Model-v2" xfId="1465" xr:uid="{0AFBCB66-4FB4-41B9-89E4-408060569E52}"/>
    <cellStyle name="_Currency_AVP" xfId="1466" xr:uid="{9006173E-9B94-45B2-8A9D-CF3134332618}"/>
    <cellStyle name="_Currency_AVP - prev. 06 financials" xfId="1467" xr:uid="{2FDA05D7-8FAF-40DA-A662-8A6153BB9D95}"/>
    <cellStyle name="_Currency_avp_Palm Model 10_05" xfId="1468" xr:uid="{C123D492-26FC-44B2-859D-BB1CAAEDE8A9}"/>
    <cellStyle name="_Currency_bank_csc_Q2_2001_c1" xfId="1469" xr:uid="{159525DC-0A03-476A-BEF5-D19CF39562D1}"/>
    <cellStyle name="_Currency_Book1" xfId="1470" xr:uid="{418A99E1-A64C-463D-B2E4-4E4E56FFD824}"/>
    <cellStyle name="_Currency_Book1_08 Altar Model" xfId="1471" xr:uid="{D2BBF85D-B7AF-4151-AADB-DAC20EECB16D}"/>
    <cellStyle name="_Currency_Book1_1" xfId="1472" xr:uid="{063462CA-ABD0-4D4D-9DE6-DC23AD7C693A}"/>
    <cellStyle name="_Currency_Book2" xfId="1473" xr:uid="{E28C50C3-55A9-4A3C-83A4-154C282B265B}"/>
    <cellStyle name="_Currency_Buyer List" xfId="1474" xr:uid="{B6E1A086-2702-4B84-866D-9DCBC289C3B8}"/>
    <cellStyle name="_Currency_buyer_analysis" xfId="1475" xr:uid="{F71BC081-74AD-43D0-A93E-232E38097EDC}"/>
    <cellStyle name="_Currency_Catherine Historical Financials ('94 - '06)" xfId="1476" xr:uid="{BD728B12-0F09-4683-9207-D1EB89A94581}"/>
    <cellStyle name="_Currency_CC Tracking Model 10-feb (nov results)" xfId="1477" xr:uid="{56DA6896-4D87-4C11-A152-E15C8111B854}"/>
    <cellStyle name="_Currency_CC Tracking Model 13-feb (dec results)" xfId="1478" xr:uid="{45205A0A-5A3B-48BE-8FC6-352158C64583}"/>
    <cellStyle name="_Currency_Chart LBO model 07-24-03" xfId="1479" xr:uid="{91C66685-123A-4870-9502-5FFACA049D8C}"/>
    <cellStyle name="_Currency_com_ic_universe_6" xfId="1480" xr:uid="{934DFB10-9522-459E-8AD3-D34E0971B8F6}"/>
    <cellStyle name="_Currency_Comparative Balance Sheets" xfId="1481" xr:uid="{B9605D30-F29A-4603-AF80-0F52BE190D34}"/>
    <cellStyle name="_Currency_CSC Update_Status of Companies_11_19" xfId="1482" xr:uid="{912B0B55-A2DE-4920-BB2E-5DE9C56E3A5A}"/>
    <cellStyle name="_Currency_CSC with WACC" xfId="1483" xr:uid="{7131B037-777B-4095-8A38-A99341643838}"/>
    <cellStyle name="_Currency_CSC_Palm_Sum_of_Parts_4_20_01" xfId="1484" xr:uid="{7DB7C03C-3492-485C-8A7C-01448C986861}"/>
    <cellStyle name="_Currency_CSC_Palm_Sum_of_Parts_5_23_01a" xfId="1485" xr:uid="{9916E639-5D58-4F14-8F45-D967106C13CC}"/>
    <cellStyle name="_Currency_DCF Analysis" xfId="1486" xr:uid="{34098BEB-2A49-484C-B577-33762CF49133}"/>
    <cellStyle name="_Currency_Description" xfId="1487" xr:uid="{6F85738F-F729-49E6-8500-920D2F068322}"/>
    <cellStyle name="_Currency_Description " xfId="1488" xr:uid="{D2853B57-1164-476F-B9C9-4E5AA8DFE5B5}"/>
    <cellStyle name="_Currency_Description _37 Roark Model_With GS Financing" xfId="1489" xr:uid="{920ECAF2-6679-449B-8261-9129720DAB13}"/>
    <cellStyle name="_Currency_Detailed P&amp;L by Product by Region v2" xfId="1490" xr:uid="{281B4B96-F5F4-4813-A0C9-515EE4A5BA7F}"/>
    <cellStyle name="_Currency_Eagle Ridge Cash Flow 01-10-02_GS" xfId="1491" xr:uid="{C0CE9428-5809-456E-A703-8406492F1C16}"/>
    <cellStyle name="_Currency_Euston DCF" xfId="1492" xr:uid="{D8988A49-6351-4B0A-BFD5-8B62596ABAC7}"/>
    <cellStyle name="_Currency_Final Canadian Bank Comp (sent to IBD)FORM" xfId="1493" xr:uid="{08D03E44-EBF1-4C6D-B02F-1D7BB9886F3E}"/>
    <cellStyle name="_Currency_Financial Comp to Mgmt Projections 02" xfId="1494" xr:uid="{C580B400-96D9-4A69-812F-BF3C0A24B7A6}"/>
    <cellStyle name="_Currency_Financials" xfId="1495" xr:uid="{6B1FE329-A202-4213-A259-F7506F8B06C9}"/>
    <cellStyle name="_Currency_Financials from OM" xfId="1496" xr:uid="{927A7F6A-2E08-451A-AB38-C3FFE8CB2337}"/>
    <cellStyle name="_Currency_Financials From OM and Audited Financials" xfId="1497" xr:uid="{9151280D-D3C1-4A1D-A803-C0000F8CDFE7}"/>
    <cellStyle name="_Currency_Florida consensus estimates" xfId="1498" xr:uid="{7A84A94D-3BE7-4B79-94A7-7D802F6830AB}"/>
    <cellStyle name="_Currency_Football Field" xfId="1499" xr:uid="{26ED4383-821B-4083-87E6-12EEDD46F904}"/>
    <cellStyle name="_Currency_IBES_EPS_Estimates" xfId="1500" xr:uid="{58E835D8-6840-4E9D-847D-FDB21E689F3F}"/>
    <cellStyle name="_Currency_Indikatives Bewertungsniveau" xfId="1501" xr:uid="{DDC2E968-8739-4F17-8E8C-2F3C229613AF}"/>
    <cellStyle name="_Currency_Initial Build" xfId="1502" xr:uid="{F2008F11-F745-4A02-9F5F-C0DDC9089E72}"/>
    <cellStyle name="_Currency_LBO (Post IM)" xfId="1503" xr:uid="{92579143-BC5C-42D5-BEBD-4F476B0B8B5D}"/>
    <cellStyle name="_Currency_lbo_short_form" xfId="1504" xr:uid="{E6AD1C09-CF15-4E92-91EC-256784FBD740}"/>
    <cellStyle name="_Currency_Master_Telecom_Equipment_CSCb" xfId="1505" xr:uid="{1329670B-5B85-4D3F-A71B-E740F5529B70}"/>
    <cellStyle name="_Currency_May, 2006 Estimate 6-21-06_na SD NEW 08.14.06" xfId="1506" xr:uid="{01C669C4-90E8-450F-B347-23099333F36F}"/>
    <cellStyle name="_Currency_Merger Model - Exec" xfId="1507" xr:uid="{02B52241-6797-47CD-904F-6D6F46D78053}"/>
    <cellStyle name="_Currency_merger plans" xfId="1508" xr:uid="{B0A3ABC2-C5F2-4A5B-85F2-1926126583F6}"/>
    <cellStyle name="_Currency_monet2.4_temp" xfId="1509" xr:uid="{440BD1B0-AEBD-4037-B36B-3646D6654674}"/>
    <cellStyle name="_Currency_monet2.8" xfId="1510" xr:uid="{72D5DD31-8CCE-4BBF-85AE-E1928EE8A384}"/>
    <cellStyle name="_Currency_MotLion Projections may" xfId="1511" xr:uid="{BF8DB4FD-3CBF-4A60-A106-2D94BCB699C7}"/>
    <cellStyle name="_Currency_Old Life CSC" xfId="1512" xr:uid="{DF86D554-8E9B-42D2-867D-3CEF1C53BF4A}"/>
    <cellStyle name="_Currency_pace_merger plans" xfId="1513" xr:uid="{C6B914AE-6D80-4832-8B15-DB23DA4E5FC1}"/>
    <cellStyle name="_Currency_Palm Model 10_05" xfId="1514" xr:uid="{F2A42EDA-B73B-49B9-A3E7-DBE0CC7A8D1F}"/>
    <cellStyle name="_Currency_pdf file" xfId="1515" xr:uid="{926399C7-BD9F-4F33-B9E7-AB1B298BBF46}"/>
    <cellStyle name="_Currency_PNC_PF_2Q_update" xfId="1516" xr:uid="{7984EA91-3990-4F20-91E8-D08AFDCA28F2}"/>
    <cellStyle name="_Currency_Potential Strategic Partners" xfId="1517" xr:uid="{4D551922-4359-4485-8514-DC4EBBE0E26D}"/>
    <cellStyle name="_Currency_Prepaid_Lease_Model_for_AAT_04(1)" xfId="1518" xr:uid="{0B57E38B-65CF-408A-B56A-FA7E687B3058}"/>
    <cellStyle name="_Currency_promote model" xfId="1519" xr:uid="{719EF575-D42C-46D5-92A8-F3FEC3024993}"/>
    <cellStyle name="_Currency_QVC LBO Model 2-12-03 v3" xfId="1520" xr:uid="{ADA2D8C8-EBD9-4277-BAA1-76CFA60B26A3}"/>
    <cellStyle name="_Currency_Relative Contribution Analysis 04" xfId="1521" xr:uid="{4D3D91BB-E27B-471C-B1A3-EF710DC6A48C}"/>
    <cellStyle name="_Currency_Royal Kansas  DCF2" xfId="1522" xr:uid="{D715F77F-C907-46CD-B865-ACCBEABE41C9}"/>
    <cellStyle name="_Currency_Semperit AVP 14-Nov-2002" xfId="1523" xr:uid="{350EAED9-9520-4EBF-BA49-3EE2F536E59F}"/>
    <cellStyle name="_Currency_Short_Form_LBO" xfId="1524" xr:uid="{D6F17F19-9624-40DA-BF05-FE6945D9A8B6}"/>
    <cellStyle name="_Currency_Sketch5 - Montana Impact" xfId="1525" xr:uid="{821EEBC5-E754-4989-99E5-F59A4DC42D0E}"/>
    <cellStyle name="_Currency_Spectrasite model 02" xfId="1526" xr:uid="{1EA32B10-A078-4A85-9E6A-BF4091631EAB}"/>
    <cellStyle name="_Currency_Summary Valuation Analysis" xfId="1527" xr:uid="{C8740F8A-8CE1-4968-A890-F0E28EA7585B}"/>
    <cellStyle name="_Currency_Syndication Short Form CF Model" xfId="1528" xr:uid="{C6A24F7E-C092-4C9D-970F-DB3D28C72539}"/>
    <cellStyle name="_Currency_Synergies" xfId="1529" xr:uid="{6C921507-F66F-4F8A-81F8-1265D773203B}"/>
    <cellStyle name="_Currency_Troon Financials 8-1-02" xfId="1530" xr:uid="{7032CF84-0343-462B-906E-E69A50BC6FA5}"/>
    <cellStyle name="_Currency_Troon_EBITDA" xfId="1531" xr:uid="{33EF5084-7496-4A13-BB70-F0E1D7F436DF}"/>
    <cellStyle name="_Currency_Valuation Overview - June 2001" xfId="1532" xr:uid="{1272F6C8-2E60-42F5-BDB7-94BB47887955}"/>
    <cellStyle name="_Currency_Valuation_Troon dpak 8-5-02 v3" xfId="1533" xr:uid="{8B2243D4-B4C4-44ED-A233-79CF5376703B}"/>
    <cellStyle name="_Currency_Wienerberger AVP 2003-08-15" xfId="1534" xr:uid="{44786897-E057-4CFC-871D-203C54E36E36}"/>
    <cellStyle name="_Currency_Wienerberger Estimates" xfId="1535" xr:uid="{DC688BA6-181D-4D38-AB46-8D4481FFE28E}"/>
    <cellStyle name="_Currency_xratio - historical mkt val" xfId="1536" xr:uid="{84452244-9447-4790-8B93-76797A4B8EDC}"/>
    <cellStyle name="_CurrencySpace" xfId="1537" xr:uid="{830FD6D9-2CD8-4FE0-9AC5-642B10339937}"/>
    <cellStyle name="_CurrencySpace_01 Detailed Financial Model" xfId="1538" xr:uid="{70334E93-5320-41BE-9699-35C6FB69BBC5}"/>
    <cellStyle name="_CurrencySpace_01 Fig Tech CSC 1Q03" xfId="1539" xr:uid="{55D3A100-6FFC-4BAD-9B6A-0AAF3B7FD033}"/>
    <cellStyle name="_CurrencySpace_02 Financials" xfId="1540" xr:uid="{A51AA347-866B-4CB2-AC5A-9526CCDA6E18}"/>
    <cellStyle name="_CurrencySpace_02 Potential Partner Ability to Pay Analysis2" xfId="1541" xr:uid="{9AE30303-C0D5-4E69-B181-D716FB5B1B8E}"/>
    <cellStyle name="_CurrencySpace_04 Financials" xfId="1542" xr:uid="{90893371-7962-4E55-B469-6D38D37E5320}"/>
    <cellStyle name="_CurrencySpace_04 Subsidiary Overview" xfId="1543" xr:uid="{832570F6-B6FA-45A6-9175-B420497707EC}"/>
    <cellStyle name="_CurrencySpace_08 Altar Model" xfId="1544" xr:uid="{52BE4193-7219-4027-A17F-9E5FD4B1DF5A}"/>
    <cellStyle name="_CurrencySpace_12 Merger Plans" xfId="1545" xr:uid="{6E50A9AE-4B0C-43DB-8727-F37146CB2148}"/>
    <cellStyle name="_CurrencySpace_16 Coffeyville Model - Outage Sensitivity" xfId="1546" xr:uid="{E1B07ED9-56C5-451A-8AC5-535D96A651DC}"/>
    <cellStyle name="_CurrencySpace_accretion dilution analysis" xfId="1547" xr:uid="{604FE7F7-953F-41B0-833A-043AE258387D}"/>
    <cellStyle name="_CurrencySpace_Acquisition Ops 3" xfId="1548" xr:uid="{A5BB00C0-0F1C-4413-80A1-F18D26618AAC}"/>
    <cellStyle name="_CurrencySpace_ADLAC Capital Structure Model-v2" xfId="1549" xr:uid="{89A23811-93CE-4961-A1A7-DEB37EEBDA84}"/>
    <cellStyle name="_CurrencySpace_AVP" xfId="1550" xr:uid="{063462A7-7B80-429F-A725-11B41AF65735}"/>
    <cellStyle name="_CurrencySpace_avp_Palm Model 10_05" xfId="1551" xr:uid="{6159519A-61C8-453D-A781-6371496E96EE}"/>
    <cellStyle name="_CurrencySpace_Book1" xfId="1552" xr:uid="{A9C0662A-02E4-4449-A130-2380944BB0CE}"/>
    <cellStyle name="_CurrencySpace_Book1_08 Altar Model" xfId="1553" xr:uid="{45D90AF2-B503-480E-BD4F-1AB515F98575}"/>
    <cellStyle name="_CurrencySpace_Book1_Merger Plan 2-10-04 GSIBDv3" xfId="1554" xr:uid="{D1E44CB2-0F81-4FE0-A572-CB61A9D51650}"/>
    <cellStyle name="_CurrencySpace_Book2" xfId="1555" xr:uid="{80E48474-E39D-4904-A01E-FA25A05CCE80}"/>
    <cellStyle name="_CurrencySpace_buyer_analysis" xfId="1556" xr:uid="{0D53D2E2-C98D-4D0C-9322-7278CDCE3E28}"/>
    <cellStyle name="_CurrencySpace_Catherine Historical Financials ('94 - '06)" xfId="1557" xr:uid="{00D2E5CE-2DD0-44F1-B87F-3D031B730D2F}"/>
    <cellStyle name="_CurrencySpace_CC Tracking Model 10-feb (nov results)" xfId="1558" xr:uid="{899D5022-E734-4FC2-9630-BD9DD5CC95FD}"/>
    <cellStyle name="_CurrencySpace_CC Tracking Model 13-feb (dec results)" xfId="1559" xr:uid="{E6941996-7337-4EB8-BBB4-F226992EACA7}"/>
    <cellStyle name="_CurrencySpace_Chart LBO model 07-24-03" xfId="1560" xr:uid="{44071B7B-ED6D-4E8D-A200-942ED851C9AC}"/>
    <cellStyle name="_CurrencySpace_com_ic_universe_6" xfId="1561" xr:uid="{9C09D115-10E4-4321-9CED-A26AD1D43BC9}"/>
    <cellStyle name="_CurrencySpace_Comparative Balance Sheets" xfId="1562" xr:uid="{9BA3E369-4320-4E3A-976D-4293DB8F19D2}"/>
    <cellStyle name="_CurrencySpace_CSC Update_Status of Companies_11_19" xfId="1563" xr:uid="{FA79F5B8-97BD-4239-99C6-85B0E49AC31C}"/>
    <cellStyle name="_CurrencySpace_CSC with WACC" xfId="1564" xr:uid="{1B7832AC-FB39-47B4-81E0-7706D2E6B2E2}"/>
    <cellStyle name="_CurrencySpace_CSC_Palm_Sum_of_Parts_4_20_01" xfId="1565" xr:uid="{59D52514-ED51-4A4D-825D-756EB1E888D8}"/>
    <cellStyle name="_CurrencySpace_CSC_Palm_Sum_of_Parts_5_23_01a" xfId="1566" xr:uid="{A06B562A-4559-4756-BF36-8E05EF06F4A8}"/>
    <cellStyle name="_CurrencySpace_DCF Analysis" xfId="1567" xr:uid="{F83D7D65-CC22-4BC6-9760-0168E9D16177}"/>
    <cellStyle name="_CurrencySpace_Description" xfId="1568" xr:uid="{B822FB01-A282-4C5E-A6CB-7D558BC163FC}"/>
    <cellStyle name="_CurrencySpace_Description " xfId="1569" xr:uid="{709CFC16-AA89-4EB0-9814-985777A8AA67}"/>
    <cellStyle name="_CurrencySpace_Description _37 Roark Model_With GS Financing" xfId="1570" xr:uid="{67A79C51-D2EA-46AD-8364-AAC660E51983}"/>
    <cellStyle name="_CurrencySpace_Eagle Ridge Cash Flow 01-10-02_GS" xfId="1571" xr:uid="{679DE3CF-9C2E-491D-A12E-0416B8847585}"/>
    <cellStyle name="_CurrencySpace_Final Canadian Bank Comp (sent to IBD)FORM" xfId="1572" xr:uid="{CC0B8FEB-A9BC-4C2E-805C-2CC24BB8B62B}"/>
    <cellStyle name="_CurrencySpace_Financial Comp to Mgmt Projections 02" xfId="1573" xr:uid="{40AEA88D-EF95-4501-BADB-1CA34E2EBD67}"/>
    <cellStyle name="_CurrencySpace_Financials" xfId="1574" xr:uid="{31575D24-77F6-49C1-B94F-2909E3538942}"/>
    <cellStyle name="_CurrencySpace_Financials from OM" xfId="1575" xr:uid="{7E085D18-3AA5-41D9-ACB0-022F21A1A068}"/>
    <cellStyle name="_CurrencySpace_Financials From OM and Audited Financials" xfId="1576" xr:uid="{8EFA1E77-E18F-4035-8910-CF728FC9FEC2}"/>
    <cellStyle name="_CurrencySpace_Football Field" xfId="1577" xr:uid="{C2EEE367-C459-42F8-93FF-14346893C538}"/>
    <cellStyle name="_CurrencySpace_IBES_EPS_Estimates" xfId="1578" xr:uid="{98BF8E3B-0495-4C54-93BA-9638E8FF3800}"/>
    <cellStyle name="_CurrencySpace_Initial Build" xfId="1579" xr:uid="{DF884F7C-FDE2-4303-B3A1-F8C8377D666B}"/>
    <cellStyle name="_CurrencySpace_LBO (Post IM)" xfId="1580" xr:uid="{AA4457E5-0EBE-4D3E-B4CB-D901A9DF7D17}"/>
    <cellStyle name="_CurrencySpace_Master_Telecom_Equipment_CSCb" xfId="1581" xr:uid="{482ACD89-5E22-4031-BA0B-0E7024DD6422}"/>
    <cellStyle name="_CurrencySpace_May, 2006 Estimate 6-21-06_na SD NEW 08.14.06" xfId="1582" xr:uid="{0F5E2CA3-3926-4120-8205-3AB7E3822501}"/>
    <cellStyle name="_CurrencySpace_Merger Model - Exec" xfId="1583" xr:uid="{95D646D7-A539-4BA3-91D1-A281C201C5AE}"/>
    <cellStyle name="_CurrencySpace_merger plans" xfId="1584" xr:uid="{56384179-0D82-459D-90FA-3AD25AD22B25}"/>
    <cellStyle name="_CurrencySpace_monet2.4" xfId="1585" xr:uid="{77A858E6-6BEE-4A8D-9D96-897D05C3DBF4}"/>
    <cellStyle name="_CurrencySpace_monet2.4_temp" xfId="1586" xr:uid="{8587A2DE-22E4-468A-AA2A-28B14C92C621}"/>
    <cellStyle name="_CurrencySpace_monet2.8" xfId="1587" xr:uid="{B602D070-E111-451F-ABA0-2E1F4BC21808}"/>
    <cellStyle name="_CurrencySpace_MotLion Projections may" xfId="1588" xr:uid="{D1BC0673-6F37-4FE3-AF95-31894EC02417}"/>
    <cellStyle name="_CurrencySpace_Old Life CSC" xfId="1589" xr:uid="{64666AB0-9D83-4673-843B-AF171F3D9C85}"/>
    <cellStyle name="_CurrencySpace_pace_merger plans" xfId="1590" xr:uid="{636860BE-4875-40A9-BCD2-6C3EA97E66D1}"/>
    <cellStyle name="_CurrencySpace_Palm Model 10_05" xfId="1591" xr:uid="{4B01065B-BC93-4408-96D3-3D9723E6866C}"/>
    <cellStyle name="_CurrencySpace_pdf file" xfId="1592" xr:uid="{3458DAEB-D401-447D-8A42-9E1B20AD9AD6}"/>
    <cellStyle name="_CurrencySpace_PNC_PF_2Q_update" xfId="1593" xr:uid="{BB0F3C47-0E23-4C2F-A94F-DC3F67B68F8E}"/>
    <cellStyle name="_CurrencySpace_Potential Strategic Partners" xfId="1594" xr:uid="{ABABD1E0-211D-4DB0-9D64-C1EEBB06099B}"/>
    <cellStyle name="_CurrencySpace_Prepaid_Lease_Model_for_AAT_04(1)" xfId="1595" xr:uid="{A1C07BCE-2400-4DC4-BCAB-2EF01BF48371}"/>
    <cellStyle name="_CurrencySpace_promote model" xfId="1596" xr:uid="{DDA74EA7-7369-4E26-9E30-581491DA8CC7}"/>
    <cellStyle name="_CurrencySpace_QVC LBO Model 2-12-03 v3" xfId="1597" xr:uid="{1011B6C5-E06D-449F-9833-BFF13B624C5E}"/>
    <cellStyle name="_CurrencySpace_Semperit AVP 14-Nov-2002" xfId="1598" xr:uid="{75A44E94-CFC8-4F2B-8855-56F2FEDA49CE}"/>
    <cellStyle name="_CurrencySpace_Short_Form_LBO" xfId="1599" xr:uid="{8038BFB6-ACB7-45A6-BE65-22CE04CA2308}"/>
    <cellStyle name="_CurrencySpace_Spectrasite model 02" xfId="1600" xr:uid="{49E802F6-A8C7-4E1F-B7B1-3729AEBE088D}"/>
    <cellStyle name="_CurrencySpace_Stallion Analysis_a" xfId="1601" xr:uid="{B0D2ACB8-9B86-4BAF-9871-A108926317C0}"/>
    <cellStyle name="_CurrencySpace_Summary Valuation Analysis" xfId="1602" xr:uid="{689D2F3E-84A3-4E59-908C-649F64FA2BF0}"/>
    <cellStyle name="_CurrencySpace_Syndication Short Form CF Model" xfId="1603" xr:uid="{EE9AADB7-E8BC-4102-8947-EC645D5760A4}"/>
    <cellStyle name="_CurrencySpace_Synergies" xfId="1604" xr:uid="{34497E34-C1F3-4B5D-A7BA-27F4BE6DC864}"/>
    <cellStyle name="_CurrencySpace_Troon Financials 8-1-02" xfId="1605" xr:uid="{70FCB99F-379D-4FEA-875A-DF209264280C}"/>
    <cellStyle name="_CurrencySpace_Troon_EBITDA" xfId="1606" xr:uid="{3B2C2EDC-2B6A-4268-9FD7-F1C55D5866D1}"/>
    <cellStyle name="_CurrencySpace_Valuation Overview - June 2001" xfId="1607" xr:uid="{A725CA49-D3F0-4AA9-B6EF-64D02AA6F6A0}"/>
    <cellStyle name="_CurrencySpace_Valuation_Troon dpak 8-5-02 v3" xfId="1608" xr:uid="{19459035-4CF8-48FE-9B41-F5A9F3465CDD}"/>
    <cellStyle name="_CurrencySpace_Wienerberger AVP 2003-08-15" xfId="1609" xr:uid="{83A29D08-C031-4440-975C-A46B0C61C20B}"/>
    <cellStyle name="_CurrencySpace_Wienerberger Estimates" xfId="1610" xr:uid="{D851C639-3B67-4C94-A56C-1BAC258D3FC8}"/>
    <cellStyle name="_date" xfId="1611" xr:uid="{0B67F9F5-DE37-4695-9B05-CEE274534FC5}"/>
    <cellStyle name="_Dollar" xfId="1612" xr:uid="{9A710E46-E5D5-4F13-A2DF-C542F7BD0416}"/>
    <cellStyle name="_DYN Unit Model (State by State Dispatch) v33" xfId="1613" xr:uid="{629ADF6F-69A8-405F-B078-2FA52C9A9386}"/>
    <cellStyle name="_DYN Unit Model (State by State Dispatch) v33_100 Roark Model_With GS Financing_Quarterly" xfId="1614" xr:uid="{FE6BF93D-C292-4247-9B42-197E64E6DB7F}"/>
    <cellStyle name="_DYN Unit Model (State by State Dispatch) v33_67 Roark Model_With GS Financing" xfId="1615" xr:uid="{112ED76D-C961-4EFD-A1AC-EDD6ADD5575A}"/>
    <cellStyle name="_DYN Unit Model (State by State Dispatch) v33_82 Roark Model_With GS Financing_Quarterly" xfId="1616" xr:uid="{89A6027B-C663-42E1-BBDB-C26AA1399CD1}"/>
    <cellStyle name="_e-plus debt - Machado1" xfId="1617" xr:uid="{6164221E-7D85-4373-A6DA-3AAF90C315E7}"/>
    <cellStyle name="_e-plus debt - Machado1_100 Roark Model_With GS Financing_Quarterly" xfId="1618" xr:uid="{07481A25-6D23-4610-AEA4-E45852901DF1}"/>
    <cellStyle name="_e-plus debt - Machado1_67 Roark Model_With GS Financing" xfId="1619" xr:uid="{0C5E0E65-D5EB-4B6F-990D-0BB9587E1312}"/>
    <cellStyle name="_e-plus debt - Machado1_82 Roark Model_With GS Financing_Quarterly" xfId="1620" xr:uid="{019E8FDD-C2B7-4BB5-9493-C9C551BF81FA}"/>
    <cellStyle name="_Euro" xfId="1621" xr:uid="{75906F77-CEB1-45FF-9F5F-D0557CEADAE4}"/>
    <cellStyle name="_Euro_16 Coffeyville Model - Outage Sensitivity" xfId="1622" xr:uid="{4AFEB70A-CE68-4957-9D70-D6ADA5BA348C}"/>
    <cellStyle name="_Euro_accretion dilution analysis" xfId="1623" xr:uid="{9B8BAD8F-2683-4613-9EA7-A083AA2001A8}"/>
    <cellStyle name="_Euro_Book1" xfId="1624" xr:uid="{33A8D7AE-C44E-44FF-855A-4323D064E268}"/>
    <cellStyle name="_Euro_CSC_Palm_Sum_of_Parts_5_23_01a" xfId="1625" xr:uid="{D3343323-7434-480A-873F-C975CD96D0C6}"/>
    <cellStyle name="_Euro_Financials Layout dpak 9-26-01 v1" xfId="1626" xr:uid="{E39C5CA2-0D2F-435C-B758-C57058393D1F}"/>
    <cellStyle name="_Euro_IBES_EPS_Estimates" xfId="1627" xr:uid="{F3FCEA24-7765-46BC-AE7F-7AFDDB98A673}"/>
    <cellStyle name="_Euro_Palm Model 10_05" xfId="1628" xr:uid="{2A98932F-AE33-4D57-97F0-C5110B052838}"/>
    <cellStyle name="_Euro_Palm Model 10_05_100 Roark Model_With GS Financing_Quarterly" xfId="1629" xr:uid="{F9B8DB4E-A828-4BC7-9FE4-D660077610FB}"/>
    <cellStyle name="_Euro_Palm Model 10_05_67 Roark Model_With GS Financing" xfId="1630" xr:uid="{D33207A3-8DDB-4042-A8F0-B8FBCA55464F}"/>
    <cellStyle name="_Euro_Palm Model 10_05_82 Roark Model_With GS Financing_Quarterly" xfId="1631" xr:uid="{65F1D9C7-05CB-49DC-AF26-F6236EE8800B}"/>
    <cellStyle name="_Euro_Potential Strategic Partners" xfId="1632" xr:uid="{2ED5F375-BD74-4158-92F6-EB624CF4965C}"/>
    <cellStyle name="_Euro_Simple Merger Plans" xfId="1633" xr:uid="{D0184A2C-554E-4EA2-873A-9E05B973143A}"/>
    <cellStyle name="_Euro_VPP 01" xfId="1634" xr:uid="{30A28AF3-EE5D-4418-BAC1-443079536C26}"/>
    <cellStyle name="_Frontier Refinance Model - 0817 - 1yr T + 5bps" xfId="1635" xr:uid="{7DA7967E-5DE2-4DF8-A974-09B95A7D2FB9}"/>
    <cellStyle name="_GBP" xfId="1636" xr:uid="{B96205E9-8D82-485D-ABA9-333EA62C52F6}"/>
    <cellStyle name="—_GS_Cash" xfId="1637" xr:uid="{24AB63C6-0737-4344-895D-FF5E4DE51B27}"/>
    <cellStyle name="—_GS_Cash " xfId="1638" xr:uid="{6499DCF6-5928-444D-99F0-3FBB99C5392F}"/>
    <cellStyle name="_Harris-El Paso-Edinburg-05-07-01" xfId="1639" xr:uid="{17BD901B-25F9-452E-BA47-509900B0BA0B}"/>
    <cellStyle name="_Harris-El Paso-Edinburg-05-07-01_100 Roark Model_With GS Financing_Quarterly" xfId="1640" xr:uid="{AA0C3876-40CF-48B9-870A-06DE7E4A8300}"/>
    <cellStyle name="_Harris-El Paso-Edinburg-05-07-01_67 Roark Model_With GS Financing" xfId="1641" xr:uid="{EB3CE6CE-691F-4696-B62C-F7FA17CA7136}"/>
    <cellStyle name="_Harris-El Paso-Edinburg-05-07-01_82 Roark Model_With GS Financing_Quarterly" xfId="1642" xr:uid="{1EF8DFF9-6B3C-4482-98E9-6039B369B2DC}"/>
    <cellStyle name="_Harris-El Paso-Edinburg-06-18-01" xfId="1643" xr:uid="{EED2976F-B545-4460-B15D-611A6B5F0CB8}"/>
    <cellStyle name="_Harris-El Paso-Edinburg-06-18-01_100 Roark Model_With GS Financing_Quarterly" xfId="1644" xr:uid="{B69551A7-3937-4E5F-94BF-592F2F264462}"/>
    <cellStyle name="_Harris-El Paso-Edinburg-06-18-01_67 Roark Model_With GS Financing" xfId="1645" xr:uid="{206A9332-79A2-4F95-A03F-3938F9BA747C}"/>
    <cellStyle name="_Harris-El Paso-Edinburg-06-18-01_82 Roark Model_With GS Financing_Quarterly" xfId="1646" xr:uid="{7A2F9C5E-05D2-46F1-9B28-4C1A8431C3DC}"/>
    <cellStyle name="_Heading" xfId="1647" xr:uid="{B74FBD50-D957-4B07-8385-B1BC2862DFC0}"/>
    <cellStyle name="_Heading_01 FR Assumptions" xfId="1648" xr:uid="{FB48D51E-DFFB-44C9-9347-B06798CE05E6}"/>
    <cellStyle name="_Heading_02 CAPEX May 4 2 0 REVISED" xfId="1649" xr:uid="{8A9F8936-2C7E-497A-8B9B-B6A58AD6691F}"/>
    <cellStyle name="_Heading_02 Financials Sept 27th" xfId="1650" xr:uid="{70C6E6E7-8292-4A31-B22E-8220007C93D6}"/>
    <cellStyle name="_Heading_03 ECO OUTPUT BY QTR (BASE CASE)" xfId="1651" xr:uid="{2D48FE10-BDEE-4F3F-80F9-4B51FB10562E}"/>
    <cellStyle name="_Heading_04 Altar P&amp;L Buildup" xfId="1652" xr:uid="{00101858-D038-426F-985C-63C43A35A574}"/>
    <cellStyle name="_Heading_09 Cooper LBO" xfId="1653" xr:uid="{82DF787C-9C5B-4CA5-9400-5DB65C164F79}"/>
    <cellStyle name="_Heading_09 Cooper LBO_100 Roark Model_With GS Financing_Quarterly" xfId="1654" xr:uid="{198603D8-7C38-4476-B54C-EB02C3D95C5A}"/>
    <cellStyle name="_Heading_09 Cooper LBO_67 Roark Model_With GS Financing" xfId="1655" xr:uid="{8C710EC6-A741-490F-8699-92F37C6BBE94}"/>
    <cellStyle name="_Heading_09 Cooper LBO_82 Roark Model_With GS Financing_Quarterly" xfId="1656" xr:uid="{77809504-1E48-4745-82FD-BF46F26314A8}"/>
    <cellStyle name="_Heading_23 Longview Model" xfId="1657" xr:uid="{0D280F09-71D7-4D92-8374-37C1EB9E1764}"/>
    <cellStyle name="_Heading_23 Longview Model_100 Roark Model_With GS Financing_Quarterly" xfId="1658" xr:uid="{85C92695-537B-42BB-BF9B-F5544C882592}"/>
    <cellStyle name="_Heading_23 Longview Model_67 Roark Model_With GS Financing" xfId="1659" xr:uid="{FD3BB431-BEEC-4D19-95C0-C454AF61DD26}"/>
    <cellStyle name="_Heading_23 Longview Model_82 Roark Model_With GS Financing_Quarterly" xfId="1660" xr:uid="{C437271E-FBCD-41F1-8BF1-21981CC40426}"/>
    <cellStyle name="_Heading_33 Roark Model_With GS Financing REPAIRED" xfId="1661" xr:uid="{8732FB1D-7FEC-47C0-A96D-1E0BD0D3FFC4}"/>
    <cellStyle name="_Heading_Book1" xfId="1662" xr:uid="{6F06C246-DDCC-478D-8FA9-DBE88890896B}"/>
    <cellStyle name="_Heading_Build-up by Segment" xfId="1663" xr:uid="{2E736FD0-1BC2-4DF9-BF3D-BC4318874FDA}"/>
    <cellStyle name="_Heading_Comps 24May02_Final" xfId="1664" xr:uid="{B3B22E1D-A149-4744-88CB-F8A0EA34CB87}"/>
    <cellStyle name="_Heading_Cooper Model 25v1" xfId="1665" xr:uid="{9E6AF671-7010-44C4-8D0A-0CC672D60628}"/>
    <cellStyle name="_Heading_Corporate and restructuring charges" xfId="1666" xr:uid="{B8AF5991-3F39-4049-A0D6-2278BEE5D631}"/>
    <cellStyle name="_Heading_Expenses by Division" xfId="1667" xr:uid="{DBFDD278-D9C4-4B97-9859-11C56A22924E}"/>
    <cellStyle name="_Heading_fees" xfId="1668" xr:uid="{32459B21-9192-4890-84B1-23F745B00DE5}"/>
    <cellStyle name="_Heading_Final Canadian Bank Comp (sent to IBD)FORM" xfId="1669" xr:uid="{2058DE4D-99A1-4CE5-B620-E7ACD109695C}"/>
    <cellStyle name="_Heading_GS Longview Model_Sep 14 2006 v14 Formatted for Siemens" xfId="1670" xr:uid="{73D4DA3A-2802-4449-9549-DBA7A09D788B}"/>
    <cellStyle name="_Heading_GS Longview Model_Sep 14 2006 v14 Formatted for Siemens_100 Roark Model_With GS Financing_Quarterly" xfId="1671" xr:uid="{73348221-CA22-48DA-A9C0-A10FAE5141AF}"/>
    <cellStyle name="_Heading_GS Longview Model_Sep 14 2006 v14 Formatted for Siemens_67 Roark Model_With GS Financing" xfId="1672" xr:uid="{DD314C77-9608-430A-BCE8-8D2460CD0A5D}"/>
    <cellStyle name="_Heading_GS Longview Model_Sep 14 2006 v14 Formatted for Siemens_82 Roark Model_With GS Financing_Quarterly" xfId="1673" xr:uid="{4E618D8C-F62D-4D7E-B7C5-E4C8556616F8}"/>
    <cellStyle name="_Heading_Hedge Volumes 091604" xfId="1674" xr:uid="{D93A572B-8D1F-49C3-9816-4818B742DD20}"/>
    <cellStyle name="_Heading_Initial Build" xfId="1675" xr:uid="{E810BEF4-702C-4516-AFFF-2847F77CB9CC}"/>
    <cellStyle name="_Heading_MAXF historical financials" xfId="1676" xr:uid="{82FFD99D-8CE3-48A8-91EC-1B2C3382FB7C}"/>
    <cellStyle name="_Heading_May, 2006 Estimate 6-21-06_na SD NEW 08.14.06" xfId="1677" xr:uid="{BEE4D891-895D-4775-9B18-9BC98215BB31}"/>
    <cellStyle name="_Heading_May, 2006 Estimate 6-21-06_na SD NEW 08.14.06_100 Roark Model_With GS Financing_Quarterly" xfId="1678" xr:uid="{091B21C0-659E-4539-A815-CFE5BED177AD}"/>
    <cellStyle name="_Heading_May, 2006 Estimate 6-21-06_na SD NEW 08.14.06_67 Roark Model_With GS Financing" xfId="1679" xr:uid="{2E5E15B7-85C9-47F1-9A85-FCAE736F272D}"/>
    <cellStyle name="_Heading_May, 2006 Estimate 6-21-06_na SD NEW 08.14.06_82 Roark Model_With GS Financing_Quarterly" xfId="1680" xr:uid="{288B7F4B-82D8-4618-AD64-E8E942A3BEDF}"/>
    <cellStyle name="_Heading_Output Pages" xfId="1681" xr:uid="{42009F45-863B-4304-AF61-A34481E096C8}"/>
    <cellStyle name="_Heading_Output Pagesv2" xfId="1682" xr:uid="{8A35E096-C98F-47CC-AC16-B141DB3BD810}"/>
    <cellStyle name="_Heading_PL Consolidated (2003)" xfId="1683" xr:uid="{7F9F3835-0373-4F0D-9C05-1DB05EC331DF}"/>
    <cellStyle name="_Heading_Prepaid Lease Model" xfId="1684" xr:uid="{55E2DA71-98BC-47AB-A9D1-0942D125C7E4}"/>
    <cellStyle name="_Heading_Prepaid Lease Model_100 Roark Model_With GS Financing_Quarterly" xfId="1685" xr:uid="{874C521F-89C4-40AE-B10D-832E0BD69549}"/>
    <cellStyle name="_Heading_Prepaid Lease Model_67 Roark Model_With GS Financing" xfId="1686" xr:uid="{CECF17DB-00B4-4FA4-8584-E2F0CA5D7008}"/>
    <cellStyle name="_Heading_Prepaid Lease Model_82 Roark Model_With GS Financing_Quarterly" xfId="1687" xr:uid="{DEE56FD4-AFE7-4536-BA34-0EAFED361F74}"/>
    <cellStyle name="_Heading_Prepaid_Lease_Model_for_AAT_04(1)" xfId="1688" xr:uid="{AD4ACB9B-431B-4E5A-9941-50AA64303EE1}"/>
    <cellStyle name="_Heading_prestemp" xfId="1689" xr:uid="{A6B34F4D-32D8-45C6-81F3-AC3CD6428A9F}"/>
    <cellStyle name="_Heading_Revenue Build-up" xfId="1690" xr:uid="{80CA8525-CABC-4E92-A4C0-864190920602}"/>
    <cellStyle name="_Heading_Semperit AVP 14-Nov-2002" xfId="1691" xr:uid="{6F01E703-D400-4A21-B370-EC07CBED8194}"/>
    <cellStyle name="_Heading_Short_Form_LBO" xfId="1692" xr:uid="{8DDA1E47-CCA3-4511-B0C9-511158F24BB2}"/>
    <cellStyle name="_Heading_Summary Financials 04" xfId="1693" xr:uid="{4A1403B3-92E4-41E0-A12D-52BEBD28E98E}"/>
    <cellStyle name="_Heading_Summary Financials 04_100 Roark Model_With GS Financing_Quarterly" xfId="1694" xr:uid="{64F05A4B-3341-4521-9C8C-F4DC85187AC4}"/>
    <cellStyle name="_Heading_Summary Financials 04_67 Roark Model_With GS Financing" xfId="1695" xr:uid="{37FC6A85-79D4-4058-8710-EE3304982E8A}"/>
    <cellStyle name="_Heading_Summary Financials 04_82 Roark Model_With GS Financing_Quarterly" xfId="1696" xr:uid="{983B901B-4C95-44AE-81B0-C23DED246BE6}"/>
    <cellStyle name="_Heading_Summary P&amp;L" xfId="1697" xr:uid="{CBE53B95-00A1-4A4C-9573-469D26D2E620}"/>
    <cellStyle name="_Heading_Syndication Short Form CF Model" xfId="1698" xr:uid="{5B42A1CA-7F82-4F35-A880-6AC9A794088C}"/>
    <cellStyle name="_Heading_Syndication Short Form CF Model_100 Roark Model_With GS Financing_Quarterly" xfId="1699" xr:uid="{84F61ABA-D700-42B4-9F15-26F1EC0FEA78}"/>
    <cellStyle name="_Heading_Syndication Short Form CF Model_67 Roark Model_With GS Financing" xfId="1700" xr:uid="{1CAFA575-F7FD-4C73-8866-EEE29943ACE9}"/>
    <cellStyle name="_Heading_Syndication Short Form CF Model_82 Roark Model_With GS Financing_Quarterly" xfId="1701" xr:uid="{1969A92B-D29C-491F-B5F3-5EF7228E98F2}"/>
    <cellStyle name="_Heading_Wienerberger AVP 2003-08-15" xfId="1702" xr:uid="{E39A12FF-C187-45F8-8F17-F9BFBF57678D}"/>
    <cellStyle name="_Heading_Wienerberger Estimates" xfId="1703" xr:uid="{7D4ACC39-46E8-43CF-9090-FC55C5C0C652}"/>
    <cellStyle name="_Heading_Wienerberger Estimates_100 Roark Model_With GS Financing_Quarterly" xfId="1704" xr:uid="{A4CD9014-3C57-48B1-B8B8-83CCCEF0E01D}"/>
    <cellStyle name="_Heading_Wienerberger Estimates_67 Roark Model_With GS Financing" xfId="1705" xr:uid="{901B65A1-BE47-491B-A52B-10BF07CC31BB}"/>
    <cellStyle name="_Heading_Wienerberger Estimates_82 Roark Model_With GS Financing_Quarterly" xfId="1706" xr:uid="{527A7BBA-CD0D-486E-892D-C3FD06662CA9}"/>
    <cellStyle name="_Highlight" xfId="1707" xr:uid="{B9BB7405-698A-403F-9785-BEE99CB2E6E4}"/>
    <cellStyle name="_Highlight_accretion dilution analysis" xfId="1708" xr:uid="{7B9F7172-FACD-4452-BAD4-F3A395068C3D}"/>
    <cellStyle name="_Highlight_Assumptions" xfId="1709" xr:uid="{2E4145D2-FB0C-4088-97F1-65E7657C3812}"/>
    <cellStyle name="_Highlight_Caroline Model" xfId="1710" xr:uid="{AEEE292F-AB11-4C20-8CFB-59D5DB140CE3}"/>
    <cellStyle name="_Highlight_Comps 24May02_Final" xfId="1711" xr:uid="{F2F66DB9-2ED3-4B04-9229-823C8DA1A787}"/>
    <cellStyle name="_Highlight_CSC_Palm_Sum_of_Parts_5_23_01a" xfId="1712" xr:uid="{F5FA0AF4-D080-4252-852F-24A054917AE0}"/>
    <cellStyle name="_Highlight_Expenses_V6" xfId="1713" xr:uid="{C209A4DD-2270-4B8F-B10F-58B469ADE831}"/>
    <cellStyle name="_Highlight_Financials" xfId="1714" xr:uid="{6BB18A30-2D6B-4EB8-BE3D-2C48CC06E0F5}"/>
    <cellStyle name="_Highlight_Financials Layout dpak 9-26-01 v1" xfId="1715" xr:uid="{DB08EEBE-5CA5-43FD-A10F-6427CA0E8175}"/>
    <cellStyle name="_Highlight_GS Long Form Model3 7-23-02 TROON v34" xfId="1716" xr:uid="{7E627618-0A49-4C99-9E8C-BD12110292AB}"/>
    <cellStyle name="_Highlight_Historical Financials" xfId="1717" xr:uid="{E974EB11-5AD4-4791-B7E3-AEBEFFF79233}"/>
    <cellStyle name="_Highlight_IBES_EPS_Estimates" xfId="1718" xr:uid="{F73AEF89-93A6-426E-9541-DA8721C5818A}"/>
    <cellStyle name="_Highlight_Lease Expiration Model" xfId="1719" xr:uid="{9E1E898D-9C5C-4D4D-AFCE-E53F0D475CB4}"/>
    <cellStyle name="_Highlight_Management Numbers Linked" xfId="1720" xr:uid="{0B525865-9FD3-457E-A766-2402C9D4D6A4}"/>
    <cellStyle name="_Highlight_ModelDrivers1" xfId="1721" xr:uid="{AEC33822-DCD7-4006-AC06-3D3EA7164A23}"/>
    <cellStyle name="_Highlight_Original Masters2002 Base Case Model 2-12-03 v1" xfId="1722" xr:uid="{FC9CBF3C-B0BB-4BEB-998B-EAF56988E395}"/>
    <cellStyle name="_Highlight_Palm Model 10_05" xfId="1723" xr:uid="{BC2FF44D-C56A-40C7-B33A-A80BE3EEA09B}"/>
    <cellStyle name="_Highlight_Palm Model 10_05_100 Roark Model_With GS Financing_Quarterly" xfId="1724" xr:uid="{CC9A15E1-CE15-4D8C-B875-A544350BF7D9}"/>
    <cellStyle name="_Highlight_Palm Model 10_05_67 Roark Model_With GS Financing" xfId="1725" xr:uid="{A1771FCB-EE7B-4427-80D1-B8AA6038D180}"/>
    <cellStyle name="_Highlight_Palm Model 10_05_82 Roark Model_With GS Financing_Quarterly" xfId="1726" xr:uid="{EF98EB5C-6E52-4744-94AA-861C62CFF32D}"/>
    <cellStyle name="_Highlight_PFOwnership" xfId="1727" xr:uid="{3B847AA2-BCE0-4A8F-954F-3A92550570DE}"/>
    <cellStyle name="_Highlight_Potential Strategic Partners" xfId="1728" xr:uid="{19A61EA0-971E-4C5B-8825-022EF6A480BC}"/>
    <cellStyle name="_Highlight_Prospective Asset Sales v42" xfId="1729" xr:uid="{173F8452-3B0A-4C35-916C-D7250936C0EA}"/>
    <cellStyle name="_Highlight_Simple Merger Plans" xfId="1730" xr:uid="{21C5396F-15B6-4C08-9CC5-2D010466A923}"/>
    <cellStyle name="_Highlight_Troon DCF Model 8-13-02 v1" xfId="1731" xr:uid="{A5BF6680-6504-4E30-9DE9-4EF38CE15DBC}"/>
    <cellStyle name="_Highlight_Updated LIBOR Curve from Marius Jungerhans 8-16-02" xfId="1732" xr:uid="{D983759A-D66A-4561-A39A-62EBEEC04980}"/>
    <cellStyle name="_JA Huggins Expansion Case 2 070506" xfId="1733" xr:uid="{DE07AD27-2C65-4FBD-B6D7-CD9B7973F877}"/>
    <cellStyle name="_JPM Model vHOT" xfId="1734" xr:uid="{E614B39E-4EB8-4299-8551-7E7EC477DBAF}"/>
    <cellStyle name="_JPM Model vHOT_100 Roark Model_With GS Financing_Quarterly" xfId="1735" xr:uid="{220BD495-11E9-4733-9FCD-FD59B7E75B2E}"/>
    <cellStyle name="_JPM Model vHOT_67 Roark Model_With GS Financing" xfId="1736" xr:uid="{5903FB6B-C4D7-4CA1-A862-A11EE121D7EA}"/>
    <cellStyle name="_JPM Model vHOT_82 Roark Model_With GS Financing_Quarterly" xfId="1737" xr:uid="{2999E26D-89E4-492D-90B9-E598AB8B8AB1}"/>
    <cellStyle name="_JPM summary output v2" xfId="1738" xr:uid="{C3090477-B180-4E8D-9BB1-244BC56D493D}"/>
    <cellStyle name="_JPM summary output v2_100 Roark Model_With GS Financing_Quarterly" xfId="1739" xr:uid="{44E81521-1331-4FCD-8EE7-608A037EAC40}"/>
    <cellStyle name="_JPM summary output v2_67 Roark Model_With GS Financing" xfId="1740" xr:uid="{57832F2E-1EEC-4367-AEAD-B6410BFCE7A5}"/>
    <cellStyle name="_JPM summary output v2_82 Roark Model_With GS Financing_Quarterly" xfId="1741" xr:uid="{7D25FC8F-61D8-4EC6-8EF5-552F46D5D531}"/>
    <cellStyle name="_Kleen Model Debt Sizing (16)" xfId="1742" xr:uid="{D6F44BB9-8A16-410D-8720-9930191C60F2}"/>
    <cellStyle name="_KPN Fixed" xfId="1743" xr:uid="{87B714E4-7A48-47AC-8269-D37AAD81CE67}"/>
    <cellStyle name="_Merger Plan 2-10-04 GSIBDv3" xfId="1744" xr:uid="{32513015-E0D6-4623-8C3A-FB6AEE7D1DBC}"/>
    <cellStyle name="_Month" xfId="1745" xr:uid="{944DAA21-916F-4429-BC43-53AA609516EA}"/>
    <cellStyle name="_Month_100 Roark Model_With GS Financing_Quarterly" xfId="1746" xr:uid="{E16BEB0D-4002-40EB-9744-7374FA74C4B6}"/>
    <cellStyle name="_Month_67 Roark Model_With GS Financing" xfId="1747" xr:uid="{A619757D-4E85-4208-95DD-1C169AB95726}"/>
    <cellStyle name="_Month_82 Roark Model_With GS Financing_Quarterly" xfId="1748" xr:uid="{708C2518-2F67-47F4-9E03-A29DA741AAF5}"/>
    <cellStyle name="_Multiple" xfId="1749" xr:uid="{5DC7F181-FC04-49CB-87F5-C8DA1638380E}"/>
    <cellStyle name="_Multiple_01 Detailed Financial Model" xfId="1750" xr:uid="{C1C503AE-12FA-413E-B51A-2EC3D4DBBE31}"/>
    <cellStyle name="_Multiple_01 Fig Tech CSC 1Q03" xfId="1751" xr:uid="{7F45DC49-75EA-48CF-8A55-5FF5CC96429D}"/>
    <cellStyle name="_Multiple_02 Potential Partner Ability to Pay Analysis2" xfId="1752" xr:uid="{2E45A20C-B7D5-4DC1-8FEB-5B1ABCB6B635}"/>
    <cellStyle name="_Multiple_02 Spring Model" xfId="1753" xr:uid="{481C774E-8893-4ADC-89D2-2981DC41E160}"/>
    <cellStyle name="_Multiple_04 Altar P&amp;L Buildup" xfId="1754" xr:uid="{5B59613C-7845-48A5-A0F8-459359D26AA4}"/>
    <cellStyle name="_Multiple_04 Subsidiary Overview" xfId="1755" xr:uid="{E2236FD3-CF3F-4EB3-B79D-46046F959E86}"/>
    <cellStyle name="_Multiple_08 Altar Model" xfId="1756" xr:uid="{C3FB980C-E352-4938-869B-B487D722AE74}"/>
    <cellStyle name="_Multiple_09 Cooper LBO" xfId="1757" xr:uid="{745EA363-0971-45A1-819E-4F1AFC22D794}"/>
    <cellStyle name="_Multiple_12 Merger Plans" xfId="1758" xr:uid="{E1939D16-7AC9-4584-B653-0CF33A88F0B7}"/>
    <cellStyle name="_Multiple_16 Coffeyville Model - Outage Sensitivity" xfId="1759" xr:uid="{1529E2EF-4FC9-440D-A198-2FEF9C01FB65}"/>
    <cellStyle name="_Multiple_accretion dilution analysis" xfId="1760" xr:uid="{3C038797-FBE2-4BBE-BAB6-1067690165C5}"/>
    <cellStyle name="_Multiple_Acquisition Ops 3" xfId="1761" xr:uid="{DE1E6939-87A3-4217-93CD-33E169BA4C60}"/>
    <cellStyle name="_Multiple_ADLAC Capital Structure Model-v2" xfId="1762" xr:uid="{6E47ECB8-6AA1-40C9-A92A-83AA016D9A27}"/>
    <cellStyle name="_Multiple_Appliances Metrics for Leverage Finance" xfId="1763" xr:uid="{77C394B2-C3F1-4057-B3B3-5F819B46B0D4}"/>
    <cellStyle name="_Multiple_Asset_Management_CSC_Updated_06_26_2002" xfId="1764" xr:uid="{0CA325FB-D535-4CC6-B77C-9D08B601EF46}"/>
    <cellStyle name="_Multiple_AVP" xfId="1765" xr:uid="{5BA03CB1-7714-4FEC-96B6-B842F272E002}"/>
    <cellStyle name="_Multiple_AVP - prev. 06 financials" xfId="1766" xr:uid="{FE1D91CD-0353-47A9-B5A7-39728B03F514}"/>
    <cellStyle name="_Multiple_avp_Merger Plan 2-10-04 GSIBDv3" xfId="1767" xr:uid="{99763A51-81A9-4DC7-8CFE-3F8034C6FFD9}"/>
    <cellStyle name="_Multiple_avp_Palm Model 10_05" xfId="1768" xr:uid="{FAD7E876-0E61-497B-B937-032D93200D2C}"/>
    <cellStyle name="_Multiple_Bank &amp; Thrift Buyer Merger Plan(AutoPrice2000)" xfId="1769" xr:uid="{2D6B23AD-3EF2-47CF-9028-C7320D89AF90}"/>
    <cellStyle name="_Multiple_bank_csc_Q1_2001" xfId="1770" xr:uid="{981837AD-3CDD-4BC7-85BF-D906DF3E28F2}"/>
    <cellStyle name="_Multiple_bank_csc_Q2_2001" xfId="1771" xr:uid="{085449CC-F47A-4E9D-A9D8-1D5778C02248}"/>
    <cellStyle name="_Multiple_bank_csc_Q2_2001_c1" xfId="1772" xr:uid="{7F72853B-8949-43D9-B514-B5BD841D0750}"/>
    <cellStyle name="_Multiple_Book1" xfId="1773" xr:uid="{BF6EC981-CDE3-4439-9ADE-C5DCB777C23D}"/>
    <cellStyle name="_Multiple_Book1_08 Altar Model" xfId="1774" xr:uid="{C9AEC201-65B3-4703-91E4-8A4DFEEB1F0F}"/>
    <cellStyle name="_Multiple_Book1_1" xfId="1775" xr:uid="{75BC8198-8A36-4523-ADEC-A3C378995AF5}"/>
    <cellStyle name="_Multiple_Book1_Merger Plan 2-10-04 GSIBDv3" xfId="1776" xr:uid="{52C29FE6-D878-43D3-9782-4F8F7256E06B}"/>
    <cellStyle name="_Multiple_Book2" xfId="1777" xr:uid="{DC032D15-DE19-461B-AF5C-5D81164E64D4}"/>
    <cellStyle name="_Multiple_Borders Model 11-11-03 mezz v6" xfId="1778" xr:uid="{11C8FAEB-9CA5-49E2-8A47-C243CEDFBE18}"/>
    <cellStyle name="_Multiple_Build-up by Segment" xfId="1779" xr:uid="{9F0845EE-1C54-4FAA-9EA4-1A4A39B28D8A}"/>
    <cellStyle name="_Multiple_buyer_analysis" xfId="1780" xr:uid="{48BE09BC-A887-4DB6-9835-A77B2B88289E}"/>
    <cellStyle name="_Multiple_Catherine Historical Financials ('94 - '06)" xfId="1781" xr:uid="{671F553D-4CF5-4FF9-8E53-464C1EC1E9FE}"/>
    <cellStyle name="_Multiple_CC Tracking Model 10-feb (nov results)" xfId="1782" xr:uid="{6F2F6CE4-10F3-44B7-93A9-FA95546A8F47}"/>
    <cellStyle name="_Multiple_CC Tracking Model 13-feb (dec results)" xfId="1783" xr:uid="{E868F50B-5B2B-4314-8510-CB51A130D521}"/>
    <cellStyle name="_Multiple_Chart LBO model 07-24-03" xfId="1784" xr:uid="{DE36A72A-172D-42A3-B1CB-AB880E8BD3F2}"/>
    <cellStyle name="_Multiple_Charter LBO model 07-25-03" xfId="1785" xr:uid="{9E8E88CA-0485-4372-9F91-A5AC9C0B9C4F}"/>
    <cellStyle name="_Multiple_com_ic_universe_6" xfId="1786" xr:uid="{CD52F65A-BDB2-4001-856F-CEF6A69DD289}"/>
    <cellStyle name="_Multiple_Comparative Balance Sheets" xfId="1787" xr:uid="{AB550B92-95D6-469F-8678-0CA766566C27}"/>
    <cellStyle name="_Multiple_Comparison of GS vs TRP base cases" xfId="1788" xr:uid="{CD45BFC1-51CA-42B4-870B-AC9E8238C9C9}"/>
    <cellStyle name="_Multiple_Corporate and restructuring charges" xfId="1789" xr:uid="{619D9AD4-48C8-4ADD-9C35-D097BE830A38}"/>
    <cellStyle name="_Multiple_Cross Dock Projections v3" xfId="1790" xr:uid="{5A56DAA4-4EEC-4BE4-A1C4-CD9A33988CE5}"/>
    <cellStyle name="_Multiple_csc" xfId="1791" xr:uid="{78F4B850-AA23-4ECB-8D92-2398B1174D96}"/>
    <cellStyle name="_Multiple_CSC Update_Status of Companies_11_19" xfId="1792" xr:uid="{F4081FB5-9D1C-4708-AD73-56F3C6D67BD6}"/>
    <cellStyle name="_Multiple_CSC with WACC" xfId="1793" xr:uid="{DF93B526-97FA-435A-9CE4-D3BCF42A5C9F}"/>
    <cellStyle name="_Multiple_CSC_Palm_Sum_of_Parts_4_20_01" xfId="1794" xr:uid="{D3004625-C845-4377-90A0-6DFD2138DFBF}"/>
    <cellStyle name="_Multiple_CSC_Palm_Sum_of_Parts_5_23_01a" xfId="1795" xr:uid="{EAE04A6D-F826-486B-AE9B-9C4B629EE0F6}"/>
    <cellStyle name="_Multiple_DCF Analysis" xfId="1796" xr:uid="{2D556F4C-6A6C-46B8-896D-771054F924D4}"/>
    <cellStyle name="_Multiple_Description" xfId="1797" xr:uid="{60401696-144B-4F30-A4BA-19C00F389D58}"/>
    <cellStyle name="_Multiple_Description " xfId="1798" xr:uid="{6DC55DC9-E3F2-4B00-8C9F-D62DC0D775EE}"/>
    <cellStyle name="_Multiple_Description _37 Roark Model_With GS Financing" xfId="1799" xr:uid="{A885DF32-1041-49DD-A07D-ABCC8544FB07}"/>
    <cellStyle name="_Multiple_discussion" xfId="1800" xr:uid="{44485545-E455-4AC4-99F0-0BD06FB19F0A}"/>
    <cellStyle name="_Multiple_Eagle Ridge Cash Flow 01-10-02_GS" xfId="1801" xr:uid="{5437A3C6-692F-4A4D-B0A1-1AC50D0CB559}"/>
    <cellStyle name="_Multiple_Expenses by Division" xfId="1802" xr:uid="{1C28696F-4ADF-4C91-BB79-BBE343BDDC5E}"/>
    <cellStyle name="_Multiple_Final Canadian Bank Comp (sent to IBD)FORM" xfId="1803" xr:uid="{73E45BB4-5800-40ED-BE01-CF0DC66D6518}"/>
    <cellStyle name="_Multiple_Financial Buildup 6-18-03 v7" xfId="1804" xr:uid="{543F7B6C-1D9F-4749-91EB-8C5C0165C29F}"/>
    <cellStyle name="_Multiple_Financial Comp to Mgmt Projections 02" xfId="1805" xr:uid="{AFE8B501-F485-4BE0-B04F-BB66A99376BF}"/>
    <cellStyle name="_Multiple_Financials" xfId="1806" xr:uid="{E89B8FA1-4A09-4344-AD45-504B1A25A423}"/>
    <cellStyle name="_Multiple_Financials from OM" xfId="1807" xr:uid="{AD63F4FC-B535-477D-BB53-FBB35F56BE89}"/>
    <cellStyle name="_Multiple_Financials From OM and Audited Financials" xfId="1808" xr:uid="{0B1EA46F-B330-4F77-B84D-E68F04F0CB80}"/>
    <cellStyle name="_Multiple_Financials_3" xfId="1809" xr:uid="{EC94448A-BF52-4471-B50E-C000C8A69F62}"/>
    <cellStyle name="_Multiple_Football Field" xfId="1810" xr:uid="{D932EFDE-69FA-4AA3-A32C-A343F825B2DA}"/>
    <cellStyle name="_Multiple_IBES_EPS_Estimates" xfId="1811" xr:uid="{67A57F35-B0B6-4F65-81BB-E2F67F17DB51}"/>
    <cellStyle name="_Multiple_Initial Build" xfId="1812" xr:uid="{24EB73E6-1438-4525-AE4D-DF2E242D2552}"/>
    <cellStyle name="_Multiple_LBO (Post IM)" xfId="1813" xr:uid="{AF4B2292-FAF5-41D5-A61E-8F80E303D899}"/>
    <cellStyle name="_Multiple_march_21_meeting" xfId="1814" xr:uid="{D4714133-BDDD-4153-BE86-DE0E2803F813}"/>
    <cellStyle name="_Multiple_Master_Telecom_Equipment_CSCb" xfId="1815" xr:uid="{86BF98F7-D291-4685-B778-CEA56FA14CBD}"/>
    <cellStyle name="_Multiple_May, 2006 Estimate 6-21-06_na SD NEW 08.14.06" xfId="1816" xr:uid="{F835F548-AFE4-4F0C-B280-2038EDF61B57}"/>
    <cellStyle name="_Multiple_Merger Model - Exec" xfId="1817" xr:uid="{1D9D2E0C-D699-41EF-B0AD-92B974CE3B27}"/>
    <cellStyle name="_Multiple_Merger model_new" xfId="1818" xr:uid="{A499289C-E1B2-4C16-B466-B99C1C000B82}"/>
    <cellStyle name="_Multiple_Merger model_new_ability to pay" xfId="1819" xr:uid="{4E21D976-C3E0-4EFF-BDD4-043751A9A292}"/>
    <cellStyle name="_Multiple_Merger Plan 2-10-04 GSIBDv3" xfId="1820" xr:uid="{4C1B77C7-F9ED-4B6A-99F2-74DADE693E75}"/>
    <cellStyle name="_Multiple_merger plans" xfId="1821" xr:uid="{ABAE3E7A-C6C1-45BA-BC11-FBEC1B31ED2E}"/>
    <cellStyle name="_Multiple_model_bk" xfId="1822" xr:uid="{22809753-32E5-4C8E-AA02-C4E87951308D}"/>
    <cellStyle name="_Multiple_monet_final_w_output" xfId="1823" xr:uid="{8B4EFE3C-6378-4B64-9AA6-696262925001}"/>
    <cellStyle name="_Multiple_monet2.4" xfId="1824" xr:uid="{01077B16-3C16-42F5-81A6-1F9898D15244}"/>
    <cellStyle name="_Multiple_monet2.4_temp" xfId="1825" xr:uid="{AF57D5EC-0EAA-49EF-A262-4C547E38F625}"/>
    <cellStyle name="_Multiple_monet2.8" xfId="1826" xr:uid="{B522CD33-8D5E-44DE-B00C-0F6AD2ED93A5}"/>
    <cellStyle name="_Multiple_MotLion Projections may" xfId="1827" xr:uid="{8C42BD1D-F687-408E-B622-418AC70429BD}"/>
    <cellStyle name="_Multiple_Neptune Ammortization Analysis 8-6-03" xfId="1828" xr:uid="{7F28182C-7CC2-4A08-A68E-277474DF5303}"/>
    <cellStyle name="_Multiple_Old Life CSC" xfId="1829" xr:uid="{F7FC7E78-E231-4B8F-90B4-66FA3E782797}"/>
    <cellStyle name="_Multiple_Other Category Breaidown 7-26-03 v1" xfId="1830" xr:uid="{8EF47009-5EE5-427E-AECD-8723D5B31BBE}"/>
    <cellStyle name="_Multiple_Output Pages" xfId="1831" xr:uid="{8CFAA623-B228-4E60-B364-4B9611CF3364}"/>
    <cellStyle name="_Multiple_Output Pagesv2" xfId="1832" xr:uid="{51D4F5A5-1FC3-4D0F-BD4A-476C0877600B}"/>
    <cellStyle name="_Multiple_pace_merger plans" xfId="1833" xr:uid="{3D8AAF6A-ACF6-4158-B3F3-8EB7A15485F3}"/>
    <cellStyle name="_Multiple_Palm Model 10_05" xfId="1834" xr:uid="{18C88BC4-97C9-44CD-9248-FF4A539C7696}"/>
    <cellStyle name="_Multiple_pdf file" xfId="1835" xr:uid="{63491910-7224-468B-B29D-117301B91D45}"/>
    <cellStyle name="_Multiple_PIA LBO Short Form" xfId="1836" xr:uid="{D607D609-40A6-4CBF-BC26-4BD25EBD12DD}"/>
    <cellStyle name="_Multiple_PNC_PF_2Q_update" xfId="1837" xr:uid="{3920BF3D-9C81-4008-A7E6-FB898808A030}"/>
    <cellStyle name="_Multiple_Potential Strategic Partners" xfId="1838" xr:uid="{E9ACE810-7575-4588-B70B-47EA2F159687}"/>
    <cellStyle name="_Multiple_Prepaid_Lease_Model_for_AAT_04(1)" xfId="1839" xr:uid="{B1743C88-CC49-4817-AD99-92D4B96096B0}"/>
    <cellStyle name="_Multiple_Projections--Management (Data Room)v6" xfId="1840" xr:uid="{337F82B2-6059-4322-8CB3-DA785B43CFA6}"/>
    <cellStyle name="_Multiple_promote model" xfId="1841" xr:uid="{CC4A0639-2C23-4E1A-A3CD-421E0BB973B4}"/>
    <cellStyle name="_Multiple_QVC LBO Model 2-12-03 v3" xfId="1842" xr:uid="{98FD5E8F-F796-42DF-8C28-E847DDBA5B80}"/>
    <cellStyle name="_Multiple_Semperit AVP 14-Nov-2002" xfId="1843" xr:uid="{A4DED900-7886-4493-B3A3-FA4243F903B7}"/>
    <cellStyle name="_Multiple_Short_Form_LBO" xfId="1844" xr:uid="{D0B483DF-2028-4AFD-B405-C4A61C335301}"/>
    <cellStyle name="_Multiple_Sources and Uses FINAL dpakedit v2" xfId="1845" xr:uid="{4A0498CF-A195-4656-97BF-6C58A742DE05}"/>
    <cellStyle name="_Multiple_Spectrasite model 02" xfId="1846" xr:uid="{39C5A832-F7CE-4318-898A-23BDD0849AC4}"/>
    <cellStyle name="_Multiple_Summary P&amp;L" xfId="1847" xr:uid="{687A470F-975C-4B4F-BC49-CCF5CDDDB769}"/>
    <cellStyle name="_Multiple_Summary Valuation Analysis" xfId="1848" xr:uid="{196F0207-4765-4360-B25D-BFC384A33A71}"/>
    <cellStyle name="_Multiple_Syndication Short Form CF Model" xfId="1849" xr:uid="{C955DAB1-F878-4A62-A89B-83B4010C44BA}"/>
    <cellStyle name="_Multiple_Synergies" xfId="1850" xr:uid="{F941C59D-D032-4758-9BC1-388D8468B7B3}"/>
    <cellStyle name="_Multiple_Troon DCF Model 8-13-02 v1" xfId="1851" xr:uid="{61C99673-A99A-4DDB-910D-B2613C34E039}"/>
    <cellStyle name="_Multiple_Troon Financials 8-1-02" xfId="1852" xr:uid="{03EB0E47-6EF4-4CEE-AC17-6F51223D17C5}"/>
    <cellStyle name="_Multiple_Troon LLC FS dpakedit 8-7-02" xfId="1853" xr:uid="{F19765B1-D050-46B7-8892-885AD7C4C902}"/>
    <cellStyle name="_Multiple_Troon LLC FS dpakedit 8-7-02 v3" xfId="1854" xr:uid="{5850D2EA-95E5-441B-A023-DA9BAD0E73F1}"/>
    <cellStyle name="_Multiple_Troon LLC FS dpakedit 8-7-02 v4" xfId="1855" xr:uid="{4B873628-47DE-4551-93C5-27A54099D34F}"/>
    <cellStyle name="_Multiple_Troon_EBITDA" xfId="1856" xr:uid="{FBED28E9-38DB-460C-A07C-9CF47CCD04DA}"/>
    <cellStyle name="_Multiple_Valuation Overview - June 2001" xfId="1857" xr:uid="{43C85853-57BD-4149-8DB9-48DB01AF0F52}"/>
    <cellStyle name="_Multiple_Valuation_Troon dpak 8-5-02 v3" xfId="1858" xr:uid="{CCEFA9C0-B1F8-471B-95A3-991298FE68AF}"/>
    <cellStyle name="_Multiple_Wienerberger AVP 2003-08-15" xfId="1859" xr:uid="{CA8E98FD-1BF3-4927-B294-2E5A0FB41AE2}"/>
    <cellStyle name="_Multiple_Wienerberger Estimates" xfId="1860" xr:uid="{45D80670-F939-4B34-80F1-9436DF6A7061}"/>
    <cellStyle name="_MultipleSpace" xfId="1861" xr:uid="{18913DB0-492F-4797-92D8-24F374504FA9}"/>
    <cellStyle name="_MultipleSpace_01 Detailed Financial Model" xfId="1862" xr:uid="{28C14C2E-9F58-4532-88D4-976372C7DCEB}"/>
    <cellStyle name="_MultipleSpace_01 Fig Tech CSC 1Q03" xfId="1863" xr:uid="{8AEE5579-7237-4EDA-B60C-30AD2D11C785}"/>
    <cellStyle name="_MultipleSpace_02 Potential Partner Ability to Pay Analysis2" xfId="1864" xr:uid="{B8330DB7-CAD0-47F5-B8CA-EAC369E97FA9}"/>
    <cellStyle name="_MultipleSpace_04 Subsidiary Overview" xfId="1865" xr:uid="{C93B93EC-F562-47F6-9CC1-5E5368BF119D}"/>
    <cellStyle name="_MultipleSpace_08 Altar Model" xfId="1866" xr:uid="{E9D15D1C-5A44-4EE3-99F4-FBCA06756014}"/>
    <cellStyle name="_MultipleSpace_12 Merger Plans" xfId="1867" xr:uid="{648E5000-1F33-4A0E-B04C-85A6E20E46AD}"/>
    <cellStyle name="_MultipleSpace_16 Coffeyville Model - Outage Sensitivity" xfId="1868" xr:uid="{8C3FAD5F-5E65-4DC8-8BD8-C4D169E23104}"/>
    <cellStyle name="_MultipleSpace_accretion dilution analysis" xfId="1869" xr:uid="{35A15F74-E879-481F-B1CD-468011EC2661}"/>
    <cellStyle name="_MultipleSpace_Acquisition Ops 3" xfId="1870" xr:uid="{7B211B8D-1764-43C6-A6CD-5FDA404E04E4}"/>
    <cellStyle name="_MultipleSpace_ADLAC Capital Structure Model-v2" xfId="1871" xr:uid="{9986E876-46E6-4E37-9783-1F6761FFA991}"/>
    <cellStyle name="_MultipleSpace_AVP" xfId="1872" xr:uid="{F6EBFA58-D07E-45A8-A9E2-5E4F54E4DCD3}"/>
    <cellStyle name="_MultipleSpace_AVP - prev. 06 financials" xfId="1873" xr:uid="{6D7F6457-76DD-4104-97A5-6828B6063F3C}"/>
    <cellStyle name="_MultipleSpace_avp_Merger Plan 2-10-04 GSIBDv3" xfId="1874" xr:uid="{FE1BE5BA-8DD7-4C82-890B-FFB29724036B}"/>
    <cellStyle name="_MultipleSpace_avp_Palm Model 10_05" xfId="1875" xr:uid="{18E2D1BF-2D23-4876-8F10-4C7291945DF3}"/>
    <cellStyle name="_MultipleSpace_bank_csc_Q1_2001" xfId="1876" xr:uid="{A4DA44C7-5A22-4502-B0D1-6348C349DB0C}"/>
    <cellStyle name="_MultipleSpace_bank_csc_Q2_2001_c1" xfId="1877" xr:uid="{3AD0C5D3-5D21-4EE5-85BD-F8178DEB4E0B}"/>
    <cellStyle name="_MultipleSpace_Book1" xfId="1878" xr:uid="{7BDCEC68-B419-4B93-A892-D23FBF970385}"/>
    <cellStyle name="_MultipleSpace_Book1_08 Altar Model" xfId="1879" xr:uid="{D7E6A6B2-D533-41E1-94F2-B7E9391A8B4D}"/>
    <cellStyle name="_MultipleSpace_Book1_Merger Plan 2-10-04 GSIBDv3" xfId="1880" xr:uid="{6DFE68CF-4750-4D5C-AC25-6C867B3C5E9A}"/>
    <cellStyle name="_MultipleSpace_Book2" xfId="1881" xr:uid="{B36D68C8-B359-4F1E-AE3E-E23C0689F4EB}"/>
    <cellStyle name="_MultipleSpace_buyer_analysis" xfId="1882" xr:uid="{FA101DAF-8DE9-49C9-9B8F-95A8247DCC05}"/>
    <cellStyle name="_MultipleSpace_Catherine Historical Financials ('94 - '06)" xfId="1883" xr:uid="{33D7A5B7-44A7-4D5F-9D28-818BABF0629D}"/>
    <cellStyle name="_MultipleSpace_CC Tracking Model 10-feb (nov results)" xfId="1884" xr:uid="{B884CC5F-F642-4C59-BC44-23D0DD535B78}"/>
    <cellStyle name="_MultipleSpace_CC Tracking Model 13-feb (dec results)" xfId="1885" xr:uid="{FCE7C252-8B3E-434D-9D37-D981E49961EB}"/>
    <cellStyle name="_MultipleSpace_Chart LBO model 07-24-03" xfId="1886" xr:uid="{4035066F-0A1B-4976-BB79-50003603E92F}"/>
    <cellStyle name="_MultipleSpace_com_ic_universe_6" xfId="1887" xr:uid="{F9D1C189-9694-45D8-99D8-CE680A7A39CE}"/>
    <cellStyle name="_MultipleSpace_Comparative Balance Sheets" xfId="1888" xr:uid="{879572E2-A2E1-43B3-BCD8-8908CD8BB9F4}"/>
    <cellStyle name="_MultipleSpace_csc" xfId="1889" xr:uid="{EEB776F6-EBB4-4AC9-93D3-8BA1D4122556}"/>
    <cellStyle name="_MultipleSpace_CSC Update_Status of Companies_11_19" xfId="1890" xr:uid="{1127047E-5701-4D1B-80E3-182B00976306}"/>
    <cellStyle name="_MultipleSpace_CSC with WACC" xfId="1891" xr:uid="{7D5FDE0D-B6D3-45B4-802D-5EF6E928886B}"/>
    <cellStyle name="_MultipleSpace_CSC_Palm_Sum_of_Parts_4_20_01" xfId="1892" xr:uid="{255971A6-8ABB-4DD2-9510-002B59BA446F}"/>
    <cellStyle name="_MultipleSpace_CSC_Palm_Sum_of_Parts_5_23_01a" xfId="1893" xr:uid="{69D18178-89EB-4D16-9B17-272E65E5FCC2}"/>
    <cellStyle name="_MultipleSpace_DCF Analysis" xfId="1894" xr:uid="{6799C2E8-D3C9-44D0-9717-A5144DFD8D33}"/>
    <cellStyle name="_MultipleSpace_Description" xfId="1895" xr:uid="{5996BA3D-8CAB-4D32-8FD4-7A608E8C05DB}"/>
    <cellStyle name="_MultipleSpace_Description " xfId="1896" xr:uid="{A1AF04BE-9A16-41FC-ADEC-2D901C7D6F54}"/>
    <cellStyle name="_MultipleSpace_Description _37 Roark Model_With GS Financing" xfId="1897" xr:uid="{49237D0D-F453-40A9-AFBD-BB681693D1D4}"/>
    <cellStyle name="_MultipleSpace_Eagle Ridge Cash Flow 01-10-02_GS" xfId="1898" xr:uid="{D70165E2-A1CF-4AD6-B8F1-E348192335AE}"/>
    <cellStyle name="_MultipleSpace_Final Canadian Bank Comp (sent to IBD)FORM" xfId="1899" xr:uid="{366C3B31-EFBC-417E-8C27-02C96ABD87B8}"/>
    <cellStyle name="_MultipleSpace_Financial Comp to Mgmt Projections 02" xfId="1900" xr:uid="{058292AE-A42C-4B70-B671-B436AEDAA376}"/>
    <cellStyle name="_MultipleSpace_Financials" xfId="1901" xr:uid="{ADFB62ED-96C2-4751-8A97-0BFEDC39AA5F}"/>
    <cellStyle name="_MultipleSpace_Financials from OM" xfId="1902" xr:uid="{BE64375A-870C-44AB-9391-4CE0E9EBEAFD}"/>
    <cellStyle name="_MultipleSpace_Financials From OM and Audited Financials" xfId="1903" xr:uid="{FB72D95A-7D22-4D02-8F6E-23F202C90448}"/>
    <cellStyle name="_MultipleSpace_Football Field" xfId="1904" xr:uid="{CE80DD8F-66C8-4F4D-8F3A-8611C37EAB84}"/>
    <cellStyle name="_MultipleSpace_IBES_EPS_Estimates" xfId="1905" xr:uid="{10374E5A-ED8C-4AA8-A140-84458B8A6A51}"/>
    <cellStyle name="_MultipleSpace_Initial Build" xfId="1906" xr:uid="{C1D533F3-BCEE-4A8F-9E27-6C8EBC0AF14B}"/>
    <cellStyle name="_MultipleSpace_LBO (Post IM)" xfId="1907" xr:uid="{DE911FAB-96F5-45DD-92EE-B4AA6DD76E87}"/>
    <cellStyle name="_MultipleSpace_Master_Telecom_Equipment_CSCb" xfId="1908" xr:uid="{6629CB31-DBC8-42A8-8265-6CF9EC57810B}"/>
    <cellStyle name="_MultipleSpace_May, 2006 Estimate 6-21-06_na SD NEW 08.14.06" xfId="1909" xr:uid="{0A02DD4C-279C-4177-9F6A-794F6EA0E86E}"/>
    <cellStyle name="_MultipleSpace_Merger Model - Exec" xfId="1910" xr:uid="{C443F61E-8C49-4801-BAA8-16B4FD4C8130}"/>
    <cellStyle name="_MultipleSpace_merger plans" xfId="1911" xr:uid="{E2FE29F7-7F2B-4161-9739-5497F0759486}"/>
    <cellStyle name="_MultipleSpace_model_bk" xfId="1912" xr:uid="{C489AA6D-EE42-4DD6-8F08-2929F9FB92A3}"/>
    <cellStyle name="_MultipleSpace_monet_final_w_output" xfId="1913" xr:uid="{FD065483-1E0E-4B14-B2A5-86FE27DC4CE2}"/>
    <cellStyle name="_MultipleSpace_monet2.4" xfId="1914" xr:uid="{13982A72-63C0-46AD-BA22-40DD50EB34F6}"/>
    <cellStyle name="_MultipleSpace_monet2.4_temp" xfId="1915" xr:uid="{D7EE8456-DCBA-4F1F-98A7-411FBD2BAE65}"/>
    <cellStyle name="_MultipleSpace_monet2.8" xfId="1916" xr:uid="{CB8A8B95-A91C-4042-94F3-70830DE5785B}"/>
    <cellStyle name="_MultipleSpace_MotLion Projections may" xfId="1917" xr:uid="{80D85F7D-94A2-425C-A2D6-547FB777CEFA}"/>
    <cellStyle name="_MultipleSpace_Old Life CSC" xfId="1918" xr:uid="{257CBD77-3A61-4712-9675-28703AE64513}"/>
    <cellStyle name="_MultipleSpace_pace_merger plans" xfId="1919" xr:uid="{5EDA50C7-E910-480E-8104-2516B882AE29}"/>
    <cellStyle name="_MultipleSpace_Palm Model 10_05" xfId="1920" xr:uid="{61B102EE-BA45-45C8-AFF3-538451746ABB}"/>
    <cellStyle name="_MultipleSpace_pdf file" xfId="1921" xr:uid="{70892786-3E72-4F84-962B-7C927A0C392B}"/>
    <cellStyle name="_MultipleSpace_PNC_PF_2Q_update" xfId="1922" xr:uid="{3D015C3A-C8E5-4943-8458-11DDC9F1DAF0}"/>
    <cellStyle name="_MultipleSpace_Potential Strategic Partners" xfId="1923" xr:uid="{28F28708-820D-435B-9FEE-B011ABB0C42F}"/>
    <cellStyle name="_MultipleSpace_Prepaid_Lease_Model_for_AAT_04(1)" xfId="1924" xr:uid="{E8D943CF-BFCF-4AB8-B4B0-1961C04C3A27}"/>
    <cellStyle name="_MultipleSpace_promote model" xfId="1925" xr:uid="{764FF20B-7BE0-4F15-A9E5-A36E46322E74}"/>
    <cellStyle name="_MultipleSpace_QVC LBO Model 2-12-03 v3" xfId="1926" xr:uid="{609ABB57-2AC9-47B0-AF52-5B1C7FE53AA0}"/>
    <cellStyle name="_MultipleSpace_Semperit AVP 14-Nov-2002" xfId="1927" xr:uid="{AEFC0797-C7FF-4B3E-80B5-FE3F002E0341}"/>
    <cellStyle name="_MultipleSpace_Short_Form_LBO" xfId="1928" xr:uid="{8ACF6EFD-3767-4D49-B74A-C1BCD3FC1FEB}"/>
    <cellStyle name="_MultipleSpace_Spectrasite model 02" xfId="1929" xr:uid="{2D7D7636-5240-4380-B70D-4706FA6031ED}"/>
    <cellStyle name="_MultipleSpace_Summary Valuation Analysis" xfId="1930" xr:uid="{F80970D8-2118-42AA-914B-700F8EA33672}"/>
    <cellStyle name="_MultipleSpace_Syndication Short Form CF Model" xfId="1931" xr:uid="{91160628-A06D-4A70-AE74-1F8C771CB4FF}"/>
    <cellStyle name="_MultipleSpace_Synergies" xfId="1932" xr:uid="{699D527B-9B3D-4D95-BE01-3D044CFB0AF6}"/>
    <cellStyle name="_MultipleSpace_Troon DCF Model 8-13-02 v1" xfId="1933" xr:uid="{CA2FA56D-E13B-4E5E-A7D5-F88DE20FC67C}"/>
    <cellStyle name="_MultipleSpace_Troon Financials 8-1-02" xfId="1934" xr:uid="{E0A52157-8441-471E-BEBC-62F7A0225D64}"/>
    <cellStyle name="_MultipleSpace_Troon LLC FS dpakedit 8-7-02" xfId="1935" xr:uid="{E65F7094-2541-47EA-B750-91E0DC6AB801}"/>
    <cellStyle name="_MultipleSpace_Troon LLC FS dpakedit 8-7-02 v3" xfId="1936" xr:uid="{7A81EB56-2524-4186-B58E-A96503F2BB34}"/>
    <cellStyle name="_MultipleSpace_Troon LLC FS dpakedit 8-7-02 v4" xfId="1937" xr:uid="{2F26DA12-C7A2-4B4A-AC64-F17395359477}"/>
    <cellStyle name="_MultipleSpace_Troon_EBITDA" xfId="1938" xr:uid="{939DE999-4E2A-4B1D-89C8-B1F8E05F96FC}"/>
    <cellStyle name="_MultipleSpace_Valuation Overview - June 2001" xfId="1939" xr:uid="{4B017320-CAC5-4143-A7AA-DF382589C563}"/>
    <cellStyle name="_MultipleSpace_Valuation_Troon dpak 8-5-02 v3" xfId="1940" xr:uid="{8E8468BC-4E0C-41E3-9B18-9662AC76F615}"/>
    <cellStyle name="_MultipleSpace_Wienerberger AVP 2003-08-15" xfId="1941" xr:uid="{245498AC-E6DF-4A12-88C5-4839AB495DE0}"/>
    <cellStyle name="_MultipleSpace_Wienerberger Estimates" xfId="1942" xr:uid="{F1022124-BCF1-44EC-8AA5-7EC06DC64A26}"/>
    <cellStyle name="_Noble comparison structures v26" xfId="1943" xr:uid="{AF7B3884-DA81-42B1-967D-2D766B1B7553}"/>
    <cellStyle name="_Percent" xfId="1944" xr:uid="{2BE24931-FDD4-419F-9870-E73693AE826A}"/>
    <cellStyle name="_Percent_Acquisition Ops 3" xfId="1945" xr:uid="{C594024D-81AF-4FF4-B465-360B31309793}"/>
    <cellStyle name="_Percent_AVP" xfId="1946" xr:uid="{6BB875B5-19CA-4926-8F85-F6D8B7B1BB3C}"/>
    <cellStyle name="_Percent_Book1" xfId="1947" xr:uid="{593171F0-2FA6-4F20-BE78-401622F7E0B3}"/>
    <cellStyle name="_Percent_Comparative Balance Sheets" xfId="1948" xr:uid="{C2D69228-2592-44EA-9350-F709FAA1102F}"/>
    <cellStyle name="_Percent_CSC with WACC" xfId="1949" xr:uid="{55445CAE-4A2A-49F9-B22A-06F9FF55964F}"/>
    <cellStyle name="_Percent_Master_Telecom_Equipment_CSCb" xfId="1950" xr:uid="{D2F5BD0D-43BA-42AB-91D3-9B2DC32B3B19}"/>
    <cellStyle name="_Percent_Merger Model - Exec" xfId="1951" xr:uid="{C25F4FBF-BC7A-4BBD-B48C-0F40B7C28E13}"/>
    <cellStyle name="_Percent_merger plans" xfId="1952" xr:uid="{21822DDC-92FC-45D1-9B12-346C23F6F94B}"/>
    <cellStyle name="_Percent_monet2.4" xfId="1953" xr:uid="{B8240160-96FB-4880-93FC-8E45B7055ABD}"/>
    <cellStyle name="_Percent_monet2.4_temp" xfId="1954" xr:uid="{8CEEF529-42DF-4534-9A26-CCBFF2B6BF32}"/>
    <cellStyle name="_Percent_monet2.8" xfId="1955" xr:uid="{FEBA6CCF-29F9-4427-A8F1-C818924115FD}"/>
    <cellStyle name="_Percent_MotLion Projections may" xfId="1956" xr:uid="{530A0591-5016-4AC9-88F1-765C8B4B3B64}"/>
    <cellStyle name="_Percent_pace_merger plans" xfId="1957" xr:uid="{58BE605C-16CE-4547-8ED1-88C4CF704868}"/>
    <cellStyle name="_Percent_Palm Model 10_05" xfId="1958" xr:uid="{5B8B3147-DF83-41B4-82BE-180D7459DCE2}"/>
    <cellStyle name="_Percent_pdf file" xfId="1959" xr:uid="{257A48EA-B3E8-4886-B141-D9E71B806B24}"/>
    <cellStyle name="_Percent_Sources and Uses FINAL dpakedit v2" xfId="1960" xr:uid="{9AFF6B07-E72E-4946-9815-DDBE45D91F7E}"/>
    <cellStyle name="_Percent_Valuation Overview - June 2001" xfId="1961" xr:uid="{290515C9-801C-40E4-A7F9-1BD0BB534ECB}"/>
    <cellStyle name="_Percent_Valuation_Troon dpak 8-5-02 v3" xfId="1962" xr:uid="{3D843CBE-1987-4439-A412-2BC3BF980CDB}"/>
    <cellStyle name="_PercentReal" xfId="1963" xr:uid="{88C3AE79-04A5-4E71-8B4D-A12F12D6288E}"/>
    <cellStyle name="_PercentReal_bs_avp" xfId="1964" xr:uid="{5B3571F8-6B3B-4FF9-8910-D6049188CE4E}"/>
    <cellStyle name="_percentReal_monet_final_w_output" xfId="1965" xr:uid="{8907F92F-6C22-4803-96E2-CD1F13823865}"/>
    <cellStyle name="_PercentSpace" xfId="1966" xr:uid="{4AAFCFEE-5736-434D-AB80-2FC82A496339}"/>
    <cellStyle name="_PercentSpace_Acquisition Ops 3" xfId="1967" xr:uid="{793AC457-1069-49FC-BC88-5B52F6DDE18F}"/>
    <cellStyle name="_PercentSpace_AVP" xfId="1968" xr:uid="{88D590B6-71CF-48AC-9590-4442ECEE9215}"/>
    <cellStyle name="_PercentSpace_Book1" xfId="1969" xr:uid="{2B388E67-F096-4CB0-86F3-91B1DC6D93D1}"/>
    <cellStyle name="_PercentSpace_Book1_Merger Plan 2-10-04 GSIBDv3" xfId="1970" xr:uid="{7235BC9A-7F65-4B2F-8E57-F4817E431097}"/>
    <cellStyle name="_PercentSpace_Comparative Balance Sheets" xfId="1971" xr:uid="{80526AC5-BA6E-40A9-B395-488EA352CAAC}"/>
    <cellStyle name="_PercentSpace_CSC with WACC" xfId="1972" xr:uid="{7246EBAA-F250-4A93-9741-2CAAFC02FEF4}"/>
    <cellStyle name="_PercentSpace_Master_Telecom_Equipment_CSCb" xfId="1973" xr:uid="{DE1F0F60-26D9-4C2D-9C7D-A64753E825F5}"/>
    <cellStyle name="_PercentSpace_Merger Model - Exec" xfId="1974" xr:uid="{3AB03775-6F52-4951-B977-A22172E4374F}"/>
    <cellStyle name="_PercentSpace_merger plans" xfId="1975" xr:uid="{36E6A7FE-ABD4-4903-9BD0-FBC540702B65}"/>
    <cellStyle name="_PercentSpace_monet2.4" xfId="1976" xr:uid="{33078AE1-CEFF-423F-A113-1F7BCDA71FBE}"/>
    <cellStyle name="_PercentSpace_monet2.4_temp" xfId="1977" xr:uid="{6AE1239D-E4E2-40D7-8D6A-D63434BB2760}"/>
    <cellStyle name="_PercentSpace_monet2.8" xfId="1978" xr:uid="{BEEF3924-CA27-4519-9307-379D665A3040}"/>
    <cellStyle name="_PercentSpace_MotLion Projections may" xfId="1979" xr:uid="{4CFCB688-BEA3-42BC-8278-EC416E8035EB}"/>
    <cellStyle name="_PercentSpace_pace_merger plans" xfId="1980" xr:uid="{3EA79E5A-729F-414B-8BB1-21C3E848C4D6}"/>
    <cellStyle name="_PercentSpace_Palm Model 10_05" xfId="1981" xr:uid="{3A49BFD9-874A-45FC-829C-E4C6EB2AAD31}"/>
    <cellStyle name="_PercentSpace_pdf file" xfId="1982" xr:uid="{A57F102B-64CC-423B-ACC9-D456224DC0BD}"/>
    <cellStyle name="_PercentSpace_Projections--Management (Data Room)v6" xfId="1983" xr:uid="{7DBD9CE5-3B67-4472-9C46-D32065E922CB}"/>
    <cellStyle name="_PercentSpace_Sources and Uses FINAL dpakedit v2" xfId="1984" xr:uid="{7E4C9E27-F2CA-4C8D-82E1-9C74E664C6CE}"/>
    <cellStyle name="_PercentSpace_Valuation Overview - June 2001" xfId="1985" xr:uid="{D201B7B9-48E7-47B7-B288-4AEA841FEA50}"/>
    <cellStyle name="_PercentSpace_Valuation_Troon dpak 8-5-02 v3" xfId="1986" xr:uid="{1DD30A96-643A-4ABC-A34F-BD16283D2B27}"/>
    <cellStyle name="_Philadelphia (6-27-05)" xfId="1987" xr:uid="{1C9A5BBB-AE9E-4D41-993B-AF24A7B97DA5}"/>
    <cellStyle name="_Pipeline Data_022003" xfId="1988" xr:uid="{96CFE025-F4E4-4F5F-B660-2605045E57D5}"/>
    <cellStyle name="_Prototype Canadian Wind Model_(5-17-07_11a)" xfId="1989" xr:uid="{1336CB29-2A72-437A-9985-A41A6841E29A}"/>
    <cellStyle name="_Sean working template - new model" xfId="1990" xr:uid="{8FF95AA2-05B9-4739-94C0-620DA91D38BE}"/>
    <cellStyle name="_Sources and Uses FINAL dpakedit v2" xfId="1991" xr:uid="{5749E939-11D1-45AF-8D12-5CF8547BA926}"/>
    <cellStyle name="_SubHeading" xfId="1992" xr:uid="{33605D56-3C0E-4654-B055-E3558214D901}"/>
    <cellStyle name="_SubHeading_01 FR Assumptions" xfId="1993" xr:uid="{00ED632D-4D25-449F-A8C5-9D04F913B5C9}"/>
    <cellStyle name="_SubHeading_01 model" xfId="1994" xr:uid="{98385362-AC18-42F3-92B8-EDAAA952EE37}"/>
    <cellStyle name="_SubHeading_01 model_100 Roark Model_With GS Financing_Quarterly" xfId="1995" xr:uid="{B9464553-6B19-4648-B063-31FEEC58BAF9}"/>
    <cellStyle name="_SubHeading_01 model_67 Roark Model_With GS Financing" xfId="1996" xr:uid="{35053800-4CBE-4079-B606-15E1B0BBD91B}"/>
    <cellStyle name="_SubHeading_01 model_82 Roark Model_With GS Financing_Quarterly" xfId="1997" xr:uid="{913C8500-804A-4D49-B0BC-795881F01DEA}"/>
    <cellStyle name="_SubHeading_02 CAPEX May 4 2 0 REVISED" xfId="1998" xr:uid="{290C491C-58F4-4FB0-A6B9-13AB808EE3DE}"/>
    <cellStyle name="_SubHeading_02 Financials Sept 27th" xfId="1999" xr:uid="{2E81702E-99A1-42E5-BBDC-DA3560DD1841}"/>
    <cellStyle name="_SubHeading_02 Potential Partner Ability to Pay Analysis2" xfId="2000" xr:uid="{A7B042B1-C8F0-4EA3-84EC-0B2C650E4AFA}"/>
    <cellStyle name="_SubHeading_02 Potential Partner Ability to Pay Analysis2_100 Roark Model_With GS Financing_Quarterly" xfId="2001" xr:uid="{6BC37EF6-131E-46A3-B4B4-390B045D306C}"/>
    <cellStyle name="_SubHeading_02 Potential Partner Ability to Pay Analysis2_67 Roark Model_With GS Financing" xfId="2002" xr:uid="{DACEE520-5CA7-48C0-AEDB-A45EEE6C8E2B}"/>
    <cellStyle name="_SubHeading_02 Potential Partner Ability to Pay Analysis2_82 Roark Model_With GS Financing_Quarterly" xfId="2003" xr:uid="{469C05D2-CAE9-485A-9125-3A943176EC81}"/>
    <cellStyle name="_SubHeading_03 ECO OUTPUT BY QTR (BASE CASE)" xfId="2004" xr:uid="{4976089C-257F-4F25-B5B6-33FFF3DD446B}"/>
    <cellStyle name="_SubHeading_04 Altar P&amp;L Buildup" xfId="2005" xr:uid="{2A308D87-489B-4152-A142-DC10726D5D86}"/>
    <cellStyle name="_SubHeading_09 Cooper LBO" xfId="2006" xr:uid="{1F428EC7-04EB-4240-87EB-D907764940A9}"/>
    <cellStyle name="_SubHeading_09 Cooper LBO_100 Roark Model_With GS Financing_Quarterly" xfId="2007" xr:uid="{A27333F9-92AF-4947-BF1D-E9F81C135BF5}"/>
    <cellStyle name="_SubHeading_09 Cooper LBO_67 Roark Model_With GS Financing" xfId="2008" xr:uid="{04CBA8AF-93E3-40D6-8EBB-C55DD3FC018E}"/>
    <cellStyle name="_SubHeading_09 Cooper LBO_82 Roark Model_With GS Financing_Quarterly" xfId="2009" xr:uid="{B4931806-503A-4577-A391-B3548EC1AFE1}"/>
    <cellStyle name="_SubHeading_12 Merger Plans" xfId="2010" xr:uid="{4B042D53-64DE-471D-A718-D6AEC5B3D0DC}"/>
    <cellStyle name="_SubHeading_12 Merger Plans_100 Roark Model_With GS Financing_Quarterly" xfId="2011" xr:uid="{53F4087E-866A-4422-992A-0D8E7A6F7F7C}"/>
    <cellStyle name="_SubHeading_12 Merger Plans_67 Roark Model_With GS Financing" xfId="2012" xr:uid="{742FB0FE-E52E-4A84-9276-570F341DC606}"/>
    <cellStyle name="_SubHeading_12 Merger Plans_82 Roark Model_With GS Financing_Quarterly" xfId="2013" xr:uid="{0C8F3C90-1185-4FDE-943E-593CD47264CC}"/>
    <cellStyle name="_SubHeading_23 Longview Model" xfId="2014" xr:uid="{6E951565-90DC-4FFB-878B-09DE5AED2AFA}"/>
    <cellStyle name="_SubHeading_23 Longview Model_100 Roark Model_With GS Financing_Quarterly" xfId="2015" xr:uid="{B0B6E3CE-B9AB-4C75-88F4-75A03165AB47}"/>
    <cellStyle name="_SubHeading_23 Longview Model_67 Roark Model_With GS Financing" xfId="2016" xr:uid="{1FCE0CDE-FD50-4ABA-973E-D9D8FDABF4FA}"/>
    <cellStyle name="_SubHeading_23 Longview Model_82 Roark Model_With GS Financing_Quarterly" xfId="2017" xr:uid="{B0F58C27-6D7B-4150-8868-30CE0D07AFF9}"/>
    <cellStyle name="_SubHeading_37 Roark Model_With GS Financing" xfId="2018" xr:uid="{C1578A8A-9392-4F1F-98A5-F819EFE6A879}"/>
    <cellStyle name="_SubHeading_accretion dilution analysis" xfId="2019" xr:uid="{3D34E9E6-2EE8-4D89-953A-4BEBEE90A331}"/>
    <cellStyle name="_SubHeading_accretion dilution analysis_100 Roark Model_With GS Financing_Quarterly" xfId="2020" xr:uid="{F0615120-08F5-404D-842F-7D7AF68C725B}"/>
    <cellStyle name="_SubHeading_accretion dilution analysis_67 Roark Model_With GS Financing" xfId="2021" xr:uid="{A5C47787-CCEE-463A-9FB9-CD64DAA9081C}"/>
    <cellStyle name="_SubHeading_accretion dilution analysis_82 Roark Model_With GS Financing_Quarterly" xfId="2022" xr:uid="{0C2685BC-8C90-4D27-9F93-3271D7D88931}"/>
    <cellStyle name="_SubHeading_bank_csc_and merger plan4" xfId="2023" xr:uid="{5351C286-64EB-4242-96C4-699B5D4AB64B}"/>
    <cellStyle name="_SubHeading_bank_csc_and merger plan4_100 Roark Model_With GS Financing_Quarterly" xfId="2024" xr:uid="{472E3885-0B0F-47A9-9F39-34CCC0BC0376}"/>
    <cellStyle name="_SubHeading_bank_csc_and merger plan4_67 Roark Model_With GS Financing" xfId="2025" xr:uid="{ADD42521-3949-418E-869F-63450E4B0370}"/>
    <cellStyle name="_SubHeading_bank_csc_and merger plan4_82 Roark Model_With GS Financing_Quarterly" xfId="2026" xr:uid="{9ADC536B-71F0-414F-9E60-8A0AAE83875D}"/>
    <cellStyle name="_SubHeading_bank_csc_Q1_2001" xfId="2027" xr:uid="{33BBE69A-DA3D-49BE-B86D-A5C070D56338}"/>
    <cellStyle name="_SubHeading_bank_csc_Q1_2001_100 Roark Model_With GS Financing_Quarterly" xfId="2028" xr:uid="{44A2B084-EB51-41FE-9359-B7EE8AAAD0B3}"/>
    <cellStyle name="_SubHeading_bank_csc_Q1_2001_67 Roark Model_With GS Financing" xfId="2029" xr:uid="{9556D328-E699-4F63-A227-C33525CA2BBD}"/>
    <cellStyle name="_SubHeading_bank_csc_Q1_2001_82 Roark Model_With GS Financing_Quarterly" xfId="2030" xr:uid="{80447EEC-4500-4BB8-8873-A32550415C5E}"/>
    <cellStyle name="_SubHeading_bank_csc_Q2_2001" xfId="2031" xr:uid="{E761293F-94E0-4F98-B820-B76BBB7C385C}"/>
    <cellStyle name="_SubHeading_bank_csc_Q2_2001_100 Roark Model_With GS Financing_Quarterly" xfId="2032" xr:uid="{9A6AFB73-D775-4898-B238-07B346106504}"/>
    <cellStyle name="_SubHeading_bank_csc_Q2_2001_67 Roark Model_With GS Financing" xfId="2033" xr:uid="{1079EACD-3CF2-42FB-9AF3-593F6961E9A0}"/>
    <cellStyle name="_SubHeading_bank_csc_Q2_2001_82 Roark Model_With GS Financing_Quarterly" xfId="2034" xr:uid="{77A147EB-A477-4FAD-81A2-28CC723CA3CB}"/>
    <cellStyle name="_SubHeading_bank_csc_Q2_2001_c1" xfId="2035" xr:uid="{68B139D8-419B-433B-A3E6-0D841BA19531}"/>
    <cellStyle name="_SubHeading_bank_csc_Q2_2001_c1_100 Roark Model_With GS Financing_Quarterly" xfId="2036" xr:uid="{05F70C74-4032-4BBA-B0A6-A4928C7DD034}"/>
    <cellStyle name="_SubHeading_bank_csc_Q2_2001_c1_67 Roark Model_With GS Financing" xfId="2037" xr:uid="{2E7B2BEC-3CE0-4800-A3D6-88BB509C38EC}"/>
    <cellStyle name="_SubHeading_bank_csc_Q2_2001_c1_82 Roark Model_With GS Financing_Quarterly" xfId="2038" xr:uid="{0A0C5D28-4B93-4EA7-AC8A-33868BC43449}"/>
    <cellStyle name="_SubHeading_Book1" xfId="2039" xr:uid="{360A049E-FE89-491D-B5DC-393EDCED7842}"/>
    <cellStyle name="_SubHeading_Book1_08 Altar Model" xfId="2040" xr:uid="{3E1BCF52-265F-47AD-991D-A331C28EE781}"/>
    <cellStyle name="_SubHeading_Book1_08 Altar Model_100 Roark Model_With GS Financing_Quarterly" xfId="2041" xr:uid="{770F70F9-373B-49B5-94E1-0D0999B4A920}"/>
    <cellStyle name="_SubHeading_Book1_08 Altar Model_67 Roark Model_With GS Financing" xfId="2042" xr:uid="{2BB5A994-012C-4969-B861-895473C84705}"/>
    <cellStyle name="_SubHeading_Book1_08 Altar Model_82 Roark Model_With GS Financing_Quarterly" xfId="2043" xr:uid="{FB21572A-E250-4750-A45F-D84FFED7152B}"/>
    <cellStyle name="_SubHeading_Build-up by Segment" xfId="2044" xr:uid="{ADB60E49-0500-4839-9B79-3922094DD8A8}"/>
    <cellStyle name="_SubHeading_Comps 24May02_Final" xfId="2045" xr:uid="{07292262-CF26-4478-85E6-88C2543215EC}"/>
    <cellStyle name="_SubHeading_Cooper Model 25v1" xfId="2046" xr:uid="{9AC007B0-827B-456B-B514-4B6D57CFC240}"/>
    <cellStyle name="_SubHeading_Corporate and restructuring charges" xfId="2047" xr:uid="{932C0166-69B0-4EAC-93FA-019C25BB80EB}"/>
    <cellStyle name="_SubHeading_CSC with WACC" xfId="2048" xr:uid="{5C7DB271-F660-4854-B467-20867483031F}"/>
    <cellStyle name="_SubHeading_CSC with WACC_100 Roark Model_With GS Financing_Quarterly" xfId="2049" xr:uid="{59EF01A9-E9B4-4A0A-BF8A-0C85C5522CBA}"/>
    <cellStyle name="_SubHeading_CSC with WACC_67 Roark Model_With GS Financing" xfId="2050" xr:uid="{FF485E88-205E-4DAC-A3EF-0F915AB01642}"/>
    <cellStyle name="_SubHeading_CSC with WACC_82 Roark Model_With GS Financing_Quarterly" xfId="2051" xr:uid="{6A34A374-EB9E-43E3-83A4-20296388A154}"/>
    <cellStyle name="_SubHeading_CSC_Palm_Sum_of_Parts_5_23_01a" xfId="2052" xr:uid="{0ACE8E19-40EF-444A-BA34-D3F4217C97D7}"/>
    <cellStyle name="_SubHeading_CSC_Palm_Sum_of_Parts_5_23_01a_100 Roark Model_With GS Financing_Quarterly" xfId="2053" xr:uid="{2000EDC1-AB14-4545-96CB-BA626CC8713B}"/>
    <cellStyle name="_SubHeading_CSC_Palm_Sum_of_Parts_5_23_01a_67 Roark Model_With GS Financing" xfId="2054" xr:uid="{D3F93D6E-A022-4CBF-B773-7C559F39A104}"/>
    <cellStyle name="_SubHeading_CSC_Palm_Sum_of_Parts_5_23_01a_82 Roark Model_With GS Financing_Quarterly" xfId="2055" xr:uid="{6D799A9E-2026-4287-92F2-196AD7C756E4}"/>
    <cellStyle name="_SubHeading_Description" xfId="2056" xr:uid="{7EE7123B-D5DF-4E16-AAF3-150F48A5A782}"/>
    <cellStyle name="_SubHeading_Description " xfId="2057" xr:uid="{9933FB21-46C0-4A03-AC1E-421E376E5117}"/>
    <cellStyle name="_SubHeading_Description _100 Roark Model_With GS Financing_Quarterly" xfId="2058" xr:uid="{9F78212C-C402-454E-9E8F-686FB279BC67}"/>
    <cellStyle name="_SubHeading_Description _33 Roark Model_With GS Financing REPAIRED" xfId="2059" xr:uid="{E9890FC0-E2D6-4458-BCFF-AB0101D99388}"/>
    <cellStyle name="_SubHeading_Description _37 Roark Model_With GS Financing" xfId="2060" xr:uid="{A20EC81D-D247-4510-A25D-1CF63EA40160}"/>
    <cellStyle name="_SubHeading_Description _67 Roark Model_With GS Financing" xfId="2061" xr:uid="{DB645825-32BC-4712-97E1-4B25C31C108E}"/>
    <cellStyle name="_SubHeading_Description _82 Roark Model_With GS Financing_Quarterly" xfId="2062" xr:uid="{65CB35CC-460C-4B2C-B5ED-E6B593732E7D}"/>
    <cellStyle name="_SubHeading_er" xfId="2063" xr:uid="{D01413A5-68A5-4765-8CAF-5585F3B048A0}"/>
    <cellStyle name="_SubHeading_er_100 Roark Model_With GS Financing_Quarterly" xfId="2064" xr:uid="{C3F1A4FA-9AD5-4F4B-9BCB-53A4792AE551}"/>
    <cellStyle name="_SubHeading_er_67 Roark Model_With GS Financing" xfId="2065" xr:uid="{3B9771A8-4C19-43EB-BA70-EB246BEA3D30}"/>
    <cellStyle name="_SubHeading_er_82 Roark Model_With GS Financing_Quarterly" xfId="2066" xr:uid="{3A79B779-9950-482E-8393-2E6F76C63500}"/>
    <cellStyle name="_SubHeading_Expenses by Division" xfId="2067" xr:uid="{F0BFF696-CBD9-4A6E-9F6B-3EDBE3EC8DDB}"/>
    <cellStyle name="_SubHeading_fees" xfId="2068" xr:uid="{F023B599-40B2-470D-94DD-1898D52D23E9}"/>
    <cellStyle name="_SubHeading_FigTech Merger Model_02" xfId="2069" xr:uid="{6BF1608D-643E-4F47-A1CA-FF23BB7B9F58}"/>
    <cellStyle name="_SubHeading_FigTech Merger Model_02_100 Roark Model_With GS Financing_Quarterly" xfId="2070" xr:uid="{6C6D9B04-3500-4849-BD4B-C144FAE6A875}"/>
    <cellStyle name="_SubHeading_FigTech Merger Model_02_67 Roark Model_With GS Financing" xfId="2071" xr:uid="{323B8C8C-0786-4F53-B8C0-B0F03C61307E}"/>
    <cellStyle name="_SubHeading_FigTech Merger Model_02_82 Roark Model_With GS Financing_Quarterly" xfId="2072" xr:uid="{FE626477-4B47-4A8B-B485-47DC388E5058}"/>
    <cellStyle name="_SubHeading_Final Canadian Bank Comp (sent to IBD)FORM" xfId="2073" xr:uid="{72C32A1F-697D-414C-923B-06AC341FBFE2}"/>
    <cellStyle name="_SubHeading_Financials Layout dpak 9-26-01 v1" xfId="2074" xr:uid="{4AD3727A-551E-4FCA-9B07-9CE5E313F10F}"/>
    <cellStyle name="_SubHeading_Financials Layout dpak 9-26-01 v1_100 Roark Model_With GS Financing_Quarterly" xfId="2075" xr:uid="{7A5609E7-E41C-491E-BADD-196822613EC2}"/>
    <cellStyle name="_SubHeading_Financials Layout dpak 9-26-01 v1_67 Roark Model_With GS Financing" xfId="2076" xr:uid="{17FD560E-BADD-46C9-998D-57E0E9FF9179}"/>
    <cellStyle name="_SubHeading_Financials Layout dpak 9-26-01 v1_82 Roark Model_With GS Financing_Quarterly" xfId="2077" xr:uid="{28598318-BC1F-4665-B288-1F98B12B14E8}"/>
    <cellStyle name="_SubHeading_Football Field" xfId="2078" xr:uid="{AA9C71CA-E976-4658-B912-6FBCD8A4084E}"/>
    <cellStyle name="_SubHeading_Football Field_100 Roark Model_With GS Financing_Quarterly" xfId="2079" xr:uid="{1B33DF15-A3B9-48E8-8573-929E1E69C9AA}"/>
    <cellStyle name="_SubHeading_Football Field_67 Roark Model_With GS Financing" xfId="2080" xr:uid="{F7753CC5-B287-4647-8B94-0A42539E078D}"/>
    <cellStyle name="_SubHeading_Football Field_82 Roark Model_With GS Financing_Quarterly" xfId="2081" xr:uid="{C0FB8144-A2D3-4323-B303-679FC8764AB0}"/>
    <cellStyle name="_SubHeading_GS Longview Model_Sep 14 2006 v14 Formatted for Siemens" xfId="2082" xr:uid="{DBF8214E-AE29-49DE-9192-E9742A57DA7A}"/>
    <cellStyle name="_SubHeading_GS Longview Model_Sep 14 2006 v14 Formatted for Siemens_100 Roark Model_With GS Financing_Quarterly" xfId="2083" xr:uid="{392A1CFE-9955-475B-A332-F68AC2D58457}"/>
    <cellStyle name="_SubHeading_GS Longview Model_Sep 14 2006 v14 Formatted for Siemens_67 Roark Model_With GS Financing" xfId="2084" xr:uid="{952EC6D2-EB3A-4B6B-B03B-9A606E8D5FA0}"/>
    <cellStyle name="_SubHeading_GS Longview Model_Sep 14 2006 v14 Formatted for Siemens_82 Roark Model_With GS Financing_Quarterly" xfId="2085" xr:uid="{522267DA-E538-4BFF-864A-CACA55635111}"/>
    <cellStyle name="_SubHeading_Hedge Volumes 091604" xfId="2086" xr:uid="{573B9349-5A33-4E82-8848-B8A6DFD38D82}"/>
    <cellStyle name="_SubHeading_IBES_EPS_Estimates" xfId="2087" xr:uid="{DB0D2CD8-A32F-4A85-8AAF-7411127166DB}"/>
    <cellStyle name="_SubHeading_IBES_EPS_Estimates_100 Roark Model_With GS Financing_Quarterly" xfId="2088" xr:uid="{A01F3B45-D6AA-4528-8004-CAFAD3F07CE9}"/>
    <cellStyle name="_SubHeading_IBES_EPS_Estimates_67 Roark Model_With GS Financing" xfId="2089" xr:uid="{45424C84-E2E3-4D9B-94DB-8D2BEB51872F}"/>
    <cellStyle name="_SubHeading_IBES_EPS_Estimates_82 Roark Model_With GS Financing_Quarterly" xfId="2090" xr:uid="{C102705A-9899-469A-9C00-3FA785021089}"/>
    <cellStyle name="_SubHeading_Initial Build" xfId="2091" xr:uid="{CD42B373-59D2-44CC-8CB7-D2A6E7FAEBA9}"/>
    <cellStyle name="_SubHeading_Master_Telecom_Equipment_CSC_5_9_01_v02" xfId="2092" xr:uid="{0AE07787-1156-4F69-8844-B440BE1552D9}"/>
    <cellStyle name="_SubHeading_Master_Telecom_Equipment_CSC_5_9_01_v02_100 Roark Model_With GS Financing_Quarterly" xfId="2093" xr:uid="{C8D4BC38-9156-474B-9C7A-3B9D2E74DFAB}"/>
    <cellStyle name="_SubHeading_Master_Telecom_Equipment_CSC_5_9_01_v02_67 Roark Model_With GS Financing" xfId="2094" xr:uid="{EEB71997-73A5-481A-A178-EB7C834C56AD}"/>
    <cellStyle name="_SubHeading_Master_Telecom_Equipment_CSC_5_9_01_v02_82 Roark Model_With GS Financing_Quarterly" xfId="2095" xr:uid="{68468CE6-83C4-47E8-B5AF-35E8B573702B}"/>
    <cellStyle name="_SubHeading_Master_Telecom_Equipment_CSCb" xfId="2096" xr:uid="{BBD4A09F-3554-46EA-A308-1E5FFC5F8714}"/>
    <cellStyle name="_SubHeading_Master_Telecom_Equipment_CSCb_100 Roark Model_With GS Financing_Quarterly" xfId="2097" xr:uid="{257253FC-CEAD-45E6-AF2C-9B2A78B61826}"/>
    <cellStyle name="_SubHeading_Master_Telecom_Equipment_CSCb_67 Roark Model_With GS Financing" xfId="2098" xr:uid="{67EEC5A3-402A-4EC8-9368-CBC749D232F6}"/>
    <cellStyle name="_SubHeading_Master_Telecom_Equipment_CSCb_82 Roark Model_With GS Financing_Quarterly" xfId="2099" xr:uid="{9AE7B684-7CB3-4EA3-A970-04CDE4068243}"/>
    <cellStyle name="_SubHeading_MAXF historical financials" xfId="2100" xr:uid="{3E9061FB-E95C-488E-8418-BD08902814B3}"/>
    <cellStyle name="_SubHeading_May, 2006 Estimate 6-21-06_na SD NEW 08.14.06" xfId="2101" xr:uid="{52440A34-F515-4F0E-8B0D-8F6B92B52244}"/>
    <cellStyle name="_SubHeading_May, 2006 Estimate 6-21-06_na SD NEW 08.14.06_100 Roark Model_With GS Financing_Quarterly" xfId="2102" xr:uid="{5B1DA999-F913-4FDD-B6EA-E00B63C4CAEC}"/>
    <cellStyle name="_SubHeading_May, 2006 Estimate 6-21-06_na SD NEW 08.14.06_67 Roark Model_With GS Financing" xfId="2103" xr:uid="{F9DA926E-F58B-4B2C-A6AD-09870331FCF9}"/>
    <cellStyle name="_SubHeading_May, 2006 Estimate 6-21-06_na SD NEW 08.14.06_82 Roark Model_With GS Financing_Quarterly" xfId="2104" xr:uid="{919771EE-0F9C-4D5D-A1FC-8B0751AB680A}"/>
    <cellStyle name="_SubHeading_Merger model_new_ability to pay" xfId="2105" xr:uid="{9FCB58F1-4B7D-498D-A900-3F2B4426EC8B}"/>
    <cellStyle name="_SubHeading_Merger model_new_ability to pay_100 Roark Model_With GS Financing_Quarterly" xfId="2106" xr:uid="{41B2CDAC-6667-4B24-9540-1149710115F0}"/>
    <cellStyle name="_SubHeading_Merger model_new_ability to pay_67 Roark Model_With GS Financing" xfId="2107" xr:uid="{15357643-09E5-4CE0-A579-333C7096B91A}"/>
    <cellStyle name="_SubHeading_Merger model_new_ability to pay_82 Roark Model_With GS Financing_Quarterly" xfId="2108" xr:uid="{4D447CDC-85AF-482F-B739-CD30A6290A84}"/>
    <cellStyle name="_SubHeading_Merger Plan 31-Scenario 12" xfId="2109" xr:uid="{7C4FE553-2BB2-490B-864B-B425BD4CFD7D}"/>
    <cellStyle name="_SubHeading_Merger Plan 31-Scenario 12_100 Roark Model_With GS Financing_Quarterly" xfId="2110" xr:uid="{F8165382-8C58-4AE1-80CA-2587EFC569C8}"/>
    <cellStyle name="_SubHeading_Merger Plan 31-Scenario 12_67 Roark Model_With GS Financing" xfId="2111" xr:uid="{E8B8BAC0-B11D-4DB5-B150-B0E3773C7490}"/>
    <cellStyle name="_SubHeading_Merger Plan 31-Scenario 12_82 Roark Model_With GS Financing_Quarterly" xfId="2112" xr:uid="{D362B817-C526-495D-82D7-3BDF102BC7BD}"/>
    <cellStyle name="_SubHeading_merger plans_June 1" xfId="2113" xr:uid="{7D0E8807-3F9C-437F-9EB2-630B182E2C5B}"/>
    <cellStyle name="_SubHeading_merger plans_June 1_100 Roark Model_With GS Financing_Quarterly" xfId="2114" xr:uid="{736F3101-A3D2-4998-A609-1DBED4CCC8B6}"/>
    <cellStyle name="_SubHeading_merger plans_June 1_67 Roark Model_With GS Financing" xfId="2115" xr:uid="{2B5B32B1-A020-403A-876D-F278B5CD0634}"/>
    <cellStyle name="_SubHeading_merger plans_June 1_82 Roark Model_With GS Financing_Quarterly" xfId="2116" xr:uid="{4A93E917-7A43-43EF-A363-3ACC01D07A5A}"/>
    <cellStyle name="_SubHeading_model_bk" xfId="2117" xr:uid="{2F927FE5-8723-4993-93A7-D9E150D830A9}"/>
    <cellStyle name="_SubHeading_model_bk_100 Roark Model_With GS Financing_Quarterly" xfId="2118" xr:uid="{90C91C94-EB1F-4B7D-A484-4E40EAB60AA0}"/>
    <cellStyle name="_SubHeading_model_bk_67 Roark Model_With GS Financing" xfId="2119" xr:uid="{7DDC2968-D726-4BFB-BBB6-EBF9F37800A0}"/>
    <cellStyle name="_SubHeading_model_bk_82 Roark Model_With GS Financing_Quarterly" xfId="2120" xr:uid="{DCD94DCC-981A-49A9-A36A-8D9474D16031}"/>
    <cellStyle name="_SubHeading_monet2.4" xfId="2121" xr:uid="{0AED5FE9-7614-47C2-B86A-148CFC52D343}"/>
    <cellStyle name="_SubHeading_monet2.4_100 Roark Model_With GS Financing_Quarterly" xfId="2122" xr:uid="{823E8E7F-FAF7-4F27-AFD1-0A2AD53589E8}"/>
    <cellStyle name="_SubHeading_monet2.4_67 Roark Model_With GS Financing" xfId="2123" xr:uid="{7DB2CA34-060F-49D9-BE0B-1B42D0DD7372}"/>
    <cellStyle name="_SubHeading_monet2.4_82 Roark Model_With GS Financing_Quarterly" xfId="2124" xr:uid="{8987B530-DDD7-48DA-95BA-BBCD97F9AF62}"/>
    <cellStyle name="_SubHeading_MotLion Projections may" xfId="2125" xr:uid="{3E09F619-3EF0-4931-96DF-706DC5C84587}"/>
    <cellStyle name="_SubHeading_MotLion Projections may_100 Roark Model_With GS Financing_Quarterly" xfId="2126" xr:uid="{D6A434FF-9DE9-4080-82F4-3E7355C2AABD}"/>
    <cellStyle name="_SubHeading_MotLion Projections may_67 Roark Model_With GS Financing" xfId="2127" xr:uid="{7E715498-32CC-48D1-BEED-45F17454076C}"/>
    <cellStyle name="_SubHeading_MotLion Projections may_82 Roark Model_With GS Financing_Quarterly" xfId="2128" xr:uid="{A443126E-00B5-4338-8255-6BBD2DE39C1C}"/>
    <cellStyle name="_SubHeading_Output Pages" xfId="2129" xr:uid="{E6F2F980-7E0C-4F29-914F-B0E1483A4305}"/>
    <cellStyle name="_SubHeading_Output Pagesv2" xfId="2130" xr:uid="{33F99DB9-90B4-41E9-8957-E43F05772220}"/>
    <cellStyle name="_SubHeading_PL Consolidated (2003)" xfId="2131" xr:uid="{E087C919-539C-46EF-9220-7BB1A2BBDF25}"/>
    <cellStyle name="_SubHeading_PNC_merger_plan_divestitures_05" xfId="2132" xr:uid="{6C154D07-65E0-4046-BC6F-8AFAAE21290A}"/>
    <cellStyle name="_SubHeading_PNC_merger_plan_divestitures_05_100 Roark Model_With GS Financing_Quarterly" xfId="2133" xr:uid="{C07A228C-B689-405B-8758-31D3C961DAD3}"/>
    <cellStyle name="_SubHeading_PNC_merger_plan_divestitures_05_67 Roark Model_With GS Financing" xfId="2134" xr:uid="{9364A434-38EB-4D0E-AEFE-EDDA377BD0D7}"/>
    <cellStyle name="_SubHeading_PNC_merger_plan_divestitures_05_82 Roark Model_With GS Financing_Quarterly" xfId="2135" xr:uid="{55077804-4F80-41CC-85E7-8E1A7296E587}"/>
    <cellStyle name="_SubHeading_Potential Strategic Partners" xfId="2136" xr:uid="{6C7DE63D-E3BF-4354-BBD0-BB41414C3EC4}"/>
    <cellStyle name="_SubHeading_Potential Strategic Partners_100 Roark Model_With GS Financing_Quarterly" xfId="2137" xr:uid="{2EC3A564-9658-46FD-9E77-91A07789306F}"/>
    <cellStyle name="_SubHeading_Potential Strategic Partners_67 Roark Model_With GS Financing" xfId="2138" xr:uid="{AF8FE782-A731-4607-80C9-9E099254877E}"/>
    <cellStyle name="_SubHeading_Potential Strategic Partners_82 Roark Model_With GS Financing_Quarterly" xfId="2139" xr:uid="{BFDFBEC2-D0F2-4825-91FA-2EE955D812F1}"/>
    <cellStyle name="_SubHeading_Prepaid Lease Model" xfId="2140" xr:uid="{E6906196-5AC9-4270-980E-DEA791A0D0AC}"/>
    <cellStyle name="_SubHeading_Prepaid Lease Model_100 Roark Model_With GS Financing_Quarterly" xfId="2141" xr:uid="{A2A6764C-B87D-4DB5-863C-78B8FDF66DA2}"/>
    <cellStyle name="_SubHeading_Prepaid Lease Model_67 Roark Model_With GS Financing" xfId="2142" xr:uid="{8A44262D-B8A5-4D0A-A6A5-AB022EEA5B45}"/>
    <cellStyle name="_SubHeading_Prepaid Lease Model_82 Roark Model_With GS Financing_Quarterly" xfId="2143" xr:uid="{F3FEAEA0-354E-40D5-832A-34B7B859953D}"/>
    <cellStyle name="_SubHeading_Prepaid_Lease_Model_for_AAT_04(1)" xfId="2144" xr:uid="{30A39BB1-3598-4FED-A927-A6637CF49191}"/>
    <cellStyle name="_SubHeading_prestemp" xfId="2145" xr:uid="{5B7F6CF8-7079-4C6C-9BAE-E77D50C92C86}"/>
    <cellStyle name="_SubHeading_prestemp_1" xfId="2146" xr:uid="{CC06E4D3-B0CF-4609-B6F0-62BAEA0F5F29}"/>
    <cellStyle name="_SubHeading_prestemp_AVP - prev. 06 financials" xfId="2147" xr:uid="{F974C2A6-D887-433B-BEAD-74F3740348FA}"/>
    <cellStyle name="_SubHeading_prestemp_AVP - prev. 06 financials_100 Roark Model_With GS Financing_Quarterly" xfId="2148" xr:uid="{2AB7410E-DEFE-40C8-A369-3F7E590F9057}"/>
    <cellStyle name="_SubHeading_prestemp_AVP - prev. 06 financials_67 Roark Model_With GS Financing" xfId="2149" xr:uid="{22298B96-3051-4766-88F6-4D3D9432DA96}"/>
    <cellStyle name="_SubHeading_prestemp_AVP - prev. 06 financials_82 Roark Model_With GS Financing_Quarterly" xfId="2150" xr:uid="{016CF0E4-71FD-4907-8BD9-0E4C70604C4B}"/>
    <cellStyle name="_SubHeading_prestemp_Palm Model 10_05" xfId="2151" xr:uid="{3817CEC0-BE44-4674-983F-4E7D9ED2B03F}"/>
    <cellStyle name="_SubHeading_prestemp_Palm Model 10_05_100 Roark Model_With GS Financing_Quarterly" xfId="2152" xr:uid="{3AFCAA46-011C-4DB6-90C8-09D88A238AC3}"/>
    <cellStyle name="_SubHeading_prestemp_Palm Model 10_05_67 Roark Model_With GS Financing" xfId="2153" xr:uid="{37E5E894-A0C3-456F-89CE-1A2437FCD8E0}"/>
    <cellStyle name="_SubHeading_prestemp_Palm Model 10_05_82 Roark Model_With GS Financing_Quarterly" xfId="2154" xr:uid="{F6276756-80FF-4068-BBCA-1DBEE7882F3C}"/>
    <cellStyle name="_SubHeading_prestemp_PNC_merger_plan_divestitures_05" xfId="2155" xr:uid="{28E66019-9634-4DEA-89AC-D412FBB3949F}"/>
    <cellStyle name="_SubHeading_prestemp_PNC_merger_plan_divestitures_05_100 Roark Model_With GS Financing_Quarterly" xfId="2156" xr:uid="{E50E56D6-ABC2-4016-9D77-C380AC9A5418}"/>
    <cellStyle name="_SubHeading_prestemp_PNC_merger_plan_divestitures_05_67 Roark Model_With GS Financing" xfId="2157" xr:uid="{52DAEE0B-4C25-4E46-B031-FFDFBF66C0FD}"/>
    <cellStyle name="_SubHeading_prestemp_PNC_merger_plan_divestitures_05_82 Roark Model_With GS Financing_Quarterly" xfId="2158" xr:uid="{CE175D25-6CDC-46BF-89E5-425BEC205A45}"/>
    <cellStyle name="_SubHeading_prestemp_PNC_PF_2Q_update" xfId="2159" xr:uid="{15D292C9-C94D-43D5-A2F1-56F5A919295F}"/>
    <cellStyle name="_SubHeading_prestemp_Simple Merger Plans" xfId="2160" xr:uid="{BA3B249D-90AA-4BFD-B7F2-39186FE5348A}"/>
    <cellStyle name="_SubHeading_prestemp_Simple Merger Plans_100 Roark Model_With GS Financing_Quarterly" xfId="2161" xr:uid="{F3A389D7-239E-43B5-A8C5-469B5A854067}"/>
    <cellStyle name="_SubHeading_prestemp_Simple Merger Plans_67 Roark Model_With GS Financing" xfId="2162" xr:uid="{48B8FFE0-06E2-423D-9F49-70B9F0485E39}"/>
    <cellStyle name="_SubHeading_prestemp_Simple Merger Plans_82 Roark Model_With GS Financing_Quarterly" xfId="2163" xr:uid="{FA5747BE-2D73-44C5-AFBC-9F27988699C1}"/>
    <cellStyle name="_SubHeading_prestemp_Troon DCF Model 8-13-02 v1" xfId="2164" xr:uid="{4E5C9E22-7392-4826-B764-D9C87548B1AF}"/>
    <cellStyle name="_SubHeading_prestemp_Troon DCF Model 8-13-02 v1_100 Roark Model_With GS Financing_Quarterly" xfId="2165" xr:uid="{4314B076-7742-4BD7-B986-C88CF5489B0A}"/>
    <cellStyle name="_SubHeading_prestemp_Troon DCF Model 8-13-02 v1_67 Roark Model_With GS Financing" xfId="2166" xr:uid="{AD70E681-2238-4FF3-96F0-F5ED47A1852C}"/>
    <cellStyle name="_SubHeading_prestemp_Troon DCF Model 8-13-02 v1_82 Roark Model_With GS Financing_Quarterly" xfId="2167" xr:uid="{DB2D22CB-A284-4816-ABFF-EBF8108F2CDF}"/>
    <cellStyle name="_SubHeading_prestemp_Valuation_Troon dpak 8-5-02 v3" xfId="2168" xr:uid="{BC7C7BF2-3FBB-49A4-A462-0767D5E2B077}"/>
    <cellStyle name="_SubHeading_Revenue Build-up" xfId="2169" xr:uid="{6C1558C8-F71E-4BDD-B1BD-AA67C4E9B779}"/>
    <cellStyle name="_SubHeading_Semperit AVP 14-Nov-2002" xfId="2170" xr:uid="{07064BCC-3DE1-4A6C-9DE1-ECFE7AA411EA}"/>
    <cellStyle name="_SubHeading_Short_Form_LBO" xfId="2171" xr:uid="{23761793-E9D7-40CB-BBFE-2EF3F1D615F9}"/>
    <cellStyle name="_SubHeading_Simple Merger Plans" xfId="2172" xr:uid="{B1249C89-E9A2-4FCD-95C9-63CFEB6D26E6}"/>
    <cellStyle name="_SubHeading_Simple Merger Plans_100 Roark Model_With GS Financing_Quarterly" xfId="2173" xr:uid="{EAA17069-68D5-45E7-BC7A-05966A3CA7C1}"/>
    <cellStyle name="_SubHeading_Simple Merger Plans_67 Roark Model_With GS Financing" xfId="2174" xr:uid="{6FCD0872-E915-4305-B69A-38191EE4402B}"/>
    <cellStyle name="_SubHeading_Simple Merger Plans_82 Roark Model_With GS Financing_Quarterly" xfId="2175" xr:uid="{8B45975C-91B4-404A-92C6-DED228C9CBC3}"/>
    <cellStyle name="_SubHeading_Stallion Analysis_a" xfId="2176" xr:uid="{D7F8FC8F-D5AD-4E25-A4B2-B8F44E50C1A8}"/>
    <cellStyle name="_SubHeading_Stallion Analysis_a_100 Roark Model_With GS Financing_Quarterly" xfId="2177" xr:uid="{92D9C891-CDB8-4240-90EB-522EC38ECA6A}"/>
    <cellStyle name="_SubHeading_Stallion Analysis_a_67 Roark Model_With GS Financing" xfId="2178" xr:uid="{B673905C-3CEB-4586-BA52-C1E0BB36D7DC}"/>
    <cellStyle name="_SubHeading_Stallion Analysis_a_82 Roark Model_With GS Financing_Quarterly" xfId="2179" xr:uid="{83E97FC5-2402-443C-A66A-C1BE2AC1B918}"/>
    <cellStyle name="_SubHeading_stand_alone_dcf" xfId="2180" xr:uid="{B6C05CFB-3A93-41E8-8779-485E4ACDBAA1}"/>
    <cellStyle name="_SubHeading_stand_alone_dcf_100 Roark Model_With GS Financing_Quarterly" xfId="2181" xr:uid="{E21671E4-C790-4D3D-B818-C0F59114230C}"/>
    <cellStyle name="_SubHeading_stand_alone_dcf_67 Roark Model_With GS Financing" xfId="2182" xr:uid="{9534EABD-FBE5-4012-845D-662D322BB61F}"/>
    <cellStyle name="_SubHeading_stand_alone_dcf_82 Roark Model_With GS Financing_Quarterly" xfId="2183" xr:uid="{6475228A-19B5-46B6-ADAB-14EE05271A6E}"/>
    <cellStyle name="_SubHeading_Summary Financials 04" xfId="2184" xr:uid="{B8D2EAFF-A1B0-47EB-A0D2-966E47611F27}"/>
    <cellStyle name="_SubHeading_Summary Financials 04_100 Roark Model_With GS Financing_Quarterly" xfId="2185" xr:uid="{9D7A1D95-060E-4B95-B1F6-27BCC187B792}"/>
    <cellStyle name="_SubHeading_Summary Financials 04_67 Roark Model_With GS Financing" xfId="2186" xr:uid="{AA673664-E4E7-4D8F-B24D-7BADEE1A89B2}"/>
    <cellStyle name="_SubHeading_Summary Financials 04_82 Roark Model_With GS Financing_Quarterly" xfId="2187" xr:uid="{C7EED5AD-2787-425A-91CE-A05BB2C807F8}"/>
    <cellStyle name="_SubHeading_Summary P&amp;L" xfId="2188" xr:uid="{C692E8FB-4AE7-4ED8-A8D0-CAE924AF91CE}"/>
    <cellStyle name="_SubHeading_Summary Valuation Analysis" xfId="2189" xr:uid="{5F6191CA-2588-46EC-98D8-B667EB2167AE}"/>
    <cellStyle name="_SubHeading_Summary Valuation Analysis_100 Roark Model_With GS Financing_Quarterly" xfId="2190" xr:uid="{3B38A61C-88D9-47DE-BC66-C4B3F9EFAA99}"/>
    <cellStyle name="_SubHeading_Summary Valuation Analysis_67 Roark Model_With GS Financing" xfId="2191" xr:uid="{1B0C0E2F-C433-48E5-B6A7-93E18417DE77}"/>
    <cellStyle name="_SubHeading_Summary Valuation Analysis_82 Roark Model_With GS Financing_Quarterly" xfId="2192" xr:uid="{4E916204-8DF9-4D1D-B963-CDBC7FD30E6C}"/>
    <cellStyle name="_SubHeading_Syndication Short Form CF Model" xfId="2193" xr:uid="{B7175C8A-332F-4D9E-8AF7-6F30F1BA4CA8}"/>
    <cellStyle name="_SubHeading_Syndication Short Form CF Model_100 Roark Model_With GS Financing_Quarterly" xfId="2194" xr:uid="{8D09B717-6AD3-468E-A557-C2336928AF86}"/>
    <cellStyle name="_SubHeading_Syndication Short Form CF Model_67 Roark Model_With GS Financing" xfId="2195" xr:uid="{2AE4E908-929A-4BEF-941D-80C6F239991B}"/>
    <cellStyle name="_SubHeading_Syndication Short Form CF Model_82 Roark Model_With GS Financing_Quarterly" xfId="2196" xr:uid="{908B18D0-E7B0-40D3-8D7C-1B83E8C48BC3}"/>
    <cellStyle name="_SubHeading_Synergies" xfId="2197" xr:uid="{8DEE23F9-DF35-4F7E-AE17-DD508EC76950}"/>
    <cellStyle name="_SubHeading_Synergies_100 Roark Model_With GS Financing_Quarterly" xfId="2198" xr:uid="{C6A2B47A-F778-4494-B971-C050705E3F43}"/>
    <cellStyle name="_SubHeading_Synergies_67 Roark Model_With GS Financing" xfId="2199" xr:uid="{51221024-E378-4273-A5C6-5896D6CE38E0}"/>
    <cellStyle name="_SubHeading_Synergies_82 Roark Model_With GS Financing_Quarterly" xfId="2200" xr:uid="{4CB58E04-F625-4737-A943-CAFDF387FB30}"/>
    <cellStyle name="_SubHeading_Troon DCF Model 8-13-02 v1" xfId="2201" xr:uid="{F9967CFD-A187-4BE9-808F-6FB5BC29EFA2}"/>
    <cellStyle name="_SubHeading_Troon DCF Model 8-13-02 v1_100 Roark Model_With GS Financing_Quarterly" xfId="2202" xr:uid="{A98099BF-6293-43D1-BBD7-DD6B045147E0}"/>
    <cellStyle name="_SubHeading_Troon DCF Model 8-13-02 v1_67 Roark Model_With GS Financing" xfId="2203" xr:uid="{5C211CEC-4D31-43E3-ADEF-A75559F85614}"/>
    <cellStyle name="_SubHeading_Troon DCF Model 8-13-02 v1_82 Roark Model_With GS Financing_Quarterly" xfId="2204" xr:uid="{4694E6DA-02FE-490E-B55B-31957F185EA1}"/>
    <cellStyle name="_SubHeading_Troon LLC FS dpakedit 8-7-02" xfId="2205" xr:uid="{62FD171C-B7E3-4BAF-A1FB-3798107FB605}"/>
    <cellStyle name="_SubHeading_Troon LLC FS dpakedit 8-7-02 v3" xfId="2206" xr:uid="{DFDDA96B-DEAB-4842-8212-6E8F7E065CD7}"/>
    <cellStyle name="_SubHeading_Troon LLC FS dpakedit 8-7-02 v3_100 Roark Model_With GS Financing_Quarterly" xfId="2207" xr:uid="{0D7C1451-5649-48D6-AEFC-506EF8072B29}"/>
    <cellStyle name="_SubHeading_Troon LLC FS dpakedit 8-7-02 v3_67 Roark Model_With GS Financing" xfId="2208" xr:uid="{6372E66F-9183-43BB-BFCC-E6E166C22A3A}"/>
    <cellStyle name="_SubHeading_Troon LLC FS dpakedit 8-7-02 v3_82 Roark Model_With GS Financing_Quarterly" xfId="2209" xr:uid="{9C244BD8-24A1-4E3E-A6EE-839675AE061E}"/>
    <cellStyle name="_SubHeading_Troon LLC FS dpakedit 8-7-02 v4" xfId="2210" xr:uid="{DD1B7F7B-3D5F-44F2-8D99-D41D2DA1EBA6}"/>
    <cellStyle name="_SubHeading_Troon LLC FS dpakedit 8-7-02 v4_100 Roark Model_With GS Financing_Quarterly" xfId="2211" xr:uid="{54B321D4-39D0-4E8F-956E-21F4B02D321B}"/>
    <cellStyle name="_SubHeading_Troon LLC FS dpakedit 8-7-02 v4_67 Roark Model_With GS Financing" xfId="2212" xr:uid="{8D99E934-D6C2-49CD-A2E1-43C4E96671F1}"/>
    <cellStyle name="_SubHeading_Troon LLC FS dpakedit 8-7-02 v4_82 Roark Model_With GS Financing_Quarterly" xfId="2213" xr:uid="{0D0C4DA2-A6C8-44B9-9784-58F3BC90EE40}"/>
    <cellStyle name="_SubHeading_Troon LLC FS dpakedit 8-7-02_100 Roark Model_With GS Financing_Quarterly" xfId="2214" xr:uid="{3F0A5435-6F0E-4EBD-A177-070E55DE66F5}"/>
    <cellStyle name="_SubHeading_Troon LLC FS dpakedit 8-7-02_67 Roark Model_With GS Financing" xfId="2215" xr:uid="{835B27A6-796E-48E3-839F-CECE414E0C5F}"/>
    <cellStyle name="_SubHeading_Troon LLC FS dpakedit 8-7-02_82 Roark Model_With GS Financing_Quarterly" xfId="2216" xr:uid="{62ADF99F-963E-437C-84BE-AB231F78F4DC}"/>
    <cellStyle name="_SubHeading_Valuation_Troon dpak 8-5-02 v3" xfId="2217" xr:uid="{36F73979-A983-4346-9023-D23F5F84E868}"/>
    <cellStyle name="_SubHeading_Valuation_Troon dpak 8-5-02 v3_100 Roark Model_With GS Financing_Quarterly" xfId="2218" xr:uid="{32C0CDE9-C840-4D9F-B813-CF443F7B4DEA}"/>
    <cellStyle name="_SubHeading_Valuation_Troon dpak 8-5-02 v3_67 Roark Model_With GS Financing" xfId="2219" xr:uid="{E95DBC00-9718-445F-8364-F80A99D5BA22}"/>
    <cellStyle name="_SubHeading_Valuation_Troon dpak 8-5-02 v3_82 Roark Model_With GS Financing_Quarterly" xfId="2220" xr:uid="{22C67DEA-3689-4C9A-9F28-AB2D92D10A0D}"/>
    <cellStyle name="_SubHeading_Wienerberger AVP 2003-08-15" xfId="2221" xr:uid="{AE825112-F6A1-4A25-873E-EF9D395A9FA4}"/>
    <cellStyle name="_SubHeading_Wienerberger Estimates" xfId="2222" xr:uid="{9823A451-6297-4EB4-BFCA-D37E6FC912D7}"/>
    <cellStyle name="_SubHeading_Wienerberger Estimates_100 Roark Model_With GS Financing_Quarterly" xfId="2223" xr:uid="{D763CC3B-F840-4F69-8C95-C274BE76ADD2}"/>
    <cellStyle name="_SubHeading_Wienerberger Estimates_67 Roark Model_With GS Financing" xfId="2224" xr:uid="{17A2DDC5-50DC-4972-B2D8-71DCBD455CC6}"/>
    <cellStyle name="_SubHeading_Wienerberger Estimates_82 Roark Model_With GS Financing_Quarterly" xfId="2225" xr:uid="{D189618E-4ABF-4A80-9E84-94A9ED3B7326}"/>
    <cellStyle name="_Table" xfId="2226" xr:uid="{F1E3542D-B816-4687-8502-6F762E02F10B}"/>
    <cellStyle name="_Table_01 FR Assumptions" xfId="2227" xr:uid="{90731827-3BC9-4AA3-B5EA-24C186AF831E}"/>
    <cellStyle name="_Table_01 FR Assumptions_100 Roark Model_With GS Financing_Quarterly" xfId="2228" xr:uid="{4E810DA1-1E1F-4F65-875D-4490734D9DC3}"/>
    <cellStyle name="_Table_01 FR Assumptions_67 Roark Model_With GS Financing" xfId="2229" xr:uid="{1DDA3D23-32E0-405D-88A2-EEE2389020C5}"/>
    <cellStyle name="_Table_01 FR Assumptions_82 Roark Model_With GS Financing_Quarterly" xfId="2230" xr:uid="{2D357E99-8E19-4D4B-B461-F50FCE524BE4}"/>
    <cellStyle name="_Table_01 model" xfId="2231" xr:uid="{CD67E05D-5175-4651-B48D-1C7CB64343DF}"/>
    <cellStyle name="_Table_02 Financials Sept 27th" xfId="2232" xr:uid="{EC584839-7014-49D7-A8F4-C24E4641B4DA}"/>
    <cellStyle name="_Table_02 Potential Partner Ability to Pay Analysis2" xfId="2233" xr:uid="{370D11F5-6B2B-477A-8B94-2A41ABAD7948}"/>
    <cellStyle name="_Table_03 ECO OUTPUT BY QTR (BASE CASE)" xfId="2234" xr:uid="{62A84A9B-B436-4C78-B5BF-34029D0438C6}"/>
    <cellStyle name="_Table_03 ECO OUTPUT BY QTR (BASE CASE)_100 Roark Model_With GS Financing_Quarterly" xfId="2235" xr:uid="{7695F5CF-B1F4-4CDE-83B8-221AE3A8E60E}"/>
    <cellStyle name="_Table_03 ECO OUTPUT BY QTR (BASE CASE)_67 Roark Model_With GS Financing" xfId="2236" xr:uid="{FFE9D5C5-8C1C-4433-82FB-9FC5AADE0715}"/>
    <cellStyle name="_Table_03 ECO OUTPUT BY QTR (BASE CASE)_82 Roark Model_With GS Financing_Quarterly" xfId="2237" xr:uid="{C497ACF6-AF23-4878-AFCA-6391F95996BC}"/>
    <cellStyle name="_Table_04 Altar P&amp;L Buildup" xfId="2238" xr:uid="{5520D24D-50E7-4B99-A2A4-C9518E0B753F}"/>
    <cellStyle name="_Table_04 Altar P&amp;L Buildup_100 Roark Model_With GS Financing_Quarterly" xfId="2239" xr:uid="{9092AE66-AD5B-404D-A9F8-2FA22BC43FC8}"/>
    <cellStyle name="_Table_04 Altar P&amp;L Buildup_67 Roark Model_With GS Financing" xfId="2240" xr:uid="{C99B1E32-D6D2-4023-A416-B0982AE7E574}"/>
    <cellStyle name="_Table_04 Altar P&amp;L Buildup_82 Roark Model_With GS Financing_Quarterly" xfId="2241" xr:uid="{EACCA803-E2CF-4E56-94E8-9A363B5F1EC6}"/>
    <cellStyle name="_Table_04 Subsidiary Overview" xfId="2242" xr:uid="{7BEC3666-1979-4CBB-97CD-F086C28085BB}"/>
    <cellStyle name="_Table_09 Cooper LBO" xfId="2243" xr:uid="{F704EF57-171D-4C65-AA87-BD05EF3F2D5A}"/>
    <cellStyle name="_Table_100 Roark Model_With GS Financing_Quarterly" xfId="2244" xr:uid="{CE0D85C8-7DBC-48D8-B9DD-E96BB127142B}"/>
    <cellStyle name="_Table_12 Merger Plans" xfId="2245" xr:uid="{DFC08FB6-3DBF-496D-B52D-3589711EDD89}"/>
    <cellStyle name="_Table_23 Longview Model" xfId="2246" xr:uid="{43E95D00-4EBD-4B4C-BDCB-92BCB04DDA9E}"/>
    <cellStyle name="_Table_67 Roark Model_With GS Financing" xfId="2247" xr:uid="{F07A0EE4-10C5-46C9-9C2E-1C159EE865F6}"/>
    <cellStyle name="_Table_82 Roark Model_With GS Financing_Quarterly" xfId="2248" xr:uid="{6B4A6725-5D09-4D49-8E8B-8F793D224D42}"/>
    <cellStyle name="_Table_accretion dilution analysis" xfId="2249" xr:uid="{2B13732F-29AB-4FA3-92AB-4741504DDDFA}"/>
    <cellStyle name="_Table_ADLAC Capital Structure Model-v2" xfId="2250" xr:uid="{AA16E21B-D4FA-42DB-83D7-17C007FD4032}"/>
    <cellStyle name="_Table_bank_csc_and merger plan4" xfId="2251" xr:uid="{84B8C9F1-5DBB-443F-90B7-F56B2A437B8A}"/>
    <cellStyle name="_Table_bank_csc_Q1_2001" xfId="2252" xr:uid="{7CAB2B11-2857-4A93-BC6C-B18C89EA35ED}"/>
    <cellStyle name="_Table_bank_csc_Q2_2001" xfId="2253" xr:uid="{8ADD23F2-3E0D-4F3F-8F9F-EF36C22A667B}"/>
    <cellStyle name="_Table_bank_csc_Q2_2001_c1" xfId="2254" xr:uid="{C9EE288B-7003-4547-8E8C-41B87DB9939A}"/>
    <cellStyle name="_Table_Book1" xfId="2255" xr:uid="{3A35080D-F623-4D36-8259-F89CD7069E37}"/>
    <cellStyle name="_Table_Book1_100 Roark Model_With GS Financing_Quarterly" xfId="2256" xr:uid="{6DD04F61-8B99-429A-81C1-656D5F13D050}"/>
    <cellStyle name="_Table_Book1_67 Roark Model_With GS Financing" xfId="2257" xr:uid="{0F8E58CC-FBEA-47C9-ADF3-E0EAA6E6BF45}"/>
    <cellStyle name="_Table_Book1_82 Roark Model_With GS Financing_Quarterly" xfId="2258" xr:uid="{DB6C8938-1191-477F-9548-1F0F105C1E4A}"/>
    <cellStyle name="_Table_Corporate and restructuring charges" xfId="2259" xr:uid="{26129E2F-C665-424B-B5F2-343C48C46517}"/>
    <cellStyle name="_Table_Corporate and restructuring charges_100 Roark Model_With GS Financing_Quarterly" xfId="2260" xr:uid="{009F0B47-6574-4534-AAEF-C9FA21C8BF33}"/>
    <cellStyle name="_Table_Corporate and restructuring charges_67 Roark Model_With GS Financing" xfId="2261" xr:uid="{6C98440E-9FE1-40FC-8E0E-3D42C61065E0}"/>
    <cellStyle name="_Table_Corporate and restructuring charges_82 Roark Model_With GS Financing_Quarterly" xfId="2262" xr:uid="{3E7EAD9F-63BA-483E-9BF6-776442A8D2D7}"/>
    <cellStyle name="_Table_CSC_Palm_Sum_of_Parts_5_23_01a" xfId="2263" xr:uid="{5B7B43FC-3176-4F16-95B5-9D3E146DC91D}"/>
    <cellStyle name="_Table_Expenses by Division" xfId="2264" xr:uid="{B6AFC8B2-92E7-41B0-AE14-2200CE37CF2C}"/>
    <cellStyle name="_Table_Expenses by Division_100 Roark Model_With GS Financing_Quarterly" xfId="2265" xr:uid="{06785A9D-CC05-44EA-BDDE-DE8D3FD13D31}"/>
    <cellStyle name="_Table_Expenses by Division_67 Roark Model_With GS Financing" xfId="2266" xr:uid="{03CCAFF4-6B06-4A0F-9060-C23F5FA6D017}"/>
    <cellStyle name="_Table_Expenses by Division_82 Roark Model_With GS Financing_Quarterly" xfId="2267" xr:uid="{8BB8DED1-CBB2-4DC0-AC65-31AEFDA22572}"/>
    <cellStyle name="_Table_fees" xfId="2268" xr:uid="{17AAC136-1BFB-4551-B48A-9621950022B2}"/>
    <cellStyle name="_Table_fees_100 Roark Model_With GS Financing_Quarterly" xfId="2269" xr:uid="{DE60B4C6-4B7D-49A5-95FF-199981C0D64C}"/>
    <cellStyle name="_Table_fees_67 Roark Model_With GS Financing" xfId="2270" xr:uid="{9486C66F-9982-4593-BE2E-47879DCAFD35}"/>
    <cellStyle name="_Table_fees_82 Roark Model_With GS Financing_Quarterly" xfId="2271" xr:uid="{51812272-B4AA-49D3-9A31-15EFC6FC64A4}"/>
    <cellStyle name="_Table_FigTech Merger Model_02" xfId="2272" xr:uid="{4D68BA0B-349B-4D62-8367-2152DDA0225F}"/>
    <cellStyle name="_Table_Financials Layout dpak 9-26-01 v1" xfId="2273" xr:uid="{929E91EC-8C51-4A43-95A3-5964049469D1}"/>
    <cellStyle name="_Table_Football Field" xfId="2274" xr:uid="{E700BA0F-93C6-4943-B8FA-A054757EE4B1}"/>
    <cellStyle name="_Table_GS Longview Model_Sep 14 2006 v14 Formatted for Siemens" xfId="2275" xr:uid="{1859ECAD-4B57-4A54-B46A-FC08B3111132}"/>
    <cellStyle name="_Table_Hedge Volumes 091604" xfId="2276" xr:uid="{9D35B56B-6417-4B38-B6EE-281633FEBC9B}"/>
    <cellStyle name="_Table_Hedge Volumes 091604_100 Roark Model_With GS Financing_Quarterly" xfId="2277" xr:uid="{EC711E51-D2CA-40F1-89AA-2263A522312B}"/>
    <cellStyle name="_Table_Hedge Volumes 091604_67 Roark Model_With GS Financing" xfId="2278" xr:uid="{43453394-4BE4-4146-9C23-B4FD89C02F0C}"/>
    <cellStyle name="_Table_Hedge Volumes 091604_82 Roark Model_With GS Financing_Quarterly" xfId="2279" xr:uid="{71A0BD7A-E920-4121-8753-F69F8BE4CFAB}"/>
    <cellStyle name="_Table_IBES_EPS_Estimates" xfId="2280" xr:uid="{85F5CD49-13CE-4F70-8CE3-DFBD25DF7780}"/>
    <cellStyle name="_Table_Initial Build" xfId="2281" xr:uid="{5DA45675-C8DB-4527-92BF-D24118D7BEAB}"/>
    <cellStyle name="_Table_Initial Build_100 Roark Model_With GS Financing_Quarterly" xfId="2282" xr:uid="{037946B6-8046-489C-8684-508D48533B01}"/>
    <cellStyle name="_Table_Initial Build_67 Roark Model_With GS Financing" xfId="2283" xr:uid="{EBCE1B48-C710-431D-80EB-A13DC16ADE2C}"/>
    <cellStyle name="_Table_Initial Build_82 Roark Model_With GS Financing_Quarterly" xfId="2284" xr:uid="{A07A754F-E5DF-43F0-A2CF-643284B0CA36}"/>
    <cellStyle name="_Table_May, 2006 Estimate 6-21-06_na SD NEW 08.14.06" xfId="2285" xr:uid="{340FE596-CD93-48C7-8E8C-A8B4E6592975}"/>
    <cellStyle name="_Table_Merger model_new_ability to pay" xfId="2286" xr:uid="{F38FBFAE-3CB1-4B42-828F-D5EE5B9CD549}"/>
    <cellStyle name="_Table_model_bk" xfId="2287" xr:uid="{4331FCB9-4B09-49F0-87AA-B692DB35633A}"/>
    <cellStyle name="_Table_monet_final_w_output" xfId="2288" xr:uid="{FD66280D-E4B3-4BA0-B35C-DF867B830101}"/>
    <cellStyle name="_Table_Output Pages" xfId="2289" xr:uid="{FA44AB82-9F6D-497A-9BC7-A3785B1733B6}"/>
    <cellStyle name="_Table_Output Pages_100 Roark Model_With GS Financing_Quarterly" xfId="2290" xr:uid="{48298B9B-A394-4A0C-A0F3-4608FCF7491E}"/>
    <cellStyle name="_Table_Output Pages_67 Roark Model_With GS Financing" xfId="2291" xr:uid="{467630ED-6EB9-4942-ADCA-0FD54BBA43A6}"/>
    <cellStyle name="_Table_Output Pages_82 Roark Model_With GS Financing_Quarterly" xfId="2292" xr:uid="{404FE17F-E6FE-457B-A148-3BD9EA67F7BD}"/>
    <cellStyle name="_Table_Output Pagesv2" xfId="2293" xr:uid="{05750B48-208E-4C2A-998C-5DCC2C5FC600}"/>
    <cellStyle name="_Table_Output Pagesv2_100 Roark Model_With GS Financing_Quarterly" xfId="2294" xr:uid="{65F207D2-9532-4E57-9DF9-C17ECA61D373}"/>
    <cellStyle name="_Table_Output Pagesv2_67 Roark Model_With GS Financing" xfId="2295" xr:uid="{60035F7B-24F0-41CA-8EC8-5A770FE0EE8F}"/>
    <cellStyle name="_Table_Output Pagesv2_82 Roark Model_With GS Financing_Quarterly" xfId="2296" xr:uid="{3F470956-E517-45F4-A62A-A8206D90D328}"/>
    <cellStyle name="_Table_Palm Model 10_05" xfId="2297" xr:uid="{FBBDF1F1-B4AC-4FB3-AAAB-C921C3FC3DDF}"/>
    <cellStyle name="_Table_Palm Model 10_05_100 Roark Model_With GS Financing_Quarterly" xfId="2298" xr:uid="{FA30F9B2-DE4A-4BE4-87DB-C2D3DD1A7650}"/>
    <cellStyle name="_Table_Palm Model 10_05_67 Roark Model_With GS Financing" xfId="2299" xr:uid="{6170A318-F390-4413-A03D-FAB5DB36A734}"/>
    <cellStyle name="_Table_Palm Model 10_05_82 Roark Model_With GS Financing_Quarterly" xfId="2300" xr:uid="{BEAF2E6C-29A1-4A10-AB45-95593822F7CE}"/>
    <cellStyle name="_Table_PNC_merger_plan_divestitures_05" xfId="2301" xr:uid="{9BF1BB66-0B19-4D44-AB90-E8ECEA9ECDF2}"/>
    <cellStyle name="_Table_Potential Strategic Partners" xfId="2302" xr:uid="{7E0ECD61-4295-4964-93FE-092B5F6517C8}"/>
    <cellStyle name="_Table_Prepaid Lease Model" xfId="2303" xr:uid="{BBDEC84E-7DF6-4707-AFC1-9B72C6772B86}"/>
    <cellStyle name="_Table_Prepaid_Lease_Model_for_AAT_04(1)" xfId="2304" xr:uid="{962DEC6F-0FC6-468D-B03D-4DDA791649BD}"/>
    <cellStyle name="_Table_Prepaid_Lease_Model_for_AAT_04(1)_100 Roark Model_With GS Financing_Quarterly" xfId="2305" xr:uid="{572C3AF7-EEE6-4FE6-AE73-0CBEA06C0CD5}"/>
    <cellStyle name="_Table_Prepaid_Lease_Model_for_AAT_04(1)_67 Roark Model_With GS Financing" xfId="2306" xr:uid="{7424B932-4216-4C03-8459-1421A8ABA5A2}"/>
    <cellStyle name="_Table_Prepaid_Lease_Model_for_AAT_04(1)_82 Roark Model_With GS Financing_Quarterly" xfId="2307" xr:uid="{E868B35E-CACA-4B37-824C-52D00C88AA32}"/>
    <cellStyle name="_Table_Simple Merger Plans" xfId="2308" xr:uid="{EE913EDB-9A30-4F68-8548-C6C14B73CAC8}"/>
    <cellStyle name="_Table_Stallion Analysis_a" xfId="2309" xr:uid="{AAC380F0-B735-48CF-83AC-29455EC301DE}"/>
    <cellStyle name="_Table_stand_alone_dcf" xfId="2310" xr:uid="{F9AB445D-4074-40A5-A839-34CB38C1A85A}"/>
    <cellStyle name="_Table_Summary Valuation Analysis" xfId="2311" xr:uid="{758BAC92-2392-4CAA-9230-26A531E90088}"/>
    <cellStyle name="_Table_Syndication Short Form CF Model" xfId="2312" xr:uid="{C340CF76-37C3-4038-9805-E22969AEFFA8}"/>
    <cellStyle name="_Table_Synergies" xfId="2313" xr:uid="{70AC68FF-80F6-4EE2-9A38-3E0D4AE9B2E3}"/>
    <cellStyle name="_Table_Troon DCF Model 8-13-02 v1" xfId="2314" xr:uid="{C21552B7-7358-4E31-B212-81E3DD888607}"/>
    <cellStyle name="_Table_Troon LLC FS dpakedit 8-7-02" xfId="2315" xr:uid="{B52B2F05-928F-4519-8E1E-AF0140CF7234}"/>
    <cellStyle name="_Table_Troon LLC FS dpakedit 8-7-02 v3" xfId="2316" xr:uid="{311707DA-1AB7-4652-9007-807B55BD6A42}"/>
    <cellStyle name="_Table_Troon LLC FS dpakedit 8-7-02 v4" xfId="2317" xr:uid="{6D7AEB47-F705-46F6-B97B-818C36ABFAB3}"/>
    <cellStyle name="_Table_Valuation_Troon dpak 8-5-02 v3" xfId="2318" xr:uid="{B1AC9DB9-002D-45E8-9D69-D5C18A921039}"/>
    <cellStyle name="_TableHead" xfId="2319" xr:uid="{422BCEFF-E236-469A-BFEA-D7CB71D6840B}"/>
    <cellStyle name="_TableHead_01 FR Assumptions" xfId="2320" xr:uid="{8C6AF825-0F88-4F16-A72E-A897D2278619}"/>
    <cellStyle name="_TableHead_02 Financials Sept 27th" xfId="2321" xr:uid="{E91C05B0-C6D1-4B8C-A7C7-6A33EEA42D7C}"/>
    <cellStyle name="_TableHead_02 Spring Model" xfId="2322" xr:uid="{C94B540D-91D2-4986-8977-225F56D429F3}"/>
    <cellStyle name="_TableHead_02 Spring Model_100 Roark Model_With GS Financing_Quarterly" xfId="2323" xr:uid="{9E659F1C-25E3-487E-B1A0-688B568D6C82}"/>
    <cellStyle name="_TableHead_02 Spring Model_67 Roark Model_With GS Financing" xfId="2324" xr:uid="{A6D87C78-F6EB-4216-ADC8-218B9E33F1BE}"/>
    <cellStyle name="_TableHead_02 Spring Model_82 Roark Model_With GS Financing_Quarterly" xfId="2325" xr:uid="{3064A783-2F74-49B9-A9F9-2E5F602CE5F4}"/>
    <cellStyle name="_TableHead_03 ECO OUTPUT BY QTR (BASE CASE)" xfId="2326" xr:uid="{4864B00E-06B4-4DCD-BAAC-FCA75F4A50AF}"/>
    <cellStyle name="_TableHead_04 Altar P&amp;L Buildup" xfId="2327" xr:uid="{858B1AC7-ADA3-4228-8961-08ECED96277A}"/>
    <cellStyle name="_TableHead_09 Cooper LBO" xfId="2328" xr:uid="{9A80C99F-82E7-464F-8CBE-7C0A2EB574E7}"/>
    <cellStyle name="_TableHead_09 Cooper LBO_100 Roark Model_With GS Financing_Quarterly" xfId="2329" xr:uid="{BE9777C1-A64B-4907-8869-D370133FA6BC}"/>
    <cellStyle name="_TableHead_09 Cooper LBO_67 Roark Model_With GS Financing" xfId="2330" xr:uid="{86286C4A-14A2-4587-86A8-34C1220A0ADD}"/>
    <cellStyle name="_TableHead_09 Cooper LBO_82 Roark Model_With GS Financing_Quarterly" xfId="2331" xr:uid="{6AADCD72-635A-429D-99CD-205FC5636472}"/>
    <cellStyle name="_TableHead_23 Longview Model" xfId="2332" xr:uid="{E4A56406-4AB0-4711-973B-7019C64407DB}"/>
    <cellStyle name="_TableHead_23 Longview Model_100 Roark Model_With GS Financing_Quarterly" xfId="2333" xr:uid="{37463F91-C74B-4179-B630-E0C2E7FB3838}"/>
    <cellStyle name="_TableHead_23 Longview Model_67 Roark Model_With GS Financing" xfId="2334" xr:uid="{35F82A7C-EE14-4CB7-814C-52DAE1C4CFB0}"/>
    <cellStyle name="_TableHead_23 Longview Model_82 Roark Model_With GS Financing_Quarterly" xfId="2335" xr:uid="{699EC346-2072-41B9-AB0B-D0295CDC0308}"/>
    <cellStyle name="_TableHead_37 Roark Model_With GS Financing" xfId="2336" xr:uid="{2D19B244-3210-4BDE-B938-B3719FAD9540}"/>
    <cellStyle name="_TableHead_accretion dilution analysis" xfId="2337" xr:uid="{60D0A28E-949D-4860-9B3D-78A77167DEE7}"/>
    <cellStyle name="_TableHead_accretion dilution analysis_100 Roark Model_With GS Financing_Quarterly" xfId="2338" xr:uid="{5E2875E2-3CFE-4467-8DD4-29FB7C2D8023}"/>
    <cellStyle name="_TableHead_accretion dilution analysis_67 Roark Model_With GS Financing" xfId="2339" xr:uid="{6E15EBE9-01B3-487A-BBDE-CD9C3CE0B864}"/>
    <cellStyle name="_TableHead_accretion dilution analysis_82 Roark Model_With GS Financing_Quarterly" xfId="2340" xr:uid="{5367FA94-D2F8-431F-AAA8-4BE8F6E4175C}"/>
    <cellStyle name="_TableHead_AVP - prev. 06 financials" xfId="2341" xr:uid="{C787995C-C6B4-4BDF-9D64-FF3928E0756B}"/>
    <cellStyle name="_TableHead_bank_csc_Q1_2001" xfId="2342" xr:uid="{7C184C98-E011-4044-94C6-16DA63101D1C}"/>
    <cellStyle name="_TableHead_bank_csc_Q2_2001_c1" xfId="2343" xr:uid="{1356BCCB-E648-4900-A98D-DEC50748D1A1}"/>
    <cellStyle name="_TableHead_bank_csc_Q2_2001_c1_100 Roark Model_With GS Financing_Quarterly" xfId="2344" xr:uid="{6D85D48B-473F-4699-9F90-81C935EACDE0}"/>
    <cellStyle name="_TableHead_bank_csc_Q2_2001_c1_67 Roark Model_With GS Financing" xfId="2345" xr:uid="{F1B79F90-C5E8-4B1D-ACF2-CF9D10D48330}"/>
    <cellStyle name="_TableHead_bank_csc_Q2_2001_c1_82 Roark Model_With GS Financing_Quarterly" xfId="2346" xr:uid="{151D835A-4BBF-4AF1-9D40-E42335DD30C1}"/>
    <cellStyle name="_TableHead_Book1" xfId="2347" xr:uid="{0E323B39-C0F5-4E81-91D6-815C4592DF56}"/>
    <cellStyle name="_TableHead_Commodity Finance_08 Encana Model (Company Numbers)" xfId="2348" xr:uid="{033BE929-A723-462C-B4D0-D9A18318E58B}"/>
    <cellStyle name="_TableHead_Commodity Finance_08 Encana Model (Company Numbers)_100 Roark Model_With GS Financing_Quarterly" xfId="2349" xr:uid="{E9301BC4-6522-46EF-A287-88352F1EFBE2}"/>
    <cellStyle name="_TableHead_Commodity Finance_08 Encana Model (Company Numbers)_67 Roark Model_With GS Financing" xfId="2350" xr:uid="{96DDF7D4-8254-4687-8F54-C183332DB70A}"/>
    <cellStyle name="_TableHead_Commodity Finance_08 Encana Model (Company Numbers)_82 Roark Model_With GS Financing_Quarterly" xfId="2351" xr:uid="{6772488D-8A39-4352-923D-1FBD193B363C}"/>
    <cellStyle name="_TableHead_Comparison Staple Vs Base" xfId="2352" xr:uid="{CB59B3B8-26E7-4D92-A5DF-40FE5171A3C6}"/>
    <cellStyle name="_TableHead_Comparison Staple Vs Base_100 Roark Model_With GS Financing_Quarterly" xfId="2353" xr:uid="{13181877-2E5D-4C90-B6EC-D0B352EB96A4}"/>
    <cellStyle name="_TableHead_Comparison Staple Vs Base_67 Roark Model_With GS Financing" xfId="2354" xr:uid="{B770E1E6-0CE5-406C-A1A3-E0F5EFA8A3F1}"/>
    <cellStyle name="_TableHead_Comparison Staple Vs Base_82 Roark Model_With GS Financing_Quarterly" xfId="2355" xr:uid="{37A9BD8E-3413-47A7-ADB7-3F428E51C8D7}"/>
    <cellStyle name="_TableHead_Comps 24May02_Final" xfId="2356" xr:uid="{365960A8-F8C8-40BB-9782-27CB18404E9C}"/>
    <cellStyle name="_TableHead_Corporate and restructuring charges" xfId="2357" xr:uid="{69EBCD69-F4C2-474E-8699-397703987D3C}"/>
    <cellStyle name="_TableHead_CSC_Palm_Sum_of_Parts_5_23_01a" xfId="2358" xr:uid="{1AA86238-429F-4636-9394-FD993C293458}"/>
    <cellStyle name="_TableHead_CSC_Palm_Sum_of_Parts_5_23_01a_100 Roark Model_With GS Financing_Quarterly" xfId="2359" xr:uid="{A4F2B428-512D-4646-9326-A85602AAC702}"/>
    <cellStyle name="_TableHead_CSC_Palm_Sum_of_Parts_5_23_01a_67 Roark Model_With GS Financing" xfId="2360" xr:uid="{45E1FB66-8644-4878-86B7-AC5C1F37C7ED}"/>
    <cellStyle name="_TableHead_CSC_Palm_Sum_of_Parts_5_23_01a_82 Roark Model_With GS Financing_Quarterly" xfId="2361" xr:uid="{93DD2A12-EBB7-4130-A9AA-3BB791B26229}"/>
    <cellStyle name="_TableHead_Expenses by Division" xfId="2362" xr:uid="{E70BD9CC-FEF9-4DBE-8A83-A00D1A596CE1}"/>
    <cellStyle name="_TableHead_fees" xfId="2363" xr:uid="{420CB065-9DA4-473D-A54A-DCCFBE7BDE59}"/>
    <cellStyle name="_TableHead_Financials Layout dpak 9-26-01 v1" xfId="2364" xr:uid="{F70055D7-51C5-424A-924A-73EEE226ACA4}"/>
    <cellStyle name="_TableHead_Financials Layout dpak 9-26-01 v1_100 Roark Model_With GS Financing_Quarterly" xfId="2365" xr:uid="{A8D042D5-4F1C-4545-BC9A-D3BD7229501F}"/>
    <cellStyle name="_TableHead_Financials Layout dpak 9-26-01 v1_67 Roark Model_With GS Financing" xfId="2366" xr:uid="{7F0AAD13-F386-4989-ACD9-5FF7D8424F5C}"/>
    <cellStyle name="_TableHead_Financials Layout dpak 9-26-01 v1_82 Roark Model_With GS Financing_Quarterly" xfId="2367" xr:uid="{0D62E0B6-6288-4C1A-AABA-DE7C1A86FCA1}"/>
    <cellStyle name="_TableHead_GS Longview Model_Sep 14 2006 v14 Formatted for Siemens" xfId="2368" xr:uid="{BB27ABEA-0B78-4D5A-BE84-AAEAF00B4B62}"/>
    <cellStyle name="_TableHead_GS Longview Model_Sep 14 2006 v14 Formatted for Siemens_100 Roark Model_With GS Financing_Quarterly" xfId="2369" xr:uid="{5B2231F0-C8ED-4EFC-B700-A19BA40EE521}"/>
    <cellStyle name="_TableHead_GS Longview Model_Sep 14 2006 v14 Formatted for Siemens_67 Roark Model_With GS Financing" xfId="2370" xr:uid="{DFEC8046-74F7-458E-8940-BDDAE9A46A1E}"/>
    <cellStyle name="_TableHead_GS Longview Model_Sep 14 2006 v14 Formatted for Siemens_82 Roark Model_With GS Financing_Quarterly" xfId="2371" xr:uid="{2B3C4A53-54AB-4319-8CBC-28DBEE7FE045}"/>
    <cellStyle name="_TableHead_Hedge Volumes 091604" xfId="2372" xr:uid="{C333E002-C7FB-4A90-92CC-D7FE9D1B6DF6}"/>
    <cellStyle name="_TableHead_IBES_EPS_Estimates" xfId="2373" xr:uid="{6A2BC507-CDD4-452D-BE50-A23029E342D0}"/>
    <cellStyle name="_TableHead_IBES_EPS_Estimates_100 Roark Model_With GS Financing_Quarterly" xfId="2374" xr:uid="{B3F0377D-F63C-40EE-8E76-0C79F684145D}"/>
    <cellStyle name="_TableHead_IBES_EPS_Estimates_67 Roark Model_With GS Financing" xfId="2375" xr:uid="{764A3A0F-4101-4AFD-B997-6B5F488052AC}"/>
    <cellStyle name="_TableHead_IBES_EPS_Estimates_82 Roark Model_With GS Financing_Quarterly" xfId="2376" xr:uid="{515FF2F9-6D52-4AAE-B162-3AAAB504A310}"/>
    <cellStyle name="_TableHead_Initial Build" xfId="2377" xr:uid="{27A735A8-0A54-4E3F-A665-C90A63A36F2E}"/>
    <cellStyle name="_TableHead_May, 2006 Estimate 6-21-06_na SD NEW 08.14.06" xfId="2378" xr:uid="{6AE7E2C2-0539-4DF8-AE0D-705497573096}"/>
    <cellStyle name="_TableHead_May, 2006 Estimate 6-21-06_na SD NEW 08.14.06_100 Roark Model_With GS Financing_Quarterly" xfId="2379" xr:uid="{763BA03E-E9D7-4871-B119-18C95C8011E6}"/>
    <cellStyle name="_TableHead_May, 2006 Estimate 6-21-06_na SD NEW 08.14.06_67 Roark Model_With GS Financing" xfId="2380" xr:uid="{2D3442CD-B9B8-41B5-B739-72F3FD2388EE}"/>
    <cellStyle name="_TableHead_May, 2006 Estimate 6-21-06_na SD NEW 08.14.06_82 Roark Model_With GS Financing_Quarterly" xfId="2381" xr:uid="{1FABD699-D3A6-4DFB-82D0-ED44379C1D48}"/>
    <cellStyle name="_TableHead_model_bk" xfId="2382" xr:uid="{1084C9E5-81EC-4940-A55B-12C249CE4EF9}"/>
    <cellStyle name="_TableHead_monet_final_w_output" xfId="2383" xr:uid="{8ED3932A-1631-4A3A-BAEF-8AC2B52A73B1}"/>
    <cellStyle name="_TableHead_monet_final_w_output_100 Roark Model_With GS Financing_Quarterly" xfId="2384" xr:uid="{55893CE4-2C7F-41F4-8B05-E981C24FB789}"/>
    <cellStyle name="_TableHead_monet_final_w_output_67 Roark Model_With GS Financing" xfId="2385" xr:uid="{31AF2BD2-BF8E-4AF9-A03B-10E1756BA5EC}"/>
    <cellStyle name="_TableHead_monet_final_w_output_82 Roark Model_With GS Financing_Quarterly" xfId="2386" xr:uid="{AEF87987-E670-4507-98BE-331AA39F36B8}"/>
    <cellStyle name="_TableHead_Output Pages" xfId="2387" xr:uid="{449506B2-69BC-46F1-8A00-5BFBCA1998B4}"/>
    <cellStyle name="_TableHead_Output Pagesv2" xfId="2388" xr:uid="{1EAA5C02-CD56-46B2-B079-DAE02A6E6819}"/>
    <cellStyle name="_TableHead_Palm Model 10_05" xfId="2389" xr:uid="{6F034364-4B5E-4A8D-8851-3C0C9695D03E}"/>
    <cellStyle name="_TableHead_Palm Model 10_05_100 Roark Model_With GS Financing_Quarterly" xfId="2390" xr:uid="{13F50517-0227-4544-A712-429A467BB8CC}"/>
    <cellStyle name="_TableHead_Palm Model 10_05_67 Roark Model_With GS Financing" xfId="2391" xr:uid="{4BF4A445-8E08-4C5C-BFE7-1BE3AB26935E}"/>
    <cellStyle name="_TableHead_Palm Model 10_05_82 Roark Model_With GS Financing_Quarterly" xfId="2392" xr:uid="{949301C9-5C11-4A34-B1C8-644A75DE21C4}"/>
    <cellStyle name="_TableHead_Potential Strategic Partners" xfId="2393" xr:uid="{2426DDB9-2817-4926-B336-DA266151E3E2}"/>
    <cellStyle name="_TableHead_Potential Strategic Partners_100 Roark Model_With GS Financing_Quarterly" xfId="2394" xr:uid="{9B172AF7-E900-40BF-8DBA-FB4C7179A5A8}"/>
    <cellStyle name="_TableHead_Potential Strategic Partners_67 Roark Model_With GS Financing" xfId="2395" xr:uid="{3B79F796-6D91-4CCD-90E4-A9EDFD07F690}"/>
    <cellStyle name="_TableHead_Potential Strategic Partners_82 Roark Model_With GS Financing_Quarterly" xfId="2396" xr:uid="{3C2B94AF-FB2D-4386-8B7F-2757860F0CC7}"/>
    <cellStyle name="_TableHead_Prepaid Lease Model" xfId="2397" xr:uid="{82C18E6E-B3C0-4F23-9AE9-CE2D40834716}"/>
    <cellStyle name="_TableHead_Prepaid Lease Model_100 Roark Model_With GS Financing_Quarterly" xfId="2398" xr:uid="{C92E2E30-1310-4BCF-B456-4EC1D1621039}"/>
    <cellStyle name="_TableHead_Prepaid Lease Model_67 Roark Model_With GS Financing" xfId="2399" xr:uid="{8107D88D-2F50-4EAC-BCB6-6BB0624B4AC1}"/>
    <cellStyle name="_TableHead_Prepaid Lease Model_82 Roark Model_With GS Financing_Quarterly" xfId="2400" xr:uid="{1BA86A77-E0F1-472B-9839-F0F060913A4A}"/>
    <cellStyle name="_TableHead_Prepaid_Lease_Model_for_AAT_04(1)" xfId="2401" xr:uid="{CA782427-D5B9-471F-A639-BA954DB28822}"/>
    <cellStyle name="_TableHead_Simple Merger Plans" xfId="2402" xr:uid="{E938A5AD-B31F-4C28-801A-1B02DB4188B7}"/>
    <cellStyle name="_TableHead_Simple Merger Plans_100 Roark Model_With GS Financing_Quarterly" xfId="2403" xr:uid="{EBB76D57-B9B6-43DE-B939-98648FF262FC}"/>
    <cellStyle name="_TableHead_Simple Merger Plans_67 Roark Model_With GS Financing" xfId="2404" xr:uid="{A1A9C92A-4003-4055-AAE9-393F4A0A0D83}"/>
    <cellStyle name="_TableHead_Simple Merger Plans_82 Roark Model_With GS Financing_Quarterly" xfId="2405" xr:uid="{95B7C8E6-E4A5-404D-8B50-5151FE84A769}"/>
    <cellStyle name="_TableHead_Syndication Short Form CF Model" xfId="2406" xr:uid="{7A5EB20E-6B6F-4A8F-9C7E-4C069D1E6DE2}"/>
    <cellStyle name="_TableHead_Syndication Short Form CF Model_100 Roark Model_With GS Financing_Quarterly" xfId="2407" xr:uid="{A66CF616-E030-46FA-96F0-3D961BCF8A69}"/>
    <cellStyle name="_TableHead_Syndication Short Form CF Model_67 Roark Model_With GS Financing" xfId="2408" xr:uid="{4EC0CCC5-AAD5-4718-9ED1-2AD700D211F9}"/>
    <cellStyle name="_TableHead_Syndication Short Form CF Model_82 Roark Model_With GS Financing_Quarterly" xfId="2409" xr:uid="{8242D1E1-F0D1-4E3C-AF90-5130B538C922}"/>
    <cellStyle name="_TableRowBorder" xfId="2410" xr:uid="{C6EA7F5A-CCBB-4E4F-A4AD-585BF9652CB5}"/>
    <cellStyle name="_TableRowHead" xfId="2411" xr:uid="{6240F4C1-C5F0-485A-B737-125C7FC3AC0E}"/>
    <cellStyle name="_TableRowHead_01 FR Assumptions" xfId="2412" xr:uid="{95817366-597B-48A9-970A-B5A21DB53906}"/>
    <cellStyle name="_TableRowHead_02 Financials Sept 27th" xfId="2413" xr:uid="{0C838211-DE35-4B91-9818-DC80BB3AF60E}"/>
    <cellStyle name="_TableRowHead_02 Spring Model" xfId="2414" xr:uid="{0A52B509-4C9F-4AE2-87D0-57D66705440D}"/>
    <cellStyle name="_TableRowHead_02 Spring Model_100 Roark Model_With GS Financing_Quarterly" xfId="2415" xr:uid="{FEC4D15F-BBB6-4BB1-946F-7068DEC3327C}"/>
    <cellStyle name="_TableRowHead_02 Spring Model_67 Roark Model_With GS Financing" xfId="2416" xr:uid="{6C8D0B1E-69FC-4C88-8C95-DB6210916BFA}"/>
    <cellStyle name="_TableRowHead_02 Spring Model_82 Roark Model_With GS Financing_Quarterly" xfId="2417" xr:uid="{B64197EB-63E4-4DF9-A10B-88F856083BE9}"/>
    <cellStyle name="_TableRowHead_03 ECO OUTPUT BY QTR (BASE CASE)" xfId="2418" xr:uid="{40B15622-2C81-4DEE-BE7B-47AA76549253}"/>
    <cellStyle name="_TableRowHead_04 Altar P&amp;L Buildup" xfId="2419" xr:uid="{D4AF263A-4C27-4123-A93E-9C78564FFE03}"/>
    <cellStyle name="_TableRowHead_09 Cooper LBO" xfId="2420" xr:uid="{0AF0B4F1-EB3B-45FF-B27B-55A6182F5A05}"/>
    <cellStyle name="_TableRowHead_09 Cooper LBO_100 Roark Model_With GS Financing_Quarterly" xfId="2421" xr:uid="{2242B90F-A684-4A75-8D5C-B3C7C9906A03}"/>
    <cellStyle name="_TableRowHead_09 Cooper LBO_67 Roark Model_With GS Financing" xfId="2422" xr:uid="{29A4D54C-1916-49B0-B397-7864FB46EBA2}"/>
    <cellStyle name="_TableRowHead_09 Cooper LBO_82 Roark Model_With GS Financing_Quarterly" xfId="2423" xr:uid="{2C319D5B-974C-499C-A934-84BA8FD6A264}"/>
    <cellStyle name="_TableRowHead_23 Longview Model" xfId="2424" xr:uid="{41E44AE6-525B-4423-AC9E-C1005992FB0B}"/>
    <cellStyle name="_TableRowHead_23 Longview Model_100 Roark Model_With GS Financing_Quarterly" xfId="2425" xr:uid="{5F674217-97CD-48DE-98ED-1785FE96D47A}"/>
    <cellStyle name="_TableRowHead_23 Longview Model_67 Roark Model_With GS Financing" xfId="2426" xr:uid="{CD0A2DC4-DE9A-4F70-9230-69BEF7E3E98F}"/>
    <cellStyle name="_TableRowHead_23 Longview Model_82 Roark Model_With GS Financing_Quarterly" xfId="2427" xr:uid="{984AAC8E-09DE-4BAC-9027-DE9F92CDE580}"/>
    <cellStyle name="_TableRowHead_37 Roark Model_With GS Financing" xfId="2428" xr:uid="{EA991738-9326-4722-9132-E39257329B98}"/>
    <cellStyle name="_TableRowHead_accretion dilution analysis" xfId="2429" xr:uid="{C39F132F-239E-45CE-8432-E01CDE0689E5}"/>
    <cellStyle name="_TableRowHead_accretion dilution analysis_100 Roark Model_With GS Financing_Quarterly" xfId="2430" xr:uid="{8D8EF3BD-591C-4832-BAC0-A40E94C5F991}"/>
    <cellStyle name="_TableRowHead_accretion dilution analysis_67 Roark Model_With GS Financing" xfId="2431" xr:uid="{2776E3ED-DBEB-40FB-B037-80862E1D104B}"/>
    <cellStyle name="_TableRowHead_accretion dilution analysis_82 Roark Model_With GS Financing_Quarterly" xfId="2432" xr:uid="{77795C89-B7B1-4B3E-9BEE-AF08DA2A5B5B}"/>
    <cellStyle name="_TableRowHead_Book1" xfId="2433" xr:uid="{AE1D8112-4CE4-4271-B0F0-CE3DF399D6B7}"/>
    <cellStyle name="_TableRowHead_Comparison Staple Vs Base" xfId="2434" xr:uid="{29342629-ADC7-4709-9848-1151690C043C}"/>
    <cellStyle name="_TableRowHead_Comparison Staple Vs Base_100 Roark Model_With GS Financing_Quarterly" xfId="2435" xr:uid="{C16D7492-8529-4E57-AF3C-ACCBB6DD147D}"/>
    <cellStyle name="_TableRowHead_Comparison Staple Vs Base_37 Roark Model_With GS Financing" xfId="2436" xr:uid="{7A64BE39-4FC7-4F3C-AB93-E7E023462895}"/>
    <cellStyle name="_TableRowHead_Comparison Staple Vs Base_67 Roark Model_With GS Financing" xfId="2437" xr:uid="{B9307614-A119-4908-A140-CD471F893BDD}"/>
    <cellStyle name="_TableRowHead_Comparison Staple Vs Base_82 Roark Model_With GS Financing_Quarterly" xfId="2438" xr:uid="{1882E85C-60D1-4550-92D8-2183B4FE75F8}"/>
    <cellStyle name="_TableRowHead_Comps 24May02_Final" xfId="2439" xr:uid="{3DDE348F-45F1-45F8-9A65-9EEB4E21CEB8}"/>
    <cellStyle name="_TableRowHead_Corporate and restructuring charges" xfId="2440" xr:uid="{BFCA0646-7522-475E-BEAD-F93A5BF1AD26}"/>
    <cellStyle name="_TableRowHead_CSC_Palm_Sum_of_Parts_5_23_01a" xfId="2441" xr:uid="{50ADBC57-8A63-4393-9705-06AE0D77667B}"/>
    <cellStyle name="_TableRowHead_CSC_Palm_Sum_of_Parts_5_23_01a_100 Roark Model_With GS Financing_Quarterly" xfId="2442" xr:uid="{B3DB2779-2F85-4663-9310-B7D34B44AC97}"/>
    <cellStyle name="_TableRowHead_CSC_Palm_Sum_of_Parts_5_23_01a_67 Roark Model_With GS Financing" xfId="2443" xr:uid="{1C4F6282-8636-4C23-97AF-28A45D4DD6C3}"/>
    <cellStyle name="_TableRowHead_CSC_Palm_Sum_of_Parts_5_23_01a_82 Roark Model_With GS Financing_Quarterly" xfId="2444" xr:uid="{BFAAC45E-102B-46D9-BFF1-E7F155A0B5D3}"/>
    <cellStyle name="_TableRowHead_Expenses by Division" xfId="2445" xr:uid="{E7435CFA-DD9E-4A1E-B247-67E4704DCD8E}"/>
    <cellStyle name="_TableRowHead_fees" xfId="2446" xr:uid="{75DBCA37-B192-4E69-87E1-6184BF0A4993}"/>
    <cellStyle name="_TableRowHead_Financials Layout dpak 9-26-01 v1" xfId="2447" xr:uid="{8A4F93C0-07CA-44FC-B1B0-84A284E40A41}"/>
    <cellStyle name="_TableRowHead_Financials Layout dpak 9-26-01 v1_100 Roark Model_With GS Financing_Quarterly" xfId="2448" xr:uid="{929431C0-0AD9-482C-80E3-63209D2A8868}"/>
    <cellStyle name="_TableRowHead_Financials Layout dpak 9-26-01 v1_67 Roark Model_With GS Financing" xfId="2449" xr:uid="{FCAAADD8-8533-4699-AD59-52D61996BE99}"/>
    <cellStyle name="_TableRowHead_Financials Layout dpak 9-26-01 v1_82 Roark Model_With GS Financing_Quarterly" xfId="2450" xr:uid="{19ED2791-094D-4D6B-A26A-4DF033693FFD}"/>
    <cellStyle name="_TableRowHead_GS Longview Model_Sep 14 2006 v14 Formatted for Siemens" xfId="2451" xr:uid="{D7EDBEB0-7574-4EDB-B0EE-61D4788A0AAC}"/>
    <cellStyle name="_TableRowHead_GS Longview Model_Sep 14 2006 v14 Formatted for Siemens_100 Roark Model_With GS Financing_Quarterly" xfId="2452" xr:uid="{3D44EBF6-B12B-4578-AB0B-CE0E9DF55215}"/>
    <cellStyle name="_TableRowHead_GS Longview Model_Sep 14 2006 v14 Formatted for Siemens_67 Roark Model_With GS Financing" xfId="2453" xr:uid="{28CE19EF-0469-4C85-9836-9DC4CCA3BCE6}"/>
    <cellStyle name="_TableRowHead_GS Longview Model_Sep 14 2006 v14 Formatted for Siemens_82 Roark Model_With GS Financing_Quarterly" xfId="2454" xr:uid="{746B8ECE-2B67-4DD7-BC8C-DF497A0B4C8C}"/>
    <cellStyle name="_TableRowHead_Hedge Volumes 091604" xfId="2455" xr:uid="{6C112B05-2C3F-46F8-A4C5-C9AD11A8CEF3}"/>
    <cellStyle name="_TableRowHead_IBES_EPS_Estimates" xfId="2456" xr:uid="{F1E64AF5-7216-4AAC-8DD8-B8A260BE5CE6}"/>
    <cellStyle name="_TableRowHead_IBES_EPS_Estimates_100 Roark Model_With GS Financing_Quarterly" xfId="2457" xr:uid="{53DDD50F-8737-412B-89D0-94717B7F312E}"/>
    <cellStyle name="_TableRowHead_IBES_EPS_Estimates_67 Roark Model_With GS Financing" xfId="2458" xr:uid="{2E5AB06E-130F-4CDB-87C8-94220A60FA0A}"/>
    <cellStyle name="_TableRowHead_IBES_EPS_Estimates_82 Roark Model_With GS Financing_Quarterly" xfId="2459" xr:uid="{FA6E1AED-FEE9-4702-AA3D-EDB478BCC405}"/>
    <cellStyle name="_TableRowHead_Initial Build" xfId="2460" xr:uid="{0BF47A56-54C7-4681-8E49-7512C1E4089B}"/>
    <cellStyle name="_TableRowHead_May, 2006 Estimate 6-21-06_na SD NEW 08.14.06" xfId="2461" xr:uid="{6601BF2F-94E8-4B49-A5F5-B1DE4DA3226C}"/>
    <cellStyle name="_TableRowHead_May, 2006 Estimate 6-21-06_na SD NEW 08.14.06_100 Roark Model_With GS Financing_Quarterly" xfId="2462" xr:uid="{804341EE-E9FA-4FB3-B4B8-03C92B0B4272}"/>
    <cellStyle name="_TableRowHead_May, 2006 Estimate 6-21-06_na SD NEW 08.14.06_67 Roark Model_With GS Financing" xfId="2463" xr:uid="{9A303EE6-00D5-4891-BEDF-04B959488FAC}"/>
    <cellStyle name="_TableRowHead_May, 2006 Estimate 6-21-06_na SD NEW 08.14.06_82 Roark Model_With GS Financing_Quarterly" xfId="2464" xr:uid="{BDE606FC-5C74-4DD7-A1C0-556B266D2E02}"/>
    <cellStyle name="_TableRowHead_Output Pages" xfId="2465" xr:uid="{8E1C6486-8EB9-426E-BD78-2CE008979F07}"/>
    <cellStyle name="_TableRowHead_Output Pagesv2" xfId="2466" xr:uid="{B413797F-0A32-448D-89B8-52CEB54145F0}"/>
    <cellStyle name="_TableRowHead_Palm Model 10_05" xfId="2467" xr:uid="{18AF0B96-2E8B-4FA8-93FA-50583416F538}"/>
    <cellStyle name="_TableRowHead_Palm Model 10_05_100 Roark Model_With GS Financing_Quarterly" xfId="2468" xr:uid="{1EC6AB6C-C845-4F4D-A265-0875F171EFB1}"/>
    <cellStyle name="_TableRowHead_Palm Model 10_05_67 Roark Model_With GS Financing" xfId="2469" xr:uid="{75697B1E-249F-499E-97E6-590A23896641}"/>
    <cellStyle name="_TableRowHead_Palm Model 10_05_82 Roark Model_With GS Financing_Quarterly" xfId="2470" xr:uid="{C2ABDC31-8FC5-4850-84AB-D327F7451501}"/>
    <cellStyle name="_TableRowHead_Potential Strategic Partners" xfId="2471" xr:uid="{A222D443-F002-434D-B9F0-1A8D8FB4CA4C}"/>
    <cellStyle name="_TableRowHead_Potential Strategic Partners_100 Roark Model_With GS Financing_Quarterly" xfId="2472" xr:uid="{667B231D-A309-4450-B12D-17560B90865F}"/>
    <cellStyle name="_TableRowHead_Potential Strategic Partners_67 Roark Model_With GS Financing" xfId="2473" xr:uid="{5E2CC658-E876-4E62-BB3C-6A3CE9FEDFF9}"/>
    <cellStyle name="_TableRowHead_Potential Strategic Partners_82 Roark Model_With GS Financing_Quarterly" xfId="2474" xr:uid="{F39D1E94-22FE-4FBA-AAF2-546F1599758F}"/>
    <cellStyle name="_TableRowHead_Prepaid Lease Model" xfId="2475" xr:uid="{7093617E-B2F7-47FD-B923-83CFD223AFF2}"/>
    <cellStyle name="_TableRowHead_Prepaid Lease Model_100 Roark Model_With GS Financing_Quarterly" xfId="2476" xr:uid="{2C617147-4458-4B24-86CE-FC541DD803C4}"/>
    <cellStyle name="_TableRowHead_Prepaid Lease Model_67 Roark Model_With GS Financing" xfId="2477" xr:uid="{BAB71AE8-D861-46EC-A35D-0E0F728DE987}"/>
    <cellStyle name="_TableRowHead_Prepaid Lease Model_82 Roark Model_With GS Financing_Quarterly" xfId="2478" xr:uid="{8068697A-CCF4-4C2A-BA70-DE101016132C}"/>
    <cellStyle name="_TableRowHead_Prepaid_Lease_Model_for_AAT_04(1)" xfId="2479" xr:uid="{EDDA375C-B527-4D9F-810C-66EE993A19CE}"/>
    <cellStyle name="_TableRowHead_Simple Merger Plans" xfId="2480" xr:uid="{25816B29-D4A8-44E8-BF20-EC30DFD80B17}"/>
    <cellStyle name="_TableRowHead_Simple Merger Plans_100 Roark Model_With GS Financing_Quarterly" xfId="2481" xr:uid="{0B57069D-30BB-4B25-BD23-572BB3EB9805}"/>
    <cellStyle name="_TableRowHead_Simple Merger Plans_67 Roark Model_With GS Financing" xfId="2482" xr:uid="{A96C9BE2-4F59-4B61-A666-47CC73CBCCDB}"/>
    <cellStyle name="_TableRowHead_Simple Merger Plans_82 Roark Model_With GS Financing_Quarterly" xfId="2483" xr:uid="{90201F96-71F0-4274-A393-D9F1C675B537}"/>
    <cellStyle name="_TableRowHead_Syndication Short Form CF Model" xfId="2484" xr:uid="{867D8F12-25C6-46EE-BAC8-B5544EC2F2C4}"/>
    <cellStyle name="_TableRowHead_Syndication Short Form CF Model_100 Roark Model_With GS Financing_Quarterly" xfId="2485" xr:uid="{725C5811-E3FA-4691-AA79-DFA56CA81AF3}"/>
    <cellStyle name="_TableRowHead_Syndication Short Form CF Model_67 Roark Model_With GS Financing" xfId="2486" xr:uid="{458CFB96-D847-4D04-A959-C2AAAC9C1896}"/>
    <cellStyle name="_TableRowHead_Syndication Short Form CF Model_82 Roark Model_With GS Financing_Quarterly" xfId="2487" xr:uid="{828B5C62-0026-4E25-B2E5-72EC1DECCDC6}"/>
    <cellStyle name="_TableSuperHead" xfId="2488" xr:uid="{0E013124-90D2-476A-84AE-AFD3D57889CA}"/>
    <cellStyle name="_TableSuperHead_01 FR Assumptions" xfId="2489" xr:uid="{8AB5829A-3CCA-4A32-AD4F-00191E4A5790}"/>
    <cellStyle name="_TableSuperHead_01 model" xfId="2490" xr:uid="{AED877B3-0A86-480B-81E5-C389C66EFF70}"/>
    <cellStyle name="_TableSuperHead_01 model_100 Roark Model_With GS Financing_Quarterly" xfId="2491" xr:uid="{CCE0A400-B45D-4B16-A597-DDAB7F2F25F4}"/>
    <cellStyle name="_TableSuperHead_01 model_67 Roark Model_With GS Financing" xfId="2492" xr:uid="{72CCCCFC-9372-4291-9189-71869DCCB97E}"/>
    <cellStyle name="_TableSuperHead_01 model_82 Roark Model_With GS Financing_Quarterly" xfId="2493" xr:uid="{943387DB-19AD-46F6-A80D-A1C95F0FB79D}"/>
    <cellStyle name="_TableSuperHead_02 Financials Sept 27th" xfId="2494" xr:uid="{132E0AD1-29A6-44B3-96C4-86313D95AC91}"/>
    <cellStyle name="_TableSuperHead_02 Potential Partner Ability to Pay Analysis2" xfId="2495" xr:uid="{454D90B6-EF90-498E-ACF0-1C7BACF4642E}"/>
    <cellStyle name="_TableSuperHead_02 Potential Partner Ability to Pay Analysis2_100 Roark Model_With GS Financing_Quarterly" xfId="2496" xr:uid="{B7D486FF-518C-4D04-BA12-383C0AE6C603}"/>
    <cellStyle name="_TableSuperHead_02 Potential Partner Ability to Pay Analysis2_67 Roark Model_With GS Financing" xfId="2497" xr:uid="{C6003D80-044F-4B50-9548-692C8A7A724A}"/>
    <cellStyle name="_TableSuperHead_02 Potential Partner Ability to Pay Analysis2_82 Roark Model_With GS Financing_Quarterly" xfId="2498" xr:uid="{0592ABA4-A6E5-4DEF-B30D-466844CB145D}"/>
    <cellStyle name="_TableSuperHead_03 ECO OUTPUT BY QTR (BASE CASE)" xfId="2499" xr:uid="{FB03C27D-1791-4B20-A1E9-971E28C855CC}"/>
    <cellStyle name="_TableSuperHead_04 Altar P&amp;L Buildup" xfId="2500" xr:uid="{94EB6E6B-5FD5-454D-8981-0378E67D61E3}"/>
    <cellStyle name="_TableSuperHead_04 Subsidiary Overview" xfId="2501" xr:uid="{F5810A14-9E90-41AF-A097-1C028C68F070}"/>
    <cellStyle name="_TableSuperHead_04 Subsidiary Overview_100 Roark Model_With GS Financing_Quarterly" xfId="2502" xr:uid="{CF1538C8-E3FD-4169-8E8C-2069DA8F5E21}"/>
    <cellStyle name="_TableSuperHead_04 Subsidiary Overview_67 Roark Model_With GS Financing" xfId="2503" xr:uid="{637BA228-8383-4713-A86B-2789D1CC6B3E}"/>
    <cellStyle name="_TableSuperHead_04 Subsidiary Overview_82 Roark Model_With GS Financing_Quarterly" xfId="2504" xr:uid="{EA3FB5FD-068D-459F-A888-6E0D283F12EC}"/>
    <cellStyle name="_TableSuperHead_09 Cooper LBO" xfId="2505" xr:uid="{9A968BF3-B2AA-4938-8380-7D9460F31DA8}"/>
    <cellStyle name="_TableSuperHead_09 Cooper LBO_100 Roark Model_With GS Financing_Quarterly" xfId="2506" xr:uid="{D03FD639-D9EA-4BCC-BB35-878FA119B604}"/>
    <cellStyle name="_TableSuperHead_09 Cooper LBO_67 Roark Model_With GS Financing" xfId="2507" xr:uid="{3FC2CE94-8686-4DC4-9535-1F46C1F2F5AF}"/>
    <cellStyle name="_TableSuperHead_09 Cooper LBO_82 Roark Model_With GS Financing_Quarterly" xfId="2508" xr:uid="{0B1A5BAF-86D8-47D0-A298-5E3529AB6410}"/>
    <cellStyle name="_TableSuperHead_12 Merger Plans" xfId="2509" xr:uid="{1EFE7221-3A86-4DB5-A9C1-2F3572148D35}"/>
    <cellStyle name="_TableSuperHead_12 Merger Plans_100 Roark Model_With GS Financing_Quarterly" xfId="2510" xr:uid="{095A98AC-00BF-4526-99E6-7B3B29AA189D}"/>
    <cellStyle name="_TableSuperHead_12 Merger Plans_67 Roark Model_With GS Financing" xfId="2511" xr:uid="{73DF627D-A10E-4E27-8B02-4188D98CAC1A}"/>
    <cellStyle name="_TableSuperHead_12 Merger Plans_82 Roark Model_With GS Financing_Quarterly" xfId="2512" xr:uid="{AFDF0B8E-5962-4684-BE46-8E57A3F24B1D}"/>
    <cellStyle name="_TableSuperHead_23 Longview Model" xfId="2513" xr:uid="{E6A9F3A5-A47B-4738-95E5-FA9EF52867C0}"/>
    <cellStyle name="_TableSuperHead_23 Longview Model_100 Roark Model_With GS Financing_Quarterly" xfId="2514" xr:uid="{5CBAF3E0-A665-4108-84A6-5669286798FE}"/>
    <cellStyle name="_TableSuperHead_23 Longview Model_67 Roark Model_With GS Financing" xfId="2515" xr:uid="{CEF885C3-7922-4AC9-AF32-C6CA7A2494DD}"/>
    <cellStyle name="_TableSuperHead_23 Longview Model_82 Roark Model_With GS Financing_Quarterly" xfId="2516" xr:uid="{2FCCA0B7-3B57-4F0F-B7D1-8CEB718E4F58}"/>
    <cellStyle name="_TableSuperHead_accretion dilution analysis" xfId="2517" xr:uid="{0B838300-41DA-4B5E-BFA4-480F2EC0ED33}"/>
    <cellStyle name="_TableSuperHead_accretion dilution analysis_100 Roark Model_With GS Financing_Quarterly" xfId="2518" xr:uid="{88ACE87E-6E2B-446E-95CD-7D5BD809B349}"/>
    <cellStyle name="_TableSuperHead_accretion dilution analysis_67 Roark Model_With GS Financing" xfId="2519" xr:uid="{217A6185-B107-4C0D-873E-97890380962A}"/>
    <cellStyle name="_TableSuperHead_accretion dilution analysis_82 Roark Model_With GS Financing_Quarterly" xfId="2520" xr:uid="{FF522372-CDB8-4C54-9CEB-ACC6329A4C28}"/>
    <cellStyle name="_TableSuperHead_ADLAC Capital Structure Model-v2" xfId="2521" xr:uid="{76FB4764-214B-4F5F-9C55-F7BAC4BA715C}"/>
    <cellStyle name="_TableSuperHead_ADLAC Capital Structure Model-v2_100 Roark Model_With GS Financing_Quarterly" xfId="2522" xr:uid="{127E4328-EE8D-423E-A2D5-333838FDFE64}"/>
    <cellStyle name="_TableSuperHead_ADLAC Capital Structure Model-v2_67 Roark Model_With GS Financing" xfId="2523" xr:uid="{961CF38F-8AA4-4168-90F5-1866E59A6717}"/>
    <cellStyle name="_TableSuperHead_ADLAC Capital Structure Model-v2_82 Roark Model_With GS Financing_Quarterly" xfId="2524" xr:uid="{46B1DEA5-B44C-481D-83B7-0B2207108E6B}"/>
    <cellStyle name="_TableSuperHead_AVP - prev. 06 financials" xfId="2525" xr:uid="{F8096FBC-7F1D-4857-AF0F-952689846EAE}"/>
    <cellStyle name="_TableSuperHead_bank_csc_and merger plan4" xfId="2526" xr:uid="{78A63797-80BA-4B3C-8536-250E0460619A}"/>
    <cellStyle name="_TableSuperHead_bank_csc_and merger plan4_100 Roark Model_With GS Financing_Quarterly" xfId="2527" xr:uid="{22935DEF-C44C-4896-A962-87A53D0CF619}"/>
    <cellStyle name="_TableSuperHead_bank_csc_and merger plan4_67 Roark Model_With GS Financing" xfId="2528" xr:uid="{0BA6A342-7A97-466E-A241-95511A6619EA}"/>
    <cellStyle name="_TableSuperHead_bank_csc_and merger plan4_82 Roark Model_With GS Financing_Quarterly" xfId="2529" xr:uid="{0E63CB31-09B5-467D-9FA4-D4731C70723A}"/>
    <cellStyle name="_TableSuperHead_bank_csc_Q1_2001" xfId="2530" xr:uid="{C736893F-AFC4-4BEA-BFA6-EA82BBFBEC00}"/>
    <cellStyle name="_TableSuperHead_bank_csc_Q2_2001" xfId="2531" xr:uid="{4F4C1B2E-BA66-4513-9F6C-97CA3C511A30}"/>
    <cellStyle name="_TableSuperHead_bank_csc_Q2_2001_100 Roark Model_With GS Financing_Quarterly" xfId="2532" xr:uid="{0C93BEE7-A3DA-4E83-A128-61A656C2C1E7}"/>
    <cellStyle name="_TableSuperHead_bank_csc_Q2_2001_67 Roark Model_With GS Financing" xfId="2533" xr:uid="{83D95CCE-00F0-4305-BFBB-5F373AF3559D}"/>
    <cellStyle name="_TableSuperHead_bank_csc_Q2_2001_82 Roark Model_With GS Financing_Quarterly" xfId="2534" xr:uid="{0E17887E-02CC-4C4C-8089-D6E802E4451E}"/>
    <cellStyle name="_TableSuperHead_bank_csc_Q2_2001_c1" xfId="2535" xr:uid="{6958A69E-079F-4737-B9C5-41F983819365}"/>
    <cellStyle name="_TableSuperHead_bank_csc_Q2_2001_c1_100 Roark Model_With GS Financing_Quarterly" xfId="2536" xr:uid="{56E0EDA1-51F0-4140-990D-15A26E98DC23}"/>
    <cellStyle name="_TableSuperHead_bank_csc_Q2_2001_c1_67 Roark Model_With GS Financing" xfId="2537" xr:uid="{08C4CE51-4D6E-4127-8946-D1BC7D8B1D9E}"/>
    <cellStyle name="_TableSuperHead_bank_csc_Q2_2001_c1_82 Roark Model_With GS Financing_Quarterly" xfId="2538" xr:uid="{D2C0D465-8E56-4EA9-957A-52ECFA5ECD0B}"/>
    <cellStyle name="_TableSuperHead_Book1" xfId="2539" xr:uid="{315B7EAA-5E75-48AD-8AAC-7770314B9B9B}"/>
    <cellStyle name="_TableSuperHead_Comps 24May02_Final" xfId="2540" xr:uid="{EC1DDA08-9496-41D9-98D8-CF04FA648B08}"/>
    <cellStyle name="_TableSuperHead_Corporate and restructuring charges" xfId="2541" xr:uid="{AC925632-BEB0-470F-AF0D-3F5F0E3FB314}"/>
    <cellStyle name="_TableSuperHead_CSC_Palm_Sum_of_Parts_5_23_01a" xfId="2542" xr:uid="{9B7447E4-3E75-4528-B053-6BAC8216EF8A}"/>
    <cellStyle name="_TableSuperHead_CSC_Palm_Sum_of_Parts_5_23_01a_100 Roark Model_With GS Financing_Quarterly" xfId="2543" xr:uid="{2FDC9155-9DB8-4CEC-A254-5E58E8A48D1C}"/>
    <cellStyle name="_TableSuperHead_CSC_Palm_Sum_of_Parts_5_23_01a_67 Roark Model_With GS Financing" xfId="2544" xr:uid="{E2C4D252-1E36-49B6-B3A7-0C114A4567CA}"/>
    <cellStyle name="_TableSuperHead_CSC_Palm_Sum_of_Parts_5_23_01a_82 Roark Model_With GS Financing_Quarterly" xfId="2545" xr:uid="{1BB5E439-C78C-4719-93D1-52C79770C0A1}"/>
    <cellStyle name="_TableSuperHead_Expenses by Division" xfId="2546" xr:uid="{50997FB2-AAF9-4C12-8461-4259FCD97DEC}"/>
    <cellStyle name="_TableSuperHead_fees" xfId="2547" xr:uid="{D5BB645B-CBBA-4155-B2E8-1D4E9E80343F}"/>
    <cellStyle name="_TableSuperHead_FigTech Merger Model_02" xfId="2548" xr:uid="{95E8FACA-87D6-4864-B9D6-AEBD225B4A17}"/>
    <cellStyle name="_TableSuperHead_FigTech Merger Model_02_100 Roark Model_With GS Financing_Quarterly" xfId="2549" xr:uid="{1B64FF2D-88FC-43DB-AB94-9C35CA0EF1F8}"/>
    <cellStyle name="_TableSuperHead_FigTech Merger Model_02_67 Roark Model_With GS Financing" xfId="2550" xr:uid="{AB1BC3C3-9CE2-4406-AF1F-7B0B877A89DE}"/>
    <cellStyle name="_TableSuperHead_FigTech Merger Model_02_82 Roark Model_With GS Financing_Quarterly" xfId="2551" xr:uid="{ECEABFA4-18F3-441E-8B98-3E5687353975}"/>
    <cellStyle name="_TableSuperHead_Financials Layout dpak 9-26-01 v1" xfId="2552" xr:uid="{5C048B2B-513F-4687-B683-5D132B0D9411}"/>
    <cellStyle name="_TableSuperHead_Financials Layout dpak 9-26-01 v1_100 Roark Model_With GS Financing_Quarterly" xfId="2553" xr:uid="{55C5DBF3-FA54-4C49-9375-B738D3F74278}"/>
    <cellStyle name="_TableSuperHead_Financials Layout dpak 9-26-01 v1_67 Roark Model_With GS Financing" xfId="2554" xr:uid="{B8AAA687-B799-4493-90F3-56B2BF944EB6}"/>
    <cellStyle name="_TableSuperHead_Financials Layout dpak 9-26-01 v1_82 Roark Model_With GS Financing_Quarterly" xfId="2555" xr:uid="{6D555A61-38F8-4FBC-9440-32DEB017E157}"/>
    <cellStyle name="_TableSuperHead_Football Field" xfId="2556" xr:uid="{C3D9E19D-68A6-41D3-9D6D-64E3FE4F0089}"/>
    <cellStyle name="_TableSuperHead_Football Field_100 Roark Model_With GS Financing_Quarterly" xfId="2557" xr:uid="{8D4B8FD4-EC77-465F-87AF-B421101ECF5A}"/>
    <cellStyle name="_TableSuperHead_Football Field_67 Roark Model_With GS Financing" xfId="2558" xr:uid="{0247B2AE-4DA9-4F14-B22F-7596BEEF40AB}"/>
    <cellStyle name="_TableSuperHead_Football Field_82 Roark Model_With GS Financing_Quarterly" xfId="2559" xr:uid="{81F3CCB0-641D-44DD-A462-8E9BB0F9F9F0}"/>
    <cellStyle name="_TableSuperHead_GS Longview Model_Sep 14 2006 v14 Formatted for Siemens" xfId="2560" xr:uid="{FD065BFD-19E4-4865-B0EF-E26ED4D250C1}"/>
    <cellStyle name="_TableSuperHead_GS Longview Model_Sep 14 2006 v14 Formatted for Siemens_100 Roark Model_With GS Financing_Quarterly" xfId="2561" xr:uid="{56CD9F51-9CA2-4F7A-8AFF-DD8C1A05E868}"/>
    <cellStyle name="_TableSuperHead_GS Longview Model_Sep 14 2006 v14 Formatted for Siemens_67 Roark Model_With GS Financing" xfId="2562" xr:uid="{C3B5135C-E9E3-4A9C-9EC1-2B5AC8555E7F}"/>
    <cellStyle name="_TableSuperHead_GS Longview Model_Sep 14 2006 v14 Formatted for Siemens_82 Roark Model_With GS Financing_Quarterly" xfId="2563" xr:uid="{19EA5723-E0D9-4B21-89EF-36137FEE8E68}"/>
    <cellStyle name="_TableSuperHead_Hedge Volumes 091604" xfId="2564" xr:uid="{F69F1407-51A9-4056-9C25-51F637837EBF}"/>
    <cellStyle name="_TableSuperHead_IBES_EPS_Estimates" xfId="2565" xr:uid="{E0C00F45-2A1A-41BE-9855-B10FC2FD7307}"/>
    <cellStyle name="_TableSuperHead_Initial Build" xfId="2566" xr:uid="{AA3C7AE4-5143-4688-AD98-76EE02685F5A}"/>
    <cellStyle name="_TableSuperHead_Kleen Model Debt Sizing (16)" xfId="2567" xr:uid="{A274A0AA-A105-4969-B571-FD047F1685E3}"/>
    <cellStyle name="_TableSuperHead_May, 2006 Estimate 6-21-06_na SD NEW 08.14.06" xfId="2568" xr:uid="{3E5310C2-1356-4FFF-BF0C-7107526DB0B5}"/>
    <cellStyle name="_TableSuperHead_May, 2006 Estimate 6-21-06_na SD NEW 08.14.06_100 Roark Model_With GS Financing_Quarterly" xfId="2569" xr:uid="{E66C90F3-12F2-459C-AA2D-C46DB6697F26}"/>
    <cellStyle name="_TableSuperHead_May, 2006 Estimate 6-21-06_na SD NEW 08.14.06_67 Roark Model_With GS Financing" xfId="2570" xr:uid="{8C4480CE-739A-4563-A6BB-373C22F723B1}"/>
    <cellStyle name="_TableSuperHead_May, 2006 Estimate 6-21-06_na SD NEW 08.14.06_82 Roark Model_With GS Financing_Quarterly" xfId="2571" xr:uid="{0560E121-51AA-4F97-8A73-F3B5D4B76413}"/>
    <cellStyle name="_TableSuperHead_Merger model_new_ability to pay" xfId="2572" xr:uid="{39016008-0EFF-40FF-8DC4-E93E5D5BFBD0}"/>
    <cellStyle name="_TableSuperHead_Merger model_new_ability to pay_100 Roark Model_With GS Financing_Quarterly" xfId="2573" xr:uid="{F4E29FB4-EC6E-43E0-8C62-6A66E33CF9C4}"/>
    <cellStyle name="_TableSuperHead_Merger model_new_ability to pay_67 Roark Model_With GS Financing" xfId="2574" xr:uid="{8297F57C-6A06-4281-BFA0-0D0C3390B80F}"/>
    <cellStyle name="_TableSuperHead_Merger model_new_ability to pay_82 Roark Model_With GS Financing_Quarterly" xfId="2575" xr:uid="{F876D9CB-A89C-4AE0-B604-D4D9A311786D}"/>
    <cellStyle name="_TableSuperHead_model_bk" xfId="2576" xr:uid="{E6D57F38-A0B4-426B-8730-60A2FAF68A17}"/>
    <cellStyle name="_TableSuperHead_monet_final_w_output" xfId="2577" xr:uid="{0BA62460-1037-4881-A4F1-4E723013A202}"/>
    <cellStyle name="_TableSuperHead_monet_final_w_output_100 Roark Model_With GS Financing_Quarterly" xfId="2578" xr:uid="{699F6543-3EFF-4478-BAAF-3C1CE4CFF611}"/>
    <cellStyle name="_TableSuperHead_monet_final_w_output_67 Roark Model_With GS Financing" xfId="2579" xr:uid="{CA2964C8-4879-49D4-8CCE-2C8C420D7F4A}"/>
    <cellStyle name="_TableSuperHead_monet_final_w_output_82 Roark Model_With GS Financing_Quarterly" xfId="2580" xr:uid="{924FAD03-63FC-4433-82D8-EA6977F9102B}"/>
    <cellStyle name="_TableSuperHead_Output Pages" xfId="2581" xr:uid="{F8CAB915-C228-4040-A55F-3311ADF7DF7E}"/>
    <cellStyle name="_TableSuperHead_Output Pagesv2" xfId="2582" xr:uid="{4893A600-FF3D-4928-9BDC-51C46D71E29F}"/>
    <cellStyle name="_TableSuperHead_Palm Model 10_05" xfId="2583" xr:uid="{92B3C539-C720-4C84-8068-3A5C208B1350}"/>
    <cellStyle name="_TableSuperHead_Palm Model 10_05_100 Roark Model_With GS Financing_Quarterly" xfId="2584" xr:uid="{7B0C31A6-F09D-4404-A939-57B177254CFC}"/>
    <cellStyle name="_TableSuperHead_Palm Model 10_05_67 Roark Model_With GS Financing" xfId="2585" xr:uid="{6686AF52-9397-40E0-BB24-06F86F1B15B9}"/>
    <cellStyle name="_TableSuperHead_Palm Model 10_05_82 Roark Model_With GS Financing_Quarterly" xfId="2586" xr:uid="{36C44E6F-4A0E-4E5A-8788-EDCF63A71520}"/>
    <cellStyle name="_TableSuperHead_PNC_merger_plan_divestitures_05" xfId="2587" xr:uid="{31AA5BF9-2254-4673-B1B3-2D2BC26D2D8D}"/>
    <cellStyle name="_TableSuperHead_PNC_merger_plan_divestitures_05_100 Roark Model_With GS Financing_Quarterly" xfId="2588" xr:uid="{24DCB961-5B0B-4AB2-817F-D281601AC3D9}"/>
    <cellStyle name="_TableSuperHead_PNC_merger_plan_divestitures_05_67 Roark Model_With GS Financing" xfId="2589" xr:uid="{20E70698-38C8-4F60-ACEB-69FFD958840E}"/>
    <cellStyle name="_TableSuperHead_PNC_merger_plan_divestitures_05_82 Roark Model_With GS Financing_Quarterly" xfId="2590" xr:uid="{6817CAF5-7EA5-4C85-B03C-61C693CB5695}"/>
    <cellStyle name="_TableSuperHead_Potential Strategic Partners" xfId="2591" xr:uid="{1FAB79A2-D6E8-410C-898A-64FD269E806D}"/>
    <cellStyle name="_TableSuperHead_Potential Strategic Partners_100 Roark Model_With GS Financing_Quarterly" xfId="2592" xr:uid="{C7CEDF3A-36B8-4B19-9CC0-CC47211A4A8D}"/>
    <cellStyle name="_TableSuperHead_Potential Strategic Partners_67 Roark Model_With GS Financing" xfId="2593" xr:uid="{2E836C52-7188-41C1-857C-69F0B247265A}"/>
    <cellStyle name="_TableSuperHead_Potential Strategic Partners_82 Roark Model_With GS Financing_Quarterly" xfId="2594" xr:uid="{E64E4C72-2E67-4E49-BD4D-CB5AD0A05F23}"/>
    <cellStyle name="_TableSuperHead_Prepaid Lease Model" xfId="2595" xr:uid="{9250AF67-FBDC-4F82-AD16-E0F9BBA637EA}"/>
    <cellStyle name="_TableSuperHead_Prepaid Lease Model_100 Roark Model_With GS Financing_Quarterly" xfId="2596" xr:uid="{408B8A0C-86D2-4963-920C-62A282C9CBF5}"/>
    <cellStyle name="_TableSuperHead_Prepaid Lease Model_67 Roark Model_With GS Financing" xfId="2597" xr:uid="{88C8BECD-5304-4999-B096-F95D0BF43382}"/>
    <cellStyle name="_TableSuperHead_Prepaid Lease Model_82 Roark Model_With GS Financing_Quarterly" xfId="2598" xr:uid="{C28BC7B9-F2E6-455F-98AA-953781AF11A3}"/>
    <cellStyle name="_TableSuperHead_Prepaid_Lease_Model_for_AAT_04(1)" xfId="2599" xr:uid="{C9BD2DCF-87A9-44F3-9D44-5738C1FD7FD2}"/>
    <cellStyle name="_TableSuperHead_Simple Merger Plans" xfId="2600" xr:uid="{76DA7693-1378-4713-81D6-72D2D5CCFF1D}"/>
    <cellStyle name="_TableSuperHead_Simple Merger Plans_100 Roark Model_With GS Financing_Quarterly" xfId="2601" xr:uid="{2BC8B62A-FAC6-4301-B42F-9CC0423E7C05}"/>
    <cellStyle name="_TableSuperHead_Simple Merger Plans_67 Roark Model_With GS Financing" xfId="2602" xr:uid="{1F482433-A06C-4FEE-98BC-D4EE70F0647D}"/>
    <cellStyle name="_TableSuperHead_Simple Merger Plans_82 Roark Model_With GS Financing_Quarterly" xfId="2603" xr:uid="{0DC288FB-B84F-41A4-8119-3E16B8C57A3F}"/>
    <cellStyle name="_TableSuperHead_Stallion Analysis_a" xfId="2604" xr:uid="{F920022A-39E6-41FC-AF70-EA2603B11C3B}"/>
    <cellStyle name="_TableSuperHead_Stallion Analysis_a_100 Roark Model_With GS Financing_Quarterly" xfId="2605" xr:uid="{BD88B377-5565-4429-9CE9-3B60FB433481}"/>
    <cellStyle name="_TableSuperHead_Stallion Analysis_a_67 Roark Model_With GS Financing" xfId="2606" xr:uid="{CA33F99E-DF2A-4EB6-976A-F670DD3C97A1}"/>
    <cellStyle name="_TableSuperHead_Stallion Analysis_a_82 Roark Model_With GS Financing_Quarterly" xfId="2607" xr:uid="{A0E1BC71-3792-42D3-A2F6-665FAC22733D}"/>
    <cellStyle name="_TableSuperHead_stand_alone_dcf" xfId="2608" xr:uid="{6296EB44-3952-4FB0-AB81-4819E84E85A2}"/>
    <cellStyle name="_TableSuperHead_stand_alone_dcf_100 Roark Model_With GS Financing_Quarterly" xfId="2609" xr:uid="{17D95813-2F75-40C7-BD1B-DBC49C6DDBE8}"/>
    <cellStyle name="_TableSuperHead_stand_alone_dcf_67 Roark Model_With GS Financing" xfId="2610" xr:uid="{56A0F20D-7557-480D-942F-58AF448A50F9}"/>
    <cellStyle name="_TableSuperHead_stand_alone_dcf_82 Roark Model_With GS Financing_Quarterly" xfId="2611" xr:uid="{BAF91022-BC61-4D31-A4F4-1A569DFDCD4A}"/>
    <cellStyle name="_TableSuperHead_Summary Valuation Analysis" xfId="2612" xr:uid="{E25358E7-C1E7-4E2B-806A-FDEB4A4B9505}"/>
    <cellStyle name="_TableSuperHead_Summary Valuation Analysis_100 Roark Model_With GS Financing_Quarterly" xfId="2613" xr:uid="{F9F6E5CF-C604-4A97-B5BC-1364451E40A0}"/>
    <cellStyle name="_TableSuperHead_Summary Valuation Analysis_67 Roark Model_With GS Financing" xfId="2614" xr:uid="{D5775006-A200-4309-B9A0-6BBAB0B8BDB9}"/>
    <cellStyle name="_TableSuperHead_Summary Valuation Analysis_82 Roark Model_With GS Financing_Quarterly" xfId="2615" xr:uid="{12DBDCED-29A7-473A-98D0-6D811E8CBA8F}"/>
    <cellStyle name="_TableSuperHead_Syndication Short Form CF Model" xfId="2616" xr:uid="{5D0EF57C-8667-40C6-B556-1E8168C73F52}"/>
    <cellStyle name="_TableSuperHead_Syndication Short Form CF Model_100 Roark Model_With GS Financing_Quarterly" xfId="2617" xr:uid="{B6A04346-3E46-4A9B-B457-269E05D1BE38}"/>
    <cellStyle name="_TableSuperHead_Syndication Short Form CF Model_67 Roark Model_With GS Financing" xfId="2618" xr:uid="{B6D770A6-F54F-4BC8-9203-2E57FC1169C3}"/>
    <cellStyle name="_TableSuperHead_Syndication Short Form CF Model_82 Roark Model_With GS Financing_Quarterly" xfId="2619" xr:uid="{316505BE-EC58-4A5E-987C-2DDB8E067A84}"/>
    <cellStyle name="_TableSuperHead_Synergies" xfId="2620" xr:uid="{452B1F70-EF9A-4FEE-9921-8420EA53B803}"/>
    <cellStyle name="_TableSuperHead_Synergies_100 Roark Model_With GS Financing_Quarterly" xfId="2621" xr:uid="{FC7FB3CE-7F60-4BCF-92F0-5F09B2305284}"/>
    <cellStyle name="_TableSuperHead_Synergies_67 Roark Model_With GS Financing" xfId="2622" xr:uid="{363044F2-7218-410C-8A8C-84CF68781C79}"/>
    <cellStyle name="_TableSuperHead_Synergies_82 Roark Model_With GS Financing_Quarterly" xfId="2623" xr:uid="{ECDEC1D2-38DC-44B8-9615-46C05CBAAC30}"/>
    <cellStyle name="_TableSuperHead_Troon DCF Model 8-13-02 v1" xfId="2624" xr:uid="{081759C9-F7ED-4629-BF0F-20EE772C08FA}"/>
    <cellStyle name="_TableSuperHead_Troon DCF Model 8-13-02 v1_100 Roark Model_With GS Financing_Quarterly" xfId="2625" xr:uid="{D928D202-4FEC-4716-900C-E0F2EF191DDE}"/>
    <cellStyle name="_TableSuperHead_Troon DCF Model 8-13-02 v1_67 Roark Model_With GS Financing" xfId="2626" xr:uid="{9232FA1E-6CE9-49B1-8357-83A913A6BA31}"/>
    <cellStyle name="_TableSuperHead_Troon DCF Model 8-13-02 v1_82 Roark Model_With GS Financing_Quarterly" xfId="2627" xr:uid="{BA432222-06EA-4C13-A0D8-51240C41B7E9}"/>
    <cellStyle name="_TableSuperHead_Troon LLC FS dpakedit 8-7-02" xfId="2628" xr:uid="{F39F4541-57D0-4762-BD76-064BE22B4BC6}"/>
    <cellStyle name="_TableSuperHead_Troon LLC FS dpakedit 8-7-02 v3" xfId="2629" xr:uid="{F6CFE7E1-6132-4482-B06F-94A734FEC28A}"/>
    <cellStyle name="_TableSuperHead_Troon LLC FS dpakedit 8-7-02 v3_100 Roark Model_With GS Financing_Quarterly" xfId="2630" xr:uid="{B4579C46-A94F-4D38-91E3-34A46C8CE38B}"/>
    <cellStyle name="_TableSuperHead_Troon LLC FS dpakedit 8-7-02 v3_67 Roark Model_With GS Financing" xfId="2631" xr:uid="{ED18A074-B9F9-434C-B296-6A6F11905864}"/>
    <cellStyle name="_TableSuperHead_Troon LLC FS dpakedit 8-7-02 v3_82 Roark Model_With GS Financing_Quarterly" xfId="2632" xr:uid="{82A16463-38BA-458C-8AB8-EDE9E52F53BE}"/>
    <cellStyle name="_TableSuperHead_Troon LLC FS dpakedit 8-7-02 v4" xfId="2633" xr:uid="{EDAFD19D-5124-44E2-AE17-C07C8BD51C40}"/>
    <cellStyle name="_TableSuperHead_Troon LLC FS dpakedit 8-7-02 v4_100 Roark Model_With GS Financing_Quarterly" xfId="2634" xr:uid="{DD975960-ED16-401C-AE31-D80FE786A51F}"/>
    <cellStyle name="_TableSuperHead_Troon LLC FS dpakedit 8-7-02 v4_67 Roark Model_With GS Financing" xfId="2635" xr:uid="{975ADCC1-94E2-4972-838B-6C0E5E0B311E}"/>
    <cellStyle name="_TableSuperHead_Troon LLC FS dpakedit 8-7-02 v4_82 Roark Model_With GS Financing_Quarterly" xfId="2636" xr:uid="{D4193059-826C-491B-9EDC-9D86AA507C01}"/>
    <cellStyle name="_TableSuperHead_Troon LLC FS dpakedit 8-7-02_100 Roark Model_With GS Financing_Quarterly" xfId="2637" xr:uid="{6DCB1D42-191C-41E5-B7CB-6D9884A22E8D}"/>
    <cellStyle name="_TableSuperHead_Troon LLC FS dpakedit 8-7-02_67 Roark Model_With GS Financing" xfId="2638" xr:uid="{FB0B6995-2FC6-4930-A379-E5689C3B2F84}"/>
    <cellStyle name="_TableSuperHead_Troon LLC FS dpakedit 8-7-02_82 Roark Model_With GS Financing_Quarterly" xfId="2639" xr:uid="{96B49736-50A3-4860-BC3E-0A1063E9A23C}"/>
    <cellStyle name="_TableSuperHead_Valuation_Troon dpak 8-5-02 v3" xfId="2640" xr:uid="{FF5333C8-F623-4C48-AA08-72462C706401}"/>
    <cellStyle name="_TableSuperHead_Valuation_Troon dpak 8-5-02 v3_100 Roark Model_With GS Financing_Quarterly" xfId="2641" xr:uid="{14926776-9B68-4424-A375-82A11EA35361}"/>
    <cellStyle name="_TableSuperHead_Valuation_Troon dpak 8-5-02 v3_67 Roark Model_With GS Financing" xfId="2642" xr:uid="{43B86FE5-56CB-4975-B853-8FEB9677B55A}"/>
    <cellStyle name="_TableSuperHead_Valuation_Troon dpak 8-5-02 v3_82 Roark Model_With GS Financing_Quarterly" xfId="2643" xr:uid="{FBD37D49-8E2C-4D22-BF43-059096DFCF70}"/>
    <cellStyle name="_Tiverton_Rumford (5-yr Toll)WestLB v2" xfId="2644" xr:uid="{2E2DFD4E-1D10-49C3-951C-69ED91A848EE}"/>
    <cellStyle name="_TOP_Budget_8-13-03 from tax" xfId="2645" xr:uid="{61577242-20A8-43B0-91B7-41C408933E16}"/>
    <cellStyle name="_TOP_Budget_8-13-03 from tax_100 Roark Model_With GS Financing_Quarterly" xfId="2646" xr:uid="{BE48057A-5C8D-4C16-9FB2-3BF50954149E}"/>
    <cellStyle name="_TOP_Budget_8-13-03 from tax_67 Roark Model_With GS Financing" xfId="2647" xr:uid="{B630633F-8C1E-4B24-890F-09F1BEE13F27}"/>
    <cellStyle name="_TOP_Budget_8-13-03 from tax_82 Roark Model_With GS Financing_Quarterly" xfId="2648" xr:uid="{F2308C03-D715-41B5-8011-C06A6CAAF140}"/>
    <cellStyle name="_wipsaf_TXGenco_rev1" xfId="2649" xr:uid="{6A08B0CC-2CEB-45DD-94AA-4B6C99CBBB15}"/>
    <cellStyle name="_wipsaf_TXGenco_rev1_100 Roark Model_With GS Financing_Quarterly" xfId="2650" xr:uid="{B7328C7D-F629-4279-AE80-EA9CBEDF9CD0}"/>
    <cellStyle name="_wipsaf_TXGenco_rev1_67 Roark Model_With GS Financing" xfId="2651" xr:uid="{C5F237F4-7C84-44B3-AC05-513D14E18497}"/>
    <cellStyle name="_wipsaf_TXGenco_rev1_82 Roark Model_With GS Financing_Quarterly" xfId="2652" xr:uid="{6130064C-2F78-4DFC-BF29-DB638838D505}"/>
    <cellStyle name="_Year" xfId="2653" xr:uid="{229D2126-D4C2-4C5E-9A3B-DDC0ECCE8242}"/>
    <cellStyle name="_Year_100 Roark Model_With GS Financing_Quarterly" xfId="2654" xr:uid="{6EBF9480-72E1-4B30-BB98-0F9B555F69BC}"/>
    <cellStyle name="_Year_67 Roark Model_With GS Financing" xfId="2655" xr:uid="{808C4C1B-C4AE-41EF-BBC4-9226457BE5F0}"/>
    <cellStyle name="_Year_82 Roark Model_With GS Financing_Quarterly" xfId="2656" xr:uid="{1857C7D3-182F-4B8E-A9CA-34C3CBF587C3}"/>
    <cellStyle name="’Ê‰Ý [0.00]_Cover" xfId="2657" xr:uid="{14E9E3B3-005D-40B2-9E88-63775BF81035}"/>
    <cellStyle name="’Ê‰Ý_Cover" xfId="2658" xr:uid="{7AF6B91C-86A1-4F2F-B83C-71BAF166476F}"/>
    <cellStyle name="£ BP" xfId="2661" xr:uid="{EC090462-DA47-4BE7-9D94-C924B8139AA6}"/>
    <cellStyle name="¤@¯ë_pldt" xfId="2662" xr:uid="{1D656DAD-D941-4086-9807-6B0DADE9F24A}"/>
    <cellStyle name="¥ JY" xfId="2663" xr:uid="{AC937BB4-D9D8-42B7-A1A6-57086920C9E6}"/>
    <cellStyle name="=C:\WINDOWS\SYSTEM32\COMMAND.COM" xfId="2659" xr:uid="{A4EEF9A0-DCE2-438C-A9C8-30A70EEC52BB}"/>
    <cellStyle name="=C:\WINNT35\SYSTEM32\COMMAND.COM" xfId="2660" xr:uid="{1C6B9472-B531-4856-9B26-0CDAFFF33F42}"/>
    <cellStyle name="•W€_Capital Structure" xfId="2665" xr:uid="{B1772E64-BC72-41B2-8C53-608653FE0DC1}"/>
    <cellStyle name="•W_Cover" xfId="2664" xr:uid="{D560C8D1-CBC2-4CD5-A568-ED804C236C5A}"/>
    <cellStyle name="0" xfId="2666" xr:uid="{769B1F52-35D7-494E-B291-9E1FF6F11BEF}"/>
    <cellStyle name="0%" xfId="2667" xr:uid="{8DC3BADA-8C30-409D-86DD-7738B378FEED}"/>
    <cellStyle name="0.0" xfId="2668" xr:uid="{36BE6E16-7496-4F50-858C-A801D2FB5E57}"/>
    <cellStyle name="0.0%" xfId="2669" xr:uid="{6B37CADF-93E2-4221-A7B6-009C7A055F85}"/>
    <cellStyle name="0.0_100 Roark Model_With GS Financing_Quarterly" xfId="2670" xr:uid="{E02E4075-EBBC-4852-8E6C-A83D3B05F98A}"/>
    <cellStyle name="0.00" xfId="2671" xr:uid="{433CAD83-B912-4BBC-B435-E95E4E7CC6F2}"/>
    <cellStyle name="0.00%" xfId="2672" xr:uid="{9D556E11-6075-4D84-AB81-7A940D7EEE43}"/>
    <cellStyle name="0.00_100 Roark Model_With GS Financing_Quarterly" xfId="2673" xr:uid="{53B85C30-2D26-4964-B640-3CE63F77349C}"/>
    <cellStyle name="0.00x" xfId="2674" xr:uid="{3FA7619B-790F-41C7-9793-4887922C2461}"/>
    <cellStyle name="0.0x" xfId="2675" xr:uid="{24D5F480-F85D-45FA-AB53-3F042210C33D}"/>
    <cellStyle name="0_03 Astoria" xfId="2676" xr:uid="{FFBE9FA8-1AB5-4157-B318-2619FB7E7DEA}"/>
    <cellStyle name="0_100 Roark Model_With GS Financing_Quarterly" xfId="2677" xr:uid="{A5D296A8-A739-4458-8B62-5134D2A89A56}"/>
    <cellStyle name="0_67 Roark Model_With GS Financing" xfId="2678" xr:uid="{8338A749-29AB-408F-88C9-1D4976616524}"/>
    <cellStyle name="0_82 Roark Model_With GS Financing_Quarterly" xfId="2679" xr:uid="{74D0C706-E079-4E57-AF18-EEBE9CB5E7FA}"/>
    <cellStyle name="0_JA Huggins Expansion Case 2 070506" xfId="2680" xr:uid="{748DCBB5-D000-484E-A8C1-C4ACA0AF1D9D}"/>
    <cellStyle name="0_JA Huggins Expansion Case 2 070506_100 Roark Model_With GS Financing_Quarterly" xfId="2681" xr:uid="{1B46B524-CC8D-4140-8463-7F4561BE10A4}"/>
    <cellStyle name="0_JA Huggins Expansion Case 2 070506_67 Roark Model_With GS Financing" xfId="2682" xr:uid="{D9F858F3-038B-449A-9AEB-C82E00F703E8}"/>
    <cellStyle name="0_JA Huggins Expansion Case 2 070506_82 Roark Model_With GS Financing_Quarterly" xfId="2683" xr:uid="{F51DED68-4761-4748-9FC6-14D7E9B7B10C}"/>
    <cellStyle name="000" xfId="2684" xr:uid="{FBAF0DAE-CDC3-4856-9AD6-50EBE030F984}"/>
    <cellStyle name="1/1/94" xfId="2685" xr:uid="{E273B0AD-4DED-4EAD-B025-AEDFE019E5CA}"/>
    <cellStyle name="1994" xfId="2686" xr:uid="{615701EF-5680-4CAD-8CAA-3D2AD5359A52}"/>
    <cellStyle name="20% - Accent1 2" xfId="2687" xr:uid="{B62232CB-1F3B-42C3-A434-4868C98BCF02}"/>
    <cellStyle name="20% - Accent2 2" xfId="2688" xr:uid="{3FB35393-30D1-4EB6-9D1A-B3C5C014D713}"/>
    <cellStyle name="20% - Accent3 2" xfId="2689" xr:uid="{EEDFD56E-9B1D-4268-84CC-69844117987D}"/>
    <cellStyle name="20% - Accent4 2" xfId="2690" xr:uid="{6F331ABE-2883-4C6F-A16A-E2A72B50E50A}"/>
    <cellStyle name="20% - Accent5 2" xfId="2691" xr:uid="{F5ED4642-FCF1-424F-8BD8-8225F7F73DB9}"/>
    <cellStyle name="20% - Accent6 2" xfId="2692" xr:uid="{925B6927-BC43-41A0-A391-410E59B5E171}"/>
    <cellStyle name="3" xfId="2693" xr:uid="{F972BC3B-11E6-4D83-97C1-2E3291C3405F}"/>
    <cellStyle name="³f¹ô[0]_pldt" xfId="2694" xr:uid="{7AEC7986-C62F-4888-9D4A-E2128E15716B}"/>
    <cellStyle name="³f¹ô_pldt" xfId="2695" xr:uid="{43A38CCA-FBAD-4691-B0AC-271EC91D0125}"/>
    <cellStyle name="40% - Accent1 2" xfId="10" xr:uid="{AF47D281-AB11-481C-B74D-1FEB46E352A8}"/>
    <cellStyle name="40% - Accent1 2 2" xfId="2696" xr:uid="{FB383F8F-9BAB-4E52-8E83-F46DEB9E5A66}"/>
    <cellStyle name="40% - Accent2 2" xfId="2697" xr:uid="{650CA06F-6A65-4B2A-B3ED-0629D0985FC6}"/>
    <cellStyle name="40% - Accent3 2" xfId="2698" xr:uid="{C5A38B78-3A64-4671-88ED-D8322BEB3BE6}"/>
    <cellStyle name="40% - Accent4 2" xfId="2699" xr:uid="{4742F96C-5149-4EFC-8EC9-624CE32A755F}"/>
    <cellStyle name="40% - Accent5 2" xfId="2700" xr:uid="{F5E23122-149C-46D9-A798-6004EAFA72CB}"/>
    <cellStyle name="40% - Accent6 2" xfId="2701" xr:uid="{71BBF8AA-F507-4163-B679-C6F7B1F4A8F0}"/>
    <cellStyle name="60% - Accent1 2" xfId="2702" xr:uid="{219665EC-E1A0-4151-A8F5-2AA067A7B9A4}"/>
    <cellStyle name="60% - Accent2 2" xfId="2703" xr:uid="{895BF812-D5FA-4E44-A695-48964742AAA2}"/>
    <cellStyle name="60% - Accent3 2" xfId="2704" xr:uid="{CDF73729-F31C-4DEC-953A-F37EAF7BA05A}"/>
    <cellStyle name="60% - Accent4 2" xfId="2705" xr:uid="{9B2F11E0-D890-4DDA-AA55-74CBAAF8A163}"/>
    <cellStyle name="60% - Accent5 2" xfId="2706" xr:uid="{EAB3D94C-175F-4802-946C-FDA2E9655291}"/>
    <cellStyle name="60% - Accent6 2" xfId="2707" xr:uid="{2F79C8B4-1F01-4988-AA45-1D2E3478BB44}"/>
    <cellStyle name="752131" xfId="2708" xr:uid="{CEDEDEE0-21E1-4DC1-AB58-07997E36BB64}"/>
    <cellStyle name="Absolute Change" xfId="2709" xr:uid="{14D924F3-6449-4D69-8906-A89AED7E816F}"/>
    <cellStyle name="Accent1 - 20%" xfId="2710" xr:uid="{E8E6680D-9A6A-4052-B04A-1B70FAA98013}"/>
    <cellStyle name="Accent1 - 40%" xfId="2711" xr:uid="{95C6563C-3A7B-452F-803C-4419FE947E55}"/>
    <cellStyle name="Accent1 - 60%" xfId="2712" xr:uid="{55286382-388F-4CB1-9D95-4517F015B2CA}"/>
    <cellStyle name="Accent1 2" xfId="2713" xr:uid="{E8E60F69-3126-46C4-BE3B-51493F84B138}"/>
    <cellStyle name="Accent1 3" xfId="2714" xr:uid="{0C635178-BA53-4F91-88E8-251ACD5C7385}"/>
    <cellStyle name="Accent1 4" xfId="2715" xr:uid="{B97C5809-0EA4-4788-A62D-CC68F874E1BE}"/>
    <cellStyle name="Accent1 5" xfId="2716" xr:uid="{DC77FEE8-03E6-4499-926B-4BD37DD36D0C}"/>
    <cellStyle name="Accent2 - 20%" xfId="2717" xr:uid="{76DE4CAD-FB80-4A0F-A61A-1C28E347F0E1}"/>
    <cellStyle name="Accent2 - 40%" xfId="2718" xr:uid="{B7BD20FC-0723-4A20-968C-0A0580DDA7C3}"/>
    <cellStyle name="Accent2 - 60%" xfId="2719" xr:uid="{6B551354-BADD-43DB-9864-228C978468B5}"/>
    <cellStyle name="Accent2 2" xfId="11" xr:uid="{C8E96162-345A-47E2-A958-891DAD14DF1A}"/>
    <cellStyle name="Accent2 2 2" xfId="2720" xr:uid="{C21E18C9-0653-41E8-BECA-91F3EF1A10D5}"/>
    <cellStyle name="Accent2 3" xfId="2721" xr:uid="{47FF3390-51BE-4022-ABAE-8494431BA632}"/>
    <cellStyle name="Accent2 4" xfId="2722" xr:uid="{03EAAD34-59A5-43B5-A793-A693E11F955C}"/>
    <cellStyle name="Accent2 5" xfId="2723" xr:uid="{A8A15384-B137-4F8D-BDBB-AD5655E8629C}"/>
    <cellStyle name="Accent3 - 20%" xfId="2724" xr:uid="{379E0B0E-A665-4BD9-A131-4ABC38D5D16A}"/>
    <cellStyle name="Accent3 - 40%" xfId="2725" xr:uid="{A8020A79-A642-4F50-BACD-52C233959585}"/>
    <cellStyle name="Accent3 - 60%" xfId="2726" xr:uid="{E4F7BFD7-57F5-4894-A3EA-CDCFAAB09D62}"/>
    <cellStyle name="Accent3 2" xfId="2727" xr:uid="{7D367145-4338-405D-99C5-08A95A171EF4}"/>
    <cellStyle name="Accent3 3" xfId="2728" xr:uid="{A1DE3B3A-9CD2-4A69-A781-2D847D305E92}"/>
    <cellStyle name="Accent3 4" xfId="2729" xr:uid="{9DEC9D34-AD07-4DF0-AA2D-ED28176BFECD}"/>
    <cellStyle name="Accent3 5" xfId="2730" xr:uid="{F0701682-E936-4CCC-8A3E-0E22EDEE9391}"/>
    <cellStyle name="Accent4 - 20%" xfId="2731" xr:uid="{7BA7D5FE-9235-4DB2-9313-BB5DC7B4D334}"/>
    <cellStyle name="Accent4 - 40%" xfId="2732" xr:uid="{B652E32A-7A64-43F2-AD0A-F881657D5A35}"/>
    <cellStyle name="Accent4 - 60%" xfId="2733" xr:uid="{8E0A1475-B5C6-454D-9A86-87862160BC3F}"/>
    <cellStyle name="Accent4 2" xfId="2734" xr:uid="{93DEAC15-FE16-4EAA-B779-E34ECF653567}"/>
    <cellStyle name="Accent4 3" xfId="2735" xr:uid="{4C0F4EF1-7B8D-4A2B-8E8B-5A91D8BFF9F0}"/>
    <cellStyle name="Accent4 4" xfId="2736" xr:uid="{E3C979C3-5A02-4140-9E7C-0DCAC6F4E854}"/>
    <cellStyle name="Accent4 5" xfId="2737" xr:uid="{1CF759E7-8C7B-4C1E-9989-1E1D3DF77AA8}"/>
    <cellStyle name="Accent5 - 20%" xfId="2738" xr:uid="{F930467C-75CC-46F8-86E6-C9FC3DE47C76}"/>
    <cellStyle name="Accent5 - 40%" xfId="2739" xr:uid="{CD103874-87D7-44EB-988F-498B0CFCE7B0}"/>
    <cellStyle name="Accent5 - 60%" xfId="2740" xr:uid="{7176B559-C73C-4B86-A03E-335FB684EB62}"/>
    <cellStyle name="Accent5 2" xfId="2741" xr:uid="{E639C0B5-DC29-43D0-A85A-72F3B0AD272B}"/>
    <cellStyle name="Accent5 3" xfId="2742" xr:uid="{387CF7C7-4079-43D2-A0A7-3ABB8BD58771}"/>
    <cellStyle name="Accent5 4" xfId="2743" xr:uid="{C70E95A3-4468-4961-8D15-70897670DB15}"/>
    <cellStyle name="Accent5 5" xfId="2744" xr:uid="{AE1FF7C1-7824-4195-925E-140B4CEC3475}"/>
    <cellStyle name="Accent6 - 20%" xfId="2745" xr:uid="{C843E06E-30EC-49DD-9FAC-D36CA0D3C6B1}"/>
    <cellStyle name="Accent6 - 40%" xfId="2746" xr:uid="{837AFE02-3A49-4968-8CFB-3CB9137762D2}"/>
    <cellStyle name="Accent6 - 60%" xfId="2747" xr:uid="{34946F57-EA96-47C6-A187-882FB8F771F2}"/>
    <cellStyle name="Accent6 2" xfId="2748" xr:uid="{25C83400-2CEB-48F9-88A5-1EDE26BA55D0}"/>
    <cellStyle name="Accent6 3" xfId="2749" xr:uid="{5F0EC80F-D9D5-4A62-A23A-C38344DDE130}"/>
    <cellStyle name="Accent6 4" xfId="2750" xr:uid="{35EDB7FE-4B65-4A40-A902-2F0846ADF47E}"/>
    <cellStyle name="Accent6 5" xfId="2751" xr:uid="{72EE37A9-2DD8-4AA2-AC79-11F5A9B96352}"/>
    <cellStyle name="Acctg" xfId="2752" xr:uid="{0578F926-598B-4AC2-8A69-C189C6B5D5BF}"/>
    <cellStyle name="Acctg$" xfId="2753" xr:uid="{84E9CF48-B6BA-4246-A2F2-9B6812159850}"/>
    <cellStyle name="act" xfId="2754" xr:uid="{BA22D4EE-6EC7-4CD9-ABBE-A285A763A850}"/>
    <cellStyle name="Actual Date" xfId="2755" xr:uid="{CAC52916-5F89-453B-9D0E-15519719C24F}"/>
    <cellStyle name="adjusted" xfId="2756" xr:uid="{52BE4DFD-0E7D-4DDE-9DA9-7C623863A818}"/>
    <cellStyle name="AFE" xfId="2757" xr:uid="{60D620B5-D2AC-45F8-9E51-1CDB44B30738}"/>
    <cellStyle name="args.style" xfId="2758" xr:uid="{ECB437AD-C8A8-4713-AF54-3E7495F7FC97}"/>
    <cellStyle name="Arial 10" xfId="2759" xr:uid="{1A15CAE5-AA7C-4FD3-8D9C-25E4E2D8ADC1}"/>
    <cellStyle name="Arial 12" xfId="2760" xr:uid="{2DB1323A-66D9-4663-A760-7E53E8EDDEC7}"/>
    <cellStyle name="ArialNormal" xfId="2761" xr:uid="{68F773B0-CEC0-4109-8AAA-2AD1E4B13567}"/>
    <cellStyle name="Bad 2" xfId="2762" xr:uid="{8CB2D414-2BE7-41BA-87F1-1414CE63A6D3}"/>
    <cellStyle name="balnk" xfId="2763" xr:uid="{41D886FF-8991-4868-A375-A226B8AC830E}"/>
    <cellStyle name="Bank1" xfId="2764" xr:uid="{66E12662-4BF2-48E4-9FE1-0C3E7CC2B438}"/>
    <cellStyle name="Banner" xfId="2765" xr:uid="{B4F58CFE-46AA-4833-95E0-6073A2DC8D7D}"/>
    <cellStyle name="bbox" xfId="2766" xr:uid="{D90334D8-9F51-49AD-82CD-0E736C71E559}"/>
    <cellStyle name="BLACK" xfId="2767" xr:uid="{F1D4EEE0-C584-4543-ADE1-7C60EF209F79}"/>
    <cellStyle name="BlackStrike" xfId="2768" xr:uid="{F5F38B3B-C0E6-49DE-BEB0-05876691715F}"/>
    <cellStyle name="BlackText" xfId="2769" xr:uid="{60152D34-426A-44C5-A05D-8362BEFC3DE5}"/>
    <cellStyle name="black-white" xfId="2770" xr:uid="{709E74C9-23A9-445E-B796-A6005959AF8A}"/>
    <cellStyle name="black-white small" xfId="2771" xr:uid="{C0140DCC-B636-474B-9995-ABBA73FACD0C}"/>
    <cellStyle name="blank" xfId="2772" xr:uid="{647D074E-9D78-4991-818D-43AFBF0D9183}"/>
    <cellStyle name="Blank Out" xfId="2773" xr:uid="{2262C91E-916C-45A8-92D1-B2BCA99B3306}"/>
    <cellStyle name="Blue" xfId="2774" xr:uid="{BBDCD903-D720-4289-BA1A-48BF5F02C260}"/>
    <cellStyle name="Blue - Normal" xfId="2775" xr:uid="{38DEC18D-E672-4D82-A006-2689BD49AB3A}"/>
    <cellStyle name="Blue - small" xfId="2776" xr:uid="{4F129B46-BE3A-4650-A589-2411A04B9E32}"/>
    <cellStyle name="Blue - underline, small" xfId="2777" xr:uid="{76C42405-D72D-467D-8772-B6746FA75349}"/>
    <cellStyle name="blue shading" xfId="2778" xr:uid="{9FFC2223-1E52-42F1-A6EB-9FBB422F5888}"/>
    <cellStyle name="Blue Title" xfId="2779" xr:uid="{15CD6CF5-2D25-4780-91E6-8C8C382611F9}"/>
    <cellStyle name="blue$00" xfId="2780" xr:uid="{64D2BE7F-AB78-457D-8B71-76911CAA7811}"/>
    <cellStyle name="blue_03 Astoria" xfId="2781" xr:uid="{C45C05F6-3C2F-481D-A596-9AE843899FDC}"/>
    <cellStyle name="Body" xfId="2782" xr:uid="{3D0A428E-1564-4BDA-A003-AD1361A7392C}"/>
    <cellStyle name="Bold/Border" xfId="2783" xr:uid="{389B336B-E894-4E20-A415-00C25301155C}"/>
    <cellStyle name="Bold/Border 2" xfId="3448" xr:uid="{309BF961-C903-4844-ADC0-FF02F8C8567E}"/>
    <cellStyle name="BoldText" xfId="2784" xr:uid="{D043B72A-69D1-443F-9771-AB094DE2E6EE}"/>
    <cellStyle name="bord" xfId="2785" xr:uid="{06303639-0E33-43D5-9B28-0566AD9523E5}"/>
    <cellStyle name="Border" xfId="2786" xr:uid="{A67B2F50-817C-4765-91D2-9D57D1C0AA57}"/>
    <cellStyle name="Border Heavy" xfId="2787" xr:uid="{4E638D91-BC8D-476C-B1FA-BAE3FE0CF44D}"/>
    <cellStyle name="Border Thin" xfId="2788" xr:uid="{43B9909D-2D02-4EEE-A609-5171DFC97E93}"/>
    <cellStyle name="Border, Bottom" xfId="2789" xr:uid="{707C2CEB-A089-418A-8DDA-A75F67B0CA42}"/>
    <cellStyle name="Border, Bottom 2" xfId="3449" xr:uid="{791ED1DA-FD0D-4D9E-B3AF-CDF9110B7EDB}"/>
    <cellStyle name="Border, Left" xfId="2790" xr:uid="{593E385F-B56F-48DF-B8E0-CA57355F173B}"/>
    <cellStyle name="Border, Right" xfId="2791" xr:uid="{28078983-E45F-4CCA-87A8-6F07EE808EEE}"/>
    <cellStyle name="Border, Top" xfId="2792" xr:uid="{F590B6F6-4C83-4D47-B752-FEE079905D69}"/>
    <cellStyle name="Border_100 Roark Model_With GS Financing_Quarterly" xfId="2793" xr:uid="{62EFE4C7-485E-424B-88A1-A2EF52BDF947}"/>
    <cellStyle name="British Pound" xfId="2794" xr:uid="{3819B64E-349A-44D9-AC24-50F9D8A01472}"/>
    <cellStyle name="Bullet" xfId="2795" xr:uid="{DE324100-CCC8-4573-A95F-6F18D2AEE82C}"/>
    <cellStyle name="Calc" xfId="2796" xr:uid="{4EFC9CA1-A505-4697-818C-A089FCE50BA1}"/>
    <cellStyle name="Calc Currency (0)" xfId="2797" xr:uid="{2CDD1649-0F89-4B50-9623-21DAB018889B}"/>
    <cellStyle name="Calc Currency (2)" xfId="2798" xr:uid="{42E2E16F-1C90-4DFF-9D03-1EC8C2C06E93}"/>
    <cellStyle name="Calc Percent (0)" xfId="2799" xr:uid="{48C91A94-93EC-4CD2-A8C7-428AC2C5EA77}"/>
    <cellStyle name="Calc Percent (1)" xfId="2800" xr:uid="{AD1671C0-2FBF-4953-9DC6-045805E084D0}"/>
    <cellStyle name="Calc Percent (2)" xfId="2801" xr:uid="{51D06D04-A0C5-407B-BFDA-8F7EB4ACF00C}"/>
    <cellStyle name="Calc Units (0)" xfId="2802" xr:uid="{F47509BE-BFE4-43BB-9DC1-0E94516D3157}"/>
    <cellStyle name="Calc Units (1)" xfId="2803" xr:uid="{DB3D4EEF-016B-4A4F-91B9-1389091E17AE}"/>
    <cellStyle name="Calc Units (2)" xfId="2804" xr:uid="{CC763113-161B-4F0F-A9E5-230C43FF1F88}"/>
    <cellStyle name="Calc$" xfId="2805" xr:uid="{4FA616A0-9948-4A11-8E74-7909CD755889}"/>
    <cellStyle name="Calculation 2" xfId="2806" xr:uid="{2BF5FD8A-DE1E-43BF-A41D-4835FF1B4920}"/>
    <cellStyle name="Cancel" xfId="2807" xr:uid="{24F00041-D441-41E9-BF75-3AB0257FD08F}"/>
    <cellStyle name="Caption" xfId="2808" xr:uid="{42095597-03AF-4E87-8029-F8C3FE677DB4}"/>
    <cellStyle name="Case" xfId="2809" xr:uid="{D3933608-51B8-4B90-976D-4B640DCBC103}"/>
    <cellStyle name="category" xfId="2810" xr:uid="{0CFD821C-7AF6-4526-936F-3E048225B37E}"/>
    <cellStyle name="Center" xfId="2811" xr:uid="{D3B8DCE9-7E5A-41C3-B580-33B26766F613}"/>
    <cellStyle name="Centered Heading" xfId="2812" xr:uid="{4555E2D7-9F4F-4F7D-B022-FE8BC4898EEB}"/>
    <cellStyle name="Changeable" xfId="2813" xr:uid="{91B8AA4B-AD0F-4787-B826-EDC086257ECA}"/>
    <cellStyle name="check" xfId="2814" xr:uid="{6CE1DACC-3D5B-48F0-873B-479A32D90470}"/>
    <cellStyle name="Check Cell 2" xfId="2815" xr:uid="{E8870074-8C90-471A-B336-FE71E447C917}"/>
    <cellStyle name="Column Headings" xfId="2816" xr:uid="{2DAEE7DF-86D9-4C54-B258-DC49F833AF80}"/>
    <cellStyle name="Column_Title" xfId="2817" xr:uid="{2B30029D-EC10-4589-AB0B-3055B234424B}"/>
    <cellStyle name="coma" xfId="2818" xr:uid="{24F4934D-A903-4457-8579-C25DF595C140}"/>
    <cellStyle name="Comma  - Style1" xfId="2819" xr:uid="{C6429A84-1483-4DFC-9760-5CB9A0075027}"/>
    <cellStyle name="Comma  - Style2" xfId="2820" xr:uid="{210BB5F7-B4E4-4AC4-A6F8-870FD1145D54}"/>
    <cellStyle name="Comma  - Style3" xfId="2821" xr:uid="{6BB9226C-6879-47C6-8FC5-6C093AF4C4D4}"/>
    <cellStyle name="Comma  - Style4" xfId="2822" xr:uid="{5060B31B-5091-4864-9AF8-3B63CE33A30F}"/>
    <cellStyle name="Comma  - Style5" xfId="2823" xr:uid="{0AB85947-FB9A-4D90-BD67-505EA0159055}"/>
    <cellStyle name="Comma  - Style6" xfId="2824" xr:uid="{BBFE8660-3F13-4BA0-B775-C870021D04F4}"/>
    <cellStyle name="Comma  - Style7" xfId="2825" xr:uid="{743B54D1-D453-4C51-B261-AD757F73F198}"/>
    <cellStyle name="Comma  - Style8" xfId="2826" xr:uid="{1033CF1C-BDFE-443B-8049-18D77022A9BD}"/>
    <cellStyle name="Comma [00]" xfId="2827" xr:uid="{E25E87CA-3FC8-4BD8-AEB7-161EAD19F0DD}"/>
    <cellStyle name="Comma [1]" xfId="2828" xr:uid="{06E10D83-80FD-4BB7-BDA9-0D4C1473158A}"/>
    <cellStyle name="Comma [2]" xfId="2829" xr:uid="{855634B8-13B2-4F96-8928-0E014CDEC974}"/>
    <cellStyle name="Comma [3]" xfId="2830" xr:uid="{2C3F9E87-775D-4842-8E9E-A1706572F792}"/>
    <cellStyle name="Comma 0" xfId="2831" xr:uid="{7FB00C61-C68B-4012-863D-14332F81DDEB}"/>
    <cellStyle name="Comma 0*" xfId="2832" xr:uid="{D559CE0A-7446-4B6B-BAE8-14648A18FB1F}"/>
    <cellStyle name="Comma 0_Clean LBO Model_2003" xfId="2833" xr:uid="{B31A1678-1175-4445-8068-2D2A98CABC71}"/>
    <cellStyle name="Comma 2" xfId="12" xr:uid="{BEA71613-86F8-4CAE-A8BB-FA378BF07DF6}"/>
    <cellStyle name="Comma 2 2" xfId="13" xr:uid="{9E4BD44A-1165-4385-A058-01291EE6CE22}"/>
    <cellStyle name="Comma 2 3" xfId="14" xr:uid="{A3E3749E-A487-4215-92D9-C18C5F356385}"/>
    <cellStyle name="Comma 2 4" xfId="15" xr:uid="{5C06E8F4-F6EC-42AA-8AA9-8BE2ED091F7E}"/>
    <cellStyle name="Comma 2 5" xfId="16" xr:uid="{22E34E6A-3B4A-47EB-9E67-5F47D71B36D5}"/>
    <cellStyle name="Comma 2 6" xfId="17" xr:uid="{F07F947B-03F9-4FDD-A9AA-74C9897CAECC}"/>
    <cellStyle name="Comma 2 7" xfId="2834" xr:uid="{249EDCC7-9D45-4AAB-982E-5AC202EA30C3}"/>
    <cellStyle name="Comma 3" xfId="2835" xr:uid="{9D40DB1A-30EC-4E34-94AF-1B8C4F2F8C7E}"/>
    <cellStyle name="Comma 3 2" xfId="2836" xr:uid="{3632F74C-78C3-48EE-8817-947279E91130}"/>
    <cellStyle name="Comma 3*" xfId="2837" xr:uid="{3713027F-FA06-48BA-89E9-8E7FDABCB7AA}"/>
    <cellStyle name="Comma 4" xfId="5" xr:uid="{20D17834-D0AF-4526-BBE9-4420BBCFB4F1}"/>
    <cellStyle name="comma zerodec" xfId="2838" xr:uid="{2A7818FD-5B3F-4CF3-AC23-2C7016C2C2E4}"/>
    <cellStyle name="Comma.0" xfId="2839" xr:uid="{1FC7E9A1-E6A5-4C79-9F0B-D03D9FE21987}"/>
    <cellStyle name="Comma.00" xfId="2840" xr:uid="{91348F94-CACB-41B4-B1C3-EF3F4FB03BD7}"/>
    <cellStyle name="Comma0" xfId="2841" xr:uid="{DDC4325D-C5CA-425C-9C26-531EC71840A5}"/>
    <cellStyle name="Comma1" xfId="2842" xr:uid="{CF3BAD37-5C85-4928-8D12-25951C6E169E}"/>
    <cellStyle name="Company Name" xfId="2843" xr:uid="{01127085-C58B-4245-8020-8A7B3378A1FD}"/>
    <cellStyle name="Copied" xfId="2844" xr:uid="{CA4CD0C7-FB63-41ED-9516-5F9090A6C500}"/>
    <cellStyle name="Currency ($)" xfId="2845" xr:uid="{A9C90D9F-3F61-4132-BF05-8DA50665D09C}"/>
    <cellStyle name="Currency (€)" xfId="2846" xr:uid="{17A06968-1B4C-4D57-85DE-FCB3A57B33DE}"/>
    <cellStyle name="Currency [00]" xfId="2847" xr:uid="{DC7596F3-A1B0-467A-A6C8-F26BA706BC65}"/>
    <cellStyle name="Currency [1]" xfId="2848" xr:uid="{46836943-BC01-4CB8-A9DA-4ECD7A272246}"/>
    <cellStyle name="Currency [2]" xfId="2849" xr:uid="{70C7EBE6-F080-4E12-8AE9-2CD9B2332A9E}"/>
    <cellStyle name="Currency [3]" xfId="2850" xr:uid="{4A4AAA51-6A07-479B-AB87-72DEF737CB8E}"/>
    <cellStyle name="Currency 0" xfId="2851" xr:uid="{9C97CEB9-F851-4571-B887-20B986EDD29F}"/>
    <cellStyle name="Currency 2" xfId="2852" xr:uid="{2A5AF26C-513F-4A1F-B447-9361C333913F}"/>
    <cellStyle name="Currency 3" xfId="2853" xr:uid="{007FF327-12D8-4AB7-8BE5-18C5F2E2C410}"/>
    <cellStyle name="Currency 3 2" xfId="2854" xr:uid="{10BF1096-E3B4-415E-9A12-D7D44EB050E4}"/>
    <cellStyle name="Currency0" xfId="2855" xr:uid="{7918B939-0C0B-4A29-A8A6-49CD7FCC3FFB}"/>
    <cellStyle name="Currency1" xfId="2856" xr:uid="{845D4282-6160-4386-8D8C-A9A1F07A5D31}"/>
    <cellStyle name="Currsmall" xfId="2857" xr:uid="{3B56F38E-D6BA-4F32-82E8-2341D7ED2A7A}"/>
    <cellStyle name="Custom - Style1" xfId="2858" xr:uid="{0B2FFEC4-160D-45C0-B4B8-4BE24B9202B7}"/>
    <cellStyle name="Dash" xfId="2859" xr:uid="{4940217C-BBF7-4954-8CE2-955E69391975}"/>
    <cellStyle name="Data   - Style2" xfId="2860" xr:uid="{E7316A33-7105-4444-B1AF-3DE73C26C345}"/>
    <cellStyle name="Data Link" xfId="2861" xr:uid="{71B393F7-8BAA-4C5F-AED9-E09B0C8F8D81}"/>
    <cellStyle name="Date" xfId="2862" xr:uid="{5FA67F7F-9D76-4141-B7D4-34E76BF7826E}"/>
    <cellStyle name="Date (d/mm/yy)" xfId="2863" xr:uid="{7485704E-90BF-404A-9468-F7FE35E66EF6}"/>
    <cellStyle name="Date (d-mm-yy)" xfId="2864" xr:uid="{A8D465B8-CB0D-4608-B164-FEEECAFF7E5A}"/>
    <cellStyle name="Date (Full)" xfId="2865" xr:uid="{AEBD4FC7-5505-4DB9-9220-783EC8E0994E}"/>
    <cellStyle name="Date Aligned" xfId="2866" xr:uid="{50608038-0557-4381-9680-7A26FDF95818}"/>
    <cellStyle name="Date Short" xfId="2867" xr:uid="{04E2FDBE-ABCD-4A32-8173-695203CC76C9}"/>
    <cellStyle name="Date_03 Astoria" xfId="2868" xr:uid="{FD7E9FAA-5F1A-4922-B79E-161EC883E39E}"/>
    <cellStyle name="Date1" xfId="2869" xr:uid="{732DACAF-59B3-44E5-854E-1ED824340C34}"/>
    <cellStyle name="Date2" xfId="2870" xr:uid="{3EF70A79-00B6-43A3-B592-50C36E3F0AFA}"/>
    <cellStyle name="ddate" xfId="2871" xr:uid="{299535D0-7D8F-4106-AE15-6F97D3304E19}"/>
    <cellStyle name="ddate 2" xfId="3450" xr:uid="{C1DF6980-464B-4348-B283-F29B050F6F5D}"/>
    <cellStyle name="default" xfId="2872" xr:uid="{59C2D485-6BA5-4F0B-8FBC-01B59A1150A0}"/>
    <cellStyle name="Dezimal [0]_Compiling Utility Macros" xfId="2873" xr:uid="{FF8D1A3C-1804-4857-8E39-EED8CC26C3DA}"/>
    <cellStyle name="Dezimal_Compiling Utility Macros" xfId="2874" xr:uid="{3338248D-F961-4314-BB55-A933C753A576}"/>
    <cellStyle name="Dollar" xfId="2875" xr:uid="{8B64D225-AA7D-4B04-9C64-7C099C45364A}"/>
    <cellStyle name="Dollar (zero dec)" xfId="2876" xr:uid="{089BC506-E62E-4157-BA9B-D96A77CA753E}"/>
    <cellStyle name="Dollar_Merger Plan 2-10-04 GSIBDv3" xfId="2877" xr:uid="{A0536565-5DCE-40FA-A8FE-713B6FF1CF8B}"/>
    <cellStyle name="Dollar1" xfId="2878" xr:uid="{0FD41EAC-16FC-41D6-B46F-D58F2A365902}"/>
    <cellStyle name="Dollar1Blue" xfId="2879" xr:uid="{28870D4A-6668-4B74-AB6F-FEBE6023C1A0}"/>
    <cellStyle name="Dollar2" xfId="2880" xr:uid="{591C5C95-2A8E-491A-B270-E1767143B04A}"/>
    <cellStyle name="Dollars" xfId="2881" xr:uid="{10E6C467-925F-4AE3-AAB1-484EBD268174}"/>
    <cellStyle name="Doller" xfId="2882" xr:uid="{652AC567-B517-416A-9216-C44164B279ED}"/>
    <cellStyle name="Dotted Line" xfId="2883" xr:uid="{EE00AD9C-93B9-4141-B4D1-64F6259F6D98}"/>
    <cellStyle name="Double Accounting" xfId="2884" xr:uid="{A06CCF44-6F1B-4D1C-B5C8-80842B17FA9E}"/>
    <cellStyle name="Emphasis 1" xfId="2885" xr:uid="{C3D7C478-3FEE-4725-8A95-46B6D0B73BEC}"/>
    <cellStyle name="Emphasis 2" xfId="2886" xr:uid="{50D5A7B6-E3B1-47FA-8505-7262368893FA}"/>
    <cellStyle name="Emphasis 3" xfId="2887" xr:uid="{C0EBF8C3-F4C3-43F7-880B-B0679225E4E1}"/>
    <cellStyle name="Enter Currency (0)" xfId="2888" xr:uid="{AD0D2045-A112-4BB7-9E3E-E586772C8797}"/>
    <cellStyle name="Enter Currency (2)" xfId="2889" xr:uid="{EFEAF909-D167-4165-B36C-6C4BA26E0E25}"/>
    <cellStyle name="Enter Units (0)" xfId="2890" xr:uid="{DDA73801-9538-4366-B736-50ABCE34B0CF}"/>
    <cellStyle name="Enter Units (1)" xfId="2891" xr:uid="{61E63030-F50A-4B26-8380-2362336065E4}"/>
    <cellStyle name="Enter Units (2)" xfId="2892" xr:uid="{7AD83FAA-3DB5-4C80-8944-C59BFFFABDA0}"/>
    <cellStyle name="Entered" xfId="2893" xr:uid="{FFBB7ED7-7959-4253-9FC4-90CE326AF517}"/>
    <cellStyle name="Euro" xfId="2894" xr:uid="{EAC5A9F7-B411-4768-B3EF-694A03C8032D}"/>
    <cellStyle name="exp" xfId="2895" xr:uid="{DEFB93C0-C551-46C2-993A-2C39CC94682B}"/>
    <cellStyle name="Explanatory Text 2" xfId="2896" xr:uid="{2A8FA7DC-2F1A-4E71-AB25-B6E5F346F2C6}"/>
    <cellStyle name="file" xfId="2897" xr:uid="{A2487012-93D3-41A2-B7DB-8DCF8CD2FF64}"/>
    <cellStyle name="Fixed" xfId="2898" xr:uid="{33A050E2-71AB-4C52-B92F-0E62C2D122A1}"/>
    <cellStyle name="Fixlong" xfId="2899" xr:uid="{FC603B34-2463-48D7-AA96-8701B2A1913A}"/>
    <cellStyle name="Followe೤ Hyperlink" xfId="2900" xr:uid="{3C28B729-CF50-4FD8-B8F5-2C184C6A4936}"/>
    <cellStyle name="Followe? Hyperlink" xfId="2901" xr:uid="{EDDB9D91-A776-49E4-A1B2-73172CC1F9F6}"/>
    <cellStyle name="Footnote" xfId="2902" xr:uid="{248A1D00-F52B-45B0-95BD-FA4A84DA8E9B}"/>
    <cellStyle name="Formula" xfId="2903" xr:uid="{77D14D2B-B7E1-4C1D-87E3-ECC47A8793A3}"/>
    <cellStyle name="gbox" xfId="2904" xr:uid="{8D55D2C8-65FD-4DAD-8424-877474C7383D}"/>
    <cellStyle name="general" xfId="2905" xr:uid="{A237B835-1F8F-4842-A0F0-D970BB3EB661}"/>
    <cellStyle name="Good 2" xfId="2906" xr:uid="{DC32E094-249D-420F-9A1B-30D674FFF5B3}"/>
    <cellStyle name="Grey" xfId="2907" xr:uid="{FACA9D21-3DCD-43BA-B15A-AF443C205B40}"/>
    <cellStyle name="grey dark" xfId="2908" xr:uid="{E4147F1F-4A88-45C4-A0C6-F8105290E194}"/>
    <cellStyle name="grey_03 Astoria" xfId="2909" xr:uid="{B525451F-DE84-47FA-8E06-7916D211EF52}"/>
    <cellStyle name="GS Table Header" xfId="2910" xr:uid="{3AA43669-638B-476D-9658-E3F85D081EFA}"/>
    <cellStyle name="H 2" xfId="2911" xr:uid="{0EF06CB1-8E17-4089-9777-921094E0BFEE}"/>
    <cellStyle name="hard no." xfId="2912" xr:uid="{633C0C77-3FB9-4E4B-9AD1-981B47FD1ED0}"/>
    <cellStyle name="Hard Percent" xfId="2913" xr:uid="{8372979D-8351-4BAB-99B3-1A865B577A17}"/>
    <cellStyle name="HEADER" xfId="2914" xr:uid="{C00AE1DA-110D-4D17-B8CA-B06AC97D65F5}"/>
    <cellStyle name="Header1" xfId="2915" xr:uid="{46A24C9D-2C3D-4D0A-89E3-EAE60F8844F9}"/>
    <cellStyle name="Header2" xfId="2916" xr:uid="{24686F8A-98BC-4353-9BEB-5506641EC2BF}"/>
    <cellStyle name="HEADINGSTOP" xfId="2917" xr:uid="{ABFD086C-F349-4DB9-A7CC-B22484B9AA06}"/>
    <cellStyle name="Heading" xfId="18" xr:uid="{88F30477-9C79-4E13-AE4B-0C431DC8B522}"/>
    <cellStyle name="Heading 1 2" xfId="2919" xr:uid="{00F7EC18-F69F-4E07-9A16-93018719F318}"/>
    <cellStyle name="Heading 2 2" xfId="2920" xr:uid="{C7E926CE-771E-4366-BA8D-2FFEE5B71D47}"/>
    <cellStyle name="Heading 2 3" xfId="2918" xr:uid="{FC2FE40C-CE02-4611-931D-6305B638E230}"/>
    <cellStyle name="Heading 3 2" xfId="2921" xr:uid="{15B954CC-03A1-4248-89E3-8CDF23424FDA}"/>
    <cellStyle name="Heading 4 2" xfId="2922" xr:uid="{414176AE-B6F9-4691-A380-1727F7545096}"/>
    <cellStyle name="Heading Left" xfId="2923" xr:uid="{9D7A8816-E200-42D7-BFBE-87DB29987FD5}"/>
    <cellStyle name="Heading No Underline" xfId="2924" xr:uid="{6B47CFB2-F48B-4903-86B0-94D58791BB56}"/>
    <cellStyle name="Heading Right" xfId="2925" xr:uid="{D8DC645D-6F11-47D5-9463-C26220997A5A}"/>
    <cellStyle name="Heading With Underline" xfId="2926" xr:uid="{A434A571-481A-4D0C-8761-91DDEEE9B86E}"/>
    <cellStyle name="Heading With Underline 2" xfId="3451" xr:uid="{527E65A6-C4DF-4AAB-9EFA-851386D1F009}"/>
    <cellStyle name="Heading1" xfId="19" xr:uid="{19D9A08F-D6FD-4334-BA1B-74C60FA24BD7}"/>
    <cellStyle name="Heading1 2" xfId="2927" xr:uid="{930DFBD9-100C-4EE1-B6E1-E8B7E710333C}"/>
    <cellStyle name="Heading2" xfId="2928" xr:uid="{0E95754E-7B15-4F36-876F-DBDBEB40FE5A}"/>
    <cellStyle name="HeadingS" xfId="2929" xr:uid="{3560CD26-0A52-47A3-A9D1-4CCB9723C254}"/>
    <cellStyle name="HIGHLIGHT" xfId="2930" xr:uid="{D4090292-FA1D-4664-B46F-CD5D995C08C3}"/>
    <cellStyle name="Hidden" xfId="2931" xr:uid="{3352E445-6A5F-4FA3-A0DA-E15C06011606}"/>
    <cellStyle name="highlight yellow" xfId="2932" xr:uid="{B4B102B0-8919-470F-AD49-86F3D007F6BD}"/>
    <cellStyle name="Hyperlink" xfId="2" builtinId="8"/>
    <cellStyle name="Hyperlink 2" xfId="9" xr:uid="{3CA325F6-6ABF-42BA-B19D-D617697E42D5}"/>
    <cellStyle name="Input [yellow]" xfId="2933" xr:uid="{1B28A1CC-3238-4ABE-9798-125628B4BA71}"/>
    <cellStyle name="Input 2" xfId="2934" xr:uid="{5B2B989C-A84C-41C8-865A-30A3BFEA208F}"/>
    <cellStyle name="Input 3" xfId="2935" xr:uid="{7DFD837C-8076-4059-9B4E-1C3141163251}"/>
    <cellStyle name="Input 4" xfId="2936" xr:uid="{F5A1C894-C041-4698-884A-5D52AD7CA20B}"/>
    <cellStyle name="Input 5" xfId="2937" xr:uid="{0DA796CE-B932-4152-9C36-CCF4F3F2EDF6}"/>
    <cellStyle name="Input1" xfId="2938" xr:uid="{33F9084D-A063-4FFF-B44F-E2DE31A62A41}"/>
    <cellStyle name="Input2" xfId="2939" xr:uid="{5CCBBF4A-877E-4005-8D27-B5D0E42E359A}"/>
    <cellStyle name="Input2 2" xfId="3452" xr:uid="{E744CC84-361A-4267-9E2D-AC7CE7EBF9F2}"/>
    <cellStyle name="INPUTS" xfId="2940" xr:uid="{7AA3D8F6-3E13-499A-B792-18A932C596EC}"/>
    <cellStyle name="Jason" xfId="2941" xr:uid="{D1E6B3A5-25A8-4ECD-9215-B0C4A50111BD}"/>
    <cellStyle name="k" xfId="2942" xr:uid="{1C78B4B4-4C83-46EF-89A6-864808FF6608}"/>
    <cellStyle name="Komma_p&amp;l (2)" xfId="2943" xr:uid="{DE2D94D3-70CD-49F9-9C48-440DA99CBAEE}"/>
    <cellStyle name="Köprü 2" xfId="1244" xr:uid="{35E97206-7A78-4DE4-9CB3-2A48DE58F1C2}"/>
    <cellStyle name="Köprü 3" xfId="1246" xr:uid="{D1F050B4-9DFC-462F-A87B-4645D74F5676}"/>
    <cellStyle name="KPMG Heading 1" xfId="2944" xr:uid="{84E9C2A3-9F5E-40E4-997D-309B305A8384}"/>
    <cellStyle name="KPMG Heading 2" xfId="2945" xr:uid="{F798B8CD-D952-4BCB-8AC7-DE2309EB4FC4}"/>
    <cellStyle name="KPMG Heading 3" xfId="2946" xr:uid="{08827E8F-7516-4A90-98ED-C8DF5C3E6A1D}"/>
    <cellStyle name="KPMG Heading 4" xfId="2947" xr:uid="{CA756209-C730-46C4-A80E-051E2EC990C6}"/>
    <cellStyle name="KPMG Normal" xfId="2948" xr:uid="{9AF1DAC9-05F1-4A0F-A876-4473E5858EBF}"/>
    <cellStyle name="KPMG Normal Text" xfId="2949" xr:uid="{AB65E74F-4C56-4CF9-BC27-D550BDB042B1}"/>
    <cellStyle name="Labels - Style3" xfId="2950" xr:uid="{906DBD46-47F0-4A6D-B635-AFF4C6E02772}"/>
    <cellStyle name="Lable8Left" xfId="2951" xr:uid="{33C115EF-64D8-468E-AB6D-53BC42C3DE62}"/>
    <cellStyle name="Large Page Heading" xfId="2952" xr:uid="{AE784798-E081-4F5D-A82D-A903B1F49392}"/>
    <cellStyle name="LineItem" xfId="2953" xr:uid="{1CC7BD57-1E43-4754-94EA-CAFDF4C32324}"/>
    <cellStyle name="Link Currency (0)" xfId="2954" xr:uid="{7662CFEC-6E22-49ED-A0A7-7BC74A18A5AB}"/>
    <cellStyle name="Link Currency (2)" xfId="2955" xr:uid="{51EF96A1-3DF0-4B19-B475-0B0F5281E5E8}"/>
    <cellStyle name="Link Units (0)" xfId="2956" xr:uid="{FFCD2041-67C0-40FD-B4D3-D8E2E60EF100}"/>
    <cellStyle name="Link Units (1)" xfId="2957" xr:uid="{6C876CAF-11A7-421B-84CD-1F8B81523501}"/>
    <cellStyle name="Link Units (2)" xfId="2958" xr:uid="{59FFC8F8-8742-4CDF-BBF6-0F1A90A593D2}"/>
    <cellStyle name="linked" xfId="2959" xr:uid="{62FA5B23-E8EF-4055-92CA-FB5196A0EDCE}"/>
    <cellStyle name="Linked Cell 2" xfId="2960" xr:uid="{3E1F0F7E-B0B8-4D41-9752-2F95B8393710}"/>
    <cellStyle name="LN" xfId="2961" xr:uid="{5F249498-D27C-475B-BC32-A1FAD7ED1A4B}"/>
    <cellStyle name="m" xfId="2962" xr:uid="{DDD04141-3231-41D2-A97C-7B83A93BAA1B}"/>
    <cellStyle name="MILLS$" xfId="2963" xr:uid="{36F8301E-A81D-4E7D-AE43-A5680EB49411}"/>
    <cellStyle name="MILLS*" xfId="2964" xr:uid="{B670A5CC-3ECC-4FD4-A16E-C3DCF342853D}"/>
    <cellStyle name="Milliers [0]_laroux" xfId="2965" xr:uid="{B1216168-70E0-4B91-BB79-ECEE048E968B}"/>
    <cellStyle name="Milliers_laroux" xfId="2966" xr:uid="{80683062-7397-4732-8432-59787390B009}"/>
    <cellStyle name="MLComma0" xfId="2967" xr:uid="{DCF2E10D-42DC-49C2-AC56-53C1735158B1}"/>
    <cellStyle name="MLHeaderSection" xfId="2968" xr:uid="{863C6A9D-6B37-477A-8E23-03E9E588E1E4}"/>
    <cellStyle name="MLMultiple0" xfId="2969" xr:uid="{F00FBA34-0A2D-4DAB-931E-914F0CC7F827}"/>
    <cellStyle name="mm/dd/yy" xfId="2970" xr:uid="{ACFDC902-D69B-44C1-863D-86884D48B545}"/>
    <cellStyle name="Model" xfId="2971" xr:uid="{993433EC-39EE-4FA6-A20D-500C6B206E52}"/>
    <cellStyle name="Monétaire [0]_laroux" xfId="2972" xr:uid="{DD28A9F6-702E-43CB-A1FF-193BDB7F365C}"/>
    <cellStyle name="Monétaire_laroux" xfId="2973" xr:uid="{14DEBE26-79EB-428D-AF2F-BA7C34A66C83}"/>
    <cellStyle name="Multiple" xfId="2974" xr:uid="{ACBFBEE0-7D65-409A-A7D9-04111856C984}"/>
    <cellStyle name="Multiple [1]" xfId="2975" xr:uid="{58C2207E-C789-4414-BF2E-02774B4FF1D5}"/>
    <cellStyle name="Multiple_022701 3TEC comp adds" xfId="2976" xr:uid="{A108508D-1CC5-4097-8F8F-6B93FCF2D9D0}"/>
    <cellStyle name="Multiple0" xfId="2977" xr:uid="{B432FF5A-08CE-45F6-BCB0-D3759C022EBC}"/>
    <cellStyle name="NEGNM%" xfId="2978" xr:uid="{B5C13250-EF61-42AF-A827-663B36C23318}"/>
    <cellStyle name="Neutral 2" xfId="2979" xr:uid="{F5D03DAD-1E3C-4557-8243-47D13A4A228A}"/>
    <cellStyle name="no dec" xfId="2980" xr:uid="{8A137757-613E-448F-A210-53CD26F89EC9}"/>
    <cellStyle name="NONE" xfId="2981" xr:uid="{5C940B9F-2A33-45A9-8504-D92946A1C021}"/>
    <cellStyle name="nonmultiple" xfId="2982" xr:uid="{EA1D2B09-C660-40C7-BDE1-C87F8C95ABFC}"/>
    <cellStyle name="Normal" xfId="0" builtinId="0"/>
    <cellStyle name="Normal - Style1" xfId="2983" xr:uid="{66F2E1EE-C814-4D99-8BD5-BB2D4E1EEAC5}"/>
    <cellStyle name="Normal 10" xfId="20" xr:uid="{0C7606D0-885A-4E9F-B325-A2F5FCE182DE}"/>
    <cellStyle name="Normal 10 10" xfId="21" xr:uid="{4A31CACA-2157-47C2-8815-E35A63F3601A}"/>
    <cellStyle name="Normal 10 11" xfId="22" xr:uid="{D123D395-B68E-4540-9D00-3D514D3485F7}"/>
    <cellStyle name="Normal 10 12" xfId="2984" xr:uid="{FFA13AD4-AD8A-4F0D-B482-6EC2DC2D5F4E}"/>
    <cellStyle name="Normal 10 2" xfId="23" xr:uid="{0C865B48-3323-4862-AC97-D0DA9C9FAD18}"/>
    <cellStyle name="Normal 10 2 2" xfId="24" xr:uid="{44C2C87F-525A-498B-AA4C-C6AEFADD8BA1}"/>
    <cellStyle name="Normal 10 2 3" xfId="25" xr:uid="{3A34ABCB-60A3-476F-9803-0932A51F9A3B}"/>
    <cellStyle name="Normal 10 2 4" xfId="26" xr:uid="{ADB4CD9D-DC79-44F5-88C3-FB549073227F}"/>
    <cellStyle name="Normal 10 2 5" xfId="27" xr:uid="{8663D676-6F2A-46CB-8E0A-CDC241C89C9E}"/>
    <cellStyle name="Normal 10 2 6" xfId="28" xr:uid="{4D086507-7CC6-4DB8-86E4-95EB083F276C}"/>
    <cellStyle name="Normal 10 2 7" xfId="29" xr:uid="{ADA42D3C-43F2-4666-9EC9-9EE9E53FFCD5}"/>
    <cellStyle name="Normal 10 2 8" xfId="30" xr:uid="{977A0D1D-705A-4BD2-B0CB-D227A6D92C7A}"/>
    <cellStyle name="Normal 10 2 9" xfId="31" xr:uid="{59001818-5087-4341-AD45-451AAFC0ECCA}"/>
    <cellStyle name="Normal 10 3" xfId="32" xr:uid="{312EEEA2-109F-44E2-ADE9-48FCCF21C719}"/>
    <cellStyle name="Normal 10 3 2" xfId="33" xr:uid="{CBF7E290-DE42-4008-A045-989FE3BEB9F3}"/>
    <cellStyle name="Normal 10 3 3" xfId="34" xr:uid="{F93ACBAF-56E9-471B-B1DF-A61077E16349}"/>
    <cellStyle name="Normal 10 3 4" xfId="35" xr:uid="{52200DE0-EF52-44B3-8B54-6879BCB45398}"/>
    <cellStyle name="Normal 10 3 5" xfId="36" xr:uid="{0C4599E3-72AE-4BE8-BDD6-F2AC0BBEFF6F}"/>
    <cellStyle name="Normal 10 3 6" xfId="37" xr:uid="{FF52704A-73C2-495B-B606-5754ABA181A8}"/>
    <cellStyle name="Normal 10 3 7" xfId="38" xr:uid="{E6FDD40B-91C6-4DB2-AF37-DD6DAB5EEB86}"/>
    <cellStyle name="Normal 10 3 8" xfId="39" xr:uid="{930679F5-AB75-4C7A-ABA0-DBBC54EA2769}"/>
    <cellStyle name="Normal 10 3 9" xfId="40" xr:uid="{07CF344A-531E-40CA-83F9-6D84BD2A1EFF}"/>
    <cellStyle name="Normal 10 4" xfId="41" xr:uid="{6D9704C9-FEDA-4311-9761-DD266823C51F}"/>
    <cellStyle name="Normal 10 5" xfId="42" xr:uid="{1050EC9B-5F06-4FAC-BB04-E4672DB6B611}"/>
    <cellStyle name="Normal 10 6" xfId="43" xr:uid="{B92D5E23-C554-4E01-BD11-61CC11B0D1D2}"/>
    <cellStyle name="Normal 10 7" xfId="44" xr:uid="{C1BEC675-74FD-4124-8A85-73021A96C7C3}"/>
    <cellStyle name="Normal 10 8" xfId="45" xr:uid="{D3D4FF12-ED09-48B4-80BD-5AFCECDB8C90}"/>
    <cellStyle name="Normal 10 9" xfId="46" xr:uid="{DABFA4FF-02C9-4C42-B469-FB1E27E1B1E7}"/>
    <cellStyle name="Normal 11" xfId="47" xr:uid="{6EA666CB-6010-457C-83B1-8B44C0B13222}"/>
    <cellStyle name="Normal 11 10" xfId="48" xr:uid="{48CD6337-84CD-4567-BADD-4E7D6DF2CE07}"/>
    <cellStyle name="Normal 11 11" xfId="49" xr:uid="{A8E6036D-80F7-4ACB-8061-132D40A58BFE}"/>
    <cellStyle name="Normal 11 2" xfId="50" xr:uid="{5FED37CB-84D9-4FD6-A973-8C110062D1BF}"/>
    <cellStyle name="Normal 11 2 2" xfId="51" xr:uid="{1636A2D8-BD05-4B80-AEB1-A9EDC3AA247E}"/>
    <cellStyle name="Normal 11 2 3" xfId="52" xr:uid="{86C270D9-864D-4B25-852B-E88667E7BA87}"/>
    <cellStyle name="Normal 11 2 4" xfId="53" xr:uid="{54B5630E-973B-491B-AE15-8E0E87A0519D}"/>
    <cellStyle name="Normal 11 2 5" xfId="54" xr:uid="{BDB26935-06E5-467E-8DE6-0CDA430C9925}"/>
    <cellStyle name="Normal 11 2 6" xfId="55" xr:uid="{8A7503C3-97C1-4430-B4E4-30010A18A1EF}"/>
    <cellStyle name="Normal 11 2 7" xfId="56" xr:uid="{7E9F11A7-9641-4E1F-B2A5-F02B04E58DA3}"/>
    <cellStyle name="Normal 11 2 8" xfId="57" xr:uid="{F5393533-71C4-45EE-9094-3EA6F1A48DE1}"/>
    <cellStyle name="Normal 11 2 9" xfId="58" xr:uid="{CD2D2C18-E0AF-41FC-9EB7-1A1F94AA78C5}"/>
    <cellStyle name="Normal 11 3" xfId="59" xr:uid="{DED4BA0F-F9CC-4F82-9F01-A699C1B20180}"/>
    <cellStyle name="Normal 11 3 2" xfId="60" xr:uid="{6449EFFB-B79A-4FC5-94FF-B09399E53130}"/>
    <cellStyle name="Normal 11 3 3" xfId="61" xr:uid="{AD6D266A-4D06-45AE-9925-355F9B87A39E}"/>
    <cellStyle name="Normal 11 3 4" xfId="62" xr:uid="{74C6DE08-3186-4971-8135-811F9A1EB537}"/>
    <cellStyle name="Normal 11 3 5" xfId="63" xr:uid="{F642381E-7410-42A4-9908-B860133D0CF8}"/>
    <cellStyle name="Normal 11 3 6" xfId="64" xr:uid="{8F7B1831-38E4-48BA-AA5C-8D22D588D45C}"/>
    <cellStyle name="Normal 11 3 7" xfId="65" xr:uid="{448D7F15-270F-4461-ADCA-45CBC4C29E35}"/>
    <cellStyle name="Normal 11 3 8" xfId="66" xr:uid="{E0687E33-224A-4A2F-BC31-1290CEB4D36F}"/>
    <cellStyle name="Normal 11 3 9" xfId="67" xr:uid="{BF62D909-C8D2-4437-AC7B-4715900629A6}"/>
    <cellStyle name="Normal 11 4" xfId="68" xr:uid="{07A39ACD-8995-4315-A579-0944CA7C4BF4}"/>
    <cellStyle name="Normal 11 5" xfId="69" xr:uid="{92CF4D12-2AB3-4C03-AB4C-E22D98E7C0C5}"/>
    <cellStyle name="Normal 11 6" xfId="70" xr:uid="{139D45CA-43EA-4235-B611-A03BB7AE6BB7}"/>
    <cellStyle name="Normal 11 7" xfId="71" xr:uid="{7EE45937-CF8D-4BCA-A56D-889BEA4C7574}"/>
    <cellStyle name="Normal 11 8" xfId="72" xr:uid="{E42BE982-B5ED-4C43-924D-CDF6E9EFBC27}"/>
    <cellStyle name="Normal 11 9" xfId="73" xr:uid="{3A1B6596-984B-420C-84E7-C536A09F4DEA}"/>
    <cellStyle name="Normal 12" xfId="74" xr:uid="{B5021E67-42F8-4C2D-95BE-044D55917E19}"/>
    <cellStyle name="Normal 12 10" xfId="75" xr:uid="{AAB60ED2-C33A-46DB-8D8A-19673547A1AB}"/>
    <cellStyle name="Normal 12 11" xfId="76" xr:uid="{5F96ACE4-9380-43F4-BB43-B484980D5759}"/>
    <cellStyle name="Normal 12 2" xfId="77" xr:uid="{38B55B2A-1327-487D-A7EA-C3F1AAE6FE33}"/>
    <cellStyle name="Normal 12 2 2" xfId="78" xr:uid="{9586A6D5-727A-4A15-A679-0D5E0A7AB30C}"/>
    <cellStyle name="Normal 12 2 3" xfId="79" xr:uid="{0DAEDBE3-079B-445F-AF39-925C790FC9CC}"/>
    <cellStyle name="Normal 12 2 4" xfId="80" xr:uid="{64095784-C25D-4E1D-98A0-5BA69DB6848D}"/>
    <cellStyle name="Normal 12 2 5" xfId="81" xr:uid="{8FD3DCC1-0C3E-41E4-8020-E1C18A1DC377}"/>
    <cellStyle name="Normal 12 2 6" xfId="82" xr:uid="{81B0759F-CF64-46EA-A351-0DFDBE823C03}"/>
    <cellStyle name="Normal 12 2 7" xfId="83" xr:uid="{CD4AD361-A307-40EE-B694-F6164A9AD94F}"/>
    <cellStyle name="Normal 12 2 8" xfId="84" xr:uid="{5607E708-C0D8-4B07-8C95-D0BE99DC2E00}"/>
    <cellStyle name="Normal 12 2 9" xfId="85" xr:uid="{013ACE68-0307-42A8-92F7-8BFBC2FA10E1}"/>
    <cellStyle name="Normal 12 3" xfId="86" xr:uid="{9262111B-9699-4297-8F1D-E06C43576C8A}"/>
    <cellStyle name="Normal 12 3 2" xfId="87" xr:uid="{A22A0884-67DE-4463-9201-62470C26DB1F}"/>
    <cellStyle name="Normal 12 3 3" xfId="88" xr:uid="{8B0D5FFC-C7C8-44D8-BD8A-568627BAA22D}"/>
    <cellStyle name="Normal 12 3 4" xfId="89" xr:uid="{D019E36A-75E0-4A73-B9F4-47036BA73553}"/>
    <cellStyle name="Normal 12 3 5" xfId="90" xr:uid="{DDE9EED2-7AAA-4B94-91D9-D784EFCA67E2}"/>
    <cellStyle name="Normal 12 3 6" xfId="91" xr:uid="{601DC13F-85B6-4C6E-9E71-6A6E5D65CBBD}"/>
    <cellStyle name="Normal 12 3 7" xfId="92" xr:uid="{188F37CE-3639-481B-9BE1-A3E2014F2387}"/>
    <cellStyle name="Normal 12 3 8" xfId="93" xr:uid="{9A85D995-489F-4B79-8B51-25B62048DAE7}"/>
    <cellStyle name="Normal 12 3 9" xfId="94" xr:uid="{63B07B52-81AC-450D-A701-EE92CE57E21F}"/>
    <cellStyle name="Normal 12 4" xfId="95" xr:uid="{2934509F-5AE1-4414-BBFA-29CA44B602CF}"/>
    <cellStyle name="Normal 12 5" xfId="96" xr:uid="{058E8A68-2E12-46AA-872C-B24C753053C4}"/>
    <cellStyle name="Normal 12 6" xfId="97" xr:uid="{C202B855-866F-4543-8ED4-9936E0462FFF}"/>
    <cellStyle name="Normal 12 7" xfId="98" xr:uid="{7FA71FF1-B400-470C-AB13-11A72C06E785}"/>
    <cellStyle name="Normal 12 8" xfId="99" xr:uid="{7E16BABD-4C95-4B02-978E-CD31B5987BFC}"/>
    <cellStyle name="Normal 12 9" xfId="100" xr:uid="{743465BB-8A1D-4293-B3FC-5341FBA07A28}"/>
    <cellStyle name="Normal 13" xfId="7" xr:uid="{D388095A-A673-4F00-B3F2-D0AAB1CF1163}"/>
    <cellStyle name="Normal 13 10" xfId="101" xr:uid="{CDF62B95-9FB2-46E8-A40B-D5605DD9D8C1}"/>
    <cellStyle name="Normal 13 11" xfId="1248" xr:uid="{520B3659-3E4C-485F-9CC2-38356923D818}"/>
    <cellStyle name="Normal 13 2" xfId="102" xr:uid="{BB0F3014-EAA9-4950-81C9-425EDFD13244}"/>
    <cellStyle name="Normal 13 2 2" xfId="103" xr:uid="{3C75539D-7AFD-40C1-822F-52A14FC12BE7}"/>
    <cellStyle name="Normal 13 2 3" xfId="104" xr:uid="{678CC60D-93FE-4A10-8AA9-2C1C739686F9}"/>
    <cellStyle name="Normal 13 2 4" xfId="105" xr:uid="{81CC3057-6A0F-4B52-BAE1-729FDB53D389}"/>
    <cellStyle name="Normal 13 2 5" xfId="106" xr:uid="{FE20EE0F-4FC5-438B-AEB2-80E75E0ED75B}"/>
    <cellStyle name="Normal 13 2 6" xfId="107" xr:uid="{95F4E927-5504-44D6-A858-810FB0A64510}"/>
    <cellStyle name="Normal 13 3" xfId="108" xr:uid="{12595026-9306-497F-8852-DEDDEE99FE50}"/>
    <cellStyle name="Normal 13 4" xfId="109" xr:uid="{32DC7896-5B04-4F2D-AA02-9B9A022DBA30}"/>
    <cellStyle name="Normal 13 5" xfId="110" xr:uid="{A6149ABE-5DD5-4127-B90B-F895226D64D0}"/>
    <cellStyle name="Normal 13 6" xfId="111" xr:uid="{160B60CB-FE6E-4DF2-A8EF-7002D8B16411}"/>
    <cellStyle name="Normal 13 7" xfId="112" xr:uid="{6410251F-0F6B-4765-8846-776A7066021E}"/>
    <cellStyle name="Normal 13 8" xfId="113" xr:uid="{26AC3A62-153F-432C-9B93-C8A582F6AA02}"/>
    <cellStyle name="Normal 13 9" xfId="114" xr:uid="{41F5568C-F2D0-4DD9-83D1-FC080B57EC63}"/>
    <cellStyle name="Normal 14" xfId="115" xr:uid="{59E19692-91AC-4C86-9639-8DCE74AA5367}"/>
    <cellStyle name="Normal 14 10" xfId="116" xr:uid="{1D1FBB06-19AB-4F72-873E-7D335506F759}"/>
    <cellStyle name="Normal 14 11" xfId="117" xr:uid="{08771670-2C56-4741-9121-CA9EF3E9F293}"/>
    <cellStyle name="Normal 14 12" xfId="118" xr:uid="{111AEBDA-5960-44F9-8EF7-38E9195B195A}"/>
    <cellStyle name="Normal 14 13" xfId="3432" xr:uid="{20D3DFB5-F52E-4FCE-AC0B-13A7B50072C1}"/>
    <cellStyle name="Normal 14 2" xfId="119" xr:uid="{C554AEE9-5F29-4576-A0A3-495FFA35A5DE}"/>
    <cellStyle name="Normal 14 2 2" xfId="120" xr:uid="{9824D4D1-EFD1-4A2E-8E3E-7E0F0B3FFF8B}"/>
    <cellStyle name="Normal 14 2 3" xfId="121" xr:uid="{030AE1E2-423B-4BF1-AE37-12BFF8C1361E}"/>
    <cellStyle name="Normal 14 2 4" xfId="122" xr:uid="{9DC7931F-39DE-47E2-9AAB-20377F0D100E}"/>
    <cellStyle name="Normal 14 2 5" xfId="123" xr:uid="{A2FA9650-3A7D-40A7-8865-4F1AF9D11BD4}"/>
    <cellStyle name="Normal 14 2 6" xfId="124" xr:uid="{24705CE1-2E0F-471F-A32E-56D67472D5B2}"/>
    <cellStyle name="Normal 14 2 7" xfId="125" xr:uid="{4F527DA0-D55E-4D43-8D02-3F162C08D794}"/>
    <cellStyle name="Normal 14 2 8" xfId="126" xr:uid="{1AA08D32-BD0D-4389-9240-16E32BC4747F}"/>
    <cellStyle name="Normal 14 2 9" xfId="127" xr:uid="{8B216AB4-511E-4933-BC37-080812242BFF}"/>
    <cellStyle name="Normal 14 3" xfId="128" xr:uid="{7756EE65-F5C6-47E6-AD1F-CF3A0F2CA9BB}"/>
    <cellStyle name="Normal 14 3 2" xfId="129" xr:uid="{FD1493E4-E37B-4A53-8AAD-2B25D91EFECD}"/>
    <cellStyle name="Normal 14 3 3" xfId="130" xr:uid="{CE3454B5-9A46-4DE8-B0D9-5B37F8336A79}"/>
    <cellStyle name="Normal 14 3 4" xfId="131" xr:uid="{EE6714E4-C08D-4778-9193-A7B4D98520F4}"/>
    <cellStyle name="Normal 14 3 5" xfId="132" xr:uid="{791B8F51-54E8-443B-ACF8-BDA3423C16BD}"/>
    <cellStyle name="Normal 14 3 6" xfId="133" xr:uid="{7F7C35E4-988B-4EE5-8D38-0BD9543B7824}"/>
    <cellStyle name="Normal 14 3 7" xfId="134" xr:uid="{53112BE2-C18C-415F-BE7E-B871A16FA369}"/>
    <cellStyle name="Normal 14 3 8" xfId="135" xr:uid="{B8413258-6B65-4911-9FAD-EFB5FE764A45}"/>
    <cellStyle name="Normal 14 3 9" xfId="136" xr:uid="{527F0AF0-85FD-43B3-975C-57F87C5DF793}"/>
    <cellStyle name="Normal 14 4" xfId="137" xr:uid="{4E3DDEF7-44B6-4737-ABDC-FDF6FF584199}"/>
    <cellStyle name="Normal 14 4 2" xfId="138" xr:uid="{1EAA0826-F82B-4C59-A221-3365F38980C4}"/>
    <cellStyle name="Normal 14 4 3" xfId="139" xr:uid="{8193B82F-9777-4C2B-AC7F-A45E194326D3}"/>
    <cellStyle name="Normal 14 4 4" xfId="140" xr:uid="{E2255F73-A64F-4C89-B76F-4DA2309EF18D}"/>
    <cellStyle name="Normal 14 4 5" xfId="141" xr:uid="{ECA9411A-6364-484E-8F67-D266151C284D}"/>
    <cellStyle name="Normal 14 4 6" xfId="142" xr:uid="{BD05E867-06A0-4A7F-80A3-ECF759985AF8}"/>
    <cellStyle name="Normal 14 5" xfId="143" xr:uid="{B35FC6C1-3EFB-4C26-8D4B-C406924148E3}"/>
    <cellStyle name="Normal 14 6" xfId="144" xr:uid="{910DE17D-1B6D-4A1A-BD52-08275A4043B2}"/>
    <cellStyle name="Normal 14 7" xfId="145" xr:uid="{A720082B-D613-497F-BF31-D6F4BF1C00BB}"/>
    <cellStyle name="Normal 14 8" xfId="146" xr:uid="{55FDBB56-6B7E-4228-9FFF-609C4BD5B091}"/>
    <cellStyle name="Normal 14 9" xfId="147" xr:uid="{9B666210-C871-4875-A048-40E957101A60}"/>
    <cellStyle name="Normal 15" xfId="148" xr:uid="{9ECB6CB3-1025-4B4B-8EC5-BB8744B65054}"/>
    <cellStyle name="Normal 15 10" xfId="149" xr:uid="{2B2E068C-64B4-4B6F-969E-C71B61D1D739}"/>
    <cellStyle name="Normal 15 11" xfId="150" xr:uid="{4FA12A31-97FA-436C-B7CD-AFDE1F28191C}"/>
    <cellStyle name="Normal 15 12" xfId="3433" xr:uid="{E8A69390-399A-470C-8A47-40C489D75A38}"/>
    <cellStyle name="Normal 15 2" xfId="151" xr:uid="{397C51BC-7294-421B-8F22-D359F6C36E1A}"/>
    <cellStyle name="Normal 15 2 2" xfId="152" xr:uid="{4015FA28-FA0A-4A57-8B4C-9C83FE162C25}"/>
    <cellStyle name="Normal 15 2 3" xfId="153" xr:uid="{EF139EA7-2933-4BA6-AC81-BBADE55748EE}"/>
    <cellStyle name="Normal 15 2 4" xfId="154" xr:uid="{EFD3C5A6-E95F-46C3-A550-BB796711AB5A}"/>
    <cellStyle name="Normal 15 2 5" xfId="155" xr:uid="{6D177502-FF44-462C-BF55-4A2D588552E3}"/>
    <cellStyle name="Normal 15 2 6" xfId="156" xr:uid="{36366873-8AF2-48EA-B6B5-B857507E59F4}"/>
    <cellStyle name="Normal 15 2 7" xfId="157" xr:uid="{008C58C1-5212-413E-BA2A-9857ECC497C4}"/>
    <cellStyle name="Normal 15 2 8" xfId="158" xr:uid="{4A210C08-2406-4005-B708-6B007A7C21B0}"/>
    <cellStyle name="Normal 15 2 9" xfId="159" xr:uid="{4D3EA60F-9F7B-4D68-A1A7-73F8360B66AA}"/>
    <cellStyle name="Normal 15 3" xfId="160" xr:uid="{0A7AC43B-A227-42D7-A2D4-692D0DCFB8FA}"/>
    <cellStyle name="Normal 15 3 2" xfId="161" xr:uid="{E3A4502B-A1EC-4E6D-9D1F-503F0D871276}"/>
    <cellStyle name="Normal 15 3 3" xfId="162" xr:uid="{88B98985-4ED9-479A-AF49-313090FFB901}"/>
    <cellStyle name="Normal 15 3 4" xfId="163" xr:uid="{E013B083-480B-467B-BCB0-76DCB2927F05}"/>
    <cellStyle name="Normal 15 3 5" xfId="164" xr:uid="{11CFE61A-630A-43EF-A1E3-C85B6D1CCC02}"/>
    <cellStyle name="Normal 15 3 6" xfId="165" xr:uid="{E0A9E884-2104-4975-A24C-C50DBE1A3C47}"/>
    <cellStyle name="Normal 15 3 7" xfId="166" xr:uid="{75816821-35D7-4040-A475-6CC549C289FF}"/>
    <cellStyle name="Normal 15 3 8" xfId="167" xr:uid="{7A9A95AB-5CDD-4F62-BB0A-472CD7B1EF3D}"/>
    <cellStyle name="Normal 15 3 9" xfId="168" xr:uid="{CC59F2CB-CBA2-4A35-8D8F-8573B8390432}"/>
    <cellStyle name="Normal 15 4" xfId="169" xr:uid="{6F000FFF-1950-4B7A-BD90-38E001E655DA}"/>
    <cellStyle name="Normal 15 5" xfId="170" xr:uid="{704D16E1-5592-45A9-8B59-BFA87925C952}"/>
    <cellStyle name="Normal 15 6" xfId="171" xr:uid="{11F5EC2F-2CCC-4EBB-96EE-14B7B7003751}"/>
    <cellStyle name="Normal 15 7" xfId="172" xr:uid="{7D8A39DC-E3A7-48A4-9815-B031C9B52363}"/>
    <cellStyle name="Normal 15 8" xfId="173" xr:uid="{612BDDFD-A727-48BD-8219-84F9E20549D5}"/>
    <cellStyle name="Normal 15 9" xfId="174" xr:uid="{D953893E-A3E0-4E52-89B8-587FD6E4F76D}"/>
    <cellStyle name="Normal 16" xfId="175" xr:uid="{A648A1A1-18B6-438F-8EF5-48186701582A}"/>
    <cellStyle name="Normal 16 10" xfId="176" xr:uid="{E5256C52-77FD-4096-8716-A8C1B72883C9}"/>
    <cellStyle name="Normal 16 11" xfId="177" xr:uid="{48634F8A-D64F-49D2-B987-048B6ABA9DEF}"/>
    <cellStyle name="Normal 16 12" xfId="3434" xr:uid="{FA0C75A3-98B7-4EFB-AD4C-1E54A03AC9C1}"/>
    <cellStyle name="Normal 16 2" xfId="178" xr:uid="{C7ED12C6-DB10-4313-87EB-F61B8C065B1F}"/>
    <cellStyle name="Normal 16 2 2" xfId="179" xr:uid="{E4808B42-48C0-42BC-B2C4-BEB0306C1703}"/>
    <cellStyle name="Normal 16 2 3" xfId="180" xr:uid="{F19A5C18-948F-4D4E-B1A3-52B09CE871E2}"/>
    <cellStyle name="Normal 16 2 4" xfId="181" xr:uid="{65CF30F7-0D79-46C3-AACD-22643D639B48}"/>
    <cellStyle name="Normal 16 2 5" xfId="182" xr:uid="{BD4E454C-9C6A-4606-A473-A2DC7F1BD9B8}"/>
    <cellStyle name="Normal 16 2 6" xfId="183" xr:uid="{11129E0C-11BB-4516-94D9-27BC61D9574A}"/>
    <cellStyle name="Normal 16 2 7" xfId="184" xr:uid="{338C6DC9-6AE5-4CC3-BAF9-884DEB2D165F}"/>
    <cellStyle name="Normal 16 2 8" xfId="185" xr:uid="{8B2746CF-C9EF-44B1-A781-1F3D8D2E43CA}"/>
    <cellStyle name="Normal 16 2 9" xfId="186" xr:uid="{710A0362-E0DB-44FE-A249-ED5982C0FB03}"/>
    <cellStyle name="Normal 16 3" xfId="187" xr:uid="{B0002B7E-7A67-4F6A-9DFF-878BFB192F76}"/>
    <cellStyle name="Normal 16 3 2" xfId="188" xr:uid="{535FBF89-B9B2-4CFC-96B0-DFB67053B4A5}"/>
    <cellStyle name="Normal 16 3 3" xfId="189" xr:uid="{B169C560-41FD-41A8-BFA7-9C3CEFF7FCFC}"/>
    <cellStyle name="Normal 16 3 4" xfId="190" xr:uid="{179CF96C-8C1E-411B-A378-BD4DDFECC283}"/>
    <cellStyle name="Normal 16 3 5" xfId="191" xr:uid="{054105B1-4BB3-4DE3-9278-058E1B2396E4}"/>
    <cellStyle name="Normal 16 3 6" xfId="192" xr:uid="{256894FD-7FD1-4E59-BD5B-23BE97AE8FC9}"/>
    <cellStyle name="Normal 16 3 7" xfId="193" xr:uid="{9CCDB374-0D05-45C1-A01F-842CF59C6A5F}"/>
    <cellStyle name="Normal 16 3 8" xfId="194" xr:uid="{EB36ECF7-2756-4679-BCC7-3BCFA07B0581}"/>
    <cellStyle name="Normal 16 3 9" xfId="195" xr:uid="{5267C936-36F3-4D80-B7D2-F04DFFD073D0}"/>
    <cellStyle name="Normal 16 4" xfId="196" xr:uid="{154E8012-760A-4BB1-B4A5-8C6C2C8B9F60}"/>
    <cellStyle name="Normal 16 5" xfId="197" xr:uid="{952D92AD-A93D-44BE-B286-4F36E6CF067B}"/>
    <cellStyle name="Normal 16 6" xfId="198" xr:uid="{87829992-0945-4639-A473-B4E003B6555D}"/>
    <cellStyle name="Normal 16 7" xfId="199" xr:uid="{4CE4D071-91F7-426F-A273-2B0A4161E044}"/>
    <cellStyle name="Normal 16 8" xfId="200" xr:uid="{94E90271-A0E0-47B1-BBA8-559C15DA2258}"/>
    <cellStyle name="Normal 16 9" xfId="201" xr:uid="{E88C254D-7E05-44E8-BD64-1C9A2CEE15EE}"/>
    <cellStyle name="Normal 17" xfId="202" xr:uid="{41F5C901-DE3B-436A-98AB-BFC74D9E680B}"/>
    <cellStyle name="Normal 17 10" xfId="203" xr:uid="{466B8367-657F-4739-BD35-DB3A25973A6B}"/>
    <cellStyle name="Normal 17 11" xfId="204" xr:uid="{39686F92-DFA7-4A5A-BF24-0ABE3F4F55E3}"/>
    <cellStyle name="Normal 17 12" xfId="205" xr:uid="{0F1816BE-0934-4923-8480-F4261E5ADBB6}"/>
    <cellStyle name="Normal 17 13" xfId="3435" xr:uid="{1B4FCEB1-DEBB-49F5-A545-64A66CAC0C9C}"/>
    <cellStyle name="Normal 17 2" xfId="206" xr:uid="{10C60BAC-803A-4159-B7D3-43F42A6A7A3C}"/>
    <cellStyle name="Normal 17 2 2" xfId="207" xr:uid="{0EBE96B3-F8A5-4776-AE7A-8A7073EB6FF2}"/>
    <cellStyle name="Normal 17 2 3" xfId="208" xr:uid="{D6F3673D-BE60-4A51-85DB-E497D8CF473B}"/>
    <cellStyle name="Normal 17 2 4" xfId="209" xr:uid="{51584D71-936F-4901-9CE8-C0DE73696803}"/>
    <cellStyle name="Normal 17 2 5" xfId="210" xr:uid="{6FDD9642-7074-40B4-AA58-1E0F5C9DB949}"/>
    <cellStyle name="Normal 17 2 6" xfId="211" xr:uid="{792916FC-D048-433C-A1BA-A218E26FD118}"/>
    <cellStyle name="Normal 17 2 7" xfId="212" xr:uid="{C5C6B04A-55F0-417E-BA42-3CDF4EF6BF49}"/>
    <cellStyle name="Normal 17 2 8" xfId="213" xr:uid="{4D12B4C5-6E62-47D0-927E-78C2D7560366}"/>
    <cellStyle name="Normal 17 2 9" xfId="214" xr:uid="{0346A546-D0C8-40A3-ABC1-AC1570E2BBCB}"/>
    <cellStyle name="Normal 17 3" xfId="215" xr:uid="{98BFAD56-9B04-4CB6-98AC-998C404486F8}"/>
    <cellStyle name="Normal 17 3 2" xfId="216" xr:uid="{0A03613E-0939-44AD-9FA6-93F74CA27AFE}"/>
    <cellStyle name="Normal 17 3 3" xfId="217" xr:uid="{16DEE2A2-0FEA-43DF-9B97-11EA6AC83569}"/>
    <cellStyle name="Normal 17 3 4" xfId="218" xr:uid="{E82B0C2D-FC9F-4D1B-996C-4D1FEA4F4997}"/>
    <cellStyle name="Normal 17 3 5" xfId="219" xr:uid="{54568755-D3C0-407E-9704-8630AB121816}"/>
    <cellStyle name="Normal 17 3 6" xfId="220" xr:uid="{5049E94F-45FA-419C-80D4-1EFCDB5BAD23}"/>
    <cellStyle name="Normal 17 3 7" xfId="221" xr:uid="{63E85C6F-E790-41DD-8263-9461D955C7D4}"/>
    <cellStyle name="Normal 17 3 8" xfId="222" xr:uid="{6EE48CBD-EC3C-44D7-ADDE-EA935F6B8F92}"/>
    <cellStyle name="Normal 17 3 9" xfId="223" xr:uid="{374CCB23-0612-4065-8064-3B31C25ECB2F}"/>
    <cellStyle name="Normal 17 4" xfId="224" xr:uid="{52C4E69B-1A84-4E3B-BB57-95CB4DAD023D}"/>
    <cellStyle name="Normal 17 4 2" xfId="225" xr:uid="{67006808-75D0-469B-AB7C-7E471513C2D4}"/>
    <cellStyle name="Normal 17 4 3" xfId="226" xr:uid="{3A998F02-4663-4EDB-851F-204F598352C7}"/>
    <cellStyle name="Normal 17 4 4" xfId="227" xr:uid="{F7BF6B97-F287-49B8-A07F-EE21046C6C33}"/>
    <cellStyle name="Normal 17 4 5" xfId="228" xr:uid="{6E54A12F-6A2A-4861-BC1A-7EE5C4049665}"/>
    <cellStyle name="Normal 17 4 6" xfId="229" xr:uid="{F759ACC7-5E67-4001-923B-5D866BADE880}"/>
    <cellStyle name="Normal 17 5" xfId="230" xr:uid="{7488AF02-FC7A-4135-BE2F-B5BAE054F3BF}"/>
    <cellStyle name="Normal 17 6" xfId="231" xr:uid="{9283BF1D-6F2B-4DFD-B1D2-59D0179B9926}"/>
    <cellStyle name="Normal 17 7" xfId="232" xr:uid="{0BC7FA18-ECD6-4FDB-8B87-6CB2A535626C}"/>
    <cellStyle name="Normal 17 8" xfId="233" xr:uid="{2882842C-0AFB-4E7D-A283-CF430F59EE8B}"/>
    <cellStyle name="Normal 17 9" xfId="234" xr:uid="{565618A9-DBCB-4713-918E-F04A10D164C8}"/>
    <cellStyle name="Normal 18" xfId="235" xr:uid="{6B3E0D13-B26C-4968-A085-5997B51FDEA8}"/>
    <cellStyle name="Normal 18 10" xfId="236" xr:uid="{DEE87156-1CD8-4D48-ADAE-D0434083D57D}"/>
    <cellStyle name="Normal 18 11" xfId="237" xr:uid="{69B0E71A-2235-4A45-815E-9858BF721723}"/>
    <cellStyle name="Normal 18 12" xfId="238" xr:uid="{03F0E19F-CD34-4C36-90EE-C18D09DB5A34}"/>
    <cellStyle name="Normal 18 13" xfId="3436" xr:uid="{4401BCEA-C82D-4898-8CC9-9E8C46326DCF}"/>
    <cellStyle name="Normal 18 2" xfId="239" xr:uid="{BAE1921E-1475-4B87-8C79-7F630A7B2C35}"/>
    <cellStyle name="Normal 18 2 2" xfId="240" xr:uid="{CE27E280-1872-40D9-B85D-DBADE8C10254}"/>
    <cellStyle name="Normal 18 2 3" xfId="241" xr:uid="{189806DC-E342-409C-A51C-C75F445A30A2}"/>
    <cellStyle name="Normal 18 2 4" xfId="242" xr:uid="{DFC5052E-DAAE-40D1-80B2-A949BD04ED00}"/>
    <cellStyle name="Normal 18 2 5" xfId="243" xr:uid="{2E1E49D6-2810-49DC-AA18-480A4013E44E}"/>
    <cellStyle name="Normal 18 2 6" xfId="244" xr:uid="{F5D6D012-3EFA-4106-8B8C-522EBD46FA6A}"/>
    <cellStyle name="Normal 18 2 7" xfId="245" xr:uid="{7CB08D09-9799-488B-9CC8-680929836211}"/>
    <cellStyle name="Normal 18 2 8" xfId="246" xr:uid="{9572813F-059E-4C5F-BE46-4A749AA5292E}"/>
    <cellStyle name="Normal 18 2 9" xfId="247" xr:uid="{35FD521D-E26F-45B9-A512-C2F2524CF22F}"/>
    <cellStyle name="Normal 18 3" xfId="248" xr:uid="{C30B69F2-2314-433A-BA01-3195EBFCA5BE}"/>
    <cellStyle name="Normal 18 3 2" xfId="249" xr:uid="{33F1E7C5-D356-4E90-B3C2-EBFCCED57E7C}"/>
    <cellStyle name="Normal 18 3 3" xfId="250" xr:uid="{93548C18-8B79-4BC3-B587-C9A28AB5034A}"/>
    <cellStyle name="Normal 18 3 4" xfId="251" xr:uid="{E5A023D3-803B-4228-B3ED-C95912599E08}"/>
    <cellStyle name="Normal 18 3 5" xfId="252" xr:uid="{4688A4D4-018B-4C58-9F5D-29677A26716D}"/>
    <cellStyle name="Normal 18 3 6" xfId="253" xr:uid="{CD834E1A-3230-4841-9C5D-C67422C28334}"/>
    <cellStyle name="Normal 18 3 7" xfId="254" xr:uid="{FBAED7FE-348E-4D1E-A286-6665935C0E61}"/>
    <cellStyle name="Normal 18 3 8" xfId="255" xr:uid="{22B71725-AF15-4AD5-BEAE-E74CE2E6805C}"/>
    <cellStyle name="Normal 18 3 9" xfId="256" xr:uid="{3DDFA588-5AF7-4AC8-AB36-49211B346BE0}"/>
    <cellStyle name="Normal 18 4" xfId="257" xr:uid="{17A15293-6682-4BD1-B86A-FE26F204E3AE}"/>
    <cellStyle name="Normal 18 4 2" xfId="258" xr:uid="{44CB06E2-FA44-4BE8-BD5F-8BA135D08642}"/>
    <cellStyle name="Normal 18 4 3" xfId="259" xr:uid="{9C1E2F8B-5804-43D0-870E-C817778D8BDB}"/>
    <cellStyle name="Normal 18 4 4" xfId="260" xr:uid="{944F3F94-B8A1-4C90-899C-4D289A246DFF}"/>
    <cellStyle name="Normal 18 4 5" xfId="261" xr:uid="{C9374744-2529-4404-AFED-E28E0AA8EC0A}"/>
    <cellStyle name="Normal 18 4 6" xfId="262" xr:uid="{128A3289-70D2-4732-9634-E782A7B0E9EB}"/>
    <cellStyle name="Normal 18 5" xfId="263" xr:uid="{9E620AE5-8773-489B-BF83-E50FEF56060A}"/>
    <cellStyle name="Normal 18 6" xfId="264" xr:uid="{3784F6F1-5F47-4F6D-BAC0-847A1C4185DD}"/>
    <cellStyle name="Normal 18 7" xfId="265" xr:uid="{3ECCACAC-F00D-4E50-886B-41F922C25EC0}"/>
    <cellStyle name="Normal 18 8" xfId="266" xr:uid="{A3F5FAF9-5279-41BE-A129-CC9F0528C08F}"/>
    <cellStyle name="Normal 18 9" xfId="267" xr:uid="{4BB53673-218C-4F85-A8A5-7299DFE4614C}"/>
    <cellStyle name="Normal 19" xfId="268" xr:uid="{80C46408-C026-4A80-9A80-5AC3E9B46B4B}"/>
    <cellStyle name="Normal 19 10" xfId="269" xr:uid="{665F5BC4-5396-4212-8CA4-C67D6FCDE4AC}"/>
    <cellStyle name="Normal 19 11" xfId="270" xr:uid="{44845FF9-D5DD-4A3D-9F7F-C485CDB66982}"/>
    <cellStyle name="Normal 19 12" xfId="271" xr:uid="{A8930F73-570D-4CDE-A0B5-C6296F808680}"/>
    <cellStyle name="Normal 19 13" xfId="3437" xr:uid="{A2465415-E6B2-4E40-AA45-94F091B4D7AB}"/>
    <cellStyle name="Normal 19 2" xfId="272" xr:uid="{0339E45D-9793-47B6-AE83-B58A5F71142E}"/>
    <cellStyle name="Normal 19 2 2" xfId="273" xr:uid="{11780152-DB7B-47BD-930F-77F401DC6054}"/>
    <cellStyle name="Normal 19 2 3" xfId="274" xr:uid="{33AFC2F2-4EA2-43CD-BCF6-F047BE8D6708}"/>
    <cellStyle name="Normal 19 2 4" xfId="275" xr:uid="{689CFEA6-CBF1-4A67-B8AA-5F55EF42562B}"/>
    <cellStyle name="Normal 19 2 5" xfId="276" xr:uid="{852BC2B8-341B-4707-8D6C-066C9D7DE651}"/>
    <cellStyle name="Normal 19 2 6" xfId="277" xr:uid="{854A5156-21BC-4C6B-A9CB-1839BDCC2449}"/>
    <cellStyle name="Normal 19 2 7" xfId="278" xr:uid="{E097594B-42B9-458B-A69E-8350C4862F70}"/>
    <cellStyle name="Normal 19 2 8" xfId="279" xr:uid="{6AF76ECF-50B8-4544-BC8D-01AE0F20B278}"/>
    <cellStyle name="Normal 19 2 9" xfId="280" xr:uid="{A243B911-38E8-460A-A380-EC11F3B119F5}"/>
    <cellStyle name="Normal 19 3" xfId="281" xr:uid="{05F07459-82CC-4F1A-A807-C0C8FE9C41FD}"/>
    <cellStyle name="Normal 19 3 2" xfId="282" xr:uid="{B7C70B80-6C29-46C5-8384-71D1801846DA}"/>
    <cellStyle name="Normal 19 3 3" xfId="283" xr:uid="{44A1AB22-9B8F-4E9D-A894-F8AB305CD18C}"/>
    <cellStyle name="Normal 19 3 4" xfId="284" xr:uid="{56DB1E6D-150F-4BA7-A65C-994546FDC616}"/>
    <cellStyle name="Normal 19 3 5" xfId="285" xr:uid="{CFF6A6B7-B6C3-49FB-933B-E32EDBCF9FDB}"/>
    <cellStyle name="Normal 19 3 6" xfId="286" xr:uid="{85B5C409-BFB9-4FBE-848D-0DB5F759E9D4}"/>
    <cellStyle name="Normal 19 3 7" xfId="287" xr:uid="{F53C8FB5-0E4E-4A0D-B5B0-F7E98C199E6C}"/>
    <cellStyle name="Normal 19 3 8" xfId="288" xr:uid="{42203D01-E10B-4811-AB67-FAF0DFBA2E29}"/>
    <cellStyle name="Normal 19 3 9" xfId="289" xr:uid="{B6C7BD68-8F14-4C2B-A28E-3AFFFE2786B7}"/>
    <cellStyle name="Normal 19 4" xfId="290" xr:uid="{BACCA250-3EEA-4A87-BFE7-8A63159D0DBD}"/>
    <cellStyle name="Normal 19 4 2" xfId="291" xr:uid="{5ED5B61E-7CB4-4FE2-976E-EA5E2F706A2D}"/>
    <cellStyle name="Normal 19 4 3" xfId="292" xr:uid="{E03C02C8-0C6E-4CBD-9C34-EBFDF9A0F65E}"/>
    <cellStyle name="Normal 19 4 4" xfId="293" xr:uid="{5B30C200-C8C0-44B4-BDEC-C81D1F60CFAA}"/>
    <cellStyle name="Normal 19 4 5" xfId="294" xr:uid="{CF85DB69-18A2-48D1-AFE3-510B2D11A9D9}"/>
    <cellStyle name="Normal 19 4 6" xfId="295" xr:uid="{8DDBC107-8690-4448-8FB2-A41D3EC70385}"/>
    <cellStyle name="Normal 19 5" xfId="296" xr:uid="{D4F2D746-7C59-49F6-9762-7473F3E51153}"/>
    <cellStyle name="Normal 19 6" xfId="297" xr:uid="{11079342-5A91-4E2D-9ECA-5B8334DDF2A1}"/>
    <cellStyle name="Normal 19 7" xfId="298" xr:uid="{3AD616CC-57F8-49D2-A61D-06385E0610DB}"/>
    <cellStyle name="Normal 19 8" xfId="299" xr:uid="{5FAFC5DF-C340-493D-B097-5DBC22CF4B1B}"/>
    <cellStyle name="Normal 19 9" xfId="300" xr:uid="{F84E9FE2-5DE2-493B-8EB0-1365A92007A7}"/>
    <cellStyle name="Normal 2" xfId="1" xr:uid="{9EB15B56-D3F6-4B50-8DFC-F5C155315011}"/>
    <cellStyle name="Normal 2 10" xfId="301" xr:uid="{5687A649-72E4-4D38-99D2-E9531D550964}"/>
    <cellStyle name="Normal 2 11" xfId="302" xr:uid="{941FA371-58B5-4017-A7ED-0E1585488335}"/>
    <cellStyle name="Normal 2 12" xfId="303" xr:uid="{8DF8981D-D586-4279-AFD8-7DF0A3FD25F9}"/>
    <cellStyle name="Normal 2 13" xfId="304" xr:uid="{FB1910F8-6948-45A3-A201-774B50B1372F}"/>
    <cellStyle name="Normal 2 14" xfId="305" xr:uid="{7B82958C-DAE4-42A9-AE30-254E2DDA596C}"/>
    <cellStyle name="Normal 2 15" xfId="2985" xr:uid="{8243214F-3DDB-4E1A-9274-E3AE2CBACF08}"/>
    <cellStyle name="Normal 2 16" xfId="1243" xr:uid="{E30DCB6F-E8DA-486D-B218-A50BFC057C01}"/>
    <cellStyle name="Normal 2 17" xfId="6" xr:uid="{77CBF10F-3C17-4904-A0E0-E6413863BC7A}"/>
    <cellStyle name="Normal 2 2" xfId="306" xr:uid="{1733480D-020A-4018-B141-64FE93849EA5}"/>
    <cellStyle name="Normal 2 2 10" xfId="307" xr:uid="{6F798B01-B589-4DC0-8D9D-DEA08AF5617F}"/>
    <cellStyle name="Normal 2 2 11" xfId="308" xr:uid="{44912E42-E07D-484B-A58C-E03789A95E07}"/>
    <cellStyle name="Normal 2 2 2" xfId="309" xr:uid="{22CACC84-F582-4085-A13E-341654DC3F38}"/>
    <cellStyle name="Normal 2 2 2 10" xfId="310" xr:uid="{F1A93D65-3C4E-4306-BFBB-8885F35242B1}"/>
    <cellStyle name="Normal 2 2 2 10 10" xfId="311" xr:uid="{83263E23-D6F6-42FE-A951-95F2EB33447F}"/>
    <cellStyle name="Normal 2 2 2 10 11" xfId="312" xr:uid="{C88000DA-9DD3-4FE9-9984-61BECE4D13BF}"/>
    <cellStyle name="Normal 2 2 2 10 2" xfId="313" xr:uid="{85F5B2D3-105F-4257-BA74-4206684BFE4F}"/>
    <cellStyle name="Normal 2 2 2 10 2 2" xfId="314" xr:uid="{2CCB8EFB-28D0-42AE-86BE-5DD57F9F5D68}"/>
    <cellStyle name="Normal 2 2 2 10 2 3" xfId="315" xr:uid="{59482971-828C-4379-921C-37FA6E4EE18A}"/>
    <cellStyle name="Normal 2 2 2 10 2 4" xfId="316" xr:uid="{C8264C10-D226-4C51-8ACF-FE8194A6F7A0}"/>
    <cellStyle name="Normal 2 2 2 10 2 5" xfId="317" xr:uid="{13E0996F-A821-495C-B0AF-B06A735F73CB}"/>
    <cellStyle name="Normal 2 2 2 10 2 6" xfId="318" xr:uid="{F07EB4A5-46DA-448F-8A43-F7B5C86867BA}"/>
    <cellStyle name="Normal 2 2 2 10 2 7" xfId="319" xr:uid="{1B49DCB2-9BCD-4641-9AF7-20E7E7DAD3AF}"/>
    <cellStyle name="Normal 2 2 2 10 2 8" xfId="320" xr:uid="{2EF318B8-9896-498B-90FD-EB317E455F28}"/>
    <cellStyle name="Normal 2 2 2 10 2 9" xfId="321" xr:uid="{436A8958-D760-4D4B-AD8B-E3FF820BC6CA}"/>
    <cellStyle name="Normal 2 2 2 10 3" xfId="322" xr:uid="{228881B4-B438-4DC6-84F5-5DC89512BFF0}"/>
    <cellStyle name="Normal 2 2 2 10 3 2" xfId="323" xr:uid="{AF5A4E3B-F9B3-4F33-B0E9-A1A382D6A739}"/>
    <cellStyle name="Normal 2 2 2 10 3 3" xfId="324" xr:uid="{CBBE4D6E-22DA-46E6-A56A-FD75E2F019D5}"/>
    <cellStyle name="Normal 2 2 2 10 3 4" xfId="325" xr:uid="{9E7B7F14-12F8-40AF-ABCF-0F265127FDF7}"/>
    <cellStyle name="Normal 2 2 2 10 3 5" xfId="326" xr:uid="{4EFE4708-47A2-4594-AE8B-1ECE8836E21F}"/>
    <cellStyle name="Normal 2 2 2 10 3 6" xfId="327" xr:uid="{8E457671-CCB7-4B9F-8729-AA6793F28790}"/>
    <cellStyle name="Normal 2 2 2 10 3 7" xfId="328" xr:uid="{EB24FE84-AB2A-4840-A173-01E5901153A6}"/>
    <cellStyle name="Normal 2 2 2 10 3 8" xfId="329" xr:uid="{4CC6C805-B03F-406F-9119-EA69CAC4334E}"/>
    <cellStyle name="Normal 2 2 2 10 3 9" xfId="330" xr:uid="{57EA49CC-9F3C-40A7-B767-70733FCAD0D2}"/>
    <cellStyle name="Normal 2 2 2 10 4" xfId="331" xr:uid="{3095FDD4-7DBD-4E0E-BEAB-33C74370AFFD}"/>
    <cellStyle name="Normal 2 2 2 10 5" xfId="332" xr:uid="{47F2B22F-F57E-4BD6-80EC-C569529464C9}"/>
    <cellStyle name="Normal 2 2 2 10 6" xfId="333" xr:uid="{02A627D1-44AC-4310-80CF-5FAC40EDCB4E}"/>
    <cellStyle name="Normal 2 2 2 10 7" xfId="334" xr:uid="{62C71744-B0E4-419F-8371-EF6EB27E49DC}"/>
    <cellStyle name="Normal 2 2 2 10 8" xfId="335" xr:uid="{29CBB155-A712-474F-A814-8A8CBB6F565A}"/>
    <cellStyle name="Normal 2 2 2 10 9" xfId="336" xr:uid="{614FEB2C-6407-41B9-BD8B-4DC2D18AB576}"/>
    <cellStyle name="Normal 2 2 2 2" xfId="337" xr:uid="{A0CDD8B6-EDFB-44E4-A8A0-FEAA8F0C6DC6}"/>
    <cellStyle name="Normal 2 2 2 2 10" xfId="338" xr:uid="{54F828E3-2517-48D0-9AAA-CF1492B097EC}"/>
    <cellStyle name="Normal 2 2 2 2 11" xfId="339" xr:uid="{0704EBB7-9AB3-4F55-944D-D444843E6A85}"/>
    <cellStyle name="Normal 2 2 2 2 12" xfId="340" xr:uid="{40C03254-3980-4B80-A0D4-BDFED5E77CED}"/>
    <cellStyle name="Normal 2 2 2 2 13" xfId="341" xr:uid="{BD951DD2-2616-4E7B-A69E-C6A42B760C60}"/>
    <cellStyle name="Normal 2 2 2 2 14" xfId="342" xr:uid="{E68AAA5F-8138-4E6A-A108-0B4D09CBCBF1}"/>
    <cellStyle name="Normal 2 2 2 2 15" xfId="343" xr:uid="{4A5C3C6A-85E2-4CF2-ABB2-0D907B7EF196}"/>
    <cellStyle name="Normal 2 2 2 2 16" xfId="344" xr:uid="{E8A1F639-4887-4EF1-989B-1320B7CD720D}"/>
    <cellStyle name="Normal 2 2 2 2 17" xfId="345" xr:uid="{AC9E0B92-5931-4CF0-A26F-6BF666AE7A4E}"/>
    <cellStyle name="Normal 2 2 2 2 2" xfId="346" xr:uid="{CB5DC30A-3E90-4547-AD9A-2AC7D3AF473C}"/>
    <cellStyle name="Normal 2 2 2 2 2 2" xfId="347" xr:uid="{09B537C9-40DB-454F-A20A-5B4DD91843B7}"/>
    <cellStyle name="Normal 2 2 2 2 2 2 10" xfId="348" xr:uid="{82E6ADA7-A7D5-439C-9B4E-A4DD5D47BBC2}"/>
    <cellStyle name="Normal 2 2 2 2 2 2 11" xfId="349" xr:uid="{17AC5933-E57F-45DA-8B19-2603DC8DB70A}"/>
    <cellStyle name="Normal 2 2 2 2 2 2 12" xfId="350" xr:uid="{11686EED-C478-47BC-AEDE-9888DC14D518}"/>
    <cellStyle name="Normal 2 2 2 2 2 2 13" xfId="351" xr:uid="{1F3AAD7E-4EF3-4FC6-BBFF-6567908ADC66}"/>
    <cellStyle name="Normal 2 2 2 2 2 2 14" xfId="352" xr:uid="{6D65AC42-2743-47F6-9A13-B6C67FDAB00D}"/>
    <cellStyle name="Normal 2 2 2 2 2 2 15" xfId="353" xr:uid="{0C210371-BA4E-4AF9-AE8A-06A50E99905E}"/>
    <cellStyle name="Normal 2 2 2 2 2 2 16" xfId="354" xr:uid="{5C68486F-B82B-47D8-BCC5-355BC89823E3}"/>
    <cellStyle name="Normal 2 2 2 2 2 2 2" xfId="355" xr:uid="{5109F45B-B854-441A-A231-2049B6618798}"/>
    <cellStyle name="Normal 2 2 2 2 2 2 3" xfId="356" xr:uid="{4556FBD6-6384-4B00-A4DF-07D0436EFF7B}"/>
    <cellStyle name="Normal 2 2 2 2 2 2 4" xfId="357" xr:uid="{7BCE567C-F26E-473A-8F39-6266EB7EFDB0}"/>
    <cellStyle name="Normal 2 2 2 2 2 2 5" xfId="358" xr:uid="{1AD857A0-8724-4D7B-AF17-1A87679CB563}"/>
    <cellStyle name="Normal 2 2 2 2 2 2 6" xfId="359" xr:uid="{F835BEB3-4764-45A4-B5D8-0532FBD22F15}"/>
    <cellStyle name="Normal 2 2 2 2 2 2 7" xfId="360" xr:uid="{CCBDA0AF-EFEA-4786-A15A-4C18C5B14FF8}"/>
    <cellStyle name="Normal 2 2 2 2 2 2 7 2" xfId="361" xr:uid="{25835E0E-3116-4DC1-BA67-7605585F0FC6}"/>
    <cellStyle name="Normal 2 2 2 2 2 2 7 3" xfId="362" xr:uid="{45B868F0-0021-4CB9-B017-67C3AD8C93E6}"/>
    <cellStyle name="Normal 2 2 2 2 2 2 7 4" xfId="363" xr:uid="{3D849DC3-4C05-49CC-8546-8A8AEEC0C8C4}"/>
    <cellStyle name="Normal 2 2 2 2 2 2 7 5" xfId="364" xr:uid="{DECC487E-7F17-4CA2-B054-2C2B2D759789}"/>
    <cellStyle name="Normal 2 2 2 2 2 2 7 6" xfId="365" xr:uid="{1A54BDF4-3308-4C87-BBA5-73E284CA38B1}"/>
    <cellStyle name="Normal 2 2 2 2 2 2 7 7" xfId="366" xr:uid="{C882009A-8ED0-4D6B-A9BE-FED258AAA12E}"/>
    <cellStyle name="Normal 2 2 2 2 2 2 7 8" xfId="367" xr:uid="{BFEFC149-EAD0-40CD-A31E-B666284B9096}"/>
    <cellStyle name="Normal 2 2 2 2 2 2 7 9" xfId="368" xr:uid="{128BF52A-3ADE-4DD3-8B79-4B5F942CA96C}"/>
    <cellStyle name="Normal 2 2 2 2 2 2 8" xfId="369" xr:uid="{31CEC94F-E67F-4C75-8AC0-C2BC8EB481A0}"/>
    <cellStyle name="Normal 2 2 2 2 2 2 8 2" xfId="370" xr:uid="{68C8AFAE-6DAF-4987-A826-A2A2F4E475B1}"/>
    <cellStyle name="Normal 2 2 2 2 2 2 8 3" xfId="371" xr:uid="{FE2A7643-7F07-4F1C-B62D-AC54E98F34C9}"/>
    <cellStyle name="Normal 2 2 2 2 2 2 8 4" xfId="372" xr:uid="{591A4A0C-DCF2-4F7B-8C7C-36DD7F3EF064}"/>
    <cellStyle name="Normal 2 2 2 2 2 2 8 5" xfId="373" xr:uid="{8C868F92-AB81-4199-B52B-8E7A229C0213}"/>
    <cellStyle name="Normal 2 2 2 2 2 2 8 6" xfId="374" xr:uid="{05208A4C-5572-4D4C-B8F8-EBBF2A8BADFD}"/>
    <cellStyle name="Normal 2 2 2 2 2 2 8 7" xfId="375" xr:uid="{0D3D8983-B033-489F-829D-ADB2C47A8898}"/>
    <cellStyle name="Normal 2 2 2 2 2 2 8 8" xfId="376" xr:uid="{6D843171-39B2-4201-AED8-0CFF14FDD1CB}"/>
    <cellStyle name="Normal 2 2 2 2 2 2 8 9" xfId="377" xr:uid="{2AC2F8A1-07B1-4102-B3F7-CEF7EA68597B}"/>
    <cellStyle name="Normal 2 2 2 2 2 2 9" xfId="378" xr:uid="{9A91E0E1-4913-489E-A594-029F951725AD}"/>
    <cellStyle name="Normal 2 2 2 2 2 3" xfId="379" xr:uid="{6C1A3747-6012-404A-95BC-B2E172D1D2A6}"/>
    <cellStyle name="Normal 2 2 2 2 2 3 10" xfId="380" xr:uid="{0B0B3F59-5E3A-4D90-9979-3F42B67B57D4}"/>
    <cellStyle name="Normal 2 2 2 2 2 3 11" xfId="381" xr:uid="{D81CBDE4-CAC4-4147-8D38-D5937C6A3ABF}"/>
    <cellStyle name="Normal 2 2 2 2 2 3 2" xfId="382" xr:uid="{E832341B-78EA-48A2-8817-AF7F4BA3A218}"/>
    <cellStyle name="Normal 2 2 2 2 2 3 2 2" xfId="383" xr:uid="{040C8C8D-897B-48A5-BB53-0B2833685F98}"/>
    <cellStyle name="Normal 2 2 2 2 2 3 2 3" xfId="384" xr:uid="{CBA274A2-F558-439E-96A3-3908FCAD4FFF}"/>
    <cellStyle name="Normal 2 2 2 2 2 3 2 4" xfId="385" xr:uid="{F5D66BDA-FFB8-4CAC-86A9-65B37A711252}"/>
    <cellStyle name="Normal 2 2 2 2 2 3 2 5" xfId="386" xr:uid="{4D3B4957-B4A0-42A4-940D-A085063D57E0}"/>
    <cellStyle name="Normal 2 2 2 2 2 3 2 6" xfId="387" xr:uid="{5209E2D0-EF5C-4E94-AAC7-96A4006DDACA}"/>
    <cellStyle name="Normal 2 2 2 2 2 3 2 7" xfId="388" xr:uid="{D66EAD2F-8E53-48A3-AAD1-E276E8E9ECC0}"/>
    <cellStyle name="Normal 2 2 2 2 2 3 2 8" xfId="389" xr:uid="{E9F59663-843E-4A34-8A84-A126F7C06CC8}"/>
    <cellStyle name="Normal 2 2 2 2 2 3 2 9" xfId="390" xr:uid="{BBE8273F-49AE-4380-9B17-D2DEBCCF3F13}"/>
    <cellStyle name="Normal 2 2 2 2 2 3 3" xfId="391" xr:uid="{F29B768E-CFB2-4CBB-B913-40A3570E4AD9}"/>
    <cellStyle name="Normal 2 2 2 2 2 3 3 2" xfId="392" xr:uid="{ADBBFDC2-435A-4FA7-84FA-28B98F28EB12}"/>
    <cellStyle name="Normal 2 2 2 2 2 3 3 3" xfId="393" xr:uid="{CDB755FE-F47B-4E6D-AC1B-F505FB44C6DE}"/>
    <cellStyle name="Normal 2 2 2 2 2 3 3 4" xfId="394" xr:uid="{BD011965-04FF-40FA-84D3-2BAFC9594E4F}"/>
    <cellStyle name="Normal 2 2 2 2 2 3 3 5" xfId="395" xr:uid="{4A5C99A1-6454-4181-B003-F17A1C22E2AC}"/>
    <cellStyle name="Normal 2 2 2 2 2 3 3 6" xfId="396" xr:uid="{40AEFC02-0DF2-4ADC-BDCE-3B33FD865229}"/>
    <cellStyle name="Normal 2 2 2 2 2 3 3 7" xfId="397" xr:uid="{00C4130B-A415-4651-9958-A795111FAC1D}"/>
    <cellStyle name="Normal 2 2 2 2 2 3 3 8" xfId="398" xr:uid="{AC36A00D-6C86-43BA-B410-79EA034A3D69}"/>
    <cellStyle name="Normal 2 2 2 2 2 3 3 9" xfId="399" xr:uid="{2815F1C1-7096-47F9-912C-B01CAE46D767}"/>
    <cellStyle name="Normal 2 2 2 2 2 3 4" xfId="400" xr:uid="{FBAFD583-966A-4EE9-8ADC-31378A727D12}"/>
    <cellStyle name="Normal 2 2 2 2 2 3 5" xfId="401" xr:uid="{A10AAB84-0CBE-4173-9D3B-F6EE54342440}"/>
    <cellStyle name="Normal 2 2 2 2 2 3 6" xfId="402" xr:uid="{C18F3F47-BAEC-446B-8C2C-12AD994D1B11}"/>
    <cellStyle name="Normal 2 2 2 2 2 3 7" xfId="403" xr:uid="{877AD53A-548B-4CC5-A45C-8606D9A0FA57}"/>
    <cellStyle name="Normal 2 2 2 2 2 3 8" xfId="404" xr:uid="{B7A47B03-4BB6-4F6F-A4A3-9C0029C4989C}"/>
    <cellStyle name="Normal 2 2 2 2 2 3 9" xfId="405" xr:uid="{0A4C7F27-7E96-4FA8-8021-A5C2F4A01F20}"/>
    <cellStyle name="Normal 2 2 2 2 2 4" xfId="406" xr:uid="{8CA586F9-9AE8-41B4-B304-0B963D126AEE}"/>
    <cellStyle name="Normal 2 2 2 2 2 4 10" xfId="407" xr:uid="{1ABD8CC7-F9E9-4273-BF67-495CB411EEE5}"/>
    <cellStyle name="Normal 2 2 2 2 2 4 11" xfId="408" xr:uid="{015A403B-2FC9-490F-854E-FAD81F87921D}"/>
    <cellStyle name="Normal 2 2 2 2 2 4 2" xfId="409" xr:uid="{8C75AA53-9291-422A-9E90-A1A200544D80}"/>
    <cellStyle name="Normal 2 2 2 2 2 4 2 2" xfId="410" xr:uid="{E7B02069-6F7A-4406-AB0A-E889C672CA79}"/>
    <cellStyle name="Normal 2 2 2 2 2 4 2 3" xfId="411" xr:uid="{6CB90843-B3FA-44D1-A973-A4052EC995B1}"/>
    <cellStyle name="Normal 2 2 2 2 2 4 2 4" xfId="412" xr:uid="{0D32AEA8-2E50-4ADA-A3B5-CF97DAC5E99D}"/>
    <cellStyle name="Normal 2 2 2 2 2 4 2 5" xfId="413" xr:uid="{C93BECB5-7482-401D-BA08-A78F98DE8675}"/>
    <cellStyle name="Normal 2 2 2 2 2 4 2 6" xfId="414" xr:uid="{338395BB-312B-4220-B9DA-25333DBE6BAB}"/>
    <cellStyle name="Normal 2 2 2 2 2 4 2 7" xfId="415" xr:uid="{554BE022-9AF2-49F9-8367-2BF123C1FA4E}"/>
    <cellStyle name="Normal 2 2 2 2 2 4 2 8" xfId="416" xr:uid="{5EF72E09-1005-40F2-8C00-416D10D94745}"/>
    <cellStyle name="Normal 2 2 2 2 2 4 2 9" xfId="417" xr:uid="{0B856888-8BE0-4A37-9439-B0536ED4B054}"/>
    <cellStyle name="Normal 2 2 2 2 2 4 3" xfId="418" xr:uid="{C6DECA7E-F9D1-4DB4-87D6-213CF287C4CB}"/>
    <cellStyle name="Normal 2 2 2 2 2 4 3 2" xfId="419" xr:uid="{310F6C1E-2D56-4BBA-9227-DC37521FF3E0}"/>
    <cellStyle name="Normal 2 2 2 2 2 4 3 3" xfId="420" xr:uid="{EAF6019A-5C0E-48F5-ABAF-E66AF82CD305}"/>
    <cellStyle name="Normal 2 2 2 2 2 4 3 4" xfId="421" xr:uid="{93158474-23C1-4997-8F21-7BC4B4C012C0}"/>
    <cellStyle name="Normal 2 2 2 2 2 4 3 5" xfId="422" xr:uid="{4342D98B-7286-4373-B2D3-DFD9FD876CDA}"/>
    <cellStyle name="Normal 2 2 2 2 2 4 3 6" xfId="423" xr:uid="{970267E9-7A10-478B-B7C3-FA1465E8CFCF}"/>
    <cellStyle name="Normal 2 2 2 2 2 4 3 7" xfId="424" xr:uid="{FAE9F647-FB8C-431A-BEC2-38742634A297}"/>
    <cellStyle name="Normal 2 2 2 2 2 4 3 8" xfId="425" xr:uid="{8400B78A-350D-463D-AC0A-A3C5D2F9CDDF}"/>
    <cellStyle name="Normal 2 2 2 2 2 4 3 9" xfId="426" xr:uid="{1DA34E8D-78E2-4C16-856D-129FE9872FBA}"/>
    <cellStyle name="Normal 2 2 2 2 2 4 4" xfId="427" xr:uid="{594B47D8-09F1-4553-9445-9064B80483F0}"/>
    <cellStyle name="Normal 2 2 2 2 2 4 5" xfId="428" xr:uid="{F92A5FA5-F5E8-4F4F-94AE-BC7E6CD69B0D}"/>
    <cellStyle name="Normal 2 2 2 2 2 4 6" xfId="429" xr:uid="{A6847D31-E470-4FB4-AB33-FF9148A0A98C}"/>
    <cellStyle name="Normal 2 2 2 2 2 4 7" xfId="430" xr:uid="{E01F1FE8-4448-4706-8814-2396CCE089BB}"/>
    <cellStyle name="Normal 2 2 2 2 2 4 8" xfId="431" xr:uid="{FEF82F30-AA24-4881-9CE9-0CF132D0253A}"/>
    <cellStyle name="Normal 2 2 2 2 2 4 9" xfId="432" xr:uid="{97B92E45-900E-45C4-9AF4-0A1B0C7B4D5A}"/>
    <cellStyle name="Normal 2 2 2 2 2 5" xfId="433" xr:uid="{F9CE7EEE-FACB-498B-BC43-5BA5F2A554F1}"/>
    <cellStyle name="Normal 2 2 2 2 2 5 10" xfId="434" xr:uid="{D61B3862-42F5-41B1-BEED-4878A8CB035C}"/>
    <cellStyle name="Normal 2 2 2 2 2 5 11" xfId="435" xr:uid="{FB26F2A3-C44A-43C5-A00F-712F2E4D662A}"/>
    <cellStyle name="Normal 2 2 2 2 2 5 2" xfId="436" xr:uid="{10E38A90-DE09-4CA2-8608-DEF96A6CB791}"/>
    <cellStyle name="Normal 2 2 2 2 2 5 2 2" xfId="437" xr:uid="{651F8CB3-990D-4CE1-BA40-19FBD0066A52}"/>
    <cellStyle name="Normal 2 2 2 2 2 5 2 3" xfId="438" xr:uid="{B3F848A7-078D-40B4-BAF2-220DFFE93425}"/>
    <cellStyle name="Normal 2 2 2 2 2 5 2 4" xfId="439" xr:uid="{C938B4A3-0237-4EA9-87EF-0989EF575B23}"/>
    <cellStyle name="Normal 2 2 2 2 2 5 2 5" xfId="440" xr:uid="{C274ECB5-5493-40AB-B449-C0B466B3933D}"/>
    <cellStyle name="Normal 2 2 2 2 2 5 2 6" xfId="441" xr:uid="{A1D1537B-D22A-4367-AD01-4C4EC57407C5}"/>
    <cellStyle name="Normal 2 2 2 2 2 5 2 7" xfId="442" xr:uid="{B1DADF0F-528F-4E26-90BE-CD0CB43C9C2B}"/>
    <cellStyle name="Normal 2 2 2 2 2 5 2 8" xfId="443" xr:uid="{17E5B44E-5713-4FFD-8D70-66FA3E337427}"/>
    <cellStyle name="Normal 2 2 2 2 2 5 2 9" xfId="444" xr:uid="{B2B154B5-03E4-4DEF-A67E-DD1E4734F420}"/>
    <cellStyle name="Normal 2 2 2 2 2 5 3" xfId="445" xr:uid="{9A61FCE0-AA9F-4C0F-B185-44BB998319B3}"/>
    <cellStyle name="Normal 2 2 2 2 2 5 3 2" xfId="446" xr:uid="{DBCF184B-1586-4D17-985E-246B12A2E0E4}"/>
    <cellStyle name="Normal 2 2 2 2 2 5 3 3" xfId="447" xr:uid="{532EBE6D-8468-4D46-97F6-75DFDD8F5C13}"/>
    <cellStyle name="Normal 2 2 2 2 2 5 3 4" xfId="448" xr:uid="{D3EC1850-A5AF-478B-81DB-0A3BC1E20133}"/>
    <cellStyle name="Normal 2 2 2 2 2 5 3 5" xfId="449" xr:uid="{7D30016B-1037-49DD-AE18-ED2C7630EDF2}"/>
    <cellStyle name="Normal 2 2 2 2 2 5 3 6" xfId="450" xr:uid="{6CB3EC7A-2CE7-4982-96C2-FE8FE05988DE}"/>
    <cellStyle name="Normal 2 2 2 2 2 5 3 7" xfId="451" xr:uid="{DC2A2351-78BC-4DD8-8437-9A4F1495168D}"/>
    <cellStyle name="Normal 2 2 2 2 2 5 3 8" xfId="452" xr:uid="{A2B61BA7-3684-4693-9F1E-EFF8A3672347}"/>
    <cellStyle name="Normal 2 2 2 2 2 5 3 9" xfId="453" xr:uid="{AB776E62-C199-44D5-924A-8F2314C27573}"/>
    <cellStyle name="Normal 2 2 2 2 2 5 4" xfId="454" xr:uid="{CD1C9AAE-8713-4E7D-B314-90E40DB1ED48}"/>
    <cellStyle name="Normal 2 2 2 2 2 5 5" xfId="455" xr:uid="{C67C2B03-8B8E-44A0-8CB3-508B907CCFF5}"/>
    <cellStyle name="Normal 2 2 2 2 2 5 6" xfId="456" xr:uid="{D8074024-2971-4C8E-B4B0-AB4EDFBFD4C0}"/>
    <cellStyle name="Normal 2 2 2 2 2 5 7" xfId="457" xr:uid="{B8DD7EE9-B44A-4D05-A827-3333B25CE4D2}"/>
    <cellStyle name="Normal 2 2 2 2 2 5 8" xfId="458" xr:uid="{D3E2C93B-08CA-4987-9D0E-5CBDD71DCEDE}"/>
    <cellStyle name="Normal 2 2 2 2 2 5 9" xfId="459" xr:uid="{7BEB62F3-7049-48EC-8626-DEAAA0455831}"/>
    <cellStyle name="Normal 2 2 2 2 2 6" xfId="460" xr:uid="{AD8225A2-48A3-4E23-9E3B-CCD4AA639D41}"/>
    <cellStyle name="Normal 2 2 2 2 2 6 10" xfId="461" xr:uid="{F2640099-105B-4176-923F-A9579E3E94E7}"/>
    <cellStyle name="Normal 2 2 2 2 2 6 11" xfId="462" xr:uid="{705818E6-6B69-4F44-B3CA-0F765A4690D2}"/>
    <cellStyle name="Normal 2 2 2 2 2 6 2" xfId="463" xr:uid="{E956F07F-0FDC-4318-91A7-E3122427DEDC}"/>
    <cellStyle name="Normal 2 2 2 2 2 6 2 2" xfId="464" xr:uid="{A572C16C-32CC-4983-BD37-403EE5A41424}"/>
    <cellStyle name="Normal 2 2 2 2 2 6 2 3" xfId="465" xr:uid="{D6A3B3C2-2DB7-440A-B580-2F9C220E8AE9}"/>
    <cellStyle name="Normal 2 2 2 2 2 6 2 4" xfId="466" xr:uid="{9F282BA6-FE6F-4212-8DC6-100D3F5ABBA9}"/>
    <cellStyle name="Normal 2 2 2 2 2 6 2 5" xfId="467" xr:uid="{7553A5B1-07D1-4606-9471-E33D1E239C7E}"/>
    <cellStyle name="Normal 2 2 2 2 2 6 2 6" xfId="468" xr:uid="{D0C1E31D-17C0-4854-866E-89E29FE1CAB9}"/>
    <cellStyle name="Normal 2 2 2 2 2 6 2 7" xfId="469" xr:uid="{5B274836-C2A8-4980-9D90-2946EB3C0EED}"/>
    <cellStyle name="Normal 2 2 2 2 2 6 2 8" xfId="470" xr:uid="{FE3F77F5-F832-44BC-A42D-325937498E55}"/>
    <cellStyle name="Normal 2 2 2 2 2 6 2 9" xfId="471" xr:uid="{A933BDF3-6926-423E-B89F-6805229A595A}"/>
    <cellStyle name="Normal 2 2 2 2 2 6 3" xfId="472" xr:uid="{8F7FDF9E-0E56-4104-B05B-1C6B573194A1}"/>
    <cellStyle name="Normal 2 2 2 2 2 6 3 2" xfId="473" xr:uid="{B560048D-5418-4CC7-85B7-63D017A7321D}"/>
    <cellStyle name="Normal 2 2 2 2 2 6 3 3" xfId="474" xr:uid="{AA0C2F94-A589-4155-95B9-C11DC743DDAD}"/>
    <cellStyle name="Normal 2 2 2 2 2 6 3 4" xfId="475" xr:uid="{54E46867-0E2B-4FDA-92BE-D010ADC75C0A}"/>
    <cellStyle name="Normal 2 2 2 2 2 6 3 5" xfId="476" xr:uid="{43B2534F-6FCC-4A62-AB93-01BCC0DEB134}"/>
    <cellStyle name="Normal 2 2 2 2 2 6 3 6" xfId="477" xr:uid="{29E4CE8F-8F1A-4ABB-9B6A-C269FD90D1EF}"/>
    <cellStyle name="Normal 2 2 2 2 2 6 3 7" xfId="478" xr:uid="{3BF05634-C08B-41F4-9F65-96AD2ED2A564}"/>
    <cellStyle name="Normal 2 2 2 2 2 6 3 8" xfId="479" xr:uid="{3BFFE811-8036-4B0B-A840-4B9E78456FCC}"/>
    <cellStyle name="Normal 2 2 2 2 2 6 3 9" xfId="480" xr:uid="{E905602B-0285-4B73-BF86-3B2DA3FC425E}"/>
    <cellStyle name="Normal 2 2 2 2 2 6 4" xfId="481" xr:uid="{705E2BAC-DB69-4FCB-A701-12A73684CD99}"/>
    <cellStyle name="Normal 2 2 2 2 2 6 5" xfId="482" xr:uid="{6D48AB92-AD3B-4C13-8BE0-59D3F369B75E}"/>
    <cellStyle name="Normal 2 2 2 2 2 6 6" xfId="483" xr:uid="{6AF628AE-133D-4CD9-B033-71445E5F3A75}"/>
    <cellStyle name="Normal 2 2 2 2 2 6 7" xfId="484" xr:uid="{30FC0E7A-996F-4093-BC22-862D993E032A}"/>
    <cellStyle name="Normal 2 2 2 2 2 6 8" xfId="485" xr:uid="{65334FC8-5045-48EE-9867-BAD6CE0A7E22}"/>
    <cellStyle name="Normal 2 2 2 2 2 6 9" xfId="486" xr:uid="{F1C49D49-C1F8-4A23-828A-D25096D1447D}"/>
    <cellStyle name="Normal 2 2 2 2 3" xfId="487" xr:uid="{ECEF8C37-48F2-472E-8E01-9EE3B3D7365A}"/>
    <cellStyle name="Normal 2 2 2 2 4" xfId="488" xr:uid="{C47674D0-C38E-4E7D-AEA8-E955412A7BD9}"/>
    <cellStyle name="Normal 2 2 2 2 5" xfId="489" xr:uid="{DA54276B-044E-495A-90FF-09F3FCAC80F4}"/>
    <cellStyle name="Normal 2 2 2 2 6" xfId="490" xr:uid="{695116E8-E2C1-4AE1-8BF8-0EC5DB0B31C9}"/>
    <cellStyle name="Normal 2 2 2 2 7" xfId="491" xr:uid="{0F91029C-2218-45AF-87E4-7A91ACD98561}"/>
    <cellStyle name="Normal 2 2 2 2 8" xfId="492" xr:uid="{FC863CEF-3AB1-490A-8DED-030D6BCC2B3C}"/>
    <cellStyle name="Normal 2 2 2 2 8 2" xfId="493" xr:uid="{CB256B5A-22BD-4ADD-9D52-4F74902911CE}"/>
    <cellStyle name="Normal 2 2 2 2 8 3" xfId="494" xr:uid="{5BF4453D-A74C-408A-B736-6FD3FEEEAC79}"/>
    <cellStyle name="Normal 2 2 2 2 8 4" xfId="495" xr:uid="{C315C7AB-B414-4131-8941-D0895337A5B5}"/>
    <cellStyle name="Normal 2 2 2 2 8 5" xfId="496" xr:uid="{6AC23C35-8766-475A-B896-85F162211F59}"/>
    <cellStyle name="Normal 2 2 2 2 8 6" xfId="497" xr:uid="{16B81A9E-A105-4770-8FC5-597F26A93114}"/>
    <cellStyle name="Normal 2 2 2 2 8 7" xfId="498" xr:uid="{321F2C14-2417-47CE-A162-1F3068DDDE31}"/>
    <cellStyle name="Normal 2 2 2 2 8 8" xfId="499" xr:uid="{7A011A38-3E77-4D4E-A484-AAA5BD7FB1DE}"/>
    <cellStyle name="Normal 2 2 2 2 8 9" xfId="500" xr:uid="{4D892F16-4998-4572-B204-04A8D9BD6844}"/>
    <cellStyle name="Normal 2 2 2 2 9" xfId="501" xr:uid="{562FE355-BBA5-4608-A886-41169E6AFE1E}"/>
    <cellStyle name="Normal 2 2 2 2 9 2" xfId="502" xr:uid="{A13104F0-BA4B-4F1C-87DE-B3D19A96F00A}"/>
    <cellStyle name="Normal 2 2 2 2 9 3" xfId="503" xr:uid="{37C0811A-8786-4DDB-8B03-1E92BDD61839}"/>
    <cellStyle name="Normal 2 2 2 2 9 4" xfId="504" xr:uid="{096A8BB3-3336-4C5F-BBDC-2B7E4F7156B7}"/>
    <cellStyle name="Normal 2 2 2 2 9 5" xfId="505" xr:uid="{9A12E30C-5B48-416F-8E08-A70DF0604D87}"/>
    <cellStyle name="Normal 2 2 2 2 9 6" xfId="506" xr:uid="{4C89C598-85EA-406C-8D69-EBC5C6EDCA14}"/>
    <cellStyle name="Normal 2 2 2 2 9 7" xfId="507" xr:uid="{6EFA3239-B16D-4674-B333-5AA902471FC2}"/>
    <cellStyle name="Normal 2 2 2 2 9 8" xfId="508" xr:uid="{C0327FF5-364F-487A-8753-B67A36D20C58}"/>
    <cellStyle name="Normal 2 2 2 2 9 9" xfId="509" xr:uid="{76DFA99E-269F-4896-9CC8-C00A7BE0EE1C}"/>
    <cellStyle name="Normal 2 2 2 3" xfId="510" xr:uid="{C4B69732-4FC3-4951-80A6-737E6B020ED7}"/>
    <cellStyle name="Normal 2 2 2 3 2" xfId="511" xr:uid="{0F9ACDD2-0F55-40A2-AC59-C577B4E29B94}"/>
    <cellStyle name="Normal 2 2 2 4" xfId="512" xr:uid="{C0356A4E-5A24-4754-99D0-34D2F4BBBE21}"/>
    <cellStyle name="Normal 2 2 2 4 2" xfId="513" xr:uid="{3412ED71-7CC2-409C-BD81-1B259B761698}"/>
    <cellStyle name="Normal 2 2 2 5" xfId="514" xr:uid="{A154898A-876C-4C4F-A41E-196E03729CE8}"/>
    <cellStyle name="Normal 2 2 2 5 2" xfId="515" xr:uid="{D271A75F-B08C-4C4C-8840-7DBB5728F6DF}"/>
    <cellStyle name="Normal 2 2 2 6" xfId="516" xr:uid="{C19F7176-B2F0-4CF3-80E1-A40FF83A4DCD}"/>
    <cellStyle name="Normal 2 2 2 6 2" xfId="517" xr:uid="{A9FE1AB9-E500-43F4-B3F6-B15D67291FFD}"/>
    <cellStyle name="Normal 2 2 2 7" xfId="518" xr:uid="{D6380D92-BF1B-44BD-B035-36563333B6BA}"/>
    <cellStyle name="Normal 2 2 2 7 10" xfId="519" xr:uid="{85535978-4A86-42F1-A472-5D7C67523B09}"/>
    <cellStyle name="Normal 2 2 2 7 11" xfId="520" xr:uid="{431069F2-CEA2-47AD-AA62-27396809D229}"/>
    <cellStyle name="Normal 2 2 2 7 2" xfId="521" xr:uid="{C7BCC233-154B-4948-9857-20026388D9E0}"/>
    <cellStyle name="Normal 2 2 2 7 2 2" xfId="522" xr:uid="{04A5FAE9-9F32-4103-9832-0A5C74AEB13E}"/>
    <cellStyle name="Normal 2 2 2 7 2 3" xfId="523" xr:uid="{0090A570-B648-4FF5-A48C-12F5C481CDAF}"/>
    <cellStyle name="Normal 2 2 2 7 2 4" xfId="524" xr:uid="{317F5E82-ADFC-4583-AA15-505AC1D2C537}"/>
    <cellStyle name="Normal 2 2 2 7 2 5" xfId="525" xr:uid="{4A6573CB-8894-44DE-B8F0-BC97ABB851B1}"/>
    <cellStyle name="Normal 2 2 2 7 2 6" xfId="526" xr:uid="{29B13AE0-3C9E-42E0-BE66-430D74DD6874}"/>
    <cellStyle name="Normal 2 2 2 7 2 7" xfId="527" xr:uid="{332BC10B-A5F5-4E14-B527-9F4DAD489F46}"/>
    <cellStyle name="Normal 2 2 2 7 2 8" xfId="528" xr:uid="{B3CFF665-6D5E-4EEB-8817-F47E432C524D}"/>
    <cellStyle name="Normal 2 2 2 7 2 9" xfId="529" xr:uid="{6BDAABD0-B50F-48E2-8037-A6C255140D69}"/>
    <cellStyle name="Normal 2 2 2 7 3" xfId="530" xr:uid="{02649B24-7059-4C2E-A5C2-3CF68F9789E2}"/>
    <cellStyle name="Normal 2 2 2 7 3 2" xfId="531" xr:uid="{EE13E50B-F309-4B67-B883-698AE9A17DF3}"/>
    <cellStyle name="Normal 2 2 2 7 3 3" xfId="532" xr:uid="{51DCC4E5-2EF9-4998-8826-C81042216BAF}"/>
    <cellStyle name="Normal 2 2 2 7 3 4" xfId="533" xr:uid="{667DBC8D-B88E-4106-AC61-28CB7D3B7B64}"/>
    <cellStyle name="Normal 2 2 2 7 3 5" xfId="534" xr:uid="{920C8871-E7D4-4E76-B862-B6D826531D95}"/>
    <cellStyle name="Normal 2 2 2 7 3 6" xfId="535" xr:uid="{5F3AEC98-C79E-4CE2-AC88-1D7C19B92081}"/>
    <cellStyle name="Normal 2 2 2 7 3 7" xfId="536" xr:uid="{2EDF0CAB-CD2B-484A-B515-98D59F3FC1D0}"/>
    <cellStyle name="Normal 2 2 2 7 3 8" xfId="537" xr:uid="{29A1FEA6-C7EB-4BE5-A2D6-45E11E1E4B05}"/>
    <cellStyle name="Normal 2 2 2 7 3 9" xfId="538" xr:uid="{97CED84E-E23C-4E65-ABB0-F5FDD2BC8E9C}"/>
    <cellStyle name="Normal 2 2 2 7 4" xfId="539" xr:uid="{BFFEE04B-C4A8-4413-A8E4-64F5A54FC5FF}"/>
    <cellStyle name="Normal 2 2 2 7 5" xfId="540" xr:uid="{FB38CDB6-33A5-4B08-83AE-DF1CD14E43E4}"/>
    <cellStyle name="Normal 2 2 2 7 6" xfId="541" xr:uid="{78E0EA33-0C1B-4CFE-89C9-65110C5CE816}"/>
    <cellStyle name="Normal 2 2 2 7 7" xfId="542" xr:uid="{6805E810-C93C-4180-A3CC-068320E157EF}"/>
    <cellStyle name="Normal 2 2 2 7 8" xfId="543" xr:uid="{EE5432E6-E4B6-4CFA-ABDB-6C03F8365F1B}"/>
    <cellStyle name="Normal 2 2 2 7 9" xfId="544" xr:uid="{7EE48A0B-C3AE-4B11-995A-1F7194C14F09}"/>
    <cellStyle name="Normal 2 2 2 8" xfId="545" xr:uid="{0494A7AA-72B9-4246-A52B-21C883394337}"/>
    <cellStyle name="Normal 2 2 2 8 10" xfId="546" xr:uid="{A9A74A23-5B9D-427D-89E1-9104B023C104}"/>
    <cellStyle name="Normal 2 2 2 8 11" xfId="547" xr:uid="{6358FAA1-BA98-4F56-A987-E820211C099D}"/>
    <cellStyle name="Normal 2 2 2 8 2" xfId="548" xr:uid="{19448AC6-872F-4630-9239-4232DDBCB95C}"/>
    <cellStyle name="Normal 2 2 2 8 2 2" xfId="549" xr:uid="{7E17CB9D-6552-4B7F-8730-CFE7DB95DF9D}"/>
    <cellStyle name="Normal 2 2 2 8 2 3" xfId="550" xr:uid="{4C5BA893-1520-4BF8-87A7-200386A94709}"/>
    <cellStyle name="Normal 2 2 2 8 2 4" xfId="551" xr:uid="{3CB3DA1F-9590-4F8A-A796-6418FDA8656F}"/>
    <cellStyle name="Normal 2 2 2 8 2 5" xfId="552" xr:uid="{9484702A-4B8A-44A9-B74E-6FDADEF5FA83}"/>
    <cellStyle name="Normal 2 2 2 8 2 6" xfId="553" xr:uid="{E0DDE095-BFBA-4741-B85F-81B0677E9E57}"/>
    <cellStyle name="Normal 2 2 2 8 2 7" xfId="554" xr:uid="{F2328FC6-6166-448E-82A2-DF589E8AA917}"/>
    <cellStyle name="Normal 2 2 2 8 2 8" xfId="555" xr:uid="{267C41E2-95BF-4851-B64C-5680DCF3FE18}"/>
    <cellStyle name="Normal 2 2 2 8 2 9" xfId="556" xr:uid="{4DF1F503-010F-45EB-AE63-D22EFB3ADF41}"/>
    <cellStyle name="Normal 2 2 2 8 3" xfId="557" xr:uid="{ADEC3438-3BFC-431A-A191-7A991819BDA6}"/>
    <cellStyle name="Normal 2 2 2 8 3 2" xfId="558" xr:uid="{AB235FAB-C56E-4989-9477-C3AB6411C9A7}"/>
    <cellStyle name="Normal 2 2 2 8 3 3" xfId="559" xr:uid="{3F902933-851B-4FB6-9C56-A6AE2FB158AE}"/>
    <cellStyle name="Normal 2 2 2 8 3 4" xfId="560" xr:uid="{C5BCBBEC-EFB9-49C1-B813-D835D33E1F3B}"/>
    <cellStyle name="Normal 2 2 2 8 3 5" xfId="561" xr:uid="{F06B6BC4-9804-4191-B7C7-24D70103E837}"/>
    <cellStyle name="Normal 2 2 2 8 3 6" xfId="562" xr:uid="{91CA3A25-DF15-4A25-9401-5A83FADAC311}"/>
    <cellStyle name="Normal 2 2 2 8 3 7" xfId="563" xr:uid="{8A0048E1-62F3-4218-AF31-F5BEF635688A}"/>
    <cellStyle name="Normal 2 2 2 8 3 8" xfId="564" xr:uid="{F83F5945-9A6B-46DC-9771-442705C7C56C}"/>
    <cellStyle name="Normal 2 2 2 8 3 9" xfId="565" xr:uid="{D622A235-8452-411E-A27B-CF436422CEE3}"/>
    <cellStyle name="Normal 2 2 2 8 4" xfId="566" xr:uid="{7E8494AA-99A4-4403-AB57-4765221411B4}"/>
    <cellStyle name="Normal 2 2 2 8 5" xfId="567" xr:uid="{333E38A8-56E6-4309-9490-CF087DB4A130}"/>
    <cellStyle name="Normal 2 2 2 8 6" xfId="568" xr:uid="{233FB006-554E-4916-9CC5-E0FFBB2FB039}"/>
    <cellStyle name="Normal 2 2 2 8 7" xfId="569" xr:uid="{DFB684CE-FED0-4FD6-9DD3-2E2CB7BBC12F}"/>
    <cellStyle name="Normal 2 2 2 8 8" xfId="570" xr:uid="{A956D60D-83BE-4D77-81E6-06680B396E73}"/>
    <cellStyle name="Normal 2 2 2 8 9" xfId="571" xr:uid="{4784E417-5D39-4A4B-922C-AA7EE4BEED09}"/>
    <cellStyle name="Normal 2 2 2 9" xfId="572" xr:uid="{5439AE0D-AE8E-4443-A5F1-700CB71B9FD8}"/>
    <cellStyle name="Normal 2 2 2 9 10" xfId="573" xr:uid="{90B14DBB-4DE2-473A-9844-351076004A17}"/>
    <cellStyle name="Normal 2 2 2 9 11" xfId="574" xr:uid="{24624229-8F71-4EE1-8F72-FDBAB25FD7FE}"/>
    <cellStyle name="Normal 2 2 2 9 2" xfId="575" xr:uid="{B40A6537-2C0F-405F-9384-031CAD2A38A0}"/>
    <cellStyle name="Normal 2 2 2 9 2 2" xfId="576" xr:uid="{0C8F8635-16A3-4116-BE31-1CD18A7AF1C0}"/>
    <cellStyle name="Normal 2 2 2 9 2 3" xfId="577" xr:uid="{7539726B-3D1A-4991-81AB-78D2CA04C61C}"/>
    <cellStyle name="Normal 2 2 2 9 2 4" xfId="578" xr:uid="{C2286F5D-0E1A-4BAF-9AE0-D3B7644569DD}"/>
    <cellStyle name="Normal 2 2 2 9 2 5" xfId="579" xr:uid="{89289EDC-6B0B-4A22-84F2-BF39A8102BD3}"/>
    <cellStyle name="Normal 2 2 2 9 2 6" xfId="580" xr:uid="{4C766854-B5A1-486E-A72B-24780FE34EC7}"/>
    <cellStyle name="Normal 2 2 2 9 2 7" xfId="581" xr:uid="{73CF5F34-0983-4C74-A581-B3C6FB578517}"/>
    <cellStyle name="Normal 2 2 2 9 2 8" xfId="582" xr:uid="{2BB848BB-43C6-49AB-A1FC-ED5EB5B36F61}"/>
    <cellStyle name="Normal 2 2 2 9 2 9" xfId="583" xr:uid="{8195F91B-D9EE-4111-ABFC-918B44574C16}"/>
    <cellStyle name="Normal 2 2 2 9 3" xfId="584" xr:uid="{64063E31-2D84-49BF-9194-225501911ED8}"/>
    <cellStyle name="Normal 2 2 2 9 3 2" xfId="585" xr:uid="{DE611BB2-F386-4502-B855-DCE9913931CB}"/>
    <cellStyle name="Normal 2 2 2 9 3 3" xfId="586" xr:uid="{B64A50AC-BC33-4592-A7A9-FF1CE28CA426}"/>
    <cellStyle name="Normal 2 2 2 9 3 4" xfId="587" xr:uid="{2094BE97-E9E2-44CA-BCEB-3996C7697C0C}"/>
    <cellStyle name="Normal 2 2 2 9 3 5" xfId="588" xr:uid="{50733F63-39BD-46D3-9682-2DF40118DABD}"/>
    <cellStyle name="Normal 2 2 2 9 3 6" xfId="589" xr:uid="{F5C751EE-F62B-495F-96F0-EF1CC1F01C30}"/>
    <cellStyle name="Normal 2 2 2 9 3 7" xfId="590" xr:uid="{697C34D8-3273-4A3E-9B9C-147257CAB5EA}"/>
    <cellStyle name="Normal 2 2 2 9 3 8" xfId="591" xr:uid="{8E7D2B5B-53E8-46E8-BA39-A8FFC91C3E19}"/>
    <cellStyle name="Normal 2 2 2 9 3 9" xfId="592" xr:uid="{1F9F0BF1-DC22-4888-996D-EC73343C41D7}"/>
    <cellStyle name="Normal 2 2 2 9 4" xfId="593" xr:uid="{23501CB1-E43D-4A4A-8F87-6477234AF24D}"/>
    <cellStyle name="Normal 2 2 2 9 5" xfId="594" xr:uid="{4CBA364D-CA7E-4F92-AD99-92B9FCAD6BC2}"/>
    <cellStyle name="Normal 2 2 2 9 6" xfId="595" xr:uid="{C4D2A89C-CF09-4AAF-880D-599F7F1E8383}"/>
    <cellStyle name="Normal 2 2 2 9 7" xfId="596" xr:uid="{1BFDA9FE-C98E-4054-8DA9-5DF67B33D493}"/>
    <cellStyle name="Normal 2 2 2 9 8" xfId="597" xr:uid="{58A1B9D3-680F-4FE4-9FCE-ED2C84EED5C8}"/>
    <cellStyle name="Normal 2 2 2 9 9" xfId="598" xr:uid="{D032C809-63F8-4EE5-89D4-212149338B1B}"/>
    <cellStyle name="Normal 2 2 3" xfId="599" xr:uid="{E902CC39-4F70-48E1-843A-A571C26E7977}"/>
    <cellStyle name="Normal 2 2 3 2" xfId="600" xr:uid="{3DC3924A-1FB4-4FE8-8F1A-BBB62572CE8A}"/>
    <cellStyle name="Normal 2 2 3 2 10" xfId="601" xr:uid="{51729EBA-1BA4-4E3D-85ED-AA6EF8A3D221}"/>
    <cellStyle name="Normal 2 2 3 2 11" xfId="602" xr:uid="{EC2FE9D8-8A2E-4D41-A0F3-31942852E8EB}"/>
    <cellStyle name="Normal 2 2 3 2 2" xfId="603" xr:uid="{F005C769-5A84-493A-9AA7-881D97E40118}"/>
    <cellStyle name="Normal 2 2 3 2 2 2" xfId="604" xr:uid="{6BC0451E-C1C9-49D2-81F5-9B28BF047ECC}"/>
    <cellStyle name="Normal 2 2 3 2 2 3" xfId="605" xr:uid="{376619EA-BECB-4CAA-827B-3D9E47E47107}"/>
    <cellStyle name="Normal 2 2 3 2 2 4" xfId="606" xr:uid="{C9CDD4E4-A504-499A-9FA5-EDE97FD5985D}"/>
    <cellStyle name="Normal 2 2 3 2 2 5" xfId="607" xr:uid="{0A18100B-9B65-4CC2-A973-01BE50850C8D}"/>
    <cellStyle name="Normal 2 2 3 2 2 6" xfId="608" xr:uid="{52AD83BB-91B5-4D19-9DED-CC8A143AA6B4}"/>
    <cellStyle name="Normal 2 2 3 2 2 7" xfId="609" xr:uid="{D4150BFD-27A2-4259-8018-4A0DFFFDAB77}"/>
    <cellStyle name="Normal 2 2 3 2 2 8" xfId="610" xr:uid="{AA466DF4-7EAB-4FC1-94AC-F60F014A8DF3}"/>
    <cellStyle name="Normal 2 2 3 2 2 9" xfId="611" xr:uid="{4BF28AE5-0C1F-480B-87E4-3BCC8E1CBBF0}"/>
    <cellStyle name="Normal 2 2 3 2 3" xfId="612" xr:uid="{1C6CC6CE-FB46-4871-97C6-DB270ED13535}"/>
    <cellStyle name="Normal 2 2 3 2 3 2" xfId="613" xr:uid="{92856A24-9F23-4352-B271-D26392F20FC3}"/>
    <cellStyle name="Normal 2 2 3 2 3 3" xfId="614" xr:uid="{72548D76-D9DF-41E0-A66F-3EDA5B436762}"/>
    <cellStyle name="Normal 2 2 3 2 3 4" xfId="615" xr:uid="{7206A4BB-522B-459A-B46A-8DE38D016589}"/>
    <cellStyle name="Normal 2 2 3 2 3 5" xfId="616" xr:uid="{6CA20EF6-1B45-4D27-9417-B12E5D1D4C49}"/>
    <cellStyle name="Normal 2 2 3 2 3 6" xfId="617" xr:uid="{54DD87F0-8775-4566-BA8B-5158839E25F6}"/>
    <cellStyle name="Normal 2 2 3 2 3 7" xfId="618" xr:uid="{1203048D-69F9-4E43-BC7B-0B344AF9C136}"/>
    <cellStyle name="Normal 2 2 3 2 3 8" xfId="619" xr:uid="{64B451D9-D2E6-4B25-A913-CF6400019437}"/>
    <cellStyle name="Normal 2 2 3 2 3 9" xfId="620" xr:uid="{6958B658-B112-4A6E-9153-053F8E12669A}"/>
    <cellStyle name="Normal 2 2 3 2 4" xfId="621" xr:uid="{E29E7106-E202-4B31-8B53-C3CB8B6772B7}"/>
    <cellStyle name="Normal 2 2 3 2 5" xfId="622" xr:uid="{E5B32CCB-108C-403C-BA81-DE7CEC8680D7}"/>
    <cellStyle name="Normal 2 2 3 2 6" xfId="623" xr:uid="{E296F47F-4B87-4715-87BD-CC941BA7853E}"/>
    <cellStyle name="Normal 2 2 3 2 7" xfId="624" xr:uid="{4E6119AC-DDFE-431B-8687-AE99E1F2AE30}"/>
    <cellStyle name="Normal 2 2 3 2 8" xfId="625" xr:uid="{9E2770D7-1F63-4606-9B8D-C3E58D617AC8}"/>
    <cellStyle name="Normal 2 2 3 2 9" xfId="626" xr:uid="{EBDDE706-D9A0-4DC7-8227-5078DF95D154}"/>
    <cellStyle name="Normal 2 2 3 3" xfId="627" xr:uid="{CF34E342-5030-46D9-A271-8149A222BEA0}"/>
    <cellStyle name="Normal 2 2 4" xfId="628" xr:uid="{FABDF60D-1A25-42DB-A112-FDAE8A5C6157}"/>
    <cellStyle name="Normal 2 2 4 10" xfId="629" xr:uid="{869D4407-195D-4C75-989E-4530C9BACA69}"/>
    <cellStyle name="Normal 2 2 4 11" xfId="630" xr:uid="{3974396A-3EF0-4C04-B2D4-CA670B7DE798}"/>
    <cellStyle name="Normal 2 2 4 2" xfId="631" xr:uid="{A4649E87-6409-496D-BBB5-3B7D0DD1194F}"/>
    <cellStyle name="Normal 2 2 4 2 2" xfId="632" xr:uid="{9429963A-F11B-4563-8D11-3E57A8CC04DA}"/>
    <cellStyle name="Normal 2 2 4 2 3" xfId="633" xr:uid="{5A34952A-4EBC-4251-B6E7-38B342718620}"/>
    <cellStyle name="Normal 2 2 4 2 4" xfId="634" xr:uid="{8429DD68-F545-4A7C-A3D4-C01A2A248DA8}"/>
    <cellStyle name="Normal 2 2 4 2 5" xfId="635" xr:uid="{A1702FAB-AEC7-4615-9F5E-8E29442EE41D}"/>
    <cellStyle name="Normal 2 2 4 2 6" xfId="636" xr:uid="{1C73E322-4795-4EB8-9EDB-BC4890C394EA}"/>
    <cellStyle name="Normal 2 2 4 2 7" xfId="637" xr:uid="{A5E914A9-CA56-4918-9EB7-7F6AA5A7949D}"/>
    <cellStyle name="Normal 2 2 4 2 8" xfId="638" xr:uid="{72F81C83-99A2-4A29-ACDC-F5DBA21641FB}"/>
    <cellStyle name="Normal 2 2 4 2 9" xfId="639" xr:uid="{370D9F52-A470-4DCB-B000-182C1ED7FB47}"/>
    <cellStyle name="Normal 2 2 4 3" xfId="640" xr:uid="{1CCFC1C4-4D74-44F9-931E-3C3B0C1EBFD7}"/>
    <cellStyle name="Normal 2 2 4 3 2" xfId="641" xr:uid="{97CFB73A-14F1-4683-9479-64B7D133B731}"/>
    <cellStyle name="Normal 2 2 4 3 3" xfId="642" xr:uid="{A17F0C75-A8F9-408E-B586-81908AF7D969}"/>
    <cellStyle name="Normal 2 2 4 3 4" xfId="643" xr:uid="{81BA2A2D-C985-416E-8F40-AE953140208C}"/>
    <cellStyle name="Normal 2 2 4 3 5" xfId="644" xr:uid="{03A60215-75CF-4AFE-B601-7C21005D7114}"/>
    <cellStyle name="Normal 2 2 4 3 6" xfId="645" xr:uid="{FB225849-0629-43AE-9293-B523B8C07A4F}"/>
    <cellStyle name="Normal 2 2 4 3 7" xfId="646" xr:uid="{6CF095D5-CFCE-4D0C-8E8D-FA5EB5FDD9F8}"/>
    <cellStyle name="Normal 2 2 4 3 8" xfId="647" xr:uid="{69356B1C-34E5-4C9E-AA00-3CEF28780BA2}"/>
    <cellStyle name="Normal 2 2 4 3 9" xfId="648" xr:uid="{40C95C1B-E799-4164-9162-DBFBEFBC79B0}"/>
    <cellStyle name="Normal 2 2 4 4" xfId="649" xr:uid="{7BCA4EC2-D772-45C9-8ADA-371A582B9EFD}"/>
    <cellStyle name="Normal 2 2 4 5" xfId="650" xr:uid="{F3809C66-AD43-4693-B34A-D67762943D0B}"/>
    <cellStyle name="Normal 2 2 4 6" xfId="651" xr:uid="{0A588BFB-06E5-4600-9766-49F43BFF3574}"/>
    <cellStyle name="Normal 2 2 4 7" xfId="652" xr:uid="{FFA3403A-7EC3-43DE-99E7-B2B6E9741BC5}"/>
    <cellStyle name="Normal 2 2 4 8" xfId="653" xr:uid="{2B3DE903-14E2-4262-92D7-EBCC6E5F8101}"/>
    <cellStyle name="Normal 2 2 4 9" xfId="654" xr:uid="{198B28FD-8BA3-482B-B66D-0A1262165F07}"/>
    <cellStyle name="Normal 2 2 5" xfId="655" xr:uid="{76B539CB-7B40-4CEB-8691-AC6F5712AD24}"/>
    <cellStyle name="Normal 2 2 5 10" xfId="656" xr:uid="{9B87C077-C1B9-4B02-BA4B-9B1F475D1B96}"/>
    <cellStyle name="Normal 2 2 5 11" xfId="657" xr:uid="{D5F473BB-C1BB-4450-AC81-46457E631C65}"/>
    <cellStyle name="Normal 2 2 5 2" xfId="658" xr:uid="{05468A2A-B70D-4C41-A09F-6A91B9459AD5}"/>
    <cellStyle name="Normal 2 2 5 2 2" xfId="659" xr:uid="{07DEDEBF-99B8-4319-94CE-DD12A98DC0A3}"/>
    <cellStyle name="Normal 2 2 5 2 3" xfId="660" xr:uid="{3BD839AF-EFD0-4A07-B1F5-E5BE50808B5D}"/>
    <cellStyle name="Normal 2 2 5 2 4" xfId="661" xr:uid="{E161BD76-69F0-4129-93B1-8B8455528326}"/>
    <cellStyle name="Normal 2 2 5 2 5" xfId="662" xr:uid="{29DCE871-6D25-41EB-89C6-73E39FBE243B}"/>
    <cellStyle name="Normal 2 2 5 2 6" xfId="663" xr:uid="{0D2976E2-4940-4128-AC09-75CA08786DA6}"/>
    <cellStyle name="Normal 2 2 5 2 7" xfId="664" xr:uid="{4E557D06-F9A3-48DA-93A2-72CE757D9B60}"/>
    <cellStyle name="Normal 2 2 5 2 8" xfId="665" xr:uid="{0F2EE9A4-5C04-4D2A-9E2D-BEFFFB7EEA2A}"/>
    <cellStyle name="Normal 2 2 5 2 9" xfId="666" xr:uid="{76C16378-A02C-40C1-A9CA-F64DD522C6A8}"/>
    <cellStyle name="Normal 2 2 5 3" xfId="667" xr:uid="{25596B44-2A64-4F93-9BA2-2885C2444C07}"/>
    <cellStyle name="Normal 2 2 5 3 2" xfId="668" xr:uid="{96EBA8D3-A292-4756-A775-5501AA11FA1C}"/>
    <cellStyle name="Normal 2 2 5 3 3" xfId="669" xr:uid="{7B954051-2C05-4565-AB62-8387CA3ABA8E}"/>
    <cellStyle name="Normal 2 2 5 3 4" xfId="670" xr:uid="{78338688-31DC-4EB1-BE6B-C5267C92B8E6}"/>
    <cellStyle name="Normal 2 2 5 3 5" xfId="671" xr:uid="{C3D62658-AD26-43FD-A68F-2E2A5C200F3A}"/>
    <cellStyle name="Normal 2 2 5 3 6" xfId="672" xr:uid="{F11E558B-74A7-49B7-8AD3-1CA2AC6B533D}"/>
    <cellStyle name="Normal 2 2 5 3 7" xfId="673" xr:uid="{5DA8EAE4-09C9-4DD5-AF1F-9CABFC8FAC03}"/>
    <cellStyle name="Normal 2 2 5 3 8" xfId="674" xr:uid="{441A68E8-6D9C-42DF-B28B-1957FF88E96D}"/>
    <cellStyle name="Normal 2 2 5 3 9" xfId="675" xr:uid="{AAAD0A42-9704-45E1-99EC-D343BA823AC1}"/>
    <cellStyle name="Normal 2 2 5 4" xfId="676" xr:uid="{6CF19FC8-9A46-4D54-BBB3-04D35545281E}"/>
    <cellStyle name="Normal 2 2 5 5" xfId="677" xr:uid="{933D3162-1D7C-4B93-B824-986FBBCFA085}"/>
    <cellStyle name="Normal 2 2 5 6" xfId="678" xr:uid="{B0757A69-81E7-40D2-AAE7-2436004DEFF1}"/>
    <cellStyle name="Normal 2 2 5 7" xfId="679" xr:uid="{5B18CC3A-169D-4EA7-8DD2-EB245788377E}"/>
    <cellStyle name="Normal 2 2 5 8" xfId="680" xr:uid="{96DA0735-B016-4361-A93F-DF4223278C42}"/>
    <cellStyle name="Normal 2 2 5 9" xfId="681" xr:uid="{6E21C8E6-C449-4310-8ECE-C6D945398FDC}"/>
    <cellStyle name="Normal 2 2 6" xfId="682" xr:uid="{3C9FC354-446D-4B08-9783-C398D80387C2}"/>
    <cellStyle name="Normal 2 2 6 10" xfId="683" xr:uid="{0AEF0233-9439-417D-AB3A-D400283AD9D9}"/>
    <cellStyle name="Normal 2 2 6 11" xfId="684" xr:uid="{C2DBE0B8-9BE4-4D97-A724-B5B6CCC6A772}"/>
    <cellStyle name="Normal 2 2 6 2" xfId="685" xr:uid="{1853CFFD-5690-4A4F-9556-E7EC1790A956}"/>
    <cellStyle name="Normal 2 2 6 2 2" xfId="686" xr:uid="{BB942B2B-CF13-4FCC-87B0-1054F103A70E}"/>
    <cellStyle name="Normal 2 2 6 2 3" xfId="687" xr:uid="{AD19ACB2-83AC-4A0A-BFD6-C89EF2DB1B86}"/>
    <cellStyle name="Normal 2 2 6 2 4" xfId="688" xr:uid="{ED9579AC-3331-42D0-904C-9CF0C359F633}"/>
    <cellStyle name="Normal 2 2 6 2 5" xfId="689" xr:uid="{6B03EFAD-6270-4DA3-8504-5C9AAE168026}"/>
    <cellStyle name="Normal 2 2 6 2 6" xfId="690" xr:uid="{5A3A0E38-837B-4E86-9FA8-53C6E05EF3F4}"/>
    <cellStyle name="Normal 2 2 6 2 7" xfId="691" xr:uid="{5A702C78-129B-450B-8CAE-0A9BA4D7056D}"/>
    <cellStyle name="Normal 2 2 6 2 8" xfId="692" xr:uid="{9A496DA9-81DF-49AD-B708-BE74D9B5D9CE}"/>
    <cellStyle name="Normal 2 2 6 2 9" xfId="693" xr:uid="{609D184D-723E-4135-B195-F4D489B6EF0E}"/>
    <cellStyle name="Normal 2 2 6 3" xfId="694" xr:uid="{D76DBBC3-97A3-4176-9270-EF97C262A8C4}"/>
    <cellStyle name="Normal 2 2 6 3 2" xfId="695" xr:uid="{05B2E0AE-120F-49B7-9079-AF44A9B523F9}"/>
    <cellStyle name="Normal 2 2 6 3 3" xfId="696" xr:uid="{8C726689-7827-41BE-ADBB-3A857CFE3AF9}"/>
    <cellStyle name="Normal 2 2 6 3 4" xfId="697" xr:uid="{B29C8335-AFC9-47AC-A4B5-503E1B615DA0}"/>
    <cellStyle name="Normal 2 2 6 3 5" xfId="698" xr:uid="{A1EEBB2F-A253-4A01-9EC8-F8D34516949F}"/>
    <cellStyle name="Normal 2 2 6 3 6" xfId="699" xr:uid="{4188BC1F-AE0C-4E91-8D8F-A8A69B132ECD}"/>
    <cellStyle name="Normal 2 2 6 3 7" xfId="700" xr:uid="{AB360F13-8979-4769-97E5-0322DBA55856}"/>
    <cellStyle name="Normal 2 2 6 3 8" xfId="701" xr:uid="{6C921488-E0CA-4DAE-8694-F846D9D02652}"/>
    <cellStyle name="Normal 2 2 6 3 9" xfId="702" xr:uid="{257FD2E6-52D5-4167-9E08-96BAEACD35D5}"/>
    <cellStyle name="Normal 2 2 6 4" xfId="703" xr:uid="{473309A7-4085-48EE-97DC-157C8BE7D4C4}"/>
    <cellStyle name="Normal 2 2 6 5" xfId="704" xr:uid="{ED203362-6F37-450E-ABFD-CD18672DC7C7}"/>
    <cellStyle name="Normal 2 2 6 6" xfId="705" xr:uid="{724BCE42-6389-4DA0-A34A-FF556C02BD53}"/>
    <cellStyle name="Normal 2 2 6 7" xfId="706" xr:uid="{91727597-6CD0-4A38-87F5-D92822A3F293}"/>
    <cellStyle name="Normal 2 2 6 8" xfId="707" xr:uid="{D3BF47C9-8A5F-4721-98D9-54F1ACD537DC}"/>
    <cellStyle name="Normal 2 2 6 9" xfId="708" xr:uid="{11CDB92F-9C9F-4895-89B6-A6F53EAE1AD9}"/>
    <cellStyle name="Normal 2 2 7" xfId="709" xr:uid="{F65F49A9-C57F-401F-BDD3-FDA69A88E61A}"/>
    <cellStyle name="Normal 2 2 8" xfId="710" xr:uid="{12F3AC86-C34A-4E2F-9942-6D59DD157951}"/>
    <cellStyle name="Normal 2 2 9" xfId="711" xr:uid="{B94A77D1-D907-4E4A-BE1B-50CA1976EDFB}"/>
    <cellStyle name="Normal 2 3" xfId="712" xr:uid="{E5D071AE-B692-4627-AD59-9AED4A8558B8}"/>
    <cellStyle name="Normal 2 3 2" xfId="713" xr:uid="{CE2158E2-0DE0-472F-AC2F-786AE268D509}"/>
    <cellStyle name="Normal 2 3 2 2" xfId="714" xr:uid="{C31814FB-B515-4FBD-BBBC-5E55745EC3AB}"/>
    <cellStyle name="Normal 2 4" xfId="715" xr:uid="{FC16988B-42AE-493D-A21A-360B2AAD4A3E}"/>
    <cellStyle name="Normal 2 4 2" xfId="716" xr:uid="{4B7D02A1-98F4-4CC4-A290-931F52EC4BC4}"/>
    <cellStyle name="Normal 2 5" xfId="717" xr:uid="{A591A7EF-21B8-4C63-8DC4-C6C2157241A0}"/>
    <cellStyle name="Normal 2 5 2" xfId="718" xr:uid="{0D152671-EA55-4DFA-BAD4-33CF4397CC4E}"/>
    <cellStyle name="Normal 2 6" xfId="719" xr:uid="{D9A2A953-741B-40A2-8F69-D73745E31B1B}"/>
    <cellStyle name="Normal 2 6 2" xfId="720" xr:uid="{0B763428-C513-40AD-B044-850C9F741DA6}"/>
    <cellStyle name="Normal 2 7" xfId="721" xr:uid="{ABEFE2BB-7009-4574-987C-155DCC6CCEEB}"/>
    <cellStyle name="Normal 2 8" xfId="722" xr:uid="{48C5304A-F051-4DE5-AF76-463D13011F6A}"/>
    <cellStyle name="Normal 2 9" xfId="723" xr:uid="{E9732388-E092-4881-8A1F-492D0BD3427C}"/>
    <cellStyle name="Normal 20" xfId="724" xr:uid="{928463D9-EF40-461B-9C80-55F8C9888EE9}"/>
    <cellStyle name="Normal 20 10" xfId="725" xr:uid="{A12D5293-35C1-4919-A328-A9BC57F43940}"/>
    <cellStyle name="Normal 20 11" xfId="726" xr:uid="{E133CEFF-FFE2-4D05-B7A5-1586E17B0959}"/>
    <cellStyle name="Normal 20 12" xfId="3438" xr:uid="{C82A01FD-BD2E-4523-87E8-65D0FED116F6}"/>
    <cellStyle name="Normal 20 2" xfId="727" xr:uid="{6DABE61F-6DCC-437B-8914-8835540E26E9}"/>
    <cellStyle name="Normal 20 2 2" xfId="728" xr:uid="{2BFBE59B-6D30-4BCA-B1EA-D7F8621FA573}"/>
    <cellStyle name="Normal 20 2 3" xfId="729" xr:uid="{8244671C-1510-44D5-A3FF-9F84A9B22C8F}"/>
    <cellStyle name="Normal 20 2 4" xfId="730" xr:uid="{101C72C3-E5A8-4EC0-8F18-3864B3F4AEFF}"/>
    <cellStyle name="Normal 20 2 5" xfId="731" xr:uid="{88118FF3-E22B-4120-BE2D-F43A1AC701AA}"/>
    <cellStyle name="Normal 20 2 6" xfId="732" xr:uid="{EBCA3411-CC33-4671-AB4F-16C6BAA95046}"/>
    <cellStyle name="Normal 20 2 7" xfId="733" xr:uid="{C431B5BF-9547-41F8-A136-3BF66D9E5B42}"/>
    <cellStyle name="Normal 20 2 8" xfId="734" xr:uid="{FF3398CD-E828-4806-802B-628E4475F51B}"/>
    <cellStyle name="Normal 20 2 9" xfId="735" xr:uid="{8F343828-BBCB-4F11-818D-1F1EE8378448}"/>
    <cellStyle name="Normal 20 3" xfId="736" xr:uid="{56D0A418-1DCF-4C79-9A1F-979BF7FD4DD3}"/>
    <cellStyle name="Normal 20 3 2" xfId="737" xr:uid="{4D0BF287-42B0-4332-9126-D0ED3A1AE858}"/>
    <cellStyle name="Normal 20 3 3" xfId="738" xr:uid="{6B6F496B-29EC-46D3-932F-AA560F0A2923}"/>
    <cellStyle name="Normal 20 3 4" xfId="739" xr:uid="{48533056-CE4F-4609-812F-92B93D7051AF}"/>
    <cellStyle name="Normal 20 3 5" xfId="740" xr:uid="{E4E825D0-4900-4342-A89B-3459E04AA1E9}"/>
    <cellStyle name="Normal 20 3 6" xfId="741" xr:uid="{87C8C9AC-7207-499F-9686-E5BFF062B44B}"/>
    <cellStyle name="Normal 20 3 7" xfId="742" xr:uid="{50334D16-8AAE-4537-9DBB-F626D36B23F3}"/>
    <cellStyle name="Normal 20 3 8" xfId="743" xr:uid="{344593C8-A3D0-45BF-8980-D09C4BF578EE}"/>
    <cellStyle name="Normal 20 3 9" xfId="744" xr:uid="{008F1CCC-712F-47C3-BC45-49B3CEE9EF29}"/>
    <cellStyle name="Normal 20 4" xfId="745" xr:uid="{74ECD066-E6AB-4BD2-8AAE-F7F9890B24F7}"/>
    <cellStyle name="Normal 20 5" xfId="746" xr:uid="{93F94F1B-C41A-4726-8A1B-13F6654F8444}"/>
    <cellStyle name="Normal 20 6" xfId="747" xr:uid="{4F6748F4-18CD-4C07-90B5-AD15DAB65EE0}"/>
    <cellStyle name="Normal 20 7" xfId="748" xr:uid="{0CF28E43-ED92-4FB9-B3BD-65771DB4C083}"/>
    <cellStyle name="Normal 20 8" xfId="749" xr:uid="{A4634FCE-A9D7-46B2-B6E0-8F90FD9648C7}"/>
    <cellStyle name="Normal 20 9" xfId="750" xr:uid="{65544040-3AF0-4936-98B7-DDB1A64EC848}"/>
    <cellStyle name="Normal 21" xfId="751" xr:uid="{303CD8D2-1B17-4889-A961-4A18565E4817}"/>
    <cellStyle name="Normal 21 10" xfId="3439" xr:uid="{486C0C33-BBB7-4366-ABF1-4772540192AE}"/>
    <cellStyle name="Normal 21 2" xfId="752" xr:uid="{E9E340CC-D2A8-4A29-A0DA-F9D0BDDD97FC}"/>
    <cellStyle name="Normal 21 3" xfId="753" xr:uid="{C852CF29-2E5C-4294-90B6-135FB421F559}"/>
    <cellStyle name="Normal 21 4" xfId="754" xr:uid="{243D97DF-B471-40CA-A380-EA0923648299}"/>
    <cellStyle name="Normal 21 5" xfId="755" xr:uid="{11CA5307-4F7D-4964-B40F-B1185D8B548D}"/>
    <cellStyle name="Normal 21 6" xfId="756" xr:uid="{FD556E0C-C2C8-470B-BB62-7F2BB545167F}"/>
    <cellStyle name="Normal 21 7" xfId="757" xr:uid="{D9487A77-F4C2-404B-A056-5AA654CB721F}"/>
    <cellStyle name="Normal 21 8" xfId="758" xr:uid="{7E9A4916-A31B-4903-A0E4-0E602CAEE27A}"/>
    <cellStyle name="Normal 21 9" xfId="759" xr:uid="{1E02B146-8456-4F0E-8D39-382ABB6A6CA3}"/>
    <cellStyle name="Normal 22" xfId="760" xr:uid="{4975ED79-D11E-4701-8432-CED2EDA1F913}"/>
    <cellStyle name="Normal 22 10" xfId="761" xr:uid="{262867EE-A8BC-470A-B62C-5D30EC473A92}"/>
    <cellStyle name="Normal 22 11" xfId="762" xr:uid="{5179770F-0F47-4FCA-A76A-E2FA30B5722F}"/>
    <cellStyle name="Normal 22 12" xfId="3440" xr:uid="{02BEB606-BC84-47B6-B7CD-A8E4BFE547C6}"/>
    <cellStyle name="Normal 22 2" xfId="763" xr:uid="{9D18BCB9-9BC5-491F-A967-2FA7611D5082}"/>
    <cellStyle name="Normal 22 2 2" xfId="764" xr:uid="{0C1B51B8-9012-4072-B75D-D78E7E9DB017}"/>
    <cellStyle name="Normal 22 2 3" xfId="765" xr:uid="{F3B63274-86E3-4DBA-9185-70376AF8A54D}"/>
    <cellStyle name="Normal 22 2 4" xfId="766" xr:uid="{5843781C-8DD5-4B93-A3BB-7CE5E4498C85}"/>
    <cellStyle name="Normal 22 2 5" xfId="767" xr:uid="{833445BE-BE7B-45F0-99B3-30A8AFCB4FF3}"/>
    <cellStyle name="Normal 22 2 6" xfId="768" xr:uid="{6E8E6D80-566B-481C-AB4C-11F6A227367D}"/>
    <cellStyle name="Normal 22 2 7" xfId="769" xr:uid="{EE56ECE3-FDBD-4535-A57F-F532CCEE05D5}"/>
    <cellStyle name="Normal 22 2 8" xfId="770" xr:uid="{3762B0A5-9DF8-4F73-A61E-C8192C429178}"/>
    <cellStyle name="Normal 22 2 9" xfId="771" xr:uid="{3B64615E-C5D2-46E0-A93D-1E733959B4E4}"/>
    <cellStyle name="Normal 22 3" xfId="772" xr:uid="{4D8CCAA9-7F10-47B8-BC28-4C61C2A3C0F6}"/>
    <cellStyle name="Normal 22 3 2" xfId="773" xr:uid="{0F01996D-7575-4730-9D5C-DBB0887EB3CA}"/>
    <cellStyle name="Normal 22 3 3" xfId="774" xr:uid="{BA038134-B88F-4E3A-8DD4-8B92B6E1A689}"/>
    <cellStyle name="Normal 22 3 4" xfId="775" xr:uid="{97CCB113-78F1-4FDA-A4E1-264399D3E7C2}"/>
    <cellStyle name="Normal 22 3 5" xfId="776" xr:uid="{8FB14F2D-138B-45D3-B109-E37B052E7243}"/>
    <cellStyle name="Normal 22 3 6" xfId="777" xr:uid="{97B8B111-34B4-4FC1-9E6C-A77DC96E62E2}"/>
    <cellStyle name="Normal 22 3 7" xfId="778" xr:uid="{9F129683-F486-4883-BE3B-0D7F8B5D84D4}"/>
    <cellStyle name="Normal 22 3 8" xfId="779" xr:uid="{91ABA7F6-29E6-4F14-A7C0-4BB262D05EB5}"/>
    <cellStyle name="Normal 22 3 9" xfId="780" xr:uid="{DEBE3638-16A0-4DA3-8C5A-C8648A2C06B2}"/>
    <cellStyle name="Normal 22 4" xfId="781" xr:uid="{F6739A8A-A45D-4EB3-A64B-F14F8BCE96F9}"/>
    <cellStyle name="Normal 22 5" xfId="782" xr:uid="{B32941EB-4A17-41C0-AC4E-553ED4CF481D}"/>
    <cellStyle name="Normal 22 6" xfId="783" xr:uid="{17550BC3-BA24-41B9-8379-D3260C1A8133}"/>
    <cellStyle name="Normal 22 7" xfId="784" xr:uid="{C9B4220C-42A2-4765-962A-43EDCE3AEA70}"/>
    <cellStyle name="Normal 22 8" xfId="785" xr:uid="{7B177868-5C8F-44CC-B9B3-2EBDD2B25305}"/>
    <cellStyle name="Normal 22 9" xfId="786" xr:uid="{36E2916C-9CC9-447E-96CE-BCDE70D22F2D}"/>
    <cellStyle name="Normal 23" xfId="787" xr:uid="{A00B659F-DB16-49DC-A015-CF968EEF1A4E}"/>
    <cellStyle name="Normal 23 10" xfId="788" xr:uid="{784B911F-30D7-443C-A722-6AC75AF2E508}"/>
    <cellStyle name="Normal 23 11" xfId="789" xr:uid="{9197BC20-A550-43D8-A8D1-E75958B08123}"/>
    <cellStyle name="Normal 23 12" xfId="3441" xr:uid="{71D49268-E810-482D-BED6-7DD19D897002}"/>
    <cellStyle name="Normal 23 2" xfId="790" xr:uid="{522EEDE5-AC04-410B-9AF4-8079D14809E2}"/>
    <cellStyle name="Normal 23 2 2" xfId="791" xr:uid="{1D0160C5-2B4D-4204-BFD1-3347936057A2}"/>
    <cellStyle name="Normal 23 2 3" xfId="792" xr:uid="{6ED971F1-B173-4420-A7B0-A5DEC51DE147}"/>
    <cellStyle name="Normal 23 2 4" xfId="793" xr:uid="{14C3DE92-6944-49B0-8616-817A48D8EB58}"/>
    <cellStyle name="Normal 23 2 5" xfId="794" xr:uid="{725FFCB2-AA3B-419F-A066-CC09143062D1}"/>
    <cellStyle name="Normal 23 2 6" xfId="795" xr:uid="{5EB434FB-C150-4315-80AE-C0E71FEE4195}"/>
    <cellStyle name="Normal 23 2 7" xfId="796" xr:uid="{844B8FC8-FF99-498E-A701-DADA5B9EDA16}"/>
    <cellStyle name="Normal 23 2 8" xfId="797" xr:uid="{5CEB049F-9168-4B99-859D-824F6C0B9711}"/>
    <cellStyle name="Normal 23 2 9" xfId="798" xr:uid="{C81DC123-9AD2-4D8F-A847-7D7F1A1B8DBC}"/>
    <cellStyle name="Normal 23 3" xfId="799" xr:uid="{DCDF8A76-149F-49EA-BDA6-5AA4E4510595}"/>
    <cellStyle name="Normal 23 3 2" xfId="800" xr:uid="{3FCD6388-8E5A-42F0-927D-BABA011B0357}"/>
    <cellStyle name="Normal 23 3 3" xfId="801" xr:uid="{B0DAB97B-AC68-4B41-8004-2C08A9A44A10}"/>
    <cellStyle name="Normal 23 3 4" xfId="802" xr:uid="{0EEF898C-2826-4DE7-AAE6-DCCA80301785}"/>
    <cellStyle name="Normal 23 3 5" xfId="803" xr:uid="{25FDE04F-0819-42C9-8F46-270A07412223}"/>
    <cellStyle name="Normal 23 3 6" xfId="804" xr:uid="{417A7EB7-E310-4227-9028-83EEFC92632D}"/>
    <cellStyle name="Normal 23 3 7" xfId="805" xr:uid="{6A1617D8-CAA1-4B28-BC4E-4C9A864C140C}"/>
    <cellStyle name="Normal 23 3 8" xfId="806" xr:uid="{C21D27CA-25A1-4FE4-A92F-4EC76B0F0116}"/>
    <cellStyle name="Normal 23 3 9" xfId="807" xr:uid="{8FA7B1B6-FB2B-49C9-8B81-D9631E8EE30E}"/>
    <cellStyle name="Normal 23 4" xfId="808" xr:uid="{D1E9DC5E-C816-45C1-9ADB-78B446E4F02D}"/>
    <cellStyle name="Normal 23 5" xfId="809" xr:uid="{92130E8F-C53C-43F6-8DE5-612DB5488747}"/>
    <cellStyle name="Normal 23 6" xfId="810" xr:uid="{7588D8A4-41F4-44F6-AD35-FACDA26B2079}"/>
    <cellStyle name="Normal 23 7" xfId="811" xr:uid="{A0A75532-D05D-4493-B1EF-67E511058368}"/>
    <cellStyle name="Normal 23 8" xfId="812" xr:uid="{23ECA34E-1783-4B73-8408-149EBF3BC5F0}"/>
    <cellStyle name="Normal 23 9" xfId="813" xr:uid="{B788E04F-4692-4E9A-9D78-8DB52AD9F5AB}"/>
    <cellStyle name="Normal 24" xfId="814" xr:uid="{B9A4258C-F150-44A1-800B-98F1FA17C0DC}"/>
    <cellStyle name="Normal 24 10" xfId="815" xr:uid="{C9DEC848-B941-44BB-9B97-8F062D20A01F}"/>
    <cellStyle name="Normal 24 11" xfId="816" xr:uid="{28E052E9-A8E8-44E2-84ED-E552835CC533}"/>
    <cellStyle name="Normal 24 12" xfId="3442" xr:uid="{A8FEF3DA-624A-422C-A69A-3994305AFE8A}"/>
    <cellStyle name="Normal 24 2" xfId="817" xr:uid="{799401B8-2C3E-42C8-AE26-B588924466EA}"/>
    <cellStyle name="Normal 24 2 2" xfId="818" xr:uid="{9A3B4B3A-0670-4A3B-8991-AD31C16D884A}"/>
    <cellStyle name="Normal 24 2 3" xfId="819" xr:uid="{5ADE7AA1-DC60-4F1D-882F-57766C754CC3}"/>
    <cellStyle name="Normal 24 2 4" xfId="820" xr:uid="{EFB2811C-C524-4300-B942-686D8EFB8DC7}"/>
    <cellStyle name="Normal 24 2 5" xfId="821" xr:uid="{80292551-E28D-4F20-8C0A-ACC4924D7D7C}"/>
    <cellStyle name="Normal 24 2 6" xfId="822" xr:uid="{FF5204B8-E0B5-4213-B98A-FEBDE10DC463}"/>
    <cellStyle name="Normal 24 2 7" xfId="823" xr:uid="{9EDF0B2C-C9D8-4471-BCED-18690C3E904D}"/>
    <cellStyle name="Normal 24 2 8" xfId="824" xr:uid="{09BED838-BCF0-44E2-81B3-A7F507F4F446}"/>
    <cellStyle name="Normal 24 2 9" xfId="825" xr:uid="{E57E626C-82BF-4F1F-B802-A93FEE055288}"/>
    <cellStyle name="Normal 24 3" xfId="826" xr:uid="{D7B1A5A5-ACEC-4529-ACFF-4C12467C7743}"/>
    <cellStyle name="Normal 24 3 2" xfId="827" xr:uid="{331494D3-C175-4007-94B5-B7D64C9A7DDE}"/>
    <cellStyle name="Normal 24 3 3" xfId="828" xr:uid="{27C6F7F1-3908-4061-922E-A91944CE5BE0}"/>
    <cellStyle name="Normal 24 3 4" xfId="829" xr:uid="{BA1A4115-6735-41F2-A572-88AC78E0B18C}"/>
    <cellStyle name="Normal 24 3 5" xfId="830" xr:uid="{AD553847-856B-4FB2-9A27-C70B95EFD117}"/>
    <cellStyle name="Normal 24 3 6" xfId="831" xr:uid="{77E65237-548D-409D-B748-093DA861D450}"/>
    <cellStyle name="Normal 24 3 7" xfId="832" xr:uid="{769ACADA-1184-432A-BF9C-86660C2B081A}"/>
    <cellStyle name="Normal 24 3 8" xfId="833" xr:uid="{C1709DD9-2EA1-48C8-B476-4ADE7093AC61}"/>
    <cellStyle name="Normal 24 3 9" xfId="834" xr:uid="{E36EFB89-8DFC-43E0-B5ED-AD6078931BCB}"/>
    <cellStyle name="Normal 24 4" xfId="835" xr:uid="{3FA77981-A015-4D4E-B715-9F533694CEEC}"/>
    <cellStyle name="Normal 24 5" xfId="836" xr:uid="{5EEA68A7-A447-4EE9-AA31-DAA981DBB662}"/>
    <cellStyle name="Normal 24 6" xfId="837" xr:uid="{1DED563C-7D35-4E56-8702-AAB1EDF694F7}"/>
    <cellStyle name="Normal 24 7" xfId="838" xr:uid="{C98E70E6-5DF3-4628-8DAC-B2B4BBD0604C}"/>
    <cellStyle name="Normal 24 8" xfId="839" xr:uid="{B1DF008B-38F8-4CAB-80F6-BE74D4263307}"/>
    <cellStyle name="Normal 24 9" xfId="840" xr:uid="{107751CA-7272-4547-8145-C5A8515C7FEE}"/>
    <cellStyle name="Normal 25" xfId="841" xr:uid="{05C0C7E7-E16E-4006-B1B8-6E91E873B3DE}"/>
    <cellStyle name="Normal 25 10" xfId="842" xr:uid="{17BBC479-F132-4ABE-83F3-D531FCBD6384}"/>
    <cellStyle name="Normal 25 11" xfId="843" xr:uid="{91B9CABA-1386-4608-80B8-BB568FEDB5E7}"/>
    <cellStyle name="Normal 25 2" xfId="844" xr:uid="{F981C6B9-7C05-4806-AB9B-ED367DBB81C8}"/>
    <cellStyle name="Normal 25 2 2" xfId="845" xr:uid="{644B0D31-5F72-40C2-9E0A-8B270CE97D81}"/>
    <cellStyle name="Normal 25 2 3" xfId="846" xr:uid="{4E72C289-8B7A-40EF-8B30-2355E51FBA71}"/>
    <cellStyle name="Normal 25 2 4" xfId="847" xr:uid="{65F441F5-CF1C-4F68-9866-7D75A1F63D6F}"/>
    <cellStyle name="Normal 25 2 5" xfId="848" xr:uid="{E572FF87-10DE-48F6-AB69-213E7E557137}"/>
    <cellStyle name="Normal 25 2 6" xfId="849" xr:uid="{5845FB97-184D-43AB-B934-420A8BD886B9}"/>
    <cellStyle name="Normal 25 2 7" xfId="850" xr:uid="{9D789E15-E7C4-44AD-B56E-443B8D8F3D94}"/>
    <cellStyle name="Normal 25 2 8" xfId="851" xr:uid="{980059EB-F1D0-4A5E-9739-E5C9D57D11E1}"/>
    <cellStyle name="Normal 25 2 9" xfId="852" xr:uid="{DB7DFE08-11DE-4946-BB0E-11F1052A718F}"/>
    <cellStyle name="Normal 25 3" xfId="853" xr:uid="{72B75FB4-FBAC-4AF9-853B-4A9C332B6B84}"/>
    <cellStyle name="Normal 25 3 2" xfId="854" xr:uid="{F29AF3C7-874B-47CB-A10B-FA3043058DDA}"/>
    <cellStyle name="Normal 25 3 3" xfId="855" xr:uid="{7EF19A9D-7A2E-42EE-9192-D98722CA1B46}"/>
    <cellStyle name="Normal 25 3 4" xfId="856" xr:uid="{D4394643-8BCB-4BC3-AF8B-681C244AA010}"/>
    <cellStyle name="Normal 25 3 5" xfId="857" xr:uid="{64B11C05-CE9F-4C09-8708-F3CACE53F926}"/>
    <cellStyle name="Normal 25 3 6" xfId="858" xr:uid="{5888921E-CE20-4FA2-9476-B16C3B321E08}"/>
    <cellStyle name="Normal 25 3 7" xfId="859" xr:uid="{775F1471-A5D3-4166-AF4D-46542A1B5D0E}"/>
    <cellStyle name="Normal 25 3 8" xfId="860" xr:uid="{C8819B5C-A487-4FCB-94B3-52D886215D55}"/>
    <cellStyle name="Normal 25 3 9" xfId="861" xr:uid="{4B65FDAE-E903-4CA8-A6FA-A6AEB10C6963}"/>
    <cellStyle name="Normal 25 4" xfId="862" xr:uid="{34B7A13F-F3C7-4418-91B3-603070EBD5EA}"/>
    <cellStyle name="Normal 25 5" xfId="863" xr:uid="{59B799A3-D0AD-4885-9C14-9FE6D80C710B}"/>
    <cellStyle name="Normal 25 6" xfId="864" xr:uid="{9D9B3E55-C87D-4B5B-B0A2-8E8CF3B37618}"/>
    <cellStyle name="Normal 25 7" xfId="865" xr:uid="{38ECCE8F-E19B-4251-8C8A-7A87F535F679}"/>
    <cellStyle name="Normal 25 8" xfId="866" xr:uid="{F3A02FF8-FAD6-4EBE-8FFD-6D673E1BC02C}"/>
    <cellStyle name="Normal 25 9" xfId="867" xr:uid="{26025E2D-197E-48D4-9FF2-534AE432A861}"/>
    <cellStyle name="Normal 26" xfId="868" xr:uid="{8BFD9633-471F-4693-A05A-336D0B6BCE10}"/>
    <cellStyle name="Normal 26 10" xfId="869" xr:uid="{4EB3E90A-FFC1-46DA-81D3-900B5727220A}"/>
    <cellStyle name="Normal 26 11" xfId="870" xr:uid="{9C97A611-5A3E-4813-B25C-2D49BB6EEF8C}"/>
    <cellStyle name="Normal 26 2" xfId="871" xr:uid="{A1F0FF92-8D3A-4791-9830-3C21B22B15D5}"/>
    <cellStyle name="Normal 26 2 2" xfId="872" xr:uid="{FB240A65-C630-41CE-8B76-0322C7DC9D00}"/>
    <cellStyle name="Normal 26 2 3" xfId="873" xr:uid="{EBEDDF65-368A-43FC-B773-6B72BE1F1AA9}"/>
    <cellStyle name="Normal 26 2 4" xfId="874" xr:uid="{A73F2C5F-F373-466E-A7E4-2FA3EB37ACA4}"/>
    <cellStyle name="Normal 26 2 5" xfId="875" xr:uid="{2A027289-B083-46D3-9A9B-608314D32573}"/>
    <cellStyle name="Normal 26 2 6" xfId="876" xr:uid="{0FC85944-8DCB-4B63-8482-FAA7DAF696AB}"/>
    <cellStyle name="Normal 26 2 7" xfId="877" xr:uid="{9FDAEBC3-7CA8-4AC3-B3B3-FA19A2E03C74}"/>
    <cellStyle name="Normal 26 2 8" xfId="878" xr:uid="{A6431DF5-D1DB-4FB1-AE6B-9ACF33A38615}"/>
    <cellStyle name="Normal 26 2 9" xfId="879" xr:uid="{41700530-2F36-46BD-B695-EB1B350CDCF1}"/>
    <cellStyle name="Normal 26 3" xfId="880" xr:uid="{D406F8D2-8D72-4FD9-B056-6DCFA346B37A}"/>
    <cellStyle name="Normal 26 3 2" xfId="881" xr:uid="{DB37CE73-B9F5-4910-B27A-9BB96D05409C}"/>
    <cellStyle name="Normal 26 3 3" xfId="882" xr:uid="{5463FEB4-0C7E-47D1-8A01-F59D2F805077}"/>
    <cellStyle name="Normal 26 3 4" xfId="883" xr:uid="{AC06CC43-E5A4-4E60-ACD9-26FFAA9A4DA1}"/>
    <cellStyle name="Normal 26 3 5" xfId="884" xr:uid="{0A9993B1-0442-48CF-A7B6-625D770A82A1}"/>
    <cellStyle name="Normal 26 3 6" xfId="885" xr:uid="{F330FBCF-930C-4D2C-A426-2DE7CF60905E}"/>
    <cellStyle name="Normal 26 3 7" xfId="886" xr:uid="{29802699-0907-403F-9FC6-749A98629D21}"/>
    <cellStyle name="Normal 26 3 8" xfId="887" xr:uid="{780EF060-35B5-448A-A423-C79367E0FB9E}"/>
    <cellStyle name="Normal 26 3 9" xfId="888" xr:uid="{3FFCCE1D-4EC7-4086-A1D7-7064610647F6}"/>
    <cellStyle name="Normal 26 4" xfId="889" xr:uid="{7C14CF5A-83A4-4B96-8C68-B6C062A2BE73}"/>
    <cellStyle name="Normal 26 5" xfId="890" xr:uid="{F7B09059-EE13-4676-9B44-8817CD471FBC}"/>
    <cellStyle name="Normal 26 6" xfId="891" xr:uid="{B8E0F1E3-5D73-4408-A0F7-DA3103A6C9F8}"/>
    <cellStyle name="Normal 26 7" xfId="892" xr:uid="{94F80E59-A012-4A9F-98F8-9FD27B99E9F2}"/>
    <cellStyle name="Normal 26 8" xfId="893" xr:uid="{63281BAD-DA57-4397-B1CC-42809BE239F3}"/>
    <cellStyle name="Normal 26 9" xfId="894" xr:uid="{D18BA335-6DBB-4E56-BB1E-BE5DA7C33BB9}"/>
    <cellStyle name="Normal 27" xfId="895" xr:uid="{FA6184B8-B5FA-44BA-B5A0-AD9446FA241A}"/>
    <cellStyle name="Normal 27 10" xfId="896" xr:uid="{D3E15E9F-A81A-4576-83DF-00A20CAAF17F}"/>
    <cellStyle name="Normal 27 11" xfId="897" xr:uid="{327A3791-EBB2-4843-8ADD-EB71EAC9724D}"/>
    <cellStyle name="Normal 27 2" xfId="898" xr:uid="{E80A713A-7A70-4CDA-AF67-9E48AF8D286D}"/>
    <cellStyle name="Normal 27 2 2" xfId="899" xr:uid="{92F4A321-0C2F-4023-A46E-53766C03DACD}"/>
    <cellStyle name="Normal 27 2 3" xfId="900" xr:uid="{EA8E885F-E327-4EDB-92A9-74AEF112593D}"/>
    <cellStyle name="Normal 27 2 4" xfId="901" xr:uid="{4475F95B-2260-4B41-AB09-D82D10F056FB}"/>
    <cellStyle name="Normal 27 2 5" xfId="902" xr:uid="{56A42A26-3F52-4905-BD5B-BE647BAFB806}"/>
    <cellStyle name="Normal 27 2 6" xfId="903" xr:uid="{1FDFFAB3-0B37-4334-B0D5-388A361762DF}"/>
    <cellStyle name="Normal 27 2 7" xfId="904" xr:uid="{4799AE9A-E4E0-41CA-9179-E53F0E1BB1C1}"/>
    <cellStyle name="Normal 27 2 8" xfId="905" xr:uid="{18C46AC6-9D8A-4EEC-82D5-B4A327F6E503}"/>
    <cellStyle name="Normal 27 2 9" xfId="906" xr:uid="{5C7074FC-489F-49EF-9421-6D0829A618A4}"/>
    <cellStyle name="Normal 27 3" xfId="907" xr:uid="{D2B70DA2-562C-4A5D-8076-5B62B7FEF1B0}"/>
    <cellStyle name="Normal 27 3 2" xfId="908" xr:uid="{324F8DB4-C452-428C-A80D-305D936F3EEB}"/>
    <cellStyle name="Normal 27 3 3" xfId="909" xr:uid="{FD531B6B-5EB6-4949-95F8-F18F23B6ABFF}"/>
    <cellStyle name="Normal 27 3 4" xfId="910" xr:uid="{89255875-1679-486A-9478-08AC8FABC9FC}"/>
    <cellStyle name="Normal 27 3 5" xfId="911" xr:uid="{0065E913-AF3E-4D80-AE54-A1BCC4994430}"/>
    <cellStyle name="Normal 27 3 6" xfId="912" xr:uid="{B8F82FA0-AAF9-422B-BC85-220C0249F116}"/>
    <cellStyle name="Normal 27 3 7" xfId="913" xr:uid="{5D6DD2B8-6254-44F9-B413-AA0F0F8920FC}"/>
    <cellStyle name="Normal 27 3 8" xfId="914" xr:uid="{E0177356-F55C-4C1F-8D74-5470B0817734}"/>
    <cellStyle name="Normal 27 3 9" xfId="915" xr:uid="{FE4990C1-0693-4A76-A07D-7F777A982966}"/>
    <cellStyle name="Normal 27 4" xfId="916" xr:uid="{07B7E1D7-CFB5-446D-A16E-B11F97284CFA}"/>
    <cellStyle name="Normal 27 5" xfId="917" xr:uid="{0FC95F57-5F15-4A63-86B9-03B5C497A622}"/>
    <cellStyle name="Normal 27 6" xfId="918" xr:uid="{31B5DB78-BDB7-4A60-BF8A-2C10BEE05BA2}"/>
    <cellStyle name="Normal 27 7" xfId="919" xr:uid="{099BAC2F-41B4-4321-A24C-D6F3124C5E60}"/>
    <cellStyle name="Normal 27 8" xfId="920" xr:uid="{E9B345B4-6682-42E4-B5A3-453C78B798DF}"/>
    <cellStyle name="Normal 27 9" xfId="921" xr:uid="{48DC3EF8-3809-4304-BBA2-A01944F44B1B}"/>
    <cellStyle name="Normal 28" xfId="922" xr:uid="{5B2FA0F4-68BA-4B58-9D6D-CB841C862FBD}"/>
    <cellStyle name="Normal 28 10" xfId="923" xr:uid="{A1CDC14A-29FE-4908-8364-67BB5408738F}"/>
    <cellStyle name="Normal 28 11" xfId="924" xr:uid="{C90C4537-5CF5-4457-A6BE-25A3E695BE8A}"/>
    <cellStyle name="Normal 28 2" xfId="925" xr:uid="{F1DD2BAB-B2FE-4211-979C-D8FEAAE17339}"/>
    <cellStyle name="Normal 28 2 2" xfId="926" xr:uid="{00E7D06D-FAD3-4685-9928-100F332F0B79}"/>
    <cellStyle name="Normal 28 2 3" xfId="927" xr:uid="{083B2A30-50B7-453A-ADF6-079F2F3C6DEB}"/>
    <cellStyle name="Normal 28 2 4" xfId="928" xr:uid="{B088A3C8-917F-478C-93DC-AD3AAE434CEF}"/>
    <cellStyle name="Normal 28 2 5" xfId="929" xr:uid="{44417A62-13C5-48B0-A520-926F818DC869}"/>
    <cellStyle name="Normal 28 2 6" xfId="930" xr:uid="{7681DE8B-CB20-49F9-8F81-7C1F8EC13036}"/>
    <cellStyle name="Normal 28 2 7" xfId="931" xr:uid="{54C0CD38-037D-4CDC-AF85-1DEA867421F1}"/>
    <cellStyle name="Normal 28 2 8" xfId="932" xr:uid="{94B90237-9943-41BF-AE3D-40C3830302F9}"/>
    <cellStyle name="Normal 28 2 9" xfId="933" xr:uid="{E7078B52-8D65-4015-8B26-F109DB647843}"/>
    <cellStyle name="Normal 28 3" xfId="934" xr:uid="{C7094817-C62C-401E-B374-B6707BAC59EB}"/>
    <cellStyle name="Normal 28 3 2" xfId="935" xr:uid="{551D1259-C1D6-46E7-A7A0-A10C1938A4E0}"/>
    <cellStyle name="Normal 28 3 3" xfId="936" xr:uid="{C1D7D69D-A4FB-483A-A54A-A0C754F4F4AC}"/>
    <cellStyle name="Normal 28 3 4" xfId="937" xr:uid="{F30DE730-C7D9-4FB4-84B2-1DC69C0F5B70}"/>
    <cellStyle name="Normal 28 3 5" xfId="938" xr:uid="{77D43B90-2FB2-4B60-8479-7C7C8601FCB4}"/>
    <cellStyle name="Normal 28 3 6" xfId="939" xr:uid="{59082761-406B-4BC9-8348-84F18CB6FE3B}"/>
    <cellStyle name="Normal 28 3 7" xfId="940" xr:uid="{4BA3DD34-19D5-4683-90C2-FF309E29426C}"/>
    <cellStyle name="Normal 28 3 8" xfId="941" xr:uid="{5196AD0F-1909-4F04-AC86-BB536B118728}"/>
    <cellStyle name="Normal 28 3 9" xfId="942" xr:uid="{C5ACE032-D679-40F7-A3BC-41A60EA702AD}"/>
    <cellStyle name="Normal 28 4" xfId="943" xr:uid="{B5FFC140-ABDF-4A70-8DAD-9CD1149B0306}"/>
    <cellStyle name="Normal 28 5" xfId="944" xr:uid="{F761A84E-0884-49DB-9245-D47E4F23B803}"/>
    <cellStyle name="Normal 28 6" xfId="945" xr:uid="{6EFF4118-F038-4E3B-A58D-DDFA119428C6}"/>
    <cellStyle name="Normal 28 7" xfId="946" xr:uid="{2AA6C545-9925-41F6-A144-66F594AB1F5F}"/>
    <cellStyle name="Normal 28 8" xfId="947" xr:uid="{B3E82FD4-0B2F-4838-AA60-1BF0CDE71BF9}"/>
    <cellStyle name="Normal 28 9" xfId="948" xr:uid="{8F2D5329-D9EB-46C0-9BB2-07D025A7D0D4}"/>
    <cellStyle name="Normal 29" xfId="949" xr:uid="{2E110633-1F60-4C2E-855C-B385631E8B79}"/>
    <cellStyle name="Normal 29 10" xfId="950" xr:uid="{8D5AFE95-7184-4FDD-80B2-6DE312CF9AD2}"/>
    <cellStyle name="Normal 29 2" xfId="951" xr:uid="{3E49294A-E014-42AE-9EC0-79EB5979BB38}"/>
    <cellStyle name="Normal 29 2 2" xfId="952" xr:uid="{9EBEA0C9-1AB6-4F2E-BEC5-D78C30000D24}"/>
    <cellStyle name="Normal 29 2 3" xfId="953" xr:uid="{819B0108-E9AB-40C6-BF87-09E025910D30}"/>
    <cellStyle name="Normal 29 2 4" xfId="954" xr:uid="{4BB98521-AD50-4ED0-B800-59DD7C4D529C}"/>
    <cellStyle name="Normal 29 2 5" xfId="955" xr:uid="{EC05850C-5077-4455-8579-0861C1CBE0ED}"/>
    <cellStyle name="Normal 29 2 6" xfId="956" xr:uid="{BB56912A-6135-4F5F-A32E-7137BF8CBF98}"/>
    <cellStyle name="Normal 29 2 7" xfId="957" xr:uid="{34EFADAE-4379-4DE5-A748-E9A9EC61E205}"/>
    <cellStyle name="Normal 29 2 8" xfId="958" xr:uid="{693F6025-BD2B-445D-8298-A5B2EC1073B8}"/>
    <cellStyle name="Normal 29 2 9" xfId="959" xr:uid="{AD4FDB54-BF75-4F3A-933E-AFA9EEA5B75A}"/>
    <cellStyle name="Normal 29 3" xfId="960" xr:uid="{7CFBC0AD-4E11-4890-83C2-C1DF885A2A94}"/>
    <cellStyle name="Normal 29 4" xfId="961" xr:uid="{1B0F2C2A-57BB-4D64-BD4E-3221C846A589}"/>
    <cellStyle name="Normal 29 5" xfId="962" xr:uid="{0E4317BF-C492-47BD-A6B5-41619E3CF9CA}"/>
    <cellStyle name="Normal 29 6" xfId="963" xr:uid="{3D2F15FA-2C83-479A-8611-468B3170CB62}"/>
    <cellStyle name="Normal 29 7" xfId="964" xr:uid="{A620C78D-34FF-4245-8150-115A760F1A0F}"/>
    <cellStyle name="Normal 29 8" xfId="965" xr:uid="{B4310EF8-18CD-4599-BCA3-6F755262C3C8}"/>
    <cellStyle name="Normal 29 9" xfId="966" xr:uid="{F621FEED-1BF9-4315-94BD-61E20367C759}"/>
    <cellStyle name="Normal 3" xfId="967" xr:uid="{05FAFFE0-DB4D-4464-9E7A-3C8ED5D0CA6D}"/>
    <cellStyle name="Normal 3 2" xfId="2986" xr:uid="{88A8FCB3-958C-4422-88CD-09F3E6AA02AC}"/>
    <cellStyle name="Normal 30" xfId="968" xr:uid="{6C162EB7-535D-4A67-9E5A-93E492180CD8}"/>
    <cellStyle name="Normal 30 2" xfId="969" xr:uid="{81672432-4D8E-45F7-B0B9-6CED5BFBC47B}"/>
    <cellStyle name="Normal 30 3" xfId="970" xr:uid="{5F4A8CF9-2C27-4FB8-A6FF-89B282761611}"/>
    <cellStyle name="Normal 30 4" xfId="971" xr:uid="{3C3DB965-CE7F-422B-8A3C-3BD2D4EE0960}"/>
    <cellStyle name="Normal 30 5" xfId="972" xr:uid="{FF9F2038-3766-4786-AFC8-0618EEC9E046}"/>
    <cellStyle name="Normal 30 6" xfId="973" xr:uid="{C184670C-BB88-4253-9E36-616187DBAD08}"/>
    <cellStyle name="Normal 30 7" xfId="974" xr:uid="{93A259E9-848D-46F2-95A6-D6169FB5FB04}"/>
    <cellStyle name="Normal 30 8" xfId="975" xr:uid="{8273D983-B97F-40BD-848E-66D46D288A16}"/>
    <cellStyle name="Normal 30 9" xfId="976" xr:uid="{5B5546CC-1EB3-455F-B2A7-85E25C4F7567}"/>
    <cellStyle name="Normal 31" xfId="977" xr:uid="{FF4238F4-04FA-47A6-84B2-2FB903E85CB1}"/>
    <cellStyle name="Normal 31 2" xfId="978" xr:uid="{0FCB5612-2DBA-48F1-AD62-2FA4CE4AE6B3}"/>
    <cellStyle name="Normal 31 3" xfId="979" xr:uid="{2DA58A60-1F63-498C-B81A-3809E5823308}"/>
    <cellStyle name="Normal 31 4" xfId="980" xr:uid="{EBAAC7BB-55C5-40D0-81C9-1F328F23C6B9}"/>
    <cellStyle name="Normal 31 5" xfId="981" xr:uid="{DDB4DD76-078C-4122-BA33-591B9922D854}"/>
    <cellStyle name="Normal 31 6" xfId="982" xr:uid="{5D1693F1-8325-4557-89A2-F3D8D9787537}"/>
    <cellStyle name="Normal 31 7" xfId="983" xr:uid="{C24DF580-6C2C-452C-AC7D-E79AF3E000B0}"/>
    <cellStyle name="Normal 31 8" xfId="984" xr:uid="{4694F470-73C2-4D8E-AAB1-68E4AFC3D687}"/>
    <cellStyle name="Normal 31 9" xfId="985" xr:uid="{EE7C1542-E9AA-4062-A73C-61ED6F990B1D}"/>
    <cellStyle name="Normal 32" xfId="986" xr:uid="{0A08F48F-BEE1-42C8-AFC3-90ABAFE7107D}"/>
    <cellStyle name="Normal 32 2" xfId="987" xr:uid="{07D2F6E5-7801-4C49-97B5-778BEDB83E03}"/>
    <cellStyle name="Normal 32 3" xfId="988" xr:uid="{29D171B5-5175-43B3-9B76-7E75A613C3F9}"/>
    <cellStyle name="Normal 32 4" xfId="989" xr:uid="{3FFA0D67-E8D8-4CC3-9872-309E58244C3C}"/>
    <cellStyle name="Normal 32 5" xfId="990" xr:uid="{29037077-3720-483D-9A36-C773F50619BC}"/>
    <cellStyle name="Normal 32 6" xfId="991" xr:uid="{072FDE33-ACB7-4AE7-A5A4-9E34F7B9D7E0}"/>
    <cellStyle name="Normal 32 7" xfId="992" xr:uid="{90077115-C1C5-49C7-988D-CD587E0C6CE8}"/>
    <cellStyle name="Normal 32 8" xfId="993" xr:uid="{721C239D-A966-4177-8D1A-8EAA7A9100EC}"/>
    <cellStyle name="Normal 32 9" xfId="994" xr:uid="{0BB097E5-75F8-40AF-9CA0-DBBEE765B65F}"/>
    <cellStyle name="Normal 33" xfId="995" xr:uid="{4666F44F-B2EB-467D-A54C-DC0DFA401791}"/>
    <cellStyle name="Normal 33 2" xfId="996" xr:uid="{D8DA93BD-CFC5-43BD-88EB-6E43E04EA74E}"/>
    <cellStyle name="Normal 33 3" xfId="997" xr:uid="{E7072035-B0EF-4525-A8D5-D9EE7A86BE1C}"/>
    <cellStyle name="Normal 33 4" xfId="998" xr:uid="{D83228D1-FF77-4F65-BECA-E6A0781D4089}"/>
    <cellStyle name="Normal 33 5" xfId="999" xr:uid="{058B70E5-C6BB-4608-B073-894933C5349D}"/>
    <cellStyle name="Normal 33 6" xfId="1000" xr:uid="{69D3DF50-0CAD-4460-A778-6738F61B93BC}"/>
    <cellStyle name="Normal 33 7" xfId="1001" xr:uid="{08144E64-ED8E-441E-BA91-B5DBE4DB8B33}"/>
    <cellStyle name="Normal 33 8" xfId="1002" xr:uid="{A4032A7C-C6C5-4E4E-8837-FFB76C0F558B}"/>
    <cellStyle name="Normal 33 9" xfId="1003" xr:uid="{99173594-E136-409C-89E4-53E06AD961E8}"/>
    <cellStyle name="Normal 34" xfId="1004" xr:uid="{08B2F924-982A-4B75-9B4A-56431A2DB076}"/>
    <cellStyle name="Normal 34 2" xfId="1005" xr:uid="{FF75A302-8193-4ED5-9568-2D4A46A4A633}"/>
    <cellStyle name="Normal 34 3" xfId="1006" xr:uid="{7073DA59-9272-4980-9924-FDCAEE99047A}"/>
    <cellStyle name="Normal 34 4" xfId="1007" xr:uid="{1158E287-F91D-42F9-AC04-81E9227199B5}"/>
    <cellStyle name="Normal 34 5" xfId="1008" xr:uid="{C6148FF5-1A1F-4732-8CDD-150E8C34F969}"/>
    <cellStyle name="Normal 34 6" xfId="1009" xr:uid="{2670B45C-EA8F-431C-AD51-8198DC210BC5}"/>
    <cellStyle name="Normal 34 7" xfId="1010" xr:uid="{CF8BCBB4-63D1-4459-8F0A-371EAF3114A4}"/>
    <cellStyle name="Normal 34 8" xfId="1011" xr:uid="{17CB2824-FB0F-4AE7-8A70-6B7D7804C152}"/>
    <cellStyle name="Normal 34 9" xfId="1012" xr:uid="{748940F1-20B2-4745-AFC3-0B2031EE526F}"/>
    <cellStyle name="Normal 35" xfId="3443" xr:uid="{8B8107B0-DDB6-4E13-8B8E-7F94175A5C91}"/>
    <cellStyle name="Normal 36" xfId="3459" xr:uid="{20F39DC8-8C5F-4BE3-B147-0758AFC97628}"/>
    <cellStyle name="Normal 37" xfId="3445" xr:uid="{5F05CB0B-D6D4-4789-B7E1-C604972B25F4}"/>
    <cellStyle name="Normal 38" xfId="3460" xr:uid="{D9D52BF6-A76B-440D-A89D-CD7C460E439B}"/>
    <cellStyle name="Normal 39" xfId="4" xr:uid="{DAD9F8DB-27C2-4D32-9D18-D6C3E38FAAA9}"/>
    <cellStyle name="Normal 4" xfId="1013" xr:uid="{846A3F40-E3EE-4201-9628-BEA577E6934E}"/>
    <cellStyle name="Normal 4 10" xfId="1014" xr:uid="{CF997497-AFF5-41C9-8A4F-1CF06EB49E5A}"/>
    <cellStyle name="Normal 4 11" xfId="1015" xr:uid="{D1184AE2-D795-47A8-9918-0633DBF5E7BC}"/>
    <cellStyle name="Normal 4 12" xfId="1016" xr:uid="{6332E214-31C9-4058-B96B-C0951282D405}"/>
    <cellStyle name="Normal 4 13" xfId="2987" xr:uid="{D1F084AC-D3D3-4E93-B623-10C319614D5C}"/>
    <cellStyle name="Normal 4 2" xfId="1017" xr:uid="{93410ED5-2FCE-4FBC-ABD1-69F7CEA0C3A7}"/>
    <cellStyle name="Normal 4 2 2" xfId="1018" xr:uid="{C57D6424-93BA-418E-AF98-395CCD52E612}"/>
    <cellStyle name="Normal 4 2 2 2" xfId="1019" xr:uid="{8067AEF4-1D1B-416F-BBAB-BCD73E3F1D6F}"/>
    <cellStyle name="Normal 4 2 2 3" xfId="1020" xr:uid="{74E17E43-F09C-4A9B-9ACD-B6EEB4D4D0CF}"/>
    <cellStyle name="Normal 4 2 2 4" xfId="1021" xr:uid="{691FD01A-1EC2-4128-A0DA-1C8E76C48636}"/>
    <cellStyle name="Normal 4 2 2 5" xfId="1022" xr:uid="{E1285865-D37E-4651-9F2D-79A52C517C01}"/>
    <cellStyle name="Normal 4 2 2 6" xfId="1023" xr:uid="{3BFE96DD-7731-426F-9AFF-8C8A7C185FA4}"/>
    <cellStyle name="Normal 4 2 2 7" xfId="1024" xr:uid="{85E24AF8-3CDC-4C6C-9543-6CA05759E433}"/>
    <cellStyle name="Normal 4 2 2 8" xfId="1025" xr:uid="{AAB51035-1C0F-4E7D-AE38-3EB4E19848D3}"/>
    <cellStyle name="Normal 4 2 2 9" xfId="1026" xr:uid="{676AC064-C0F1-494C-AC6F-D4447F3E1077}"/>
    <cellStyle name="Normal 4 2 3" xfId="1027" xr:uid="{133BD1A9-D987-4137-A00C-CEB58BAE8A5B}"/>
    <cellStyle name="Normal 4 2 4" xfId="1028" xr:uid="{5C21A5DB-D07F-4401-B4F6-668C405E46FB}"/>
    <cellStyle name="Normal 4 2 5" xfId="1029" xr:uid="{80B7EE9C-59B6-41B0-8F56-94C3BBF81393}"/>
    <cellStyle name="Normal 4 2 6" xfId="1030" xr:uid="{4108314A-8EFF-4CAC-9663-4D938D681618}"/>
    <cellStyle name="Normal 4 2 7" xfId="1031" xr:uid="{D8194D8B-F262-4825-B785-4C051FFC741D}"/>
    <cellStyle name="Normal 4 2 8" xfId="1032" xr:uid="{F15953D7-2775-4816-904E-7808A071057F}"/>
    <cellStyle name="Normal 4 2 9" xfId="1033" xr:uid="{3943D5F3-0057-4486-8D07-D50AFFA0E839}"/>
    <cellStyle name="Normal 4 3" xfId="1034" xr:uid="{20958242-9A3C-4AEA-9BA7-A17DFEE4A7B5}"/>
    <cellStyle name="Normal 4 4" xfId="1035" xr:uid="{38C37480-D6E7-4284-8B02-0D0827D7CB68}"/>
    <cellStyle name="Normal 4 5" xfId="1036" xr:uid="{5C962C6B-B0BC-4F56-A816-B4DDEBE26396}"/>
    <cellStyle name="Normal 4 6" xfId="1037" xr:uid="{874F4B43-6EC2-4F6A-939C-3C8006890647}"/>
    <cellStyle name="Normal 4 7" xfId="1038" xr:uid="{2E71EB6D-F85E-43F2-9489-6A5E4AB56145}"/>
    <cellStyle name="Normal 4 8" xfId="1039" xr:uid="{50D5E4C4-73A8-4011-82C9-377F49C960B9}"/>
    <cellStyle name="Normal 4 9" xfId="1040" xr:uid="{5379FCD9-D11D-41B3-ACE0-C26E2DDCAEC1}"/>
    <cellStyle name="Normal 44" xfId="1041" xr:uid="{F1E69DA1-875C-4AEE-A6FD-EDBCE6477EF8}"/>
    <cellStyle name="Normal 45" xfId="1042" xr:uid="{93327BDB-193D-4201-AD24-31CB042A902D}"/>
    <cellStyle name="Normal 5" xfId="1043" xr:uid="{9D6FDA60-D172-4FDC-A236-9214B386364E}"/>
    <cellStyle name="Normal 5 2" xfId="1044" xr:uid="{3A522673-4F88-4D38-B211-3B4010CF4CC8}"/>
    <cellStyle name="Normal 5 2 10" xfId="1045" xr:uid="{D0B77A12-A8B3-41BC-A12F-DAC15A51329E}"/>
    <cellStyle name="Normal 5 2 11" xfId="1046" xr:uid="{6BE1AA02-0762-4C60-8F6F-2A00D72439A3}"/>
    <cellStyle name="Normal 5 2 2" xfId="1047" xr:uid="{5ABFB49B-0D8A-45A4-9E01-5ECBFAA3267B}"/>
    <cellStyle name="Normal 5 2 2 2" xfId="1048" xr:uid="{482650DF-3523-4128-890B-9B39A93E54E9}"/>
    <cellStyle name="Normal 5 2 2 3" xfId="1049" xr:uid="{3BE9C6AE-7796-4D1B-9B35-B174BF0F59FF}"/>
    <cellStyle name="Normal 5 2 2 4" xfId="1050" xr:uid="{5EBD4E19-4873-4DC1-BB10-95408BA1FD72}"/>
    <cellStyle name="Normal 5 2 2 5" xfId="1051" xr:uid="{89A4BEA2-F1A8-4E68-94D5-F4DE785D186E}"/>
    <cellStyle name="Normal 5 2 2 6" xfId="1052" xr:uid="{417066B0-BBED-4C3B-9F55-CFE15BB24C42}"/>
    <cellStyle name="Normal 5 2 2 7" xfId="1053" xr:uid="{36DC664E-F38A-4228-A451-A128DEAEC25A}"/>
    <cellStyle name="Normal 5 2 2 8" xfId="1054" xr:uid="{2B796357-20D4-4EB1-89BC-AF747478D0C5}"/>
    <cellStyle name="Normal 5 2 2 9" xfId="1055" xr:uid="{6256E039-3963-468B-B0C4-7A45038C76BD}"/>
    <cellStyle name="Normal 5 2 3" xfId="1056" xr:uid="{88BF7CE0-6E2A-4AEA-A9CD-54A516B5FB51}"/>
    <cellStyle name="Normal 5 2 3 2" xfId="1057" xr:uid="{1A145C52-D4F1-4E08-A448-023784D1429F}"/>
    <cellStyle name="Normal 5 2 3 3" xfId="1058" xr:uid="{95F36ECD-3AA3-4983-9216-7064D192E3D9}"/>
    <cellStyle name="Normal 5 2 3 4" xfId="1059" xr:uid="{18F12404-0281-4928-A32B-7FB7164F4A46}"/>
    <cellStyle name="Normal 5 2 3 5" xfId="1060" xr:uid="{8F046260-180E-4618-9465-3591B846FF61}"/>
    <cellStyle name="Normal 5 2 3 6" xfId="1061" xr:uid="{69E52A55-C0D6-4CBA-87B5-AE475C1111E7}"/>
    <cellStyle name="Normal 5 2 3 7" xfId="1062" xr:uid="{370100FE-5901-4672-B64F-59B5AB1D74FA}"/>
    <cellStyle name="Normal 5 2 3 8" xfId="1063" xr:uid="{9269B25A-6901-424E-85FB-30085567283F}"/>
    <cellStyle name="Normal 5 2 3 9" xfId="1064" xr:uid="{836EED0A-4D39-4FAA-BA6B-DFE14AC3D4EF}"/>
    <cellStyle name="Normal 5 2 4" xfId="1065" xr:uid="{02A85BB6-DD6D-4FED-9D22-82F36039A996}"/>
    <cellStyle name="Normal 5 2 5" xfId="1066" xr:uid="{1764A422-5045-46FB-94F8-3B88088B6BED}"/>
    <cellStyle name="Normal 5 2 6" xfId="1067" xr:uid="{A9E61851-FBB3-40C5-9B42-88485C82939D}"/>
    <cellStyle name="Normal 5 2 7" xfId="1068" xr:uid="{B2211D23-5A26-4783-AB16-B7F07393CEB3}"/>
    <cellStyle name="Normal 5 2 8" xfId="1069" xr:uid="{7C3566B4-B3FE-4C79-906C-ADB10C08AABC}"/>
    <cellStyle name="Normal 5 2 9" xfId="1070" xr:uid="{70535CC3-A6A3-4564-84F3-2C1FFA3AEBC7}"/>
    <cellStyle name="Normal 5 3" xfId="2988" xr:uid="{908A72E8-347C-4442-8731-B23C9C6290FB}"/>
    <cellStyle name="Normal 50" xfId="1071" xr:uid="{1A906118-726D-4CE7-AE6D-C8A240916479}"/>
    <cellStyle name="Normal 6" xfId="1072" xr:uid="{47586979-845C-4BC5-93D8-CC6EA5B049D0}"/>
    <cellStyle name="Normal 6 10" xfId="1073" xr:uid="{52102106-5E03-4A98-B7B2-879BE76C1464}"/>
    <cellStyle name="Normal 6 11" xfId="1074" xr:uid="{3221C82E-B83F-4DFE-9FB9-16F56959F527}"/>
    <cellStyle name="Normal 6 12" xfId="2989" xr:uid="{47713C8B-5A03-488D-BC66-F6D33631A51E}"/>
    <cellStyle name="Normal 6 2" xfId="1075" xr:uid="{E0A4CA11-BB72-4697-82B1-ADFC702C46CC}"/>
    <cellStyle name="Normal 6 2 2" xfId="1076" xr:uid="{5D136B45-5EFD-4F13-BE6D-C3FD600FC779}"/>
    <cellStyle name="Normal 6 2 3" xfId="1077" xr:uid="{F5B613D1-480F-4B5B-BC26-B98D41CED0E0}"/>
    <cellStyle name="Normal 6 2 4" xfId="1078" xr:uid="{86BE5972-FF9C-450C-A213-A4C10C577F40}"/>
    <cellStyle name="Normal 6 2 5" xfId="1079" xr:uid="{76FD5989-82B2-4FC5-9A1C-C370F87796E0}"/>
    <cellStyle name="Normal 6 2 6" xfId="1080" xr:uid="{D3C13C1B-3F43-470B-8071-E4E0A5CE2F24}"/>
    <cellStyle name="Normal 6 2 7" xfId="1081" xr:uid="{34F607C6-F681-4E8A-A936-3FE3053A3650}"/>
    <cellStyle name="Normal 6 2 8" xfId="1082" xr:uid="{10CA6635-3DA7-4BCA-9C4D-16B2356CC937}"/>
    <cellStyle name="Normal 6 2 9" xfId="1083" xr:uid="{EB7DC3B5-9EC8-4E7D-98C0-460262099F1F}"/>
    <cellStyle name="Normal 6 3" xfId="1084" xr:uid="{98878CC3-3F23-488F-B4D8-4364B55A2B6C}"/>
    <cellStyle name="Normal 6 3 2" xfId="1085" xr:uid="{1672FDFF-74EE-49D5-B3FE-566C75D043AE}"/>
    <cellStyle name="Normal 6 3 3" xfId="1086" xr:uid="{1442AC42-0E12-43B4-B390-FF69F130071A}"/>
    <cellStyle name="Normal 6 3 4" xfId="1087" xr:uid="{704799CE-3242-4ADD-89A2-83494F31B811}"/>
    <cellStyle name="Normal 6 3 5" xfId="1088" xr:uid="{6FE44DD3-B578-4342-BF57-6558660C9FD2}"/>
    <cellStyle name="Normal 6 3 6" xfId="1089" xr:uid="{9BE701D7-6A04-45A0-BC4B-2543EA399D30}"/>
    <cellStyle name="Normal 6 3 7" xfId="1090" xr:uid="{46C74358-77D3-41F5-B005-0F52F5E710E8}"/>
    <cellStyle name="Normal 6 3 8" xfId="1091" xr:uid="{368BB6E8-0323-448D-B6F3-592D5F51D4E8}"/>
    <cellStyle name="Normal 6 3 9" xfId="1092" xr:uid="{0114EB22-9F07-4A28-B294-A4A084DAED9D}"/>
    <cellStyle name="Normal 6 4" xfId="1093" xr:uid="{796FCCE7-B7DE-4143-B972-2999E2C4CE8F}"/>
    <cellStyle name="Normal 6 5" xfId="1094" xr:uid="{B20C5141-46E7-4DAF-AF75-4669F9670C62}"/>
    <cellStyle name="Normal 6 6" xfId="1095" xr:uid="{56304BBA-64D9-4A79-9F71-A9039B4B72C7}"/>
    <cellStyle name="Normal 6 7" xfId="1096" xr:uid="{4BA782CB-B4FC-419D-8BA7-3D8816657D0D}"/>
    <cellStyle name="Normal 6 8" xfId="1097" xr:uid="{A9FD6294-276D-495E-A954-9D169178FBF7}"/>
    <cellStyle name="Normal 6 9" xfId="1098" xr:uid="{845DFD2E-901F-4216-93A6-DF9E66C04F65}"/>
    <cellStyle name="Normal 7" xfId="1099" xr:uid="{2370FF81-A96C-4572-A6FA-8F730616CFF3}"/>
    <cellStyle name="Normal 7 10" xfId="1100" xr:uid="{EAB50241-2BA9-4CCA-9B14-F7E418F4A660}"/>
    <cellStyle name="Normal 7 11" xfId="1101" xr:uid="{6B943D91-0A89-4B71-B9AF-D167D4A763DF}"/>
    <cellStyle name="Normal 7 12" xfId="2990" xr:uid="{0F6928DF-9436-4746-8A7E-AAD1BE933CF2}"/>
    <cellStyle name="Normal 7 2" xfId="1102" xr:uid="{BFAE56E8-0670-4E88-A748-2D5CFC1B2A8B}"/>
    <cellStyle name="Normal 7 2 2" xfId="1103" xr:uid="{53D69018-1CB6-49D0-92D3-53A8E15EBCC7}"/>
    <cellStyle name="Normal 7 2 3" xfId="1104" xr:uid="{D649979F-B6BD-4254-93F7-4BFA08D7337E}"/>
    <cellStyle name="Normal 7 2 4" xfId="1105" xr:uid="{A0ED9042-9BC6-4002-8CE2-A4CB29898DA0}"/>
    <cellStyle name="Normal 7 2 5" xfId="1106" xr:uid="{F42FE8B3-FDCC-433F-A53F-2E251554BF04}"/>
    <cellStyle name="Normal 7 2 6" xfId="1107" xr:uid="{9CC8CD7F-94FD-456B-BCAF-6D8C83E13C95}"/>
    <cellStyle name="Normal 7 2 7" xfId="1108" xr:uid="{115D1766-E559-44D5-8074-F3BAFE32F6D7}"/>
    <cellStyle name="Normal 7 2 8" xfId="1109" xr:uid="{B8769ED9-F26C-4557-B051-96B74A9E53FA}"/>
    <cellStyle name="Normal 7 2 9" xfId="1110" xr:uid="{4231C366-1A15-4A92-9379-BA7AB5F9ABFA}"/>
    <cellStyle name="Normal 7 3" xfId="1111" xr:uid="{7274CB40-03FE-4482-89F3-65C2EABDF80E}"/>
    <cellStyle name="Normal 7 3 2" xfId="1112" xr:uid="{40E65BD4-76DB-40C8-BAA8-E411145D2BE2}"/>
    <cellStyle name="Normal 7 3 3" xfId="1113" xr:uid="{7DA74E90-65BA-4B37-8D26-7A4D1E38861F}"/>
    <cellStyle name="Normal 7 3 4" xfId="1114" xr:uid="{E7BE877E-81C5-4060-B19F-D2E03B1627BB}"/>
    <cellStyle name="Normal 7 3 5" xfId="1115" xr:uid="{B243D213-327B-4409-904B-98B10CA9A70A}"/>
    <cellStyle name="Normal 7 3 6" xfId="1116" xr:uid="{58712FA9-AA7A-4078-822E-BD29EE7D9C00}"/>
    <cellStyle name="Normal 7 3 7" xfId="1117" xr:uid="{F567C339-53B8-41AF-870B-A0C2F3391DAA}"/>
    <cellStyle name="Normal 7 3 8" xfId="1118" xr:uid="{CEC4FCF9-E6B6-4812-AB0C-3B6E693CFC99}"/>
    <cellStyle name="Normal 7 3 9" xfId="1119" xr:uid="{04196E60-6821-4A10-B0F2-DB127E7433AA}"/>
    <cellStyle name="Normal 7 4" xfId="1120" xr:uid="{1291A169-F29B-4022-92A7-19FC37018B12}"/>
    <cellStyle name="Normal 7 5" xfId="1121" xr:uid="{72AF50A0-FB72-423A-9132-4A76F6D3EAA7}"/>
    <cellStyle name="Normal 7 6" xfId="1122" xr:uid="{2F647C7B-33D6-4B28-A538-34845B3E54EF}"/>
    <cellStyle name="Normal 7 7" xfId="1123" xr:uid="{B0E9154F-37F3-4487-9A22-9ED95DFEAEEE}"/>
    <cellStyle name="Normal 7 8" xfId="1124" xr:uid="{7858F163-20BA-4258-9893-790EC0F5CA8A}"/>
    <cellStyle name="Normal 7 9" xfId="1125" xr:uid="{9F90AAFD-A27D-4E27-83BC-5F403F5F3787}"/>
    <cellStyle name="Normal 8" xfId="1126" xr:uid="{3AF48434-F4C3-4CC5-9645-4ED4437C07C9}"/>
    <cellStyle name="Normal 8 2" xfId="2991" xr:uid="{C0EF1103-E8C1-4002-9E82-3482E3E65EA1}"/>
    <cellStyle name="Normal 9" xfId="1127" xr:uid="{61382592-E57E-4464-AE8D-5C1625C698F3}"/>
    <cellStyle name="Normal 9 10" xfId="1128" xr:uid="{FCCEE95E-86D6-4548-8A94-9F3FEB677210}"/>
    <cellStyle name="Normal 9 11" xfId="1129" xr:uid="{D79C8014-1FE2-484F-BB0B-67ABB2CF28C0}"/>
    <cellStyle name="Normal 9 12" xfId="2992" xr:uid="{BFC45B7A-02EE-4930-9146-4019D5908CBF}"/>
    <cellStyle name="Normal 9 2" xfId="1130" xr:uid="{0E84D5EA-F99F-46BD-B44A-2E1D47774898}"/>
    <cellStyle name="Normal 9 2 2" xfId="1131" xr:uid="{771347C6-5420-4D0B-85F2-0D107D97DB8A}"/>
    <cellStyle name="Normal 9 2 3" xfId="1132" xr:uid="{6B00BF0D-61C5-40DF-9A5D-ADD1E5BFAB6E}"/>
    <cellStyle name="Normal 9 2 4" xfId="1133" xr:uid="{C578CD10-51A8-4E57-870D-8548CCB22980}"/>
    <cellStyle name="Normal 9 2 5" xfId="1134" xr:uid="{B52E8820-452F-437B-B3C6-F525C6EA377B}"/>
    <cellStyle name="Normal 9 2 6" xfId="1135" xr:uid="{48FE9866-1263-473F-8E88-775CC8F8172E}"/>
    <cellStyle name="Normal 9 2 7" xfId="1136" xr:uid="{82E91626-EBC7-423B-A312-3B58100D6248}"/>
    <cellStyle name="Normal 9 2 8" xfId="1137" xr:uid="{AC915904-4679-4DF3-9BDD-5D5C61F54BA5}"/>
    <cellStyle name="Normal 9 2 9" xfId="1138" xr:uid="{653A7AEF-52BB-4F42-B740-E6E4F409EBAC}"/>
    <cellStyle name="Normal 9 3" xfId="1139" xr:uid="{0F30126F-D8E3-47B2-98FC-56ADA619DF2C}"/>
    <cellStyle name="Normal 9 3 2" xfId="1140" xr:uid="{8E5C9291-42E1-4A6A-8ADD-3499714DF4A5}"/>
    <cellStyle name="Normal 9 3 3" xfId="1141" xr:uid="{267D99D3-D043-4134-8EC5-69B2E96701F4}"/>
    <cellStyle name="Normal 9 3 4" xfId="1142" xr:uid="{224A2110-2DC1-4BC7-B27C-5A98842F0794}"/>
    <cellStyle name="Normal 9 3 5" xfId="1143" xr:uid="{FF0014E1-EC61-4771-AAB3-C4E2312AC0F3}"/>
    <cellStyle name="Normal 9 3 6" xfId="1144" xr:uid="{DA999BE8-7880-41F3-AA3C-BC3FAC1A5FFB}"/>
    <cellStyle name="Normal 9 3 7" xfId="1145" xr:uid="{82EE6D74-E073-4650-869F-EFB3B869D5C0}"/>
    <cellStyle name="Normal 9 3 8" xfId="1146" xr:uid="{5AE44A09-0899-46F0-9F8D-0E536CD8D12B}"/>
    <cellStyle name="Normal 9 3 9" xfId="1147" xr:uid="{AAE98B29-D3DB-4E67-9932-6651D9C9337B}"/>
    <cellStyle name="Normal 9 4" xfId="1148" xr:uid="{04CBCB25-FCD6-4FFB-8033-D30A064695A2}"/>
    <cellStyle name="Normal 9 5" xfId="1149" xr:uid="{188A475F-FD57-42E5-A92C-86F8CF8B2A36}"/>
    <cellStyle name="Normal 9 6" xfId="1150" xr:uid="{95777661-2D54-40BF-88F0-6F9306FD793F}"/>
    <cellStyle name="Normal 9 7" xfId="1151" xr:uid="{C01596B0-7502-4625-B2DC-461234F1D239}"/>
    <cellStyle name="Normal 9 8" xfId="1152" xr:uid="{E4B0F453-0244-4FDE-AC64-421DA974F431}"/>
    <cellStyle name="Normal 9 9" xfId="1153" xr:uid="{964FD195-9B2D-4FD5-B74D-708A76554627}"/>
    <cellStyle name="Normal%" xfId="2993" xr:uid="{9452BD24-AD30-4EB6-A1A9-4ACD7DC56FBB}"/>
    <cellStyle name="Normal1" xfId="2994" xr:uid="{D1EC89AD-C271-414C-9790-6BDC7F335D13}"/>
    <cellStyle name="Normal95" xfId="2995" xr:uid="{32D71217-E989-4E1D-B2C0-2EFA82209D1C}"/>
    <cellStyle name="NormalGB" xfId="2996" xr:uid="{EB87668E-7E86-4A41-B847-B834563EC34D}"/>
    <cellStyle name="NormalHelv" xfId="2997" xr:uid="{7A1C71CF-C6C0-4031-91C7-6838BC8AFF95}"/>
    <cellStyle name="Note 2" xfId="1154" xr:uid="{4E50AD05-3350-43B3-9780-7F643BE36320}"/>
    <cellStyle name="Note 2 2" xfId="2998" xr:uid="{1107773D-C29A-4C29-B3D6-513DB44694F6}"/>
    <cellStyle name="Num0Un" xfId="2999" xr:uid="{838A1179-E9EB-4F7B-89DE-E7ABF85AD3FB}"/>
    <cellStyle name="Num1" xfId="3000" xr:uid="{EC739EA1-E7EC-4F20-B453-60EBB5C83F0B}"/>
    <cellStyle name="Num1Blue" xfId="3001" xr:uid="{665A9081-F4DA-4BD4-84DC-E4A9E3155208}"/>
    <cellStyle name="Num2" xfId="3002" xr:uid="{0D3066AF-2041-41C5-897F-854B83BE3364}"/>
    <cellStyle name="Num2Un" xfId="3003" xr:uid="{588A85A6-EFC4-4180-A007-D471FCA92291}"/>
    <cellStyle name="number" xfId="3004" xr:uid="{4DAC942F-7DD2-48FB-9CE3-6EBD8BC4593C}"/>
    <cellStyle name="o" xfId="3005" xr:uid="{E6341279-833B-4736-A99E-FCB37F863D3A}"/>
    <cellStyle name="Œ…‹æØ‚è [0.00]_Capital Structure" xfId="3006" xr:uid="{A6F80FFD-A02E-46EA-9F15-5620B74AE5A9}"/>
    <cellStyle name="Œ…‹æØ‚è_Capital Structure" xfId="3007" xr:uid="{9728A9C2-9DE0-4A79-B4EB-D89F9D8BFFF7}"/>
    <cellStyle name="outh America" xfId="3008" xr:uid="{30FD017C-F2F2-4E47-90A5-BE25E3BC55F2}"/>
    <cellStyle name="Output 2" xfId="3009" xr:uid="{45C65A39-C1C8-45AD-B278-1B07B3EEAD3F}"/>
    <cellStyle name="Output Amounts" xfId="3010" xr:uid="{DBAEC750-38FB-436D-9BFB-020310322CEB}"/>
    <cellStyle name="Output Column Headings" xfId="3011" xr:uid="{BB5670AE-1E4A-483E-9088-EB47833999DB}"/>
    <cellStyle name="Output Line Items" xfId="3012" xr:uid="{8EB93B71-777C-4B04-83FD-DEC3FA01556F}"/>
    <cellStyle name="Output Report Heading" xfId="3013" xr:uid="{6A1D5206-9CC1-4480-9819-7383F6EB5DD7}"/>
    <cellStyle name="Output Report Title" xfId="3014" xr:uid="{65661874-14F9-4649-A3D4-001E802562F6}"/>
    <cellStyle name="p" xfId="3015" xr:uid="{12C562BF-3D29-48F5-B690-F0DA8095F8E7}"/>
    <cellStyle name="P&amp;L Numbers" xfId="3016" xr:uid="{EB8CDE11-1425-4831-A432-A5F1E38D3F8B}"/>
    <cellStyle name="Page Heading" xfId="3017" xr:uid="{336454EC-E209-482B-8E38-53ED45DBC889}"/>
    <cellStyle name="Page Heading Large" xfId="3018" xr:uid="{B22685CC-87FC-4FE5-91D7-E9775812185E}"/>
    <cellStyle name="Page Heading Small" xfId="3019" xr:uid="{35D90904-F933-47D3-8689-3E2250D7FF30}"/>
    <cellStyle name="Page Number" xfId="3020" xr:uid="{7561F7BA-1A47-490F-AAC2-036DDB43530A}"/>
    <cellStyle name="PageSubtitle" xfId="3021" xr:uid="{8A360254-601E-4E11-9834-C48056BD17EE}"/>
    <cellStyle name="PageTitle" xfId="3022" xr:uid="{33A64D24-B83B-4216-A909-F24E83206B6B}"/>
    <cellStyle name="PB Table Heading" xfId="3023" xr:uid="{CAD595BC-4BE6-4F59-86AC-D7A537931FB0}"/>
    <cellStyle name="PB Table Highlight1" xfId="3024" xr:uid="{B59410BF-D4DD-4D42-83FB-8ED9713E1B53}"/>
    <cellStyle name="PB Table Highlight2" xfId="3025" xr:uid="{6C977C44-EE11-4F02-8462-3C796F7738A4}"/>
    <cellStyle name="PB Table Highlight3" xfId="3026" xr:uid="{50237347-01A4-4970-A92C-EB2AAE45DCC4}"/>
    <cellStyle name="PB Table Standard Row" xfId="3027" xr:uid="{31D30AEC-BE2F-438D-91F2-A1CFC3F980FE}"/>
    <cellStyle name="PB Table Subtotal Row" xfId="3028" xr:uid="{1E32ECC9-0653-4171-BB59-080AA218E9B2}"/>
    <cellStyle name="PB Table Total Row" xfId="3029" xr:uid="{882EAE5E-F5F4-4EC6-8F18-8789C86F810F}"/>
    <cellStyle name="Pctg" xfId="3030" xr:uid="{104D8154-1B9B-4D38-83CA-C99FE7A1B81D}"/>
    <cellStyle name="Perc1" xfId="3031" xr:uid="{BCD42EC1-B201-4858-AC30-03F189FE4030}"/>
    <cellStyle name="Percent (0)" xfId="3032" xr:uid="{900778DF-2DAC-4BC1-A583-696CBE17CE4C}"/>
    <cellStyle name="Percent (1)" xfId="3033" xr:uid="{C3B2E0F4-2BD9-4194-8267-1780D215C750}"/>
    <cellStyle name="Percent [0]" xfId="3034" xr:uid="{C192E863-9A21-442E-AADD-A6FFD4ADF3A9}"/>
    <cellStyle name="Percent [00]" xfId="3035" xr:uid="{D73F3656-7109-4BC2-AC01-9CC992D283F5}"/>
    <cellStyle name="Percent [1]" xfId="3036" xr:uid="{0160B7E2-D71D-43A9-A73E-BA09377696F7}"/>
    <cellStyle name="Percent [2]" xfId="3037" xr:uid="{EF40DA2F-5FFF-45D3-B993-28D59A703AEB}"/>
    <cellStyle name="Percent 2" xfId="3038" xr:uid="{BAAED760-FD29-4AED-AACD-2BCA37852B11}"/>
    <cellStyle name="Percent 2 10" xfId="1155" xr:uid="{56B4BED4-8AF9-4C44-8C85-6D21A4F07884}"/>
    <cellStyle name="Percent 2 2" xfId="1156" xr:uid="{183E3769-7AA7-4569-8BB1-832540507815}"/>
    <cellStyle name="Percent 2 2 10" xfId="1157" xr:uid="{5FE36CC6-4154-4447-9EE0-844E98933C0D}"/>
    <cellStyle name="Percent 2 2 11" xfId="1158" xr:uid="{870C773C-A3BA-4216-B52F-5BE780B8838F}"/>
    <cellStyle name="Percent 2 2 12" xfId="1159" xr:uid="{634061D4-BBC6-4CCB-87D8-4D5CF7DE7C2C}"/>
    <cellStyle name="Percent 2 2 13" xfId="1160" xr:uid="{94ECC468-4E3E-4A74-BAC6-D003B4645D74}"/>
    <cellStyle name="Percent 2 2 14" xfId="1161" xr:uid="{4BBA7B35-D206-452A-9B3B-20653F9A904E}"/>
    <cellStyle name="Percent 2 2 2" xfId="1162" xr:uid="{4120B322-A8B0-4D92-A537-615FD50F05B0}"/>
    <cellStyle name="Percent 2 2 2 10" xfId="1163" xr:uid="{FBE58DE7-A404-4D02-9496-7CDBCC4CBA26}"/>
    <cellStyle name="Percent 2 2 2 11" xfId="1164" xr:uid="{86E06FF4-3C22-42A0-ABBD-4EBE3F97AA66}"/>
    <cellStyle name="Percent 2 2 2 12" xfId="1165" xr:uid="{064161E9-248E-494D-BCC0-BA99E80E3E3B}"/>
    <cellStyle name="Percent 2 2 2 13" xfId="1166" xr:uid="{1C8DD95D-E99F-4F27-AD35-F589A5455CE5}"/>
    <cellStyle name="Percent 2 2 2 14" xfId="1167" xr:uid="{5389E9F8-9316-4084-B09B-B31EE7F17AC3}"/>
    <cellStyle name="Percent 2 2 2 2" xfId="1168" xr:uid="{BC433CB2-BA1B-4B58-87A9-E25F9CFC0F6C}"/>
    <cellStyle name="Percent 2 2 2 2 10" xfId="1169" xr:uid="{BFDE6409-7C8C-4DA0-81FB-A674203FEA20}"/>
    <cellStyle name="Percent 2 2 2 2 11" xfId="1170" xr:uid="{BF282566-2B48-4971-BA11-AFA2DF1CD2C4}"/>
    <cellStyle name="Percent 2 2 2 2 12" xfId="1171" xr:uid="{6D92F63A-D3CF-4DE1-84B4-ED079EA413E5}"/>
    <cellStyle name="Percent 2 2 2 2 13" xfId="1172" xr:uid="{C737F35A-03B4-4FF5-B80C-E0091E7565BE}"/>
    <cellStyle name="Percent 2 2 2 2 2" xfId="1173" xr:uid="{5A2656E5-D760-439B-A2DA-A7604088DA55}"/>
    <cellStyle name="Percent 2 2 2 2 2 10" xfId="1174" xr:uid="{D2235E05-E440-4D36-9FE4-D5FE4E6AABBA}"/>
    <cellStyle name="Percent 2 2 2 2 2 11" xfId="1175" xr:uid="{5D615898-2BA4-4154-9212-CFA9B448EF91}"/>
    <cellStyle name="Percent 2 2 2 2 2 12" xfId="1176" xr:uid="{4E1BE87E-9B7F-4556-A824-880D36148234}"/>
    <cellStyle name="Percent 2 2 2 2 2 13" xfId="1177" xr:uid="{CFDB50C9-B29B-44A9-A96C-FA2CF886426B}"/>
    <cellStyle name="Percent 2 2 2 2 2 2" xfId="1178" xr:uid="{A1CA36DA-2A94-48D2-A426-35567D742A09}"/>
    <cellStyle name="Percent 2 2 2 2 2 2 10" xfId="1179" xr:uid="{A37A2AE5-C54D-4174-A805-5D15EDD67483}"/>
    <cellStyle name="Percent 2 2 2 2 2 2 11" xfId="1180" xr:uid="{2AACC55B-EC49-4C38-8E23-BEF517A2C0BE}"/>
    <cellStyle name="Percent 2 2 2 2 2 2 12" xfId="1181" xr:uid="{ECF12FA2-9E70-414A-ACBB-85221B78A9ED}"/>
    <cellStyle name="Percent 2 2 2 2 2 2 2" xfId="1182" xr:uid="{B51FA222-29AB-4470-ABC0-72BBA446B5F8}"/>
    <cellStyle name="Percent 2 2 2 2 2 2 2 10" xfId="1183" xr:uid="{8BECED48-862F-4083-ADB3-D1BC9EE8927B}"/>
    <cellStyle name="Percent 2 2 2 2 2 2 2 11" xfId="1184" xr:uid="{E7AC43DF-F273-42D5-9429-E178E1EF6148}"/>
    <cellStyle name="Percent 2 2 2 2 2 2 2 12" xfId="1185" xr:uid="{0AB2DA8B-E74D-4013-8C7B-62A325AD5F2D}"/>
    <cellStyle name="Percent 2 2 2 2 2 2 2 2" xfId="1186" xr:uid="{C74CC60F-3449-4C74-8C84-4C51A8731D1D}"/>
    <cellStyle name="Percent 2 2 2 2 2 2 2 2 2" xfId="1187" xr:uid="{EC173031-88D0-4A84-8C48-6737BE42DF38}"/>
    <cellStyle name="Percent 2 2 2 2 2 2 2 2 3" xfId="1188" xr:uid="{5629103D-5DC9-4317-B223-C4AF06F1C904}"/>
    <cellStyle name="Percent 2 2 2 2 2 2 2 2 4" xfId="1189" xr:uid="{48899F7C-04C8-45A1-9D96-DA196EA3434D}"/>
    <cellStyle name="Percent 2 2 2 2 2 2 2 2 5" xfId="1190" xr:uid="{514A1D47-D7CC-4E2F-BAF3-C4F07EBDD47B}"/>
    <cellStyle name="Percent 2 2 2 2 2 2 2 3" xfId="1191" xr:uid="{EAC2041F-3653-464E-AC7D-599DBB4FB417}"/>
    <cellStyle name="Percent 2 2 2 2 2 2 2 4" xfId="1192" xr:uid="{12F1010B-E2BB-46A0-9997-32DF4D3187CD}"/>
    <cellStyle name="Percent 2 2 2 2 2 2 2 5" xfId="1193" xr:uid="{7318EF6B-D12E-4FA1-9E9D-76FC6AD88080}"/>
    <cellStyle name="Percent 2 2 2 2 2 2 2 6" xfId="1194" xr:uid="{C2701024-AE4E-496F-B94D-86BECDFAE8E0}"/>
    <cellStyle name="Percent 2 2 2 2 2 2 2 7" xfId="1195" xr:uid="{2FF6E5DB-4BAB-4D12-BB1A-2A2868679723}"/>
    <cellStyle name="Percent 2 2 2 2 2 2 2 8" xfId="1196" xr:uid="{85F5814C-D55D-4445-B16C-0DAF43AA9778}"/>
    <cellStyle name="Percent 2 2 2 2 2 2 2 9" xfId="1197" xr:uid="{AC9B2306-4B43-44F0-961B-33704CCC13F6}"/>
    <cellStyle name="Percent 2 2 2 2 2 2 3" xfId="1198" xr:uid="{149AC1C4-BE70-4BEB-9498-62D07CE7B47F}"/>
    <cellStyle name="Percent 2 2 2 2 2 2 4" xfId="1199" xr:uid="{C8626D35-1909-47F1-98FE-80072AC60908}"/>
    <cellStyle name="Percent 2 2 2 2 2 2 5" xfId="1200" xr:uid="{E25ED807-FE7B-4A8B-BBB2-FDA83E1A9538}"/>
    <cellStyle name="Percent 2 2 2 2 2 2 6" xfId="1201" xr:uid="{E6B62E23-97A2-45AF-BCA9-FB406BCCE245}"/>
    <cellStyle name="Percent 2 2 2 2 2 2 7" xfId="1202" xr:uid="{A491A807-CDFC-4CD7-8F35-9656652260BC}"/>
    <cellStyle name="Percent 2 2 2 2 2 2 8" xfId="1203" xr:uid="{B167C69A-20E9-4B2C-8FD3-7D5834BD1BF0}"/>
    <cellStyle name="Percent 2 2 2 2 2 2 9" xfId="1204" xr:uid="{1BAF3C85-C8B8-4AFE-926E-E5E047C04FF9}"/>
    <cellStyle name="Percent 2 2 2 2 2 3" xfId="1205" xr:uid="{C5B3914F-1FD3-47B5-956D-1A07C07DB511}"/>
    <cellStyle name="Percent 2 2 2 2 2 4" xfId="1206" xr:uid="{8E76794C-FEC6-4CCC-8FA9-1926627C0CAA}"/>
    <cellStyle name="Percent 2 2 2 2 2 5" xfId="1207" xr:uid="{9FD43749-02FE-43D1-BF2C-F111F1495128}"/>
    <cellStyle name="Percent 2 2 2 2 2 6" xfId="1208" xr:uid="{8481B43A-B0D0-4341-90D8-006DA412A8B5}"/>
    <cellStyle name="Percent 2 2 2 2 2 7" xfId="1209" xr:uid="{52474D5D-73BD-4A2C-A5A0-FBDC22078426}"/>
    <cellStyle name="Percent 2 2 2 2 2 8" xfId="1210" xr:uid="{31148654-A781-419D-84C2-C4C4A804D7BE}"/>
    <cellStyle name="Percent 2 2 2 2 2 9" xfId="1211" xr:uid="{1CB3279E-CE17-4A49-9868-23A3E018B7E5}"/>
    <cellStyle name="Percent 2 2 2 2 3" xfId="1212" xr:uid="{E9802E26-52C8-4109-9904-6B97E99EFB2C}"/>
    <cellStyle name="Percent 2 2 2 2 4" xfId="1213" xr:uid="{3ACEADD1-2AE6-4FD6-933B-AC2E0DA68A7C}"/>
    <cellStyle name="Percent 2 2 2 2 5" xfId="1214" xr:uid="{F3BADB64-3810-4CB3-A72A-FBCD38EB8CFD}"/>
    <cellStyle name="Percent 2 2 2 2 6" xfId="1215" xr:uid="{C7085674-E3E4-4A01-8620-6E5A3BE00256}"/>
    <cellStyle name="Percent 2 2 2 2 7" xfId="1216" xr:uid="{CE4E52C3-10C0-4479-A41F-A43111494C36}"/>
    <cellStyle name="Percent 2 2 2 2 8" xfId="1217" xr:uid="{6B55304D-8B4F-42A4-BD52-7F4C079D1878}"/>
    <cellStyle name="Percent 2 2 2 2 9" xfId="1218" xr:uid="{A01783AD-E17A-4018-AB04-B585F75E4994}"/>
    <cellStyle name="Percent 2 2 2 3" xfId="1219" xr:uid="{25E702D3-F137-4157-AC76-6F67A81B412C}"/>
    <cellStyle name="Percent 2 2 2 4" xfId="1220" xr:uid="{98E76728-EF72-412D-A921-FB552E43C043}"/>
    <cellStyle name="Percent 2 2 2 5" xfId="1221" xr:uid="{18E67F4D-44C9-4A97-B020-CE2C38768EC9}"/>
    <cellStyle name="Percent 2 2 2 6" xfId="1222" xr:uid="{51AC4F91-49D7-4249-8537-F85B71E8187C}"/>
    <cellStyle name="Percent 2 2 2 7" xfId="1223" xr:uid="{AB3862FA-CD0E-47EB-8A4B-F6D5E15BCA82}"/>
    <cellStyle name="Percent 2 2 2 8" xfId="1224" xr:uid="{BCABC734-AE60-49A0-8093-91367B9904FA}"/>
    <cellStyle name="Percent 2 2 2 9" xfId="1225" xr:uid="{70C088DA-D2AB-4542-BDA4-F009BE0C4337}"/>
    <cellStyle name="Percent 2 2 3" xfId="1226" xr:uid="{3E6057B1-A3DB-4A5C-BF10-6B6F800B7108}"/>
    <cellStyle name="Percent 2 2 3 2" xfId="1227" xr:uid="{4DD6CDBC-C7A1-4F0C-AF3B-9D8E5AE0188E}"/>
    <cellStyle name="Percent 2 2 4" xfId="1228" xr:uid="{A45032CE-13F7-465D-89E1-684C7457D811}"/>
    <cellStyle name="Percent 2 2 5" xfId="1229" xr:uid="{AD5DC192-CB7A-4350-80EF-5A5F895E8C2D}"/>
    <cellStyle name="Percent 2 2 6" xfId="1230" xr:uid="{94307213-44C0-4E05-9DBE-8E8271FDFB9F}"/>
    <cellStyle name="Percent 2 2 7" xfId="1231" xr:uid="{145EFF8B-389A-4683-BC7C-997FE0F625A0}"/>
    <cellStyle name="Percent 2 2 8" xfId="1232" xr:uid="{E1083651-7F53-4E42-B9E3-2D140DA55CA5}"/>
    <cellStyle name="Percent 2 2 9" xfId="1233" xr:uid="{C235CDF9-5916-4CBA-9D5B-63ABCF74F815}"/>
    <cellStyle name="Percent 2 3" xfId="1234" xr:uid="{0E012395-6EE6-4D02-8CAE-2DD16B80E2C5}"/>
    <cellStyle name="Percent 2 4" xfId="1235" xr:uid="{41AF08BC-43EA-4EAF-94D8-50994A17C39A}"/>
    <cellStyle name="Percent 2 5" xfId="1236" xr:uid="{DC41AAC9-F545-4E82-9AE9-1FD2B790605D}"/>
    <cellStyle name="Percent 2 6" xfId="1237" xr:uid="{CC0AFADF-42E3-46BC-80C8-36BC82345E57}"/>
    <cellStyle name="Percent 2 7" xfId="1238" xr:uid="{53B1AC92-0C3C-46F6-8817-F7111011B92B}"/>
    <cellStyle name="Percent 2 8" xfId="1239" xr:uid="{D3DE625E-E181-4761-82CD-1326E17E177B}"/>
    <cellStyle name="Percent 2 9" xfId="1240" xr:uid="{68633221-32B8-4EFF-8BA6-D921E2672D07}"/>
    <cellStyle name="Percent 3" xfId="3039" xr:uid="{E42013C4-665C-4278-94D9-56E5E7ACADEA}"/>
    <cellStyle name="Percent 4" xfId="3040" xr:uid="{B4745A47-E05A-46E6-85F7-96ECB5863371}"/>
    <cellStyle name="Percent 5" xfId="3041" xr:uid="{89A6E31C-F353-4A74-843D-6E4094E50010}"/>
    <cellStyle name="Percent 6" xfId="3042" xr:uid="{37DCC250-7D3F-41E8-BFF4-164B607FEC52}"/>
    <cellStyle name="Percent Change" xfId="3043" xr:uid="{5F909A9D-A7CF-45BC-B5AE-CE56D7F70013}"/>
    <cellStyle name="Percent Hard" xfId="3044" xr:uid="{1165BFD1-4D05-4F37-8C3A-572FC717B584}"/>
    <cellStyle name="Percent0" xfId="3045" xr:uid="{07388A6F-8943-473A-9E7A-5673787A0419}"/>
    <cellStyle name="Percent-00%" xfId="3046" xr:uid="{4E946229-6D06-4646-BD13-31E2BB6BFBEB}"/>
    <cellStyle name="Percent1" xfId="3047" xr:uid="{2B390700-1161-4D86-BC7C-0C0EEDBF3825}"/>
    <cellStyle name="Percent1Blue" xfId="3048" xr:uid="{56CA2855-F6AD-4431-8B8C-A46DEEC7DB09}"/>
    <cellStyle name="Percent2" xfId="3049" xr:uid="{9E4177BA-8304-4CAC-A7F9-DA045D8F1531}"/>
    <cellStyle name="Percent2Blue" xfId="3050" xr:uid="{7F666D8A-8766-4C59-A6AF-9F018895310A}"/>
    <cellStyle name="percentage" xfId="3051" xr:uid="{7F070F5E-95B8-4DC9-B67B-41E0FE5CBE51}"/>
    <cellStyle name="Perlong" xfId="3052" xr:uid="{AE93E055-EA10-45C8-9E13-15A68826741A}"/>
    <cellStyle name="PrePop Currency (0)" xfId="3053" xr:uid="{080F14A7-F687-4499-ABC9-FAE0E933233F}"/>
    <cellStyle name="PrePop Currency (2)" xfId="3054" xr:uid="{7487B072-5EBF-43B2-86B6-76D315B07472}"/>
    <cellStyle name="PrePop Units (0)" xfId="3055" xr:uid="{9E1A0795-A518-4CAE-9B3F-B22F56165C9D}"/>
    <cellStyle name="PrePop Units (1)" xfId="3056" xr:uid="{7B0A1A57-A62F-479B-B7BF-0355602747BC}"/>
    <cellStyle name="PrePop Units (2)" xfId="3057" xr:uid="{42E76AD5-5F4B-4F74-B3F6-CF06678AD61A}"/>
    <cellStyle name="Presentation" xfId="3058" xr:uid="{E7077A35-8340-4E08-A7A4-D8559FFB99D8}"/>
    <cellStyle name="Price" xfId="3059" xr:uid="{4ECDDFCC-8DC7-4355-AA61-9AA510620E96}"/>
    <cellStyle name="PriceUn" xfId="3060" xr:uid="{88A815E3-22A2-4426-852E-A308F797FE99}"/>
    <cellStyle name="Private" xfId="3061" xr:uid="{F6494BF3-C0CA-499A-A3BC-EC3222C9F914}"/>
    <cellStyle name="Private1" xfId="3062" xr:uid="{840A6811-95E8-4AD4-8D54-5A77EB952680}"/>
    <cellStyle name="PSChar" xfId="3063" xr:uid="{AF10F76F-BBD9-44CB-9C69-51118068C60F}"/>
    <cellStyle name="PSDate" xfId="3064" xr:uid="{B75A2B5F-E78A-4EEC-91CC-60ECDCA0EA2B}"/>
    <cellStyle name="PSDec" xfId="3065" xr:uid="{8C47ADC0-0786-467A-A646-C83D33E94F74}"/>
    <cellStyle name="PSHeading" xfId="3066" xr:uid="{046088C4-5B0A-4857-B3E1-E78DC9B8B033}"/>
    <cellStyle name="PSInt" xfId="3067" xr:uid="{18CDF236-EE2E-4F59-8E39-4ABA2CBF9091}"/>
    <cellStyle name="PSSpacer" xfId="3068" xr:uid="{6FCB18F1-FB36-4462-9200-F63A2FE0814A}"/>
    <cellStyle name="Rajay" xfId="3069" xr:uid="{45B4CA1E-F0F2-4B71-A6E5-F5EB1D9BFBF1}"/>
    <cellStyle name="Ratio" xfId="3070" xr:uid="{45A8EC11-3E52-4C85-A871-B9324566B60D}"/>
    <cellStyle name="Read" xfId="3071" xr:uid="{A0CD1A39-5A17-45CB-B54D-381485FB4CA6}"/>
    <cellStyle name="Red" xfId="3072" xr:uid="{5110AAD6-BA2C-4745-9728-9787F9BB6113}"/>
    <cellStyle name="Reset  - Style4" xfId="3073" xr:uid="{0ACE2952-C59B-468B-855B-43B74ABA446D}"/>
    <cellStyle name="Result" xfId="1241" xr:uid="{632F0585-EB67-4646-89F1-BA57C40D999A}"/>
    <cellStyle name="Result2" xfId="1242" xr:uid="{2AEE0731-2E8C-4BE8-B7B9-542B3935F689}"/>
    <cellStyle name="Results % 3 dp" xfId="3074" xr:uid="{A844C1C1-6727-424E-BE5D-AED03C695FDC}"/>
    <cellStyle name="Results 3 dp" xfId="3075" xr:uid="{76DEA704-1E52-4CDD-BB0E-D5CFEFF1A5EE}"/>
    <cellStyle name="RevList" xfId="3076" xr:uid="{E9B76D37-77EC-4CE6-9919-DF0AFD4F3E45}"/>
    <cellStyle name="Right" xfId="3077" xr:uid="{A0F4E7A5-1686-4ED3-B616-67FA59135D78}"/>
    <cellStyle name="Row Headings" xfId="3078" xr:uid="{FBF8CBC0-34FF-45C5-A398-A313BA8EC2C9}"/>
    <cellStyle name="Salomon Logo" xfId="3079" xr:uid="{402DC616-CF02-4D48-BD54-8C3EF5951574}"/>
    <cellStyle name="ScotchRule" xfId="3080" xr:uid="{4B9E1854-7875-4B43-A196-7FA355FBB3D3}"/>
    <cellStyle name="Secion" xfId="3081" xr:uid="{F5CE47D6-A779-4646-96DC-B4A7B0ECD876}"/>
    <cellStyle name="Section" xfId="3082" xr:uid="{2EEE8790-790D-43FF-8104-8E35BC019461}"/>
    <cellStyle name="Shaded" xfId="3083" xr:uid="{7EEDEC90-85ED-44FF-AF0C-4A4EB9546415}"/>
    <cellStyle name="Sheet Title" xfId="3084" xr:uid="{80A0D370-55D1-418F-A1E0-58F8D6F48831}"/>
    <cellStyle name="ShOut" xfId="3085" xr:uid="{BCACB54E-CDB2-4B50-AB17-C3E186E1B9E0}"/>
    <cellStyle name="sideline" xfId="3086" xr:uid="{9BAD0BA4-9692-4B5D-A960-DEA6379AB39D}"/>
    <cellStyle name="Single Accounting" xfId="3087" xr:uid="{3C2F4A80-D952-49C1-85AC-4CE4CD859BC4}"/>
    <cellStyle name="Small font" xfId="3088" xr:uid="{B2B9111E-EB70-44F9-A294-8DCD4E9AB2D5}"/>
    <cellStyle name="Small Page Heading" xfId="3089" xr:uid="{5CA44285-3D4C-45FD-BB8E-C95050ABB214}"/>
    <cellStyle name="SN" xfId="3090" xr:uid="{6A7B855D-596B-4A78-B782-AB645E89E312}"/>
    <cellStyle name="Standaard_Map2" xfId="3091" xr:uid="{614A8963-A4E6-424F-9F3F-221A4D1620CC}"/>
    <cellStyle name="Standard_Anpassen der Amortisation" xfId="3092" xr:uid="{4057BC59-D3B9-4EB3-8A3D-E81B95384A6E}"/>
    <cellStyle name="std" xfId="3093" xr:uid="{8AE10011-988F-438C-8851-D3BAE8D2F245}"/>
    <cellStyle name="STYL0 - Style1" xfId="3094" xr:uid="{35ED2768-6681-466D-983C-B7128049A0D8}"/>
    <cellStyle name="STYL1 - Style2" xfId="3095" xr:uid="{DBE37717-31EB-426B-ADD0-319FDEA03FC3}"/>
    <cellStyle name="STYL2 - Style3" xfId="3096" xr:uid="{19348A5B-F145-42E2-8990-FC8EF0DE9C0F}"/>
    <cellStyle name="STYL3 - Style4" xfId="3097" xr:uid="{CE00D241-6F95-477F-B51A-D6DFEB5CF9A6}"/>
    <cellStyle name="STYL4 - Style5" xfId="3098" xr:uid="{2A4470CA-CE5C-4C58-A9A0-43FB3E73C3EF}"/>
    <cellStyle name="STYL5 - Style6" xfId="3099" xr:uid="{7CE2DED1-F046-4C5B-BE83-E2CC453D5A66}"/>
    <cellStyle name="STYL6 - Style7" xfId="3100" xr:uid="{7C07AF86-D2AB-4077-B062-A3E36F1C487C}"/>
    <cellStyle name="STYL7 - Style8" xfId="3101" xr:uid="{7336675C-96C9-4D11-9EBF-800AB1331187}"/>
    <cellStyle name="Style 1" xfId="3" xr:uid="{A1A116E1-EB15-43F2-9492-6F854E9F4473}"/>
    <cellStyle name="Style 1 2" xfId="3102" xr:uid="{01C48357-54C9-432F-BB04-CA239E2F1608}"/>
    <cellStyle name="Style 10" xfId="3103" xr:uid="{CB2F78BB-DD71-4A90-A5AC-72EFDB9397D2}"/>
    <cellStyle name="Style 100" xfId="3104" xr:uid="{963D05B6-8FDB-48B4-8267-CA7B1E21BABA}"/>
    <cellStyle name="Style 101" xfId="3105" xr:uid="{8679FA2F-5E6D-47D3-8CCF-8EDF1ABE8748}"/>
    <cellStyle name="Style 102" xfId="3106" xr:uid="{8A28EC6F-10ED-41A7-BB6C-8C5B6B106B5C}"/>
    <cellStyle name="Style 103" xfId="3107" xr:uid="{BD5BD5C3-4C13-428C-B728-DF8AD2DEEADA}"/>
    <cellStyle name="Style 104" xfId="3108" xr:uid="{B2906EB0-E9DD-47A2-B6D6-8FDF6912E2C7}"/>
    <cellStyle name="Style 105" xfId="3109" xr:uid="{871F8C3D-C946-4CDA-B74C-7D8B2C395A11}"/>
    <cellStyle name="Style 106" xfId="3110" xr:uid="{5756471F-8752-4791-AEDD-1ABE06746797}"/>
    <cellStyle name="Style 107" xfId="3111" xr:uid="{D9E48A7A-B426-4715-9684-8524681D3C18}"/>
    <cellStyle name="Style 108" xfId="3112" xr:uid="{ACCF7BCF-67B3-4AC4-B2A6-5B835CC02FF5}"/>
    <cellStyle name="Style 109" xfId="3113" xr:uid="{1FFDE2DB-B5EB-43AE-AF47-72BBDD8DBF72}"/>
    <cellStyle name="Style 11" xfId="3114" xr:uid="{064767E8-44C2-475A-89CC-0BB3FC39BDEA}"/>
    <cellStyle name="Style 110" xfId="3115" xr:uid="{9EC48C69-39EC-4676-A0D8-875A67B308B7}"/>
    <cellStyle name="Style 111" xfId="3116" xr:uid="{EBB96E04-30ED-4554-88D4-BF0B5CCD84AC}"/>
    <cellStyle name="Style 112" xfId="3117" xr:uid="{7F1C9C84-2D61-4F28-89A7-413C205E282B}"/>
    <cellStyle name="Style 113" xfId="3118" xr:uid="{EC43D0FE-5DEC-4233-81BC-835FE5453587}"/>
    <cellStyle name="Style 114" xfId="3119" xr:uid="{F66423E7-2D20-46E2-9ECF-950E8382EB2D}"/>
    <cellStyle name="Style 115" xfId="3120" xr:uid="{58A60E04-AA81-407D-9DD1-C48559299B48}"/>
    <cellStyle name="Style 116" xfId="3121" xr:uid="{F06DAF4B-33DC-42C1-B155-F71773CCEA6F}"/>
    <cellStyle name="Style 117" xfId="3122" xr:uid="{37B729CC-A06D-49AC-BFB9-777A2B6E3CD3}"/>
    <cellStyle name="Style 118" xfId="3123" xr:uid="{7E509BB9-8FB5-4FB0-BBC8-098FC3F43FFA}"/>
    <cellStyle name="Style 119" xfId="3124" xr:uid="{A352A3C3-EE9A-43C3-A9D7-154C4E31FCC2}"/>
    <cellStyle name="Style 12" xfId="3125" xr:uid="{5311D452-0C51-4701-9498-20664CE5FD41}"/>
    <cellStyle name="Style 120" xfId="3126" xr:uid="{07D890DC-1202-45DD-A290-399593A0CE47}"/>
    <cellStyle name="Style 121" xfId="3127" xr:uid="{C035F3C5-B8C2-4DB6-83C9-CE524808867A}"/>
    <cellStyle name="Style 122" xfId="3128" xr:uid="{3B646927-405C-4F7D-9A25-A720110A99A9}"/>
    <cellStyle name="Style 123" xfId="3129" xr:uid="{428C16DC-1E3C-49E0-A164-55AAE6272CD6}"/>
    <cellStyle name="Style 124" xfId="3130" xr:uid="{760D03BD-572B-4757-8393-0F9CF8563AC3}"/>
    <cellStyle name="Style 125" xfId="3131" xr:uid="{75016C12-899F-40D7-95B3-77F70173DD93}"/>
    <cellStyle name="Style 126" xfId="3132" xr:uid="{B1E56055-4C5E-4CC7-BCA9-311DF3578F43}"/>
    <cellStyle name="Style 127" xfId="3133" xr:uid="{171A50FB-EB8E-4DE1-89A1-03394CAD0B9E}"/>
    <cellStyle name="Style 128" xfId="3134" xr:uid="{058D428C-547C-476D-A04B-A1E3BF08BDFC}"/>
    <cellStyle name="Style 129" xfId="3135" xr:uid="{4A5235B3-2612-41C7-BB09-683329FB2E4E}"/>
    <cellStyle name="Style 13" xfId="3136" xr:uid="{FA1216A6-E522-490F-9F90-92976ADD49A7}"/>
    <cellStyle name="Style 130" xfId="3137" xr:uid="{9D45585E-0690-42E4-AB48-0119E82D5C4A}"/>
    <cellStyle name="Style 131" xfId="3138" xr:uid="{DAE516F7-460A-4776-90E5-ED8394F2ED50}"/>
    <cellStyle name="Style 132" xfId="3139" xr:uid="{8BBB4E2D-CA24-4014-AFB7-08FAC06D7D87}"/>
    <cellStyle name="Style 133" xfId="3140" xr:uid="{42F597C1-959B-490A-95BC-05F2BDABDA6E}"/>
    <cellStyle name="Style 134" xfId="3141" xr:uid="{9BD36155-9989-4C8B-8F0F-D5F9D5DE3950}"/>
    <cellStyle name="Style 135" xfId="3142" xr:uid="{A7278CB8-D14C-4E41-89A4-2F38F4E4874C}"/>
    <cellStyle name="Style 136" xfId="3143" xr:uid="{6C226E8A-1878-4EC3-88B0-8A1AC557E565}"/>
    <cellStyle name="Style 137" xfId="3144" xr:uid="{D904CA3A-C0CC-48D2-861F-8399BC81EC0F}"/>
    <cellStyle name="Style 138" xfId="3145" xr:uid="{8A2A25E3-1271-4A6F-8FA4-F296C60DCD14}"/>
    <cellStyle name="Style 139" xfId="3146" xr:uid="{8710BFBC-5961-4904-AB8C-6D2EEBBEB3DC}"/>
    <cellStyle name="Style 14" xfId="3147" xr:uid="{F8CFFD5A-35CF-4002-A3A0-FD0C99C6DA77}"/>
    <cellStyle name="Style 140" xfId="3148" xr:uid="{B1DD93AF-2FAA-4CD6-8ADF-8CDD513D3157}"/>
    <cellStyle name="Style 141" xfId="3149" xr:uid="{9EC49ABF-BB96-40C9-8B37-D90E4F04C793}"/>
    <cellStyle name="Style 142" xfId="3150" xr:uid="{8305F212-CD2C-4A0B-95A1-C13B30E4DDAB}"/>
    <cellStyle name="Style 143" xfId="3151" xr:uid="{D082CA07-92F5-436D-9A78-E4EC5DF2D28E}"/>
    <cellStyle name="Style 144" xfId="3152" xr:uid="{EEA6030B-394A-45D6-8BFE-FC391CD23FC2}"/>
    <cellStyle name="Style 145" xfId="3153" xr:uid="{46EE86FB-3E31-4361-BF3D-5FAD090ED49E}"/>
    <cellStyle name="Style 146" xfId="3154" xr:uid="{FF9ABF5F-51D7-4BD3-8181-BFCB719E1B8C}"/>
    <cellStyle name="Style 147" xfId="3155" xr:uid="{931F4F56-2284-4037-890A-62EF882BE580}"/>
    <cellStyle name="Style 148" xfId="3156" xr:uid="{640E0977-8EBC-4448-8DAC-D10AE11B6DD0}"/>
    <cellStyle name="Style 149" xfId="3157" xr:uid="{4A324F38-B906-4D92-957A-7894C3C2E17B}"/>
    <cellStyle name="Style 15" xfId="3158" xr:uid="{8F150FA7-0AE4-41F0-8166-95A724D5A4A3}"/>
    <cellStyle name="Style 150" xfId="3159" xr:uid="{84AFDB6E-BFB1-4BDF-9519-646FDB08F452}"/>
    <cellStyle name="Style 151" xfId="3160" xr:uid="{09CC06EE-823E-43CF-873A-13A7A2C000EF}"/>
    <cellStyle name="Style 152" xfId="3161" xr:uid="{DEB70B4D-F026-4B6E-8153-8563FD43C019}"/>
    <cellStyle name="Style 153" xfId="3162" xr:uid="{EDC345BD-32ED-4754-B1EF-0E71153B0908}"/>
    <cellStyle name="Style 154" xfId="3163" xr:uid="{7D6CFC61-4A6E-4C97-B71D-0822DE91264F}"/>
    <cellStyle name="Style 155" xfId="3164" xr:uid="{6DB1DD16-E06F-46A9-A349-35CD8719B97B}"/>
    <cellStyle name="Style 156" xfId="3165" xr:uid="{BCB1C982-1698-49ED-93D0-FC5054AA9AA2}"/>
    <cellStyle name="Style 157" xfId="3166" xr:uid="{253979F5-A4B5-4426-A887-CCBC78CF7979}"/>
    <cellStyle name="Style 158" xfId="3167" xr:uid="{B86087BF-06B2-455E-9D20-5CE5B373E8AC}"/>
    <cellStyle name="Style 159" xfId="3168" xr:uid="{1D3815FE-237F-41EB-B7EB-2854F6E1629D}"/>
    <cellStyle name="Style 16" xfId="3169" xr:uid="{1D861245-01CB-48EF-8AE1-15871AE72AAD}"/>
    <cellStyle name="Style 160" xfId="3170" xr:uid="{3084B4F9-E39D-47C8-9A94-7A240880495B}"/>
    <cellStyle name="Style 161" xfId="3171" xr:uid="{EDC6A67B-7AD0-4DAF-B248-1E3AA5F14073}"/>
    <cellStyle name="Style 162" xfId="3172" xr:uid="{E15A588C-BEB2-415E-AAEA-542CDF61EB7B}"/>
    <cellStyle name="Style 163" xfId="3173" xr:uid="{A8C93C2C-300E-49E0-B310-22EE9E6EAC32}"/>
    <cellStyle name="Style 164" xfId="3174" xr:uid="{FA3CD3D6-C5B4-4F3D-9E16-A90683724A56}"/>
    <cellStyle name="Style 165" xfId="3175" xr:uid="{FB9EA093-7126-4469-A8E7-9A7B4F0E4C51}"/>
    <cellStyle name="Style 166" xfId="3176" xr:uid="{D6A49A25-283B-47D6-A4D8-B3490E62BA28}"/>
    <cellStyle name="Style 167" xfId="3177" xr:uid="{92D561C8-F9C6-4853-B230-D740887A15DB}"/>
    <cellStyle name="Style 168" xfId="3178" xr:uid="{C955A416-2E36-4DC7-8562-494993A5BA04}"/>
    <cellStyle name="Style 169" xfId="3179" xr:uid="{2412D208-304B-4CC1-AE35-5C478F827370}"/>
    <cellStyle name="Style 17" xfId="3180" xr:uid="{966E686E-196D-42E8-B615-2F923428456D}"/>
    <cellStyle name="Style 170" xfId="3181" xr:uid="{A5CC31C5-6A5D-4A9C-9AC0-C1CD9B028F9E}"/>
    <cellStyle name="Style 171" xfId="3182" xr:uid="{4E0AA8B9-D72C-4755-A399-7D17D1A6B8CC}"/>
    <cellStyle name="Style 172" xfId="3183" xr:uid="{982626AA-4457-4F0D-8C41-03752EABCD4B}"/>
    <cellStyle name="Style 173" xfId="3184" xr:uid="{196C83FC-672B-4AA4-A825-C8A0AE8540FD}"/>
    <cellStyle name="Style 174" xfId="3185" xr:uid="{BA2E28F2-047B-499E-A0FE-767CDA162569}"/>
    <cellStyle name="Style 175" xfId="3186" xr:uid="{D9A9956D-DCF1-46BF-BC85-03302AA14ADB}"/>
    <cellStyle name="Style 176" xfId="3187" xr:uid="{08B9A8CD-8BB5-4986-B144-DDC2689F5C62}"/>
    <cellStyle name="Style 177" xfId="3188" xr:uid="{9149AC7B-0B12-4695-A9DD-529C9869A030}"/>
    <cellStyle name="Style 178" xfId="3189" xr:uid="{0607E214-EE65-4B21-894C-CD89FCA1022E}"/>
    <cellStyle name="Style 179" xfId="3190" xr:uid="{14BA2833-DF13-4398-A71F-A9D85BE97759}"/>
    <cellStyle name="Style 18" xfId="3191" xr:uid="{0E210712-7C01-4290-A866-2A617406ACD0}"/>
    <cellStyle name="Style 180" xfId="3192" xr:uid="{25537900-7AE5-463C-86F8-01B589DFAFCE}"/>
    <cellStyle name="Style 181" xfId="3193" xr:uid="{A1EEDB81-9915-4100-A7D2-690AC975BA1C}"/>
    <cellStyle name="Style 182" xfId="3194" xr:uid="{8A66ADB4-88E1-41D8-884D-9F4D655D80FA}"/>
    <cellStyle name="Style 183" xfId="3195" xr:uid="{1E4ED67C-2E52-4AF6-B63A-C2EB988BFA9F}"/>
    <cellStyle name="Style 184" xfId="3196" xr:uid="{DCE1CAC0-7FE5-4AD9-9761-829587AF7588}"/>
    <cellStyle name="Style 185" xfId="3197" xr:uid="{C78EBE27-A360-4A4B-AAAD-FB8DF4651298}"/>
    <cellStyle name="Style 186" xfId="3198" xr:uid="{6F6FE72D-A6A9-4A78-9DE9-5E9D38F56AAD}"/>
    <cellStyle name="Style 187" xfId="3199" xr:uid="{53D68F53-1AFE-4C65-B0E6-8878941DC648}"/>
    <cellStyle name="Style 188" xfId="3200" xr:uid="{B2B8F2B6-6413-4784-A1DB-51FE735B721C}"/>
    <cellStyle name="Style 189" xfId="3201" xr:uid="{99F92FDC-D35F-4778-BC4C-F407A4A1F189}"/>
    <cellStyle name="Style 19" xfId="3202" xr:uid="{4CAE82DD-13AC-40EB-B286-CEADCC76F2EC}"/>
    <cellStyle name="Style 190" xfId="3203" xr:uid="{20BF2068-06C0-4B0B-8C0F-6D0B1261E932}"/>
    <cellStyle name="Style 191" xfId="3204" xr:uid="{889FC1ED-FC34-486B-8D0E-E97D2DFEB268}"/>
    <cellStyle name="Style 192" xfId="3205" xr:uid="{0695AE10-CDD4-4028-90AD-EF28D72F49E9}"/>
    <cellStyle name="Style 193" xfId="3206" xr:uid="{0FA77C6D-C109-4872-8439-B3830D88C205}"/>
    <cellStyle name="Style 194" xfId="3207" xr:uid="{7674C86E-91EC-4A48-BE7B-253270DC6778}"/>
    <cellStyle name="Style 195" xfId="3208" xr:uid="{92506A8C-80C5-4939-BBF6-6D0B18F817C6}"/>
    <cellStyle name="Style 196" xfId="3209" xr:uid="{AAD88811-EB8C-463D-8E08-4AF6CF459794}"/>
    <cellStyle name="Style 197" xfId="3210" xr:uid="{F4BBAFEB-EB35-41E2-9892-87EB680900F9}"/>
    <cellStyle name="Style 198" xfId="3211" xr:uid="{37CF9059-B628-4996-8C3E-2BDBB26C9E61}"/>
    <cellStyle name="Style 199" xfId="3212" xr:uid="{C019F058-08CB-46B5-BD0A-9C073A88952A}"/>
    <cellStyle name="Style 2" xfId="3213" xr:uid="{AFAA8539-842C-414A-9190-2503E2AEE82F}"/>
    <cellStyle name="Style 20" xfId="3214" xr:uid="{007FF263-C164-46BA-888E-36574AF5BF5B}"/>
    <cellStyle name="Style 200" xfId="3215" xr:uid="{77E29324-2B54-4ADA-ADE1-A20D65AD6F13}"/>
    <cellStyle name="Style 201" xfId="3216" xr:uid="{F144E715-F969-4B15-8ECF-3D5E9C8069BE}"/>
    <cellStyle name="Style 202" xfId="3217" xr:uid="{1F630542-E5AC-4307-8B75-5553342BECEC}"/>
    <cellStyle name="Style 203" xfId="3218" xr:uid="{F94EDFE6-1ED3-4EA1-A6AF-7A615C3F58BF}"/>
    <cellStyle name="Style 204" xfId="3219" xr:uid="{B8E61BCC-7CF1-48E3-80E0-17121BD36459}"/>
    <cellStyle name="Style 205" xfId="3220" xr:uid="{6075D68B-32A9-4678-9250-F85769BFAB67}"/>
    <cellStyle name="Style 206" xfId="3221" xr:uid="{1613C81F-C978-498D-928D-57D7FFB4A310}"/>
    <cellStyle name="Style 207" xfId="3222" xr:uid="{933A3109-D90C-475B-AADD-3F0E21F93372}"/>
    <cellStyle name="Style 208" xfId="3223" xr:uid="{AB845EBC-E64E-4752-9D3C-EA2B44E2C61F}"/>
    <cellStyle name="Style 209" xfId="3224" xr:uid="{029876B6-6598-488A-A01D-50578B771317}"/>
    <cellStyle name="Style 21" xfId="3225" xr:uid="{AAAE21F7-8FD8-4B47-BFD0-9E1570215D25}"/>
    <cellStyle name="Style 210" xfId="3226" xr:uid="{B3AF3827-F052-4615-B14C-9F34D39CA174}"/>
    <cellStyle name="Style 211" xfId="3227" xr:uid="{A2A9B34A-7F18-49E6-9954-14116B3B4F9C}"/>
    <cellStyle name="Style 212" xfId="3228" xr:uid="{4A2E37F2-A875-4FA5-A4A1-F52B94A67B14}"/>
    <cellStyle name="Style 213" xfId="3229" xr:uid="{D2399987-7DF0-447C-A701-92B83704EA0F}"/>
    <cellStyle name="Style 214" xfId="3230" xr:uid="{1BD64C84-54A0-449D-9260-E9FD1A50532F}"/>
    <cellStyle name="Style 215" xfId="3231" xr:uid="{0CD6579B-4223-4336-AB22-68C3E8D1086B}"/>
    <cellStyle name="Style 216" xfId="3232" xr:uid="{82AF2825-4A8A-4376-A0DC-D0EB907C1BC7}"/>
    <cellStyle name="Style 217" xfId="3233" xr:uid="{2D50ACFE-93E0-425B-8AC7-F9FC7742CF5E}"/>
    <cellStyle name="Style 218" xfId="3234" xr:uid="{B696CBB2-0FCC-4212-B37E-C6D1C11BDC68}"/>
    <cellStyle name="Style 219" xfId="3235" xr:uid="{962BF45D-A55F-42FC-A67E-389F561EFB06}"/>
    <cellStyle name="Style 22" xfId="3236" xr:uid="{B0C93434-6561-4797-8CB3-43BDE58ACD30}"/>
    <cellStyle name="Style 220" xfId="3237" xr:uid="{E63C79F9-2F77-44C8-B8CD-B9CD6E9828A5}"/>
    <cellStyle name="Style 23" xfId="3238" xr:uid="{E875811C-3191-4CD8-BC03-A1714E77888E}"/>
    <cellStyle name="Style 24" xfId="3239" xr:uid="{0D0DDC88-1A00-4AF2-89D2-78891E43CFC4}"/>
    <cellStyle name="Style 25" xfId="3240" xr:uid="{95B1E299-186D-4E9F-A6BE-93C1A468063B}"/>
    <cellStyle name="Style 26" xfId="3241" xr:uid="{ECEBA071-7B3D-4F93-8A77-6B0FFF5F1D14}"/>
    <cellStyle name="Style 27" xfId="3242" xr:uid="{65D807C5-7DEC-41FE-98B9-967FD8894D48}"/>
    <cellStyle name="Style 28" xfId="3243" xr:uid="{FA9FCA3A-9AB2-46DF-A158-9A5B92F905A5}"/>
    <cellStyle name="Style 29" xfId="3244" xr:uid="{6AB6A497-F99D-4840-A7AC-7E9394DC260D}"/>
    <cellStyle name="Style 3" xfId="3245" xr:uid="{1525CADF-1D60-4C4C-A12A-DB35E9554DDD}"/>
    <cellStyle name="Style 30" xfId="3246" xr:uid="{F4839799-45B9-420A-AE48-AD4C3D3B403B}"/>
    <cellStyle name="Style 31" xfId="3247" xr:uid="{2275C230-7691-4307-B9B6-A0F2492F7DA9}"/>
    <cellStyle name="Style 32" xfId="3248" xr:uid="{CA8CF6BA-3978-4967-A49C-A57B30C6032B}"/>
    <cellStyle name="Style 33" xfId="3249" xr:uid="{9C6EF891-9BA4-4FF9-B50F-A7559E10246B}"/>
    <cellStyle name="Style 34" xfId="3250" xr:uid="{F184521D-A557-4D4B-9BC7-88C66993DFD7}"/>
    <cellStyle name="Style 35" xfId="3251" xr:uid="{70A9C97A-049F-45AA-8103-B4A34021D5E3}"/>
    <cellStyle name="Style 36" xfId="3252" xr:uid="{0C3E49CF-5C89-4424-8483-8F343D3E258B}"/>
    <cellStyle name="Style 37" xfId="3253" xr:uid="{1DFF2447-160B-4D1F-9CE6-0E9148540B92}"/>
    <cellStyle name="Style 38" xfId="3254" xr:uid="{858AB462-1B76-4C48-BFA9-041F283AD9D3}"/>
    <cellStyle name="Style 39" xfId="3255" xr:uid="{225D9FAB-0E13-44F2-9102-E42A459DEF05}"/>
    <cellStyle name="Style 4" xfId="3256" xr:uid="{859D51F9-50E7-4ED6-A488-1486B6A10BD5}"/>
    <cellStyle name="Style 40" xfId="3257" xr:uid="{2C2DDF4A-7C39-458D-929B-002FE1E3E403}"/>
    <cellStyle name="Style 41" xfId="3258" xr:uid="{2C203A42-D61B-4BC3-B632-C792F8E7A82E}"/>
    <cellStyle name="Style 42" xfId="3259" xr:uid="{2EEC90CE-3C36-4EC1-BD2F-F6C4309732C7}"/>
    <cellStyle name="Style 43" xfId="3260" xr:uid="{B5813618-D7BE-4AAD-B065-55D9A14343AB}"/>
    <cellStyle name="Style 44" xfId="3261" xr:uid="{BE733D1B-F5D6-4C4B-BA88-99BF3BCA9A43}"/>
    <cellStyle name="Style 45" xfId="3262" xr:uid="{77265909-94A7-4039-A223-87B82FA29A0B}"/>
    <cellStyle name="Style 46" xfId="3263" xr:uid="{F9E68E5A-D3A7-42F5-9012-3D29E5D6F23E}"/>
    <cellStyle name="Style 47" xfId="3264" xr:uid="{FBCEBEBC-1003-43E4-9515-D6DF97164297}"/>
    <cellStyle name="Style 48" xfId="3265" xr:uid="{741AB09C-FCBD-4D25-8BA4-DA224AF69D72}"/>
    <cellStyle name="Style 49" xfId="3266" xr:uid="{EAEA72D2-3F95-4567-A65F-DB07540029A8}"/>
    <cellStyle name="Style 5" xfId="3267" xr:uid="{153634AD-52A0-42EE-87D9-9C3094529B5B}"/>
    <cellStyle name="Style 50" xfId="3268" xr:uid="{A0558585-E6DB-40C7-9C75-90EA505F9B3D}"/>
    <cellStyle name="Style 51" xfId="3269" xr:uid="{9FB38C08-2AC4-4A19-AE14-16E8AA71F270}"/>
    <cellStyle name="Style 52" xfId="3270" xr:uid="{6B56015A-5842-4F2D-BED9-C71EC2D4A012}"/>
    <cellStyle name="Style 53" xfId="3271" xr:uid="{1535D3BA-5C41-4691-AAEF-57A4B925719C}"/>
    <cellStyle name="Style 54" xfId="3272" xr:uid="{A9F1C632-49A7-42FD-AC0C-2786BC7B9AE3}"/>
    <cellStyle name="Style 55" xfId="3273" xr:uid="{1475D77B-3489-4F24-AACF-6619CE52FE92}"/>
    <cellStyle name="Style 56" xfId="3274" xr:uid="{8E608F8E-78D5-4828-911D-405537E6012F}"/>
    <cellStyle name="Style 57" xfId="3275" xr:uid="{8E118302-A5C4-4322-BB89-6AD40FD8CF55}"/>
    <cellStyle name="Style 58" xfId="3276" xr:uid="{A2A06292-22C8-4F79-B1C8-7760E121F445}"/>
    <cellStyle name="Style 59" xfId="3277" xr:uid="{4EB3E94E-B5B2-4D5C-8D70-DFD14F1FC70B}"/>
    <cellStyle name="Style 6" xfId="3278" xr:uid="{E6F43E2E-6281-47C7-9F95-B23D699163E1}"/>
    <cellStyle name="Style 60" xfId="3279" xr:uid="{F717B8F4-DEA0-48B4-972E-F8E0DE16F230}"/>
    <cellStyle name="Style 61" xfId="3280" xr:uid="{25E1186E-21EB-439D-BB2A-B09593BF1674}"/>
    <cellStyle name="Style 62" xfId="3281" xr:uid="{67CE0361-D177-4AA4-BE03-B46129B4C298}"/>
    <cellStyle name="Style 63" xfId="3282" xr:uid="{AC6540AF-556E-4889-A246-9E755C5AE4BC}"/>
    <cellStyle name="Style 64" xfId="3283" xr:uid="{CCAEF432-D01D-4665-83D5-A74F065FF1BA}"/>
    <cellStyle name="Style 65" xfId="3284" xr:uid="{80B55116-FD7A-4F2A-B804-47ECF2C5AAA0}"/>
    <cellStyle name="Style 66" xfId="3285" xr:uid="{BE3472C4-06C2-48BE-9AB5-88F39A1C30A9}"/>
    <cellStyle name="Style 67" xfId="3286" xr:uid="{C3A47DAC-1985-48D8-860F-377F647ACDDE}"/>
    <cellStyle name="Style 68" xfId="3287" xr:uid="{83BDF973-18C3-4E95-BBAB-1AB8B15B0557}"/>
    <cellStyle name="Style 69" xfId="3288" xr:uid="{03209C1B-0CDA-4CAD-95E5-3366D1C838FF}"/>
    <cellStyle name="Style 7" xfId="3289" xr:uid="{534126E3-7C2C-4126-B15D-8AD6B6A1A25E}"/>
    <cellStyle name="Style 70" xfId="3290" xr:uid="{7F0108FF-1DFF-4DAF-BEA6-5D44029F0988}"/>
    <cellStyle name="Style 71" xfId="3291" xr:uid="{D0930671-3C48-4A8C-8209-DD25EFF68D85}"/>
    <cellStyle name="Style 72" xfId="3292" xr:uid="{2AAA59E1-9C1E-4AAA-9257-A7B9AC5B17CE}"/>
    <cellStyle name="Style 73" xfId="3293" xr:uid="{E6344BBE-F4F8-4120-9FF4-2707E2BFCA59}"/>
    <cellStyle name="Style 74" xfId="3294" xr:uid="{2A0141E6-3D47-43C6-A5C9-84B32A96E71B}"/>
    <cellStyle name="Style 75" xfId="3295" xr:uid="{3FC28DD4-9523-49A5-A824-4D8FC0486C8B}"/>
    <cellStyle name="Style 76" xfId="3296" xr:uid="{8502C515-F60A-4D7B-9E18-AFE44D9A68D0}"/>
    <cellStyle name="Style 77" xfId="3297" xr:uid="{7DBB39A3-806D-4872-814A-2171CB3207A5}"/>
    <cellStyle name="Style 78" xfId="3298" xr:uid="{274DC2A0-C74A-4FBD-93DA-6504AD4EA99A}"/>
    <cellStyle name="Style 79" xfId="3299" xr:uid="{2F693E69-C453-44B8-888D-7CCC40C73C40}"/>
    <cellStyle name="Style 8" xfId="3300" xr:uid="{5338E2E5-9DED-4888-BA45-A7637972C900}"/>
    <cellStyle name="Style 80" xfId="3301" xr:uid="{30C8B28D-F8CC-45D4-91D7-D37A7FA600EC}"/>
    <cellStyle name="Style 81" xfId="3302" xr:uid="{3AC5BEEB-29CF-443A-8664-37C5AA22020E}"/>
    <cellStyle name="Style 82" xfId="3303" xr:uid="{3093CE6C-E41C-4820-94CF-A85E723552F7}"/>
    <cellStyle name="Style 83" xfId="3304" xr:uid="{15350F99-88E5-4C4A-9681-EBC81FB68000}"/>
    <cellStyle name="Style 84" xfId="3305" xr:uid="{3E39DC74-9B70-41B7-9F0D-93DE83055F72}"/>
    <cellStyle name="Style 85" xfId="3306" xr:uid="{9765ACA2-D196-42C9-BB90-4C5AEFBF49D6}"/>
    <cellStyle name="Style 86" xfId="3307" xr:uid="{24741984-90E2-4A49-827C-5A86DC189807}"/>
    <cellStyle name="Style 87" xfId="3308" xr:uid="{65959737-F37B-4404-8340-622860557CDC}"/>
    <cellStyle name="Style 88" xfId="3309" xr:uid="{CB75A9AC-5691-4F46-9AAC-0FD9EFDE9ABC}"/>
    <cellStyle name="Style 89" xfId="3310" xr:uid="{9F59B6DF-53BF-43F7-ACC7-45DF2212D254}"/>
    <cellStyle name="Style 9" xfId="3311" xr:uid="{4CD6FE72-5053-4229-9675-40BB64E73788}"/>
    <cellStyle name="Style 90" xfId="3312" xr:uid="{7F062DE6-B63E-4B88-8D7A-5CB7C0D01A43}"/>
    <cellStyle name="Style 91" xfId="3313" xr:uid="{8C824D05-A8A6-4E3D-B87A-D9D6352BDEF4}"/>
    <cellStyle name="Style 92" xfId="3314" xr:uid="{3225E0CF-5CC3-4EC8-862A-5D6B0F8D7B07}"/>
    <cellStyle name="Style 93" xfId="3315" xr:uid="{180E0A44-77AD-437B-AC02-AA7EF8190A35}"/>
    <cellStyle name="Style 94" xfId="3316" xr:uid="{93270230-EB0B-44FE-B967-9F57039A01DA}"/>
    <cellStyle name="Style 95" xfId="3317" xr:uid="{C3079BAE-F1D2-431F-9620-6E3E419A258B}"/>
    <cellStyle name="Style 96" xfId="3318" xr:uid="{57A6B1DB-2EA7-4F4E-B226-A940AD81D642}"/>
    <cellStyle name="Style 97" xfId="3319" xr:uid="{F839D5D6-FA41-43A1-8671-6811BD197349}"/>
    <cellStyle name="Style 98" xfId="3320" xr:uid="{D2A3C1DA-7717-4F9B-B34F-810948E1CA74}"/>
    <cellStyle name="Style 99" xfId="3321" xr:uid="{D5BC98A0-FC20-4FD9-897D-3AAB3349A0DD}"/>
    <cellStyle name="SUB HEADING" xfId="3322" xr:uid="{AA8A083D-C154-42D2-999C-721AA7967E56}"/>
    <cellStyle name="subhead" xfId="3323" xr:uid="{7FE743FA-8B98-4C9A-BAC6-A5E18C22D244}"/>
    <cellStyle name="Subtitle" xfId="3324" xr:uid="{C9AA9C3D-EF5B-4053-965F-A8E38C39A2B3}"/>
    <cellStyle name="Subtotal" xfId="3325" xr:uid="{A6CD63D2-5D5B-483B-B7E8-82790689583E}"/>
    <cellStyle name="Sub-total" xfId="3326" xr:uid="{8B3CDC25-F41B-486D-8384-7C81ECA888EE}"/>
    <cellStyle name="Subtotal_MAXF historical financials" xfId="3327" xr:uid="{881C8E59-2186-4290-8508-8F1C378A4736}"/>
    <cellStyle name="Summary" xfId="3328" xr:uid="{B3CE9233-D994-4688-9C4D-3423F2D0D7DE}"/>
    <cellStyle name="t" xfId="3329" xr:uid="{677A9EB9-0A53-4E5B-BCC3-3932F9F3200D}"/>
    <cellStyle name="t_bank_csc_and merger plan4" xfId="3330" xr:uid="{BA274CAD-4308-416D-917F-BD6E5B2875E5}"/>
    <cellStyle name="t_bank_csc_and merger plan4_100 Roark Model_With GS Financing_Quarterly" xfId="3331" xr:uid="{D4071D7E-B061-48FD-B9F7-23A1F0E053D1}"/>
    <cellStyle name="t_bank_csc_and merger plan4_67 Roark Model_With GS Financing" xfId="3332" xr:uid="{B278E134-3548-4DA4-A636-4631AC22543B}"/>
    <cellStyle name="t_bank_csc_and merger plan4_82 Roark Model_With GS Financing_Quarterly" xfId="3333" xr:uid="{1342CC7D-22F9-42C4-ABF9-A897BEEEE067}"/>
    <cellStyle name="t_sel_fin_data" xfId="3334" xr:uid="{4D90E598-DE06-4C74-AE11-BD77C42B704D}"/>
    <cellStyle name="t_sel_fin_data_100 Roark Model_With GS Financing_Quarterly" xfId="3335" xr:uid="{24F04D44-DF69-4DB4-8851-E540AA0B1B85}"/>
    <cellStyle name="t_sel_fin_data_67 Roark Model_With GS Financing" xfId="3336" xr:uid="{0945B774-832C-45DA-A99D-7065F65244C2}"/>
    <cellStyle name="t_sel_fin_data_82 Roark Model_With GS Financing_Quarterly" xfId="3337" xr:uid="{FF1600A8-7AC3-45A4-867F-0205F86F3762}"/>
    <cellStyle name="t_stand_alone_dcf" xfId="3338" xr:uid="{C3D747C9-22FB-4403-B0A7-B8972D59D098}"/>
    <cellStyle name="t1" xfId="3339" xr:uid="{0D561CD0-CBB9-4656-8B27-8CDF584BAB68}"/>
    <cellStyle name="Table  - Style5" xfId="3340" xr:uid="{6C9ED794-BB18-4ADA-B68D-E9CDFC959A61}"/>
    <cellStyle name="Table Col Head" xfId="3341" xr:uid="{FF5B1DC1-1495-48F8-81CD-3FC9B7793F94}"/>
    <cellStyle name="Table Head" xfId="3342" xr:uid="{662368D8-D186-489F-9189-466352DF1147}"/>
    <cellStyle name="Table Head Aligned" xfId="3343" xr:uid="{BD27CACE-C641-49A0-B1A5-8FFBFB793F63}"/>
    <cellStyle name="Table Head Aligned 2" xfId="3453" xr:uid="{9AADC1B3-A01E-4B2C-896D-ACCF930075AE}"/>
    <cellStyle name="Table Head Blue" xfId="3344" xr:uid="{5D1851A6-5DC9-4873-AE47-7BD78BC8C580}"/>
    <cellStyle name="Table Head Green" xfId="3345" xr:uid="{7F130D5D-8474-4F12-BA01-59D8778DD583}"/>
    <cellStyle name="Table Head Green 2" xfId="3454" xr:uid="{9E582345-24CA-47BA-9CB1-C4CFB927EAC4}"/>
    <cellStyle name="Table Head_Val_Sum_Graph" xfId="3346" xr:uid="{13966EDD-66CB-446D-B859-44E81DCB7CB5}"/>
    <cellStyle name="Table Heading" xfId="3347" xr:uid="{067FE491-94B9-4D2E-8ABA-2E848A3B99C5}"/>
    <cellStyle name="Table Sub Head" xfId="3348" xr:uid="{13E940AC-B5FD-4892-A27C-AA52C6EAA017}"/>
    <cellStyle name="Table Sub Heading" xfId="3349" xr:uid="{DC052896-90B0-40F2-9339-ABB767F0068F}"/>
    <cellStyle name="Table Text" xfId="3350" xr:uid="{8EFF1B43-C695-4094-BB48-1B5F58561AD6}"/>
    <cellStyle name="Table Title" xfId="3351" xr:uid="{91305872-2819-4380-9117-657C0237764A}"/>
    <cellStyle name="Table Units" xfId="3352" xr:uid="{0BF740E8-C0EE-4722-8D45-663942DAC5DB}"/>
    <cellStyle name="Table_Header" xfId="3353" xr:uid="{AD572D68-2116-4517-88F7-7EA38546F346}"/>
    <cellStyle name="TableBase" xfId="3354" xr:uid="{CD407AE5-8D9E-411A-9F85-EC4F5F06517B}"/>
    <cellStyle name="TableColumnHeading" xfId="3355" xr:uid="{C5BBE976-F11E-4688-85D9-972ADF5F175C}"/>
    <cellStyle name="TableHead" xfId="3356" xr:uid="{991630F1-54DD-41B3-99DE-68A86A69E3F9}"/>
    <cellStyle name="TableSubTitleItalic" xfId="3357" xr:uid="{ECF1D1A8-530C-4FE1-BA1E-04C6F122F944}"/>
    <cellStyle name="TableText" xfId="3358" xr:uid="{2570F3D4-84BA-4BDA-8F28-F639225D91D2}"/>
    <cellStyle name="TableTitle" xfId="3359" xr:uid="{1D931C73-5F04-44FA-B9E9-0F9985826C6B}"/>
    <cellStyle name="Tax Change" xfId="3360" xr:uid="{51D4FE4C-4689-4560-B34F-781DA738F8C9}"/>
    <cellStyle name="Text" xfId="3361" xr:uid="{3DFAEB49-393E-4DD3-9FAA-70EC3853CA7A}"/>
    <cellStyle name="Text 1" xfId="3362" xr:uid="{04D9FBB1-5F81-415D-B29E-BF52162389D1}"/>
    <cellStyle name="Text 8" xfId="3363" xr:uid="{0D1DCDBF-92B5-48DE-A681-6A5E864F2199}"/>
    <cellStyle name="Text Head 1" xfId="3364" xr:uid="{503B7115-B9A6-4D96-B637-ED3163176756}"/>
    <cellStyle name="Text Indent A" xfId="3365" xr:uid="{9341D6C8-92D6-4D84-B39E-0F7EE34D775B}"/>
    <cellStyle name="Text Indent B" xfId="3366" xr:uid="{999B2087-AAD8-4820-AC34-DA51FEBD015A}"/>
    <cellStyle name="Text Indent C" xfId="3367" xr:uid="{4137BC73-E853-4FEB-A8B6-57C971A1A77E}"/>
    <cellStyle name="Text Wrap" xfId="3368" xr:uid="{57BAC8FC-3106-4F01-ABBC-F26F96C3F561}"/>
    <cellStyle name="Text_100 Roark Model_With GS Financing_Quarterly" xfId="3369" xr:uid="{A8373712-6F86-4B4B-B785-4C125E1ABE1A}"/>
    <cellStyle name="Tickmark" xfId="3370" xr:uid="{EF554011-5B8C-4032-9822-038CA709A8E2}"/>
    <cellStyle name="Time" xfId="3371" xr:uid="{BBDF59B9-43A0-465F-9BBA-36E50D46A1B4}"/>
    <cellStyle name="Times 10" xfId="3372" xr:uid="{709C9918-050B-4B7A-A3CB-41C47767730C}"/>
    <cellStyle name="Times 12" xfId="3373" xr:uid="{EFE257BA-B6DD-4594-AA1B-0F4C13480056}"/>
    <cellStyle name="Title  - Style6" xfId="3374" xr:uid="{254B45B8-C099-4C53-BD73-C0A9F383F76F}"/>
    <cellStyle name="Title 2" xfId="3375" xr:uid="{C74FD2FB-7F36-4107-996E-838368A40058}"/>
    <cellStyle name="Title 3" xfId="3376" xr:uid="{C98D37CB-1E48-44BA-9178-68F649928D5D}"/>
    <cellStyle name="Title 4" xfId="3377" xr:uid="{C529894D-F1F6-4C7D-BE63-C534380B06FF}"/>
    <cellStyle name="Title 5" xfId="3378" xr:uid="{D0FC89AA-BD43-448F-B144-A506C09DA337}"/>
    <cellStyle name="Title10" xfId="3379" xr:uid="{6A1235CE-93CE-48D9-BC34-44F9277CC634}"/>
    <cellStyle name="Title2" xfId="3380" xr:uid="{5E02EA2C-88E9-4809-A5FB-1D3DDA9EEFE6}"/>
    <cellStyle name="Title8" xfId="3381" xr:uid="{DA3CB642-F12B-4BFA-9432-F2D0DC7674A7}"/>
    <cellStyle name="Title8Left" xfId="3382" xr:uid="{17971E0C-AB53-4AA7-B522-E40F298B2B70}"/>
    <cellStyle name="TitleCenter" xfId="3383" xr:uid="{53AD4451-A742-4682-BA33-20CAC4CD1BFE}"/>
    <cellStyle name="TitleLeft" xfId="3384" xr:uid="{0A91EFCD-0790-4FDE-8C24-EA7F2389C277}"/>
    <cellStyle name="topline" xfId="3385" xr:uid="{9E1D48BA-07A0-424F-B302-66027E74F421}"/>
    <cellStyle name="Total 2" xfId="3386" xr:uid="{63201D96-3911-4133-986E-F8D0A5CACD1A}"/>
    <cellStyle name="TotCol - Style7" xfId="3387" xr:uid="{2666AFF1-C2E7-4AC5-A02A-41E5E5066F12}"/>
    <cellStyle name="TotRow - Style8" xfId="3388" xr:uid="{EC8268D3-5704-4A4B-B940-5EAD0EE81C2B}"/>
    <cellStyle name="TransVal" xfId="3389" xr:uid="{B898F649-6054-44A5-B9AB-E232FEE77603}"/>
    <cellStyle name="Tusental (0)_laroux" xfId="3390" xr:uid="{0C6C6BD6-740D-4802-842D-2BBE3200DE9E}"/>
    <cellStyle name="Tusental_laroux" xfId="3391" xr:uid="{70B37F09-B5F8-44EA-AB83-6B013F312C5D}"/>
    <cellStyle name="ubordinated Debt" xfId="3392" xr:uid="{9EB2FE6F-9DD5-4A0A-816D-3FF391ABD812}"/>
    <cellStyle name="uk" xfId="3393" xr:uid="{F0B33FE1-299F-4360-9A9E-CC755F7BD8C8}"/>
    <cellStyle name="Un" xfId="3394" xr:uid="{6177C5CF-91AF-4B46-9466-DDF5F2C8A2DE}"/>
    <cellStyle name="underline" xfId="3395" xr:uid="{7CEE535C-47EF-4C88-B52F-643C986131C0}"/>
    <cellStyle name="Underline - small" xfId="3396" xr:uid="{8A02195B-FAF1-46C0-8851-11DBBB21FDC7}"/>
    <cellStyle name="underline 2" xfId="3455" xr:uid="{1380807D-BE24-4521-91BA-2761637D6A1F}"/>
    <cellStyle name="underline 3" xfId="3447" xr:uid="{A23BD35D-6F00-4E25-957E-F5EF64BB7C72}"/>
    <cellStyle name="underline 4" xfId="3461" xr:uid="{2086DE70-B33C-4B3C-B910-7FF2A7B53E5B}"/>
    <cellStyle name="Underline -normal" xfId="3397" xr:uid="{324D72A0-699F-4AF5-85EA-C6A5542269E4}"/>
    <cellStyle name="Underline_Single" xfId="3398" xr:uid="{CDFB5FEA-B0B8-485E-86E4-811C6E6AB28A}"/>
    <cellStyle name="Unhidden" xfId="3399" xr:uid="{7752717A-AC3B-4C26-A3F5-4C4080073373}"/>
    <cellStyle name="UNLocked" xfId="3400" xr:uid="{E2E2D0AF-1432-49AB-B57D-BF2804C2ACAE}"/>
    <cellStyle name="Unprot" xfId="3401" xr:uid="{1C5197AE-72AE-4E94-A419-4DC6859AA9E8}"/>
    <cellStyle name="Unprot$" xfId="3402" xr:uid="{49CA9962-CDDE-4E26-8F84-481205BEDC90}"/>
    <cellStyle name="Unprot_1 3 6 LIBOR" xfId="3403" xr:uid="{59D893AC-DE3E-4765-B501-B3826D4CFDF2}"/>
    <cellStyle name="Unprotect" xfId="3404" xr:uid="{CFB6513E-EC78-46D5-B61E-66BB7491FD5E}"/>
    <cellStyle name="unwrap" xfId="3405" xr:uid="{5BCFEAAA-7437-4592-A520-05B8313AF991}"/>
    <cellStyle name="unwrap 2" xfId="3456" xr:uid="{76E64F88-1DB8-4B63-9172-04C647FAB6E8}"/>
    <cellStyle name="Upload Only" xfId="3406" xr:uid="{872B5647-6DA2-4364-A4CD-A2AD207341FC}"/>
    <cellStyle name="Upper Line" xfId="3407" xr:uid="{FF7A1189-AFD8-467A-BC38-15FEEB27E11B}"/>
    <cellStyle name="User_Defined_B" xfId="3408" xr:uid="{A56FDB5F-428D-41AE-B30D-6B8AB9A2CED0}"/>
    <cellStyle name="Valuta (0)_laroux" xfId="3409" xr:uid="{8D537ECD-D1A4-47DF-986A-11DD4B5809FB}"/>
    <cellStyle name="Valuta_laroux" xfId="3410" xr:uid="{E9A01CB6-6C39-4B6F-9292-E71C8DCB0226}"/>
    <cellStyle name="Virgül 2" xfId="1245" xr:uid="{110AB68A-10F3-4A64-B33D-9A3ECEF45A0F}"/>
    <cellStyle name="Virgül 2 2" xfId="1247" xr:uid="{ADF3424E-302C-43CA-8A9A-25DA9D04117E}"/>
    <cellStyle name="Virgül 3" xfId="3411" xr:uid="{5277D762-E55A-496B-822F-48834CB83764}"/>
    <cellStyle name="Virgül 4" xfId="3444" xr:uid="{7D8BD80B-BD2C-4DA1-A163-36F9BB971A44}"/>
    <cellStyle name="Virgül 5" xfId="3462" xr:uid="{0285FCB1-7EAE-414A-90B9-56E3E5551658}"/>
    <cellStyle name="Währung [0]_Compiling Utility Macros" xfId="3412" xr:uid="{2393F5FC-59AE-46A8-A98F-1A53E5038A93}"/>
    <cellStyle name="Währung_Compiling Utility Macros" xfId="3413" xr:uid="{53E5E9DB-7461-428A-86BE-09081F006D5E}"/>
    <cellStyle name="Warning Text 2" xfId="3414" xr:uid="{4F28F0C1-4548-45FB-BAE7-6AD2A674F5E2}"/>
    <cellStyle name="WhitePattern" xfId="3415" xr:uid="{7F3BC28D-0EBC-4C67-B1B7-B915A1452343}"/>
    <cellStyle name="WhitePattern1" xfId="3416" xr:uid="{688E4E57-7F88-4D3A-A2D5-4A6AE8444B40}"/>
    <cellStyle name="WhiteText" xfId="3417" xr:uid="{F93EF8C6-D09F-4E39-8F58-B9850FD5E511}"/>
    <cellStyle name="wrap" xfId="3418" xr:uid="{E0A95EAB-F7E1-4FBB-8800-46B6187260B9}"/>
    <cellStyle name="wrap 2" xfId="3457" xr:uid="{1A593670-9593-4CA2-9D63-6F0E1C606D05}"/>
    <cellStyle name="x" xfId="3419" xr:uid="{5CDC9088-5C4A-40CD-A4C0-8E5AA5D38037}"/>
    <cellStyle name="X - None" xfId="3420" xr:uid="{63DE7989-4B72-4F53-AF27-962669735BAB}"/>
    <cellStyle name="X_08 Altar Model" xfId="3421" xr:uid="{8D4BEC80-8E2B-4E5A-B1DA-4D24C7F55272}"/>
    <cellStyle name="x_Micron Model v39_lc_final bid 4-16-04" xfId="3422" xr:uid="{53BEE5E4-EA95-40FA-9BE4-63791A4CB0F7}"/>
    <cellStyle name="year" xfId="3423" xr:uid="{0DB9CA2B-9464-45E5-86D3-D812F9D46A45}"/>
    <cellStyle name="year 2" xfId="3458" xr:uid="{AEFB0565-39F7-4F0E-BD23-825353A709A7}"/>
    <cellStyle name="Yen" xfId="3424" xr:uid="{0C792014-BE1A-4C17-9EBA-757405749DDC}"/>
    <cellStyle name="YesNo" xfId="3425" xr:uid="{EB8C06AB-F603-4565-BB4F-84634C02AE1D}"/>
    <cellStyle name="Yüzde 2" xfId="8" xr:uid="{7991E7DD-EBD7-441E-AA79-DE48A133D09F}"/>
    <cellStyle name="ZeroCheck" xfId="3426" xr:uid="{7D7A1763-7B69-434E-A3D8-A55EC83BC6C0}"/>
    <cellStyle name="Модель" xfId="3427" xr:uid="{110C404C-7729-4EEB-8333-AFCB4680B2C4}"/>
    <cellStyle name="Обычный_VALUE" xfId="3428" xr:uid="{BFEBFDAC-2B15-45C0-9E82-A4E84188A9F3}"/>
    <cellStyle name="쉼표 [0]_P2000년" xfId="3429" xr:uid="{E4498283-0BA8-4A9A-B76E-164CBAB459E1}"/>
    <cellStyle name="표준_crude" xfId="3430" xr:uid="{660666CD-3C64-49F8-8C6A-39FE2CC30298}"/>
    <cellStyle name="標準_FY00Q1" xfId="3431" xr:uid="{05237213-86C5-4D85-973F-9478DE047258}"/>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4140625" defaultRowHeight="16.2"/>
  <cols>
    <col min="1" max="1" width="1.6640625" style="161" customWidth="1"/>
    <col min="2" max="2" width="14.33203125" style="218"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19.95" customHeight="1">
      <c r="A2" s="160"/>
      <c r="B2" s="236" t="s">
        <v>1379</v>
      </c>
      <c r="C2" s="237"/>
      <c r="D2" s="160"/>
      <c r="E2" s="160"/>
      <c r="F2" s="160"/>
    </row>
    <row r="3" spans="1:8" ht="19.95" customHeight="1">
      <c r="A3" s="160"/>
      <c r="B3" s="236" t="s">
        <v>1388</v>
      </c>
      <c r="C3" s="237"/>
      <c r="D3" s="160"/>
      <c r="E3" s="160"/>
      <c r="F3" s="160"/>
    </row>
    <row r="4" spans="1:8" ht="55.95" customHeight="1">
      <c r="A4" s="160"/>
      <c r="B4" s="238" t="s">
        <v>0</v>
      </c>
      <c r="C4" s="238"/>
      <c r="D4" s="238"/>
      <c r="E4" s="238"/>
      <c r="F4" s="238"/>
      <c r="G4" s="238"/>
      <c r="H4" s="238"/>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6.95" customHeight="1">
      <c r="B20" s="239" t="s">
        <v>1380</v>
      </c>
      <c r="C20" s="239"/>
      <c r="G20" s="224"/>
    </row>
    <row r="21" spans="2:7" ht="12.6">
      <c r="B21" s="228" t="s">
        <v>1381</v>
      </c>
      <c r="C21" s="228" t="s">
        <v>1382</v>
      </c>
    </row>
    <row r="22" spans="2:7" ht="12.6">
      <c r="B22" s="228" t="s">
        <v>1383</v>
      </c>
      <c r="C22" s="228" t="s">
        <v>1384</v>
      </c>
      <c r="G22" s="224"/>
    </row>
    <row r="23" spans="2:7" ht="12.6">
      <c r="B23" s="228" t="s">
        <v>1386</v>
      </c>
      <c r="C23" s="228" t="s">
        <v>1385</v>
      </c>
    </row>
    <row r="24" spans="2:7" ht="12.6">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42"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3" t="s">
        <v>9</v>
      </c>
      <c r="B1" s="59"/>
      <c r="C1" s="148"/>
      <c r="D1" s="148"/>
      <c r="E1" s="149"/>
    </row>
    <row r="2" spans="1:5" s="14" customFormat="1" ht="15.6">
      <c r="A2" s="333"/>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2" t="s">
        <v>5</v>
      </c>
      <c r="B20" s="11" t="s">
        <v>38</v>
      </c>
      <c r="C20" s="88" t="s">
        <v>39</v>
      </c>
      <c r="E20" s="94" t="s">
        <v>40</v>
      </c>
      <c r="O20" s="57"/>
    </row>
    <row r="21" spans="1:41 16384:16384" s="14" customFormat="1">
      <c r="A21" s="292"/>
      <c r="B21" s="17"/>
    </row>
    <row r="22" spans="1:41 16384:16384">
      <c r="A22" s="292"/>
      <c r="C22" s="325" t="s">
        <v>1330</v>
      </c>
      <c r="D22" s="326"/>
      <c r="E22" s="327"/>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129</v>
      </c>
      <c r="D24" s="314"/>
      <c r="E24" s="315"/>
      <c r="F24" s="101" t="str">
        <f>IF($B$24="Select SDG &gt;&gt;","&gt;&gt;","")</f>
        <v>&gt;&gt;</v>
      </c>
      <c r="G24" s="313" t="s">
        <v>43</v>
      </c>
      <c r="H24" s="314"/>
      <c r="I24" s="315"/>
      <c r="J24" s="101" t="str">
        <f>IF($B$24="Select SDG &gt;&gt;","&gt;&gt;","")</f>
        <v>&gt;&gt;</v>
      </c>
      <c r="K24" s="313" t="s">
        <v>122</v>
      </c>
      <c r="L24" s="314"/>
      <c r="M24" s="315"/>
      <c r="N24" s="101" t="str">
        <f>IF($B$24="Select SDG &gt;&gt;","&gt;&gt;","")</f>
        <v>&gt;&gt;</v>
      </c>
      <c r="O24" s="313" t="s">
        <v>128</v>
      </c>
      <c r="P24" s="314"/>
      <c r="Q24" s="315"/>
      <c r="R24" s="101" t="str">
        <f>IF($B$24="Select SDG &gt;&gt;","&gt;&gt;","")</f>
        <v>&gt;&gt;</v>
      </c>
      <c r="S24" s="313"/>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8"/>
      <c r="D26" s="339"/>
      <c r="E26" s="340"/>
      <c r="F26" s="101" t="str">
        <f>IF($B$26="Select Monitoring indicator &gt;&gt;", "&gt;&gt;","")</f>
        <v/>
      </c>
      <c r="G26" s="310"/>
      <c r="H26" s="311"/>
      <c r="I26" s="312"/>
      <c r="J26" s="101" t="str">
        <f>IF($B$26="Select Monitoring indicator &gt;&gt;","&gt;&gt;","")</f>
        <v/>
      </c>
      <c r="K26" s="310"/>
      <c r="L26" s="311"/>
      <c r="M26" s="312"/>
      <c r="N26" s="101" t="str">
        <f>IF($B$26="Select Monitoring indicator &gt;&gt;","&gt;&gt;","")</f>
        <v/>
      </c>
      <c r="O26" s="310"/>
      <c r="P26" s="311"/>
      <c r="Q26" s="312"/>
      <c r="R26" s="101" t="str">
        <f>IF($B$26="Select Monitoring indicator &gt;&gt;","&gt;&gt;","")</f>
        <v/>
      </c>
      <c r="S26" s="310"/>
      <c r="T26" s="311"/>
      <c r="U26" s="312"/>
      <c r="V26" s="101" t="str">
        <f>IF($B$26="Select Monitoring indicator &gt;&gt;","&gt;&gt;","")</f>
        <v/>
      </c>
      <c r="W26" s="310"/>
      <c r="X26" s="311"/>
      <c r="Y26" s="312"/>
      <c r="Z26" s="101" t="str">
        <f>IF($B$26="Select Monitoring indicator &gt;&gt;","&gt;&gt;","")</f>
        <v/>
      </c>
      <c r="AA26" s="310"/>
      <c r="AB26" s="311"/>
      <c r="AC26" s="312"/>
      <c r="AD26" s="101" t="str">
        <f>IF($B$26="Select Monitoring indicator &gt;&gt;","&gt;&gt;","")</f>
        <v/>
      </c>
      <c r="AE26" s="310"/>
      <c r="AF26" s="311"/>
      <c r="AG26" s="312"/>
      <c r="AH26" s="101" t="str">
        <f>IF($B$26="Select Monitoring indicator &gt;&gt;","&gt;&gt;","")</f>
        <v/>
      </c>
      <c r="AI26" s="310"/>
      <c r="AJ26" s="311"/>
      <c r="AK26" s="312"/>
      <c r="AL26" s="101" t="str">
        <f>IF($B$26="Select Monitoring indicator &gt;&gt;","&gt;&gt;","")</f>
        <v/>
      </c>
      <c r="AM26" s="310"/>
      <c r="AN26" s="311"/>
      <c r="AO26" s="312"/>
    </row>
    <row r="27" spans="1:41 16384:16384" ht="12.75" customHeight="1">
      <c r="B27" s="151" t="str">
        <f>IF(C24&lt;&gt;"","Select Monitoring indicator &gt;&gt;","")</f>
        <v>Select Monitoring indicator &gt;&gt;</v>
      </c>
      <c r="C27" s="307" t="s">
        <v>218</v>
      </c>
      <c r="D27" s="308"/>
      <c r="E27" s="309"/>
      <c r="F27" s="101" t="str">
        <f>IF($B$27="Select Monitoring indicator &gt;&gt;","&gt;&gt;","")</f>
        <v>&gt;&gt;</v>
      </c>
      <c r="G27" s="313" t="s">
        <v>1340</v>
      </c>
      <c r="H27" s="314"/>
      <c r="I27" s="315"/>
      <c r="J27" s="101" t="str">
        <f>IF($B$27="Select Monitoring indicator &gt;&gt;","&gt;&gt;","")</f>
        <v>&gt;&gt;</v>
      </c>
      <c r="K27" s="313" t="s">
        <v>1056</v>
      </c>
      <c r="L27" s="314"/>
      <c r="M27" s="315"/>
      <c r="N27" s="101" t="str">
        <f>IF($B$27="Select Monitoring indicator &gt;&gt;","&gt;&gt;","")</f>
        <v>&gt;&gt;</v>
      </c>
      <c r="O27" s="313" t="s">
        <v>1176</v>
      </c>
      <c r="P27" s="314"/>
      <c r="Q27" s="315"/>
      <c r="R27" s="101" t="str">
        <f>IF($B$27="Select Monitoring indicator &gt;&gt;","&gt;&gt;","")</f>
        <v>&gt;&gt;</v>
      </c>
      <c r="S27" s="313"/>
      <c r="T27" s="314"/>
      <c r="U27" s="315"/>
      <c r="V27" s="101" t="str">
        <f>IF($B$27="Select Monitoring indicator &gt;&gt;","&gt;&gt;","")</f>
        <v>&gt;&gt;</v>
      </c>
      <c r="W27" s="313"/>
      <c r="X27" s="314"/>
      <c r="Y27" s="315"/>
      <c r="Z27" s="101" t="str">
        <f>IF($B$27="Select Monitoring indicator &gt;&gt;","&gt;&gt;","")</f>
        <v>&gt;&gt;</v>
      </c>
      <c r="AA27" s="313"/>
      <c r="AB27" s="314"/>
      <c r="AC27" s="315"/>
      <c r="AD27" s="101" t="str">
        <f>IF($B$27="Select Monitoring indicator &gt;&gt;","&gt;&gt;","")</f>
        <v>&gt;&gt;</v>
      </c>
      <c r="AE27" s="313"/>
      <c r="AF27" s="314"/>
      <c r="AG27" s="315"/>
      <c r="AH27" s="101" t="str">
        <f>IF($B$27="Select Monitoring indicator &gt;&gt;","&gt;&gt;","")</f>
        <v>&gt;&gt;</v>
      </c>
      <c r="AI27" s="313"/>
      <c r="AJ27" s="314"/>
      <c r="AK27" s="315"/>
      <c r="AL27" s="101" t="str">
        <f>IF($B$27="Select Monitoring indicator &gt;&gt;","&gt;&gt;","")</f>
        <v>&gt;&gt;</v>
      </c>
      <c r="AM27" s="313"/>
      <c r="AN27" s="314"/>
      <c r="AO27" s="315"/>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GSDM-I2.3.2</v>
      </c>
      <c r="H30" s="290"/>
      <c r="I30" s="306"/>
      <c r="K30" s="305" t="str" cm="1">
        <f t="array" ref="K30">IFERROR(_xlfn.IFS(K23&lt;&gt;"",IFERROR(INDEX(BA!$J$4:$J$952,MATCH(K26,BA!$P$4:$P$952,0)),""),K24&lt;&gt;"",IFERROR(INDEX(BA!$J$4:$J$952,MATCH(K27,BA!$P$4:$P$952,0)),"")),"")</f>
        <v>GSDG-I6.1.1</v>
      </c>
      <c r="L30" s="290"/>
      <c r="M30" s="306"/>
      <c r="O30" s="305" t="str" cm="1">
        <f t="array" ref="O30">IFERROR(_xlfn.IFS(O23&lt;&gt;"",IFERROR(INDEX(BA!$J$4:$J$952,MATCH(O26,BA!$P$4:$P$952,0)),""),O24&lt;&gt;"",IFERROR(INDEX(BA!$J$4:$J$952,MATCH(O27,BA!$P$4:$P$952,0)),"")),"")</f>
        <v>GSDG-I12.2.1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50</v>
      </c>
      <c r="C31" s="305" t="str">
        <f>IFERROR(INDEX(BA!$O$4:$O$952,MATCH(C30,BA!$J$4:$J$952,0)),"")</f>
        <v xml:space="preserve">Reduction in GHGs emissions </v>
      </c>
      <c r="D31" s="290"/>
      <c r="E31" s="306"/>
      <c r="G31" s="305" t="str">
        <f>IFERROR(INDEX(BA!$O$4:$O$952,MATCH(G30,BA!$J$4:$J$952,0)),"")</f>
        <v xml:space="preserve">Increased productivity </v>
      </c>
      <c r="H31" s="290"/>
      <c r="I31" s="306"/>
      <c r="K31" s="305" t="str">
        <f>IFERROR(INDEX(BA!$O$4:$O$952,MATCH(K30,BA!$J$4:$J$952,0)),"")</f>
        <v>Access to improved source of water</v>
      </c>
      <c r="L31" s="290"/>
      <c r="M31" s="306"/>
      <c r="O31" s="305">
        <f>IFERROR(INDEX(BA!$O$4:$O$952,MATCH(O30,BA!$J$4:$J$952,0)),"")</f>
        <v>0</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51</v>
      </c>
      <c r="C32" s="305" t="str">
        <f>IFERROR(INDEX(BA!$L$4:$L$952,MATCH(C30,BA!$J$4:$J$952,0)),"")</f>
        <v>Climate change mitigation</v>
      </c>
      <c r="D32" s="290"/>
      <c r="E32" s="306"/>
      <c r="G32" s="305" t="str">
        <f>IFERROR(INDEX(BA!$L$4:$L$952,MATCH(G30,BA!$J$4:$J$952,0)),"")</f>
        <v>Livelihood</v>
      </c>
      <c r="H32" s="290"/>
      <c r="I32" s="306"/>
      <c r="K32" s="305" t="str">
        <f>IFERROR(INDEX(BA!$L$4:$L$952,MATCH(K30,BA!$J$4:$J$952,0)),"")</f>
        <v>Access to basic services</v>
      </c>
      <c r="L32" s="290"/>
      <c r="M32" s="306"/>
      <c r="O32" s="305">
        <f>IFERROR(INDEX(BA!$L$4:$L$952,MATCH(O30,BA!$J$4:$J$952,0)),"")</f>
        <v>0</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52</v>
      </c>
      <c r="C33" s="305" t="str">
        <f>IFERROR(INDEX(BA!$M$4:$M$952,MATCH(C30,BA!$J$4:$J$952,0)),"")</f>
        <v>13. Climate action</v>
      </c>
      <c r="D33" s="290"/>
      <c r="E33" s="306"/>
      <c r="G33" s="305" t="str">
        <f>IFERROR(INDEX(BA!$M$4:$M$952,MATCH(G30,BA!$J$4:$J$952,0)),"")</f>
        <v>2. Zero hunger</v>
      </c>
      <c r="H33" s="290"/>
      <c r="I33" s="306"/>
      <c r="K33" s="305" t="str">
        <f>IFERROR(INDEX(BA!$M$4:$M$952,MATCH(K30,BA!$J$4:$J$952,0)),"")</f>
        <v xml:space="preserve">6. Clean water and sanitation </v>
      </c>
      <c r="L33" s="290"/>
      <c r="M33" s="306"/>
      <c r="O33" s="305" t="str">
        <f>IFERROR(INDEX(BA!$M$4:$M$952,MATCH(O30,BA!$J$4:$J$952,0)),"")</f>
        <v xml:space="preserve">12. Responsible consumption and production </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53</v>
      </c>
      <c r="C34" s="305" t="str">
        <f>IFERROR(INDEX(BA!$N$4:$N$952,MATCH(C30,BA!$J$4:$J$952,0)),"")</f>
        <v>13.2 Integrate climate change measures into national policies, strategies and planning</v>
      </c>
      <c r="D34" s="290"/>
      <c r="E34" s="306"/>
      <c r="G34" s="305"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0"/>
      <c r="I34" s="306"/>
      <c r="K34" s="305" t="str">
        <f>IFERROR(INDEX(BA!$N$4:$N$952,MATCH(K30,BA!$J$4:$J$952,0)),"")</f>
        <v>6.1 By 2030, achieve universal and equitable access to safe and affordable drinking water for all</v>
      </c>
      <c r="L34" s="290"/>
      <c r="M34" s="306"/>
      <c r="O34" s="305" t="str">
        <f>IFERROR(INDEX(BA!$N$4:$N$952,MATCH(O30,BA!$J$4:$J$952,0)),"")</f>
        <v>12.2 By 2030, achieve the sustainable management and efficient use of natural resources</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54</v>
      </c>
      <c r="C35" s="305" t="str">
        <f>IFERROR(INDEX(BA!$Q$4:$Q$952,MATCH($C$30,BA!$J$4:$J$952,0)),"")</f>
        <v>Refers to total amount of greenhouse gases avoided or sequestered during the reporting period.</v>
      </c>
      <c r="D35" s="290"/>
      <c r="E35" s="306"/>
      <c r="G35" s="305" t="str">
        <f>IFERROR(INDEX(BA!$Q$4:$Q$952,MATCH($G$30,BA!$J$4:$J$952,0)),"")</f>
        <v>Refers to change in farmer income due to adoption of measures implemented as part of project activity</v>
      </c>
      <c r="H35" s="290"/>
      <c r="I35" s="306"/>
      <c r="K35" s="30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0"/>
      <c r="M35" s="306"/>
      <c r="O35" s="305" t="str">
        <f>IFERROR(INDEX(BA!$Q$4:$Q$952,MATCH($O$30,BA!$J$4:$J$952,0)),"")</f>
        <v>NA</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55</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Wherever detailed income surveys are not being conducted, this indicator may be compiled on the basis of the assessment and opinions of a target group of farmers.</v>
      </c>
      <c r="H36" s="290"/>
      <c r="I36" s="306"/>
      <c r="K36" s="30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0"/>
      <c r="M36" s="306"/>
      <c r="O36" s="305" t="str">
        <f>IFERROR(INDEX(BA!$R$4:$R$952,MATCH($O$30,BA!$J$4:$J$952,0)),"")</f>
        <v>NA</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56</v>
      </c>
      <c r="C37" s="302" t="str">
        <f>IFERROR(INDEX(BA!$S$4:$S$952,MATCH(C30,BA!$J$4:$J$952,0)),"")</f>
        <v>tCO2eq</v>
      </c>
      <c r="D37" s="303"/>
      <c r="E37" s="304"/>
      <c r="G37" s="302" t="str">
        <f>IFERROR(INDEX(BA!$S$4:$S$952,MATCH(G30,BA!$J$4:$J$952,0)),"")</f>
        <v xml:space="preserve">Percentage increase in average annual salary </v>
      </c>
      <c r="H37" s="303"/>
      <c r="I37" s="304"/>
      <c r="K37" s="302" t="str">
        <f>IFERROR(INDEX(BA!$S$4:$S$952,MATCH(K30,BA!$J$4:$J$952,0)),"")</f>
        <v>% or Number</v>
      </c>
      <c r="L37" s="303"/>
      <c r="M37" s="304"/>
      <c r="O37" s="302" t="str">
        <f>IFERROR(INDEX(BA!$S$4:$S$952,MATCH(O30,BA!$J$4:$J$952,0)),"")</f>
        <v>NA</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57</v>
      </c>
      <c r="C38" s="302" t="str">
        <f>IFERROR(INDEX(BA!$T$4:$T$952,MATCH(C30,BA!$J$4:$J$952,0)),"")</f>
        <v>Project activity</v>
      </c>
      <c r="D38" s="303"/>
      <c r="E38" s="304"/>
      <c r="G38" s="302" t="str">
        <f>IFERROR(INDEX(BA!$T$4:$T$952,MATCH(G30,BA!$J$4:$J$952,0)),"")</f>
        <v>Project activity and/or reference studies</v>
      </c>
      <c r="H38" s="303"/>
      <c r="I38" s="304"/>
      <c r="K38" s="302" t="str">
        <f>IFERROR(INDEX(BA!$T$4:$T$952,MATCH(K30,BA!$J$4:$J$952,0)),"")</f>
        <v>Project activity</v>
      </c>
      <c r="L38" s="303"/>
      <c r="M38" s="304"/>
      <c r="O38" s="302" t="str">
        <f>IFERROR(INDEX(BA!$T$4:$T$952,MATCH(O30,BA!$J$4:$J$952,0)),"")</f>
        <v>NA</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58</v>
      </c>
      <c r="C39" s="302" t="str">
        <f>IFERROR(INDEX(BA!$U$4:$U$952,MATCH(C30,BA!$J$4:$J$952,0)),"")</f>
        <v>Calculation</v>
      </c>
      <c r="D39" s="303"/>
      <c r="E39" s="304"/>
      <c r="G39" s="302">
        <f>IFERROR(INDEX(BA!$U$4:$U$952,MATCH(G30,BA!$J$4:$J$952,0)),"")</f>
        <v>0</v>
      </c>
      <c r="H39" s="303"/>
      <c r="I39" s="304"/>
      <c r="K39" s="302" t="str">
        <f>IFERROR(INDEX(BA!$U$4:$U$952,MATCH(K30,BA!$J$4:$J$952,0)),"")</f>
        <v>Household surveys</v>
      </c>
      <c r="L39" s="303"/>
      <c r="M39" s="304"/>
      <c r="O39" s="302" t="str">
        <f>IFERROR(INDEX(BA!$U$4:$U$952,MATCH(O30,BA!$J$4:$J$952,0)),"")</f>
        <v>NA</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59</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NA</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60</v>
      </c>
      <c r="C41" s="302" t="str">
        <f>IFERROR(INDEX(BA!$X$4:$X$952,MATCH(C30,BA!$J$4:$J$952,0 )),"")</f>
        <v>NA</v>
      </c>
      <c r="D41" s="303"/>
      <c r="E41" s="304"/>
      <c r="G41" s="302" t="str">
        <f>IFERROR(INDEX(BA!$X$4:$X$952,MATCH(G30,BA!$J$4:$J$952,0 )),"")</f>
        <v xml:space="preserve"> </v>
      </c>
      <c r="H41" s="303"/>
      <c r="I41" s="304"/>
      <c r="K41" s="302">
        <f>IFERROR(INDEX(BA!$X$4:$X$952,MATCH(K30,BA!$J$4:$J$952,0 )),"")</f>
        <v>0</v>
      </c>
      <c r="L41" s="303"/>
      <c r="M41" s="304"/>
      <c r="O41" s="302">
        <f>IFERROR(INDEX(BA!$X$4:$X$952,MATCH(O30,BA!$J$4:$J$952,0 )),"")</f>
        <v>0</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61</v>
      </c>
      <c r="C42" s="302" t="str">
        <f>IFERROR(INDEX(BA!$Y$4:$Y$952,MATCH(C30,BA!$J$4:$J$952,0 )),"NA")</f>
        <v>Gold Standard approved SDG Impact Quantification methodologies are available at https://globalgoals.goldstandard.org/</v>
      </c>
      <c r="D42" s="303"/>
      <c r="E42" s="304"/>
      <c r="G42" s="302" t="str">
        <f>IFERROR(INDEX(BA!$Y$4:$Y$952,MATCH(G30,BA!$J$4:$J$952,0)),"")</f>
        <v xml:space="preserve"> </v>
      </c>
      <c r="H42" s="303"/>
      <c r="I42" s="304"/>
      <c r="K42" s="302" t="str">
        <f>IFERROR(INDEX(BA!$Y$4:$Y$952,MATCH(K30,BA!$J$4:$J$952,0 )),"")</f>
        <v>Drinking water: https://washdata.org/monitoring/drinking-water</v>
      </c>
      <c r="L42" s="303"/>
      <c r="M42" s="304"/>
      <c r="O42" s="302">
        <f>IFERROR(INDEX(BA!$Y$4:$Y$952,MATCH(O30,BA!$J$4:$J$952,0 )),"")</f>
        <v>0</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1" t="s">
        <v>64</v>
      </c>
      <c r="B50" s="138" t="s">
        <v>65</v>
      </c>
      <c r="C50" s="297" t="str" cm="1">
        <f t="array" ref="C50">IFERROR(_xlfn.IFS(B26&lt;&gt;"",C26,B27&lt;&gt;"",C27),"")</f>
        <v>Amount of GHGs emissions avoided or sequestered</v>
      </c>
      <c r="D50" s="298"/>
      <c r="E50" s="299"/>
      <c r="F50" s="37"/>
      <c r="G50" s="297" t="str" cm="1">
        <f t="array" ref="G50">IFERROR(_xlfn.IFS(F26&lt;&gt;"",G26,F27&lt;&gt;"",G27),"")</f>
        <v>Change in farmer income as a result of project, by gender and and indigenous status</v>
      </c>
      <c r="H50" s="298"/>
      <c r="I50" s="299"/>
      <c r="J50" s="38"/>
      <c r="K50" s="297" t="str" cm="1">
        <f t="array" ref="K50">IFERROR(_xlfn.IFS(J26&lt;&gt;"",K26,J27&lt;&gt;"",K27),"")</f>
        <v>6.1.1 Proportion of population using safely managed drinking water services</v>
      </c>
      <c r="L50" s="298"/>
      <c r="M50" s="299"/>
      <c r="N50" s="38"/>
      <c r="O50" s="297" t="str" cm="1">
        <f t="array" ref="O50">IFERROR(_xlfn.IFS(N26&lt;&gt;"",O26,N27&lt;&gt;"",O27),"")</f>
        <v>12.2.1 Material footprint, material footprint per capita, and material footprint per GDP</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56</v>
      </c>
      <c r="C51" s="300" t="s">
        <v>221</v>
      </c>
      <c r="D51" s="301"/>
      <c r="E51" s="301"/>
      <c r="F51" s="37"/>
      <c r="G51" s="300" t="s">
        <v>1331</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31"/>
      <c r="B52" s="92" t="s">
        <v>57</v>
      </c>
      <c r="C52" s="300" t="s">
        <v>1332</v>
      </c>
      <c r="D52" s="301"/>
      <c r="E52" s="301"/>
      <c r="F52" s="37"/>
      <c r="G52" s="300" t="s">
        <v>1333</v>
      </c>
      <c r="H52" s="301"/>
      <c r="I52" s="301"/>
      <c r="J52" s="38"/>
      <c r="K52" s="300" t="s">
        <v>1334</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31"/>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31"/>
      <c r="B54" s="92" t="s">
        <v>58</v>
      </c>
      <c r="C54" s="300"/>
      <c r="D54" s="301"/>
      <c r="E54" s="301"/>
      <c r="F54" s="37"/>
      <c r="G54" s="336" t="s">
        <v>1335</v>
      </c>
      <c r="H54" s="337"/>
      <c r="I54" s="337"/>
      <c r="J54" s="38"/>
      <c r="K54" s="300" t="s">
        <v>1336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31"/>
      <c r="B55" s="92" t="s">
        <v>67</v>
      </c>
      <c r="C55" s="300" t="s">
        <v>66</v>
      </c>
      <c r="D55" s="301"/>
      <c r="E55" s="301"/>
      <c r="F55" s="37"/>
      <c r="G55" s="300" t="s">
        <v>1337</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31"/>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4"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77</v>
      </c>
      <c r="C67" s="335" t="s">
        <v>1338</v>
      </c>
      <c r="D67" s="335"/>
      <c r="E67" s="335"/>
      <c r="F67" s="37"/>
      <c r="G67" s="293" t="s">
        <v>1339</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332"/>
      <c r="B68" s="294"/>
      <c r="C68" s="335"/>
      <c r="D68" s="335"/>
      <c r="E68" s="335"/>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335"/>
      <c r="D69" s="335"/>
      <c r="E69" s="335"/>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335"/>
      <c r="D70" s="335"/>
      <c r="E70" s="335"/>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335"/>
      <c r="D71" s="335"/>
      <c r="E71" s="335"/>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335"/>
      <c r="D72" s="335"/>
      <c r="E72" s="335"/>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335"/>
      <c r="D73" s="335"/>
      <c r="E73" s="335"/>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11"/>
  <sheetViews>
    <sheetView tabSelected="1" zoomScaleNormal="100" workbookViewId="0">
      <pane xSplit="2" ySplit="2" topLeftCell="C3" activePane="bottomRight" state="frozen"/>
      <selection pane="topRight" activeCell="C1" sqref="C1"/>
      <selection pane="bottomLeft" activeCell="A3" sqref="A3"/>
      <selection pane="bottomRight" activeCell="J55" sqref="J55"/>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15 16384:16384" s="161" customFormat="1" ht="12.75" customHeight="1">
      <c r="A1" s="284" t="s">
        <v>9</v>
      </c>
      <c r="B1" s="201"/>
      <c r="C1" s="202"/>
      <c r="D1" s="202"/>
      <c r="E1" s="203"/>
    </row>
    <row r="2" spans="1:15 16384:16384" s="161" customFormat="1" ht="13.95" customHeight="1">
      <c r="A2" s="284"/>
      <c r="B2" s="162" t="s">
        <v>10</v>
      </c>
      <c r="C2" s="163" t="s">
        <v>11</v>
      </c>
      <c r="D2" s="164" t="s">
        <v>12</v>
      </c>
    </row>
    <row r="3" spans="1:15 16384:16384" s="161" customFormat="1" ht="12.75" customHeight="1">
      <c r="A3" s="204"/>
    </row>
    <row r="4" spans="1:15 16384:16384" s="161" customFormat="1" ht="16.05" customHeight="1">
      <c r="A4" s="165" t="s">
        <v>13</v>
      </c>
      <c r="B4" s="169" t="s">
        <v>14</v>
      </c>
    </row>
    <row r="5" spans="1:15 16384:16384" s="161" customFormat="1">
      <c r="B5" s="162" t="s">
        <v>15</v>
      </c>
      <c r="C5" s="185">
        <v>1178</v>
      </c>
      <c r="D5" s="167" t="s">
        <v>16</v>
      </c>
      <c r="E5" s="185"/>
    </row>
    <row r="6" spans="1:15 16384:16384" s="161" customFormat="1">
      <c r="B6" s="162" t="s">
        <v>17</v>
      </c>
      <c r="C6" s="185"/>
      <c r="D6" s="167" t="s">
        <v>18</v>
      </c>
      <c r="E6" s="185"/>
    </row>
    <row r="7" spans="1:15 16384:16384" s="161" customFormat="1">
      <c r="B7" s="162" t="s">
        <v>19</v>
      </c>
      <c r="C7" s="166" t="s">
        <v>926</v>
      </c>
    </row>
    <row r="8" spans="1:15 16384:16384" s="161" customFormat="1">
      <c r="B8" s="162" t="s">
        <v>21</v>
      </c>
      <c r="C8" s="167" t="s">
        <v>22</v>
      </c>
      <c r="D8" s="167" t="s">
        <v>23</v>
      </c>
      <c r="E8" s="167"/>
    </row>
    <row r="9" spans="1:15 16384:16384" s="161" customFormat="1" ht="13.2">
      <c r="B9" s="162"/>
      <c r="C9" s="147">
        <v>43800</v>
      </c>
      <c r="D9" s="147">
        <v>46356</v>
      </c>
      <c r="E9" s="167" t="s">
        <v>24</v>
      </c>
    </row>
    <row r="10" spans="1:15 16384:16384" s="161" customFormat="1">
      <c r="B10" s="162" t="s">
        <v>25</v>
      </c>
      <c r="C10" s="167" t="s">
        <v>22</v>
      </c>
      <c r="D10" s="167" t="s">
        <v>23</v>
      </c>
      <c r="E10" s="167"/>
    </row>
    <row r="11" spans="1:15 16384:16384" s="161" customFormat="1">
      <c r="B11" s="162" t="s">
        <v>1404</v>
      </c>
      <c r="C11" s="168">
        <v>44774</v>
      </c>
      <c r="D11" s="168">
        <v>45580</v>
      </c>
      <c r="E11" s="167" t="s">
        <v>28</v>
      </c>
    </row>
    <row r="12" spans="1:15 16384:16384" s="161" customFormat="1"/>
    <row r="13" spans="1:15 16384:16384" s="161" customFormat="1" ht="30.6">
      <c r="A13" s="165" t="s">
        <v>3</v>
      </c>
      <c r="B13" s="169" t="s">
        <v>34</v>
      </c>
      <c r="C13" s="189" t="s">
        <v>186</v>
      </c>
      <c r="E13" s="186" t="s">
        <v>36</v>
      </c>
    </row>
    <row r="14" spans="1:15 16384:16384" s="161" customFormat="1">
      <c r="D14" s="187"/>
      <c r="E14" s="188" t="s">
        <v>37</v>
      </c>
      <c r="XFD14" s="161" t="e" cm="1">
        <f t="array" ref="XFD14">_xlfn.IFS(C13="Renewable",(INDEX(RE,,MATCH(AM18,REC,0))),C13="CSA",(INDEX(IMP_CSA,,MATCH(AM18,IMP_CSAC,0))),C13="Forestry",(INDEX(AR,,MATCH(AM18,ARC,0))),C13="AGR",(INDEX(AGR,,MATCH(AM18,AGRC,0))))</f>
        <v>#N/A</v>
      </c>
    </row>
    <row r="15" spans="1:15 16384:16384" s="161" customFormat="1">
      <c r="A15" s="165" t="s">
        <v>5</v>
      </c>
      <c r="B15" s="169" t="s">
        <v>38</v>
      </c>
      <c r="C15" s="189" t="s">
        <v>39</v>
      </c>
      <c r="E15" s="186" t="s">
        <v>40</v>
      </c>
      <c r="O15" s="190"/>
    </row>
    <row r="16" spans="1:15 16384:16384" s="161" customFormat="1">
      <c r="A16" s="165"/>
      <c r="B16" s="205"/>
    </row>
    <row r="17" spans="1:50">
      <c r="A17" s="165"/>
      <c r="C17" s="285" t="s">
        <v>41</v>
      </c>
      <c r="D17" s="286"/>
      <c r="E17" s="287"/>
      <c r="G17" s="281" t="s">
        <v>42</v>
      </c>
      <c r="H17" s="282"/>
      <c r="I17" s="283"/>
      <c r="K17" s="281" t="s">
        <v>42</v>
      </c>
      <c r="L17" s="282"/>
      <c r="M17" s="283"/>
      <c r="O17" s="281" t="s">
        <v>42</v>
      </c>
      <c r="P17" s="282"/>
      <c r="Q17" s="283"/>
      <c r="S17" s="281" t="s">
        <v>42</v>
      </c>
      <c r="T17" s="282"/>
      <c r="U17" s="283"/>
      <c r="W17" s="281" t="s">
        <v>42</v>
      </c>
      <c r="X17" s="282"/>
      <c r="Y17" s="283"/>
      <c r="AA17" s="281" t="s">
        <v>42</v>
      </c>
      <c r="AB17" s="282"/>
      <c r="AC17" s="283"/>
      <c r="AE17" s="281" t="s">
        <v>42</v>
      </c>
      <c r="AF17" s="282"/>
      <c r="AG17" s="283"/>
      <c r="AI17" s="281" t="s">
        <v>42</v>
      </c>
      <c r="AJ17" s="282"/>
      <c r="AK17" s="283"/>
      <c r="AM17" s="281" t="s">
        <v>42</v>
      </c>
      <c r="AN17" s="282"/>
      <c r="AO17" s="283"/>
    </row>
    <row r="18" spans="1:50">
      <c r="A18" s="165"/>
      <c r="B18" s="206" t="str">
        <f>IF(C15="Start with impact category","Select Impact category &gt;&gt;","")</f>
        <v/>
      </c>
      <c r="C18" s="278"/>
      <c r="D18" s="279"/>
      <c r="E18" s="280"/>
      <c r="F18" s="171" t="str">
        <f>IF($B$18="Select Impact category &gt;&gt;", "&gt;&gt;","")</f>
        <v/>
      </c>
      <c r="G18" s="278" t="s">
        <v>94</v>
      </c>
      <c r="H18" s="279"/>
      <c r="I18" s="280"/>
      <c r="J18" s="171" t="str">
        <f>IF($B$18="Select Impact category &gt;&gt;", "&gt;&gt;","")</f>
        <v/>
      </c>
      <c r="K18" s="278"/>
      <c r="L18" s="279"/>
      <c r="M18" s="280"/>
      <c r="N18" s="171" t="str">
        <f>IF($B$18="Select Impact category &gt;&gt;", "&gt;&gt;","")</f>
        <v/>
      </c>
      <c r="O18" s="278"/>
      <c r="P18" s="279"/>
      <c r="Q18" s="280"/>
      <c r="R18" s="171" t="str">
        <f>IF($B$18="Select Impact category &gt;&gt;", "&gt;&gt;","")</f>
        <v/>
      </c>
      <c r="S18" s="278"/>
      <c r="T18" s="279"/>
      <c r="U18" s="280"/>
      <c r="V18" s="171" t="str">
        <f>IF($B$18="Select Impact category &gt;&gt;", "&gt;&gt;","")</f>
        <v/>
      </c>
      <c r="W18" s="278"/>
      <c r="X18" s="279"/>
      <c r="Y18" s="280"/>
      <c r="Z18" s="171" t="str">
        <f>IF($B$18="Select Impact category &gt;&gt;", "&gt;&gt;","")</f>
        <v/>
      </c>
      <c r="AA18" s="278"/>
      <c r="AB18" s="279"/>
      <c r="AC18" s="280"/>
      <c r="AD18" s="171" t="str">
        <f>IF($B$18="Select Impact category &gt;&gt;", "&gt;&gt;","")</f>
        <v/>
      </c>
      <c r="AE18" s="278"/>
      <c r="AF18" s="279"/>
      <c r="AG18" s="280"/>
      <c r="AH18" s="171" t="str">
        <f>IF($B$18="Select Impact category &gt;&gt;", "&gt;&gt;","")</f>
        <v/>
      </c>
      <c r="AI18" s="278"/>
      <c r="AJ18" s="279"/>
      <c r="AK18" s="280"/>
      <c r="AL18" s="171" t="str">
        <f>IF($B$18="Select Impact category &gt;&gt;", "&gt;&gt;","")</f>
        <v/>
      </c>
      <c r="AM18" s="278"/>
      <c r="AN18" s="279"/>
      <c r="AO18" s="280"/>
    </row>
    <row r="19" spans="1:50" ht="12.75" customHeight="1">
      <c r="A19" s="165"/>
      <c r="B19" s="169" t="str">
        <f>IF(C15="Start with SDG","Select SDG &gt;&gt;","")</f>
        <v>Select SDG &gt;&gt;</v>
      </c>
      <c r="C19" s="272" t="s">
        <v>129</v>
      </c>
      <c r="D19" s="273"/>
      <c r="E19" s="274"/>
      <c r="F19" s="171" t="str">
        <f>IF($B$19="Select SDG &gt;&gt;","&gt;&gt;","")</f>
        <v>&gt;&gt;</v>
      </c>
      <c r="G19" s="272" t="s">
        <v>123</v>
      </c>
      <c r="H19" s="273"/>
      <c r="I19" s="274"/>
      <c r="J19" s="171" t="str">
        <f>IF($B$19="Select SDG &gt;&gt;","&gt;&gt;","")</f>
        <v>&gt;&gt;</v>
      </c>
      <c r="K19" s="272" t="s">
        <v>124</v>
      </c>
      <c r="L19" s="273"/>
      <c r="M19" s="274"/>
      <c r="N19" s="171" t="str">
        <f>IF($B$19="Select SDG &gt;&gt;","&gt;&gt;","")</f>
        <v>&gt;&gt;</v>
      </c>
      <c r="O19" s="272"/>
      <c r="P19" s="273"/>
      <c r="Q19" s="274"/>
      <c r="R19" s="171" t="str">
        <f>IF($B$19="Select SDG &gt;&gt;","&gt;&gt;","")</f>
        <v>&gt;&gt;</v>
      </c>
      <c r="S19" s="272"/>
      <c r="T19" s="273"/>
      <c r="U19" s="274"/>
      <c r="V19" s="171" t="str">
        <f>IF($B$19="Select SDG &gt;&gt;","&gt;&gt;","")</f>
        <v>&gt;&gt;</v>
      </c>
      <c r="W19" s="272"/>
      <c r="X19" s="273"/>
      <c r="Y19" s="274"/>
      <c r="Z19" s="171" t="str">
        <f>IF($B$19="Select SDG &gt;&gt;","&gt;&gt;","")</f>
        <v>&gt;&gt;</v>
      </c>
      <c r="AA19" s="272"/>
      <c r="AB19" s="273"/>
      <c r="AC19" s="274"/>
      <c r="AD19" s="171" t="str">
        <f>IF($B$19="Select SDG &gt;&gt;","&gt;&gt;","")</f>
        <v>&gt;&gt;</v>
      </c>
      <c r="AE19" s="272"/>
      <c r="AF19" s="273"/>
      <c r="AG19" s="274"/>
      <c r="AH19" s="171" t="str">
        <f>IF($B$19="Select SDG &gt;&gt;","&gt;&gt;","")</f>
        <v>&gt;&gt;</v>
      </c>
      <c r="AI19" s="272"/>
      <c r="AJ19" s="273"/>
      <c r="AK19" s="274"/>
      <c r="AL19" s="171" t="str">
        <f>IF($B$19="Select SDG &gt;&gt;","&gt;&gt;","")</f>
        <v>&gt;&gt;</v>
      </c>
      <c r="AM19" s="272"/>
      <c r="AN19" s="273"/>
      <c r="AO19" s="274"/>
    </row>
    <row r="20" spans="1:50" s="161" customFormat="1">
      <c r="C20" s="191"/>
      <c r="D20" s="192"/>
      <c r="E20" s="193"/>
      <c r="F20" s="171"/>
      <c r="G20" s="194"/>
      <c r="I20" s="195"/>
      <c r="J20" s="171"/>
      <c r="K20" s="194"/>
      <c r="M20" s="195"/>
      <c r="N20" s="171"/>
      <c r="O20" s="194"/>
      <c r="Q20" s="195"/>
      <c r="R20" s="171"/>
      <c r="S20" s="194"/>
      <c r="U20" s="195"/>
      <c r="V20" s="171"/>
      <c r="W20" s="194"/>
      <c r="Y20" s="195"/>
      <c r="Z20" s="171"/>
      <c r="AA20" s="194"/>
      <c r="AC20" s="195"/>
      <c r="AD20" s="171"/>
      <c r="AE20" s="194"/>
      <c r="AG20" s="195"/>
      <c r="AH20" s="171"/>
      <c r="AI20" s="194"/>
      <c r="AK20" s="195"/>
      <c r="AL20" s="171"/>
      <c r="AM20" s="194"/>
      <c r="AO20" s="195"/>
    </row>
    <row r="21" spans="1:50">
      <c r="A21" s="165" t="s">
        <v>6</v>
      </c>
      <c r="B21" s="170" t="str">
        <f>IF(C18&lt;&gt;"","Select Monitoring indicator &gt;&gt;","")</f>
        <v/>
      </c>
      <c r="C21" s="278"/>
      <c r="D21" s="279"/>
      <c r="E21" s="280"/>
      <c r="F21" s="171" t="str">
        <f>IF($B$21="Select Monitoring indicator &gt;&gt;", "&gt;&gt;","")</f>
        <v/>
      </c>
      <c r="G21" s="278" t="s">
        <v>177</v>
      </c>
      <c r="H21" s="279"/>
      <c r="I21" s="280"/>
      <c r="J21" s="171" t="str">
        <f>IF($B$21="Select Monitoring indicator &gt;&gt;","&gt;&gt;","")</f>
        <v/>
      </c>
      <c r="K21" s="278"/>
      <c r="L21" s="279"/>
      <c r="M21" s="280"/>
      <c r="N21" s="171" t="str">
        <f>IF($B$21="Select Monitoring indicator &gt;&gt;","&gt;&gt;","")</f>
        <v/>
      </c>
      <c r="O21" s="278"/>
      <c r="P21" s="279"/>
      <c r="Q21" s="280"/>
      <c r="R21" s="171" t="str">
        <f>IF($B$21="Select Monitoring indicator &gt;&gt;","&gt;&gt;","")</f>
        <v/>
      </c>
      <c r="S21" s="278"/>
      <c r="T21" s="279"/>
      <c r="U21" s="280"/>
      <c r="V21" s="171" t="str">
        <f>IF($B$21="Select Monitoring indicator &gt;&gt;","&gt;&gt;","")</f>
        <v/>
      </c>
      <c r="W21" s="278"/>
      <c r="X21" s="279"/>
      <c r="Y21" s="280"/>
      <c r="Z21" s="171" t="str">
        <f>IF($B$21="Select Monitoring indicator &gt;&gt;","&gt;&gt;","")</f>
        <v/>
      </c>
      <c r="AA21" s="278"/>
      <c r="AB21" s="279"/>
      <c r="AC21" s="280"/>
      <c r="AD21" s="171" t="str">
        <f>IF($B$21="Select Monitoring indicator &gt;&gt;","&gt;&gt;","")</f>
        <v/>
      </c>
      <c r="AE21" s="278"/>
      <c r="AF21" s="279"/>
      <c r="AG21" s="280"/>
      <c r="AH21" s="171" t="str">
        <f>IF($B$21="Select Monitoring indicator &gt;&gt;","&gt;&gt;","")</f>
        <v/>
      </c>
      <c r="AI21" s="278"/>
      <c r="AJ21" s="279"/>
      <c r="AK21" s="280"/>
      <c r="AL21" s="171" t="str">
        <f>IF($B$21="Select Monitoring indicator &gt;&gt;","&gt;&gt;","")</f>
        <v/>
      </c>
      <c r="AM21" s="278"/>
      <c r="AN21" s="279"/>
      <c r="AO21" s="280"/>
    </row>
    <row r="22" spans="1:50" ht="12.75" customHeight="1">
      <c r="B22" s="169" t="str">
        <f>IF(C19&lt;&gt;"","Select Monitoring indicator &gt;&gt;","")</f>
        <v>Select Monitoring indicator &gt;&gt;</v>
      </c>
      <c r="C22" s="275" t="s">
        <v>218</v>
      </c>
      <c r="D22" s="276"/>
      <c r="E22" s="277"/>
      <c r="F22" s="171" t="str">
        <f>IF($B$22="Select Monitoring indicator &gt;&gt;","&gt;&gt;","")</f>
        <v>&gt;&gt;</v>
      </c>
      <c r="G22" s="272" t="s">
        <v>177</v>
      </c>
      <c r="H22" s="273"/>
      <c r="I22" s="274"/>
      <c r="J22" s="171" t="str">
        <f>IF($B$22="Select Monitoring indicator &gt;&gt;","&gt;&gt;","")</f>
        <v>&gt;&gt;</v>
      </c>
      <c r="K22" s="272" t="s">
        <v>273</v>
      </c>
      <c r="L22" s="273"/>
      <c r="M22" s="274"/>
      <c r="N22" s="171" t="str">
        <f>IF($B$22="Select Monitoring indicator &gt;&gt;","&gt;&gt;","")</f>
        <v>&gt;&gt;</v>
      </c>
      <c r="O22" s="272"/>
      <c r="P22" s="273"/>
      <c r="Q22" s="274"/>
      <c r="R22" s="171" t="str">
        <f>IF($B$22="Select Monitoring indicator &gt;&gt;","&gt;&gt;","")</f>
        <v>&gt;&gt;</v>
      </c>
      <c r="S22" s="272"/>
      <c r="T22" s="273"/>
      <c r="U22" s="274"/>
      <c r="V22" s="171" t="str">
        <f>IF($B$22="Select Monitoring indicator &gt;&gt;","&gt;&gt;","")</f>
        <v>&gt;&gt;</v>
      </c>
      <c r="W22" s="272"/>
      <c r="X22" s="273"/>
      <c r="Y22" s="274"/>
      <c r="Z22" s="171" t="str">
        <f>IF($B$22="Select Monitoring indicator &gt;&gt;","&gt;&gt;","")</f>
        <v>&gt;&gt;</v>
      </c>
      <c r="AA22" s="272"/>
      <c r="AB22" s="273"/>
      <c r="AC22" s="274"/>
      <c r="AD22" s="171" t="str">
        <f>IF($B$22="Select Monitoring indicator &gt;&gt;","&gt;&gt;","")</f>
        <v>&gt;&gt;</v>
      </c>
      <c r="AE22" s="272"/>
      <c r="AF22" s="273"/>
      <c r="AG22" s="274"/>
      <c r="AH22" s="171" t="str">
        <f>IF($B$22="Select Monitoring indicator &gt;&gt;","&gt;&gt;","")</f>
        <v>&gt;&gt;</v>
      </c>
      <c r="AI22" s="272"/>
      <c r="AJ22" s="273"/>
      <c r="AK22" s="274"/>
      <c r="AL22" s="171" t="str">
        <f>IF($B$22="Select Monitoring indicator &gt;&gt;","&gt;&gt;","")</f>
        <v>&gt;&gt;</v>
      </c>
      <c r="AM22" s="272"/>
      <c r="AN22" s="273"/>
      <c r="AO22" s="274"/>
    </row>
    <row r="23" spans="1:50" s="161" customFormat="1" ht="15" customHeight="1" thickBot="1">
      <c r="A23" s="173"/>
      <c r="C23" s="174" t="s">
        <v>45</v>
      </c>
      <c r="D23" s="175" t="s">
        <v>1347</v>
      </c>
      <c r="E23" s="176"/>
      <c r="F23" s="173"/>
      <c r="G23" s="174" t="s">
        <v>45</v>
      </c>
      <c r="H23" s="175" t="s">
        <v>47</v>
      </c>
      <c r="I23" s="177"/>
      <c r="J23" s="173"/>
      <c r="K23" s="174" t="s">
        <v>45</v>
      </c>
      <c r="L23" s="175" t="s">
        <v>47</v>
      </c>
      <c r="M23" s="177"/>
      <c r="N23" s="173"/>
      <c r="O23" s="174" t="s">
        <v>45</v>
      </c>
      <c r="P23" s="175" t="s">
        <v>47</v>
      </c>
      <c r="Q23" s="177"/>
      <c r="R23" s="173"/>
      <c r="S23" s="174" t="s">
        <v>45</v>
      </c>
      <c r="T23" s="175" t="s">
        <v>47</v>
      </c>
      <c r="U23" s="177"/>
      <c r="V23" s="173"/>
      <c r="W23" s="174" t="s">
        <v>45</v>
      </c>
      <c r="X23" s="175" t="s">
        <v>47</v>
      </c>
      <c r="Y23" s="177"/>
      <c r="Z23" s="173"/>
      <c r="AA23" s="174" t="s">
        <v>45</v>
      </c>
      <c r="AB23" s="175" t="s">
        <v>47</v>
      </c>
      <c r="AC23" s="177"/>
      <c r="AD23" s="173"/>
      <c r="AE23" s="174" t="s">
        <v>45</v>
      </c>
      <c r="AF23" s="175" t="s">
        <v>47</v>
      </c>
      <c r="AG23" s="177"/>
      <c r="AH23" s="173"/>
      <c r="AI23" s="174" t="s">
        <v>45</v>
      </c>
      <c r="AJ23" s="175" t="s">
        <v>47</v>
      </c>
      <c r="AK23" s="177"/>
      <c r="AL23" s="173"/>
      <c r="AM23" s="174" t="s">
        <v>45</v>
      </c>
      <c r="AN23" s="175" t="s">
        <v>47</v>
      </c>
      <c r="AO23" s="177"/>
    </row>
    <row r="24" spans="1:50" ht="13.2" thickTop="1">
      <c r="A24" s="165" t="s">
        <v>7</v>
      </c>
      <c r="B24" s="178" t="s">
        <v>48</v>
      </c>
      <c r="C24" s="178"/>
      <c r="D24" s="179"/>
      <c r="E24" s="180"/>
      <c r="F24" s="181"/>
      <c r="G24" s="182"/>
      <c r="H24" s="181"/>
      <c r="I24" s="180"/>
      <c r="J24" s="181"/>
      <c r="K24" s="182"/>
      <c r="L24" s="181"/>
      <c r="M24" s="180"/>
      <c r="N24" s="181"/>
      <c r="O24" s="182"/>
      <c r="P24" s="181"/>
      <c r="Q24" s="180"/>
      <c r="R24" s="181"/>
      <c r="S24" s="182"/>
      <c r="T24" s="181"/>
      <c r="U24" s="180"/>
      <c r="V24" s="181"/>
      <c r="W24" s="182"/>
      <c r="X24" s="181"/>
      <c r="Y24" s="180"/>
      <c r="Z24" s="181"/>
      <c r="AA24" s="182"/>
      <c r="AB24" s="181"/>
      <c r="AC24" s="180"/>
      <c r="AD24" s="181"/>
      <c r="AE24" s="182"/>
      <c r="AF24" s="181"/>
      <c r="AG24" s="180"/>
      <c r="AH24" s="181"/>
      <c r="AI24" s="182"/>
      <c r="AJ24" s="181"/>
      <c r="AK24" s="180"/>
      <c r="AL24" s="181"/>
      <c r="AM24" s="182"/>
      <c r="AN24" s="181"/>
      <c r="AO24" s="180"/>
    </row>
    <row r="25" spans="1:50" ht="15" customHeight="1">
      <c r="A25" s="161"/>
      <c r="B25" s="208" t="s">
        <v>49</v>
      </c>
      <c r="C25" s="269" t="str" cm="1">
        <f t="array" ref="C25">IFERROR(_xlfn.IFS(C18&lt;&gt;"",IFERROR(INDEX(BA!$J$4:$J$952,MATCH(C21,BA!$P$4:$P$952,0)),""),C19&lt;&gt;"",IFERROR(INDEX(BA!$J$4:$J$952,MATCH(C22,BA!$P$4:$P$952,0)),"")),"")</f>
        <v>GSDM-I13.2.1</v>
      </c>
      <c r="D25" s="270"/>
      <c r="E25" s="271"/>
      <c r="F25" s="167"/>
      <c r="G25" s="269" t="str" cm="1">
        <f t="array" ref="G25">IFERROR(_xlfn.IFS(G18&lt;&gt;"",IFERROR(INDEX(BA!$J$4:$J$952,MATCH(G21,BA!$P$4:$P$952,0)),""),G19&lt;&gt;"",IFERROR(INDEX(BA!$J$4:$J$952,MATCH(G22,BA!$P$4:$P$952,0)),"")),"")</f>
        <v>GSDM-I7.2.1</v>
      </c>
      <c r="H25" s="270"/>
      <c r="I25" s="271"/>
      <c r="J25" s="209"/>
      <c r="K25" s="269" t="str" cm="1">
        <f t="array" ref="K25">IFERROR(_xlfn.IFS(K18&lt;&gt;"",IFERROR(INDEX(BA!$J$4:$J$952,MATCH(K21,BA!$P$4:$P$952,0)),""),K19&lt;&gt;"",IFERROR(INDEX(BA!$J$4:$J$952,MATCH(K22,BA!$P$4:$P$952,0)),"")),"")</f>
        <v>GSDM-I8.5.1</v>
      </c>
      <c r="L25" s="270"/>
      <c r="M25" s="271"/>
      <c r="N25" s="209"/>
      <c r="O25" s="269" t="str" cm="1">
        <f t="array" ref="O25">IFERROR(_xlfn.IFS(O18&lt;&gt;"",IFERROR(INDEX(BA!$J$4:$J$952,MATCH(O21,BA!$P$4:$P$952,0)),""),O19&lt;&gt;"",IFERROR(INDEX(BA!$J$4:$J$952,MATCH(O22,BA!$P$4:$P$952,0)),"")),"")</f>
        <v/>
      </c>
      <c r="P25" s="270"/>
      <c r="Q25" s="271"/>
      <c r="R25" s="209"/>
      <c r="S25" s="269" t="str" cm="1">
        <f t="array" ref="S25">IFERROR(_xlfn.IFS(S18&lt;&gt;"",IFERROR(INDEX(BA!$J$4:$J$952,MATCH(S21,BA!$P$4:$P$952,0)),""),S19&lt;&gt;"",IFERROR(INDEX(BA!$J$4:$J$952,MATCH(S22,BA!$P$4:$P$952,0)),"")),"")</f>
        <v/>
      </c>
      <c r="T25" s="270"/>
      <c r="U25" s="271"/>
      <c r="V25" s="209"/>
      <c r="W25" s="269" t="str" cm="1">
        <f t="array" ref="W25">IFERROR(_xlfn.IFS(W18&lt;&gt;"",IFERROR(INDEX(BA!$J$4:$J$952,MATCH(W21,BA!$P$4:$P$952,0)),""),W19&lt;&gt;"",IFERROR(INDEX(BA!$J$4:$J$952,MATCH(W22,BA!$P$4:$P$952,0)),"")),"")</f>
        <v/>
      </c>
      <c r="X25" s="270"/>
      <c r="Y25" s="271"/>
      <c r="Z25" s="209"/>
      <c r="AA25" s="269" t="str" cm="1">
        <f t="array" ref="AA25">IFERROR(_xlfn.IFS(AA18&lt;&gt;"",IFERROR(INDEX(BA!$J$4:$J$952,MATCH(AA21,BA!$P$4:$P$952,0)),""),AA19&lt;&gt;"",IFERROR(INDEX(BA!$J$4:$J$952,MATCH(AA22,BA!$P$4:$P$952,0)),"")),"")</f>
        <v/>
      </c>
      <c r="AB25" s="270"/>
      <c r="AC25" s="271"/>
      <c r="AD25" s="209"/>
      <c r="AE25" s="269" t="str" cm="1">
        <f t="array" ref="AE25">IFERROR(_xlfn.IFS(AE18&lt;&gt;"",IFERROR(INDEX(BA!$J$4:$J$952,MATCH(AE21,BA!$P$4:$P$952,0)),""),AE19&lt;&gt;"",IFERROR(INDEX(BA!$J$4:$J$952,MATCH(AE22,BA!$P$4:$P$952,0)),"")),"")</f>
        <v/>
      </c>
      <c r="AF25" s="270"/>
      <c r="AG25" s="271"/>
      <c r="AH25" s="209"/>
      <c r="AI25" s="269" t="str" cm="1">
        <f t="array" ref="AI25">IFERROR(_xlfn.IFS(AI18&lt;&gt;"",IFERROR(INDEX(BA!$J$4:$J$952,MATCH(AI21,BA!$P$4:$P$952,0)),""),AI19&lt;&gt;"",IFERROR(INDEX(BA!$J$4:$J$952,MATCH(AI22,BA!$P$4:$P$952,0)),"")),"")</f>
        <v/>
      </c>
      <c r="AJ25" s="270"/>
      <c r="AK25" s="271"/>
      <c r="AL25" s="209"/>
      <c r="AM25" s="269" t="str" cm="1">
        <f t="array" ref="AM25">IFERROR(_xlfn.IFS(AM18&lt;&gt;"",IFERROR(INDEX(BA!$J$4:$J$952,MATCH(AM21,BA!$P$4:$P$952,0)),""),AM19&lt;&gt;"",IFERROR(INDEX(BA!$J$4:$J$952,MATCH(AM22,BA!$P$4:$P$952,0)),"")),"")</f>
        <v/>
      </c>
      <c r="AN25" s="270"/>
      <c r="AO25" s="271"/>
      <c r="AP25" s="167"/>
      <c r="AQ25" s="167"/>
      <c r="AR25" s="167"/>
      <c r="AS25" s="167"/>
      <c r="AT25" s="167"/>
      <c r="AU25" s="167"/>
      <c r="AV25" s="167"/>
      <c r="AW25" s="167"/>
      <c r="AX25" s="167"/>
    </row>
    <row r="26" spans="1:50">
      <c r="A26" s="161"/>
      <c r="B26" s="210" t="s">
        <v>50</v>
      </c>
      <c r="C26" s="269" t="str">
        <f>IFERROR(INDEX(BA!$O$4:$O$952,MATCH(C25,BA!$J$4:$J$952,0)),"")</f>
        <v xml:space="preserve">Reduction in GHGs emissions </v>
      </c>
      <c r="D26" s="270"/>
      <c r="E26" s="271"/>
      <c r="F26" s="167"/>
      <c r="G26" s="269" t="str">
        <f>IFERROR(INDEX(BA!$O$4:$O$952,MATCH(G25,BA!$J$4:$J$952,0)),"")</f>
        <v>Renewable energy generation</v>
      </c>
      <c r="H26" s="270"/>
      <c r="I26" s="271"/>
      <c r="J26" s="209"/>
      <c r="K26" s="269" t="str">
        <f>IFERROR(INDEX(BA!$O$4:$O$952,MATCH(K25,BA!$J$4:$J$952,0)),"")</f>
        <v>Increased employment opportunities</v>
      </c>
      <c r="L26" s="270"/>
      <c r="M26" s="271"/>
      <c r="N26" s="209"/>
      <c r="O26" s="269" t="str">
        <f>IFERROR(INDEX(BA!$O$4:$O$952,MATCH(O25,BA!$J$4:$J$952,0)),"")</f>
        <v/>
      </c>
      <c r="P26" s="270"/>
      <c r="Q26" s="271"/>
      <c r="R26" s="209"/>
      <c r="S26" s="269" t="str">
        <f>IFERROR(INDEX(BA!$O$4:$O$952,MATCH(S25,BA!$J$4:$J$952,0)),"")</f>
        <v/>
      </c>
      <c r="T26" s="270"/>
      <c r="U26" s="271"/>
      <c r="V26" s="209"/>
      <c r="W26" s="269" t="str">
        <f>IFERROR(INDEX(BA!$O$4:$O$952,MATCH(W25,BA!$J$4:$J$952,0)),"")</f>
        <v/>
      </c>
      <c r="X26" s="270"/>
      <c r="Y26" s="271"/>
      <c r="Z26" s="209"/>
      <c r="AA26" s="269" t="str">
        <f>IFERROR(INDEX(BA!$O$4:$O$952,MATCH(AA25,BA!$J$4:$J$952,0)),"")</f>
        <v/>
      </c>
      <c r="AB26" s="270"/>
      <c r="AC26" s="271"/>
      <c r="AD26" s="209"/>
      <c r="AE26" s="269" t="str">
        <f>IFERROR(INDEX(BA!$O$4:$O$952,MATCH(AE25,BA!$J$4:$J$952,0)),"")</f>
        <v/>
      </c>
      <c r="AF26" s="270"/>
      <c r="AG26" s="271"/>
      <c r="AH26" s="209"/>
      <c r="AI26" s="269" t="str">
        <f>IFERROR(INDEX(BA!$O$4:$O$952,MATCH(AI25,BA!$J$4:$J$952,0)),"")</f>
        <v/>
      </c>
      <c r="AJ26" s="270"/>
      <c r="AK26" s="271"/>
      <c r="AL26" s="209"/>
      <c r="AM26" s="269" t="str">
        <f>IFERROR(INDEX(BA!$O$4:$O$952,MATCH(AM25,BA!$J$4:$J$952,0)),"")</f>
        <v/>
      </c>
      <c r="AN26" s="270"/>
      <c r="AO26" s="271"/>
      <c r="AP26" s="167"/>
      <c r="AQ26" s="167"/>
      <c r="AR26" s="167"/>
      <c r="AS26" s="167"/>
      <c r="AT26" s="167"/>
      <c r="AU26" s="167"/>
      <c r="AV26" s="167"/>
      <c r="AW26" s="167"/>
      <c r="AX26" s="167"/>
    </row>
    <row r="27" spans="1:50" ht="15" customHeight="1">
      <c r="A27" s="161"/>
      <c r="B27" s="210" t="s">
        <v>51</v>
      </c>
      <c r="C27" s="269" t="str">
        <f>IFERROR(INDEX(BA!$L$4:$L$952,MATCH(C25,BA!$J$4:$J$952,0)),"")</f>
        <v>Climate change mitigation</v>
      </c>
      <c r="D27" s="270"/>
      <c r="E27" s="271"/>
      <c r="F27" s="167"/>
      <c r="G27" s="269" t="str">
        <f>IFERROR(INDEX(BA!$L$4:$L$952,MATCH(G25,BA!$J$4:$J$952,0)),"")</f>
        <v>Energy generation, efficiency &amp; access</v>
      </c>
      <c r="H27" s="270"/>
      <c r="I27" s="271"/>
      <c r="J27" s="209"/>
      <c r="K27" s="269" t="str">
        <f>IFERROR(INDEX(BA!$L$4:$L$952,MATCH(K25,BA!$J$4:$J$952,0)),"")</f>
        <v>Employment</v>
      </c>
      <c r="L27" s="270"/>
      <c r="M27" s="271"/>
      <c r="N27" s="209"/>
      <c r="O27" s="269" t="str">
        <f>IFERROR(INDEX(BA!$L$4:$L$952,MATCH(O25,BA!$J$4:$J$952,0)),"")</f>
        <v/>
      </c>
      <c r="P27" s="270"/>
      <c r="Q27" s="271"/>
      <c r="R27" s="209"/>
      <c r="S27" s="269" t="str">
        <f>IFERROR(INDEX(BA!$L$4:$L$952,MATCH(S25,BA!$J$4:$J$952,0)),"")</f>
        <v/>
      </c>
      <c r="T27" s="270"/>
      <c r="U27" s="271"/>
      <c r="V27" s="209"/>
      <c r="W27" s="269" t="str">
        <f>IFERROR(INDEX(BA!$L$4:$L$952,MATCH(W25,BA!$J$4:$J$952,0)),"")</f>
        <v/>
      </c>
      <c r="X27" s="270"/>
      <c r="Y27" s="271"/>
      <c r="Z27" s="209"/>
      <c r="AA27" s="269" t="str">
        <f>IFERROR(INDEX(BA!$L$4:$L$952,MATCH(AA25,BA!$J$4:$J$952,0)),"")</f>
        <v/>
      </c>
      <c r="AB27" s="270"/>
      <c r="AC27" s="271"/>
      <c r="AD27" s="209"/>
      <c r="AE27" s="269" t="str">
        <f>IFERROR(INDEX(BA!$L$4:$L$952,MATCH(AE25,BA!$J$4:$J$952,0)),"")</f>
        <v/>
      </c>
      <c r="AF27" s="270"/>
      <c r="AG27" s="271"/>
      <c r="AH27" s="209"/>
      <c r="AI27" s="269" t="str">
        <f>IFERROR(INDEX(BA!$L$4:$L$952,MATCH(AI25,BA!$J$4:$J$952,0)),"")</f>
        <v/>
      </c>
      <c r="AJ27" s="270"/>
      <c r="AK27" s="271"/>
      <c r="AL27" s="209"/>
      <c r="AM27" s="269" t="str">
        <f>IFERROR(INDEX(BA!$L$4:$L$952,MATCH(AM25,BA!$J$4:$J$952,0)),"")</f>
        <v/>
      </c>
      <c r="AN27" s="270"/>
      <c r="AO27" s="271"/>
      <c r="AP27" s="167"/>
      <c r="AQ27" s="167"/>
      <c r="AR27" s="167"/>
      <c r="AS27" s="167"/>
      <c r="AT27" s="167"/>
      <c r="AU27" s="167"/>
      <c r="AV27" s="167"/>
      <c r="AW27" s="167"/>
      <c r="AX27" s="167"/>
    </row>
    <row r="28" spans="1:50" ht="15" customHeight="1">
      <c r="A28" s="161"/>
      <c r="B28" s="210" t="s">
        <v>52</v>
      </c>
      <c r="C28" s="269" t="str">
        <f>IFERROR(INDEX(BA!$M$4:$M$952,MATCH(C25,BA!$J$4:$J$952,0)),"")</f>
        <v>13. Climate action</v>
      </c>
      <c r="D28" s="270"/>
      <c r="E28" s="271"/>
      <c r="F28" s="167"/>
      <c r="G28" s="269" t="str">
        <f>IFERROR(INDEX(BA!$M$4:$M$952,MATCH(G25,BA!$J$4:$J$952,0)),"")</f>
        <v xml:space="preserve">7. Affordable and clean energy </v>
      </c>
      <c r="H28" s="270"/>
      <c r="I28" s="271"/>
      <c r="J28" s="209"/>
      <c r="K28" s="269" t="str">
        <f>IFERROR(INDEX(BA!$M$4:$M$952,MATCH(K25,BA!$J$4:$J$952,0)),"")</f>
        <v>8. Decent work and economic growth</v>
      </c>
      <c r="L28" s="270"/>
      <c r="M28" s="271"/>
      <c r="N28" s="209"/>
      <c r="O28" s="269" t="str">
        <f>IFERROR(INDEX(BA!$M$4:$M$952,MATCH(O25,BA!$J$4:$J$952,0)),"")</f>
        <v/>
      </c>
      <c r="P28" s="270"/>
      <c r="Q28" s="271"/>
      <c r="R28" s="209"/>
      <c r="S28" s="269" t="str">
        <f>IFERROR(INDEX(BA!$M$4:$M$952,MATCH(S25,BA!$J$4:$J$952,0)),"")</f>
        <v/>
      </c>
      <c r="T28" s="270"/>
      <c r="U28" s="271"/>
      <c r="V28" s="209"/>
      <c r="W28" s="269" t="str">
        <f>IFERROR(INDEX(BA!$M$4:$M$952,MATCH(W25,BA!$J$4:$J$952,0)),"")</f>
        <v/>
      </c>
      <c r="X28" s="270"/>
      <c r="Y28" s="271"/>
      <c r="Z28" s="209"/>
      <c r="AA28" s="269" t="str">
        <f>IFERROR(INDEX(BA!$M$4:$M$952,MATCH(AA25,BA!$J$4:$J$952,0)),"")</f>
        <v/>
      </c>
      <c r="AB28" s="270"/>
      <c r="AC28" s="271"/>
      <c r="AD28" s="209"/>
      <c r="AE28" s="269" t="str">
        <f>IFERROR(INDEX(BA!$M$4:$M$952,MATCH(AE25,BA!$J$4:$J$952,0)),"")</f>
        <v/>
      </c>
      <c r="AF28" s="270"/>
      <c r="AG28" s="271"/>
      <c r="AH28" s="209"/>
      <c r="AI28" s="269" t="str">
        <f>IFERROR(INDEX(BA!$M$4:$M$952,MATCH(AI25,BA!$J$4:$J$952,0)),"")</f>
        <v/>
      </c>
      <c r="AJ28" s="270"/>
      <c r="AK28" s="271"/>
      <c r="AL28" s="209"/>
      <c r="AM28" s="269" t="str">
        <f>IFERROR(INDEX(BA!$M$4:$M$952,MATCH(AM25,BA!$J$4:$J$952,0)),"")</f>
        <v/>
      </c>
      <c r="AN28" s="270"/>
      <c r="AO28" s="271"/>
      <c r="AP28" s="167"/>
      <c r="AQ28" s="167"/>
      <c r="AR28" s="167"/>
      <c r="AS28" s="167"/>
      <c r="AT28" s="167"/>
      <c r="AU28" s="167"/>
      <c r="AV28" s="167"/>
      <c r="AW28" s="167"/>
      <c r="AX28" s="167"/>
    </row>
    <row r="29" spans="1:50" ht="15" customHeight="1">
      <c r="A29" s="161"/>
      <c r="B29" s="210" t="s">
        <v>53</v>
      </c>
      <c r="C29" s="269" t="str">
        <f>IFERROR(INDEX(BA!$N$4:$N$952,MATCH(C25,BA!$J$4:$J$952,0)),"")</f>
        <v>13.2 Integrate climate change measures into national policies, strategies and planning</v>
      </c>
      <c r="D29" s="270"/>
      <c r="E29" s="271"/>
      <c r="F29" s="167"/>
      <c r="G29" s="269" t="str">
        <f>IFERROR(INDEX(BA!$N$4:$N$952,MATCH(G25,BA!$J$4:$J$952,0)),"")</f>
        <v>7.2 By 2030, increase substantially the share of renewable energy in the global energy mix</v>
      </c>
      <c r="H29" s="270"/>
      <c r="I29" s="271"/>
      <c r="J29" s="209"/>
      <c r="K29" s="269" t="str">
        <f>IFERROR(INDEX(BA!$N$4:$N$952,MATCH(K25,BA!$J$4:$J$952,0)),"")</f>
        <v>8.5 By 2030, achieve full and productive employment and decent work for all women and men, including for young people and persons with disabilities, and equal pay for work of equal value</v>
      </c>
      <c r="L29" s="270"/>
      <c r="M29" s="271"/>
      <c r="N29" s="209"/>
      <c r="O29" s="269" t="str">
        <f>IFERROR(INDEX(BA!$N$4:$N$952,MATCH(O25,BA!$J$4:$J$952,0)),"")</f>
        <v/>
      </c>
      <c r="P29" s="270"/>
      <c r="Q29" s="271"/>
      <c r="R29" s="209"/>
      <c r="S29" s="269" t="str">
        <f>IFERROR(INDEX(BA!$N$4:$N$952,MATCH(S25,BA!$J$4:$J$952,0)),"")</f>
        <v/>
      </c>
      <c r="T29" s="270"/>
      <c r="U29" s="271"/>
      <c r="V29" s="209"/>
      <c r="W29" s="269" t="str">
        <f>IFERROR(INDEX(BA!$N$4:$N$952,MATCH(W25,BA!$J$4:$J$952,0)),"")</f>
        <v/>
      </c>
      <c r="X29" s="270"/>
      <c r="Y29" s="271"/>
      <c r="Z29" s="209"/>
      <c r="AA29" s="269" t="str">
        <f>IFERROR(INDEX(BA!$N$4:$N$952,MATCH(AA25,BA!$J$4:$J$952,0)),"")</f>
        <v/>
      </c>
      <c r="AB29" s="270"/>
      <c r="AC29" s="271"/>
      <c r="AD29" s="209"/>
      <c r="AE29" s="269" t="str">
        <f>IFERROR(INDEX(BA!$N$4:$N$952,MATCH(AE25,BA!$J$4:$J$952,0)),"")</f>
        <v/>
      </c>
      <c r="AF29" s="270"/>
      <c r="AG29" s="271"/>
      <c r="AH29" s="209"/>
      <c r="AI29" s="269" t="str">
        <f>IFERROR(INDEX(BA!$N$4:$N$952,MATCH(AI25,BA!$J$4:$J$952,0)),"")</f>
        <v/>
      </c>
      <c r="AJ29" s="270"/>
      <c r="AK29" s="271"/>
      <c r="AL29" s="209"/>
      <c r="AM29" s="269" t="str">
        <f>IFERROR(INDEX(BA!$N$4:$N$952,MATCH(AM25,BA!$J$4:$J$952,0)),"")</f>
        <v/>
      </c>
      <c r="AN29" s="270"/>
      <c r="AO29" s="271"/>
      <c r="AP29" s="167"/>
      <c r="AQ29" s="167"/>
      <c r="AR29" s="167"/>
      <c r="AS29" s="167"/>
      <c r="AT29" s="167"/>
      <c r="AU29" s="167"/>
      <c r="AV29" s="167"/>
      <c r="AW29" s="167"/>
      <c r="AX29" s="167"/>
    </row>
    <row r="30" spans="1:50" ht="140.25" customHeight="1">
      <c r="A30" s="161"/>
      <c r="B30" s="210" t="s">
        <v>54</v>
      </c>
      <c r="C30" s="269" t="str">
        <f>IFERROR(INDEX(BA!$Q$4:$Q$952,MATCH($C$25,BA!$J$4:$J$952,0)),"")</f>
        <v>Refers to total amount of greenhouse gases avoided or sequestered during the reporting period.</v>
      </c>
      <c r="D30" s="270"/>
      <c r="E30" s="271"/>
      <c r="F30" s="167"/>
      <c r="G30" s="269" t="str">
        <f>IFERROR(INDEX(BA!$Q$4:$Q$952,MATCH($G$25,BA!$J$4:$J$952,0)),"")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0" s="270"/>
      <c r="I30" s="271"/>
      <c r="J30" s="209"/>
      <c r="K30" s="269" t="str">
        <f>IFERROR(INDEX(BA!$Q$4:$Q$952,MATCH($K$25,BA!$J$4:$J$952,0)),"")</f>
        <v>Refers to total jobs generated as a result of the project.</v>
      </c>
      <c r="L30" s="270"/>
      <c r="M30" s="271"/>
      <c r="N30" s="209"/>
      <c r="O30" s="269" t="str">
        <f>IFERROR(INDEX(BA!$Q$4:$Q$952,MATCH($O$25,BA!$J$4:$J$952,0)),"")</f>
        <v/>
      </c>
      <c r="P30" s="270"/>
      <c r="Q30" s="271"/>
      <c r="R30" s="209"/>
      <c r="S30" s="269" t="str">
        <f>IFERROR(INDEX(BA!$Q$4:$Q$952,MATCH($S$25,BA!$J$4:$J$952,0)),"")</f>
        <v/>
      </c>
      <c r="T30" s="270"/>
      <c r="U30" s="271"/>
      <c r="V30" s="209"/>
      <c r="W30" s="269" t="str">
        <f>IFERROR(INDEX(BA!$Q$4:$Q$952,MATCH($W$25,BA!$J$4:$J$952,0)),"")</f>
        <v/>
      </c>
      <c r="X30" s="270"/>
      <c r="Y30" s="271"/>
      <c r="Z30" s="209"/>
      <c r="AA30" s="269" t="str">
        <f>IFERROR(INDEX(BA!$Q$4:$Q$952,MATCH($AA$25,BA!$J$4:$J$952,0)),"")</f>
        <v/>
      </c>
      <c r="AB30" s="270"/>
      <c r="AC30" s="271"/>
      <c r="AD30" s="209"/>
      <c r="AE30" s="269" t="str">
        <f>IFERROR(INDEX(BA!$Q$4:$Q$952,MATCH($AE$25,BA!$J$4:$J$952,0)),"")</f>
        <v/>
      </c>
      <c r="AF30" s="270"/>
      <c r="AG30" s="271"/>
      <c r="AH30" s="209"/>
      <c r="AI30" s="269" t="str">
        <f>IFERROR(INDEX(BA!$Q$4:$Q$952,MATCH($AI$25,BA!$J$4:$J$952,0)),"")</f>
        <v/>
      </c>
      <c r="AJ30" s="270"/>
      <c r="AK30" s="271"/>
      <c r="AL30" s="209"/>
      <c r="AM30" s="269" t="str">
        <f>IFERROR(INDEX(BA!$Q$4:$Q$952,MATCH($AM$25,BA!$J$4:$J$952,0)),"")</f>
        <v/>
      </c>
      <c r="AN30" s="270"/>
      <c r="AO30" s="271"/>
      <c r="AP30" s="167"/>
      <c r="AQ30" s="167"/>
      <c r="AR30" s="167"/>
      <c r="AS30" s="167"/>
      <c r="AT30" s="167"/>
      <c r="AU30" s="167"/>
      <c r="AV30" s="167"/>
      <c r="AW30" s="167"/>
      <c r="AX30" s="167"/>
    </row>
    <row r="31" spans="1:50" ht="187.5" customHeight="1">
      <c r="A31" s="183" t="s">
        <v>55</v>
      </c>
      <c r="B31" s="211" t="str">
        <f>BA!R3</f>
        <v>Guidance, calculation method and other considerations</v>
      </c>
      <c r="C31" s="269" t="str">
        <f>IFERROR(INDEX(BA!$R$4:$R$952,MATCH($C$25,BA!$J$4:$J$952,0)),"")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1" s="270"/>
      <c r="E31" s="271"/>
      <c r="F31" s="167"/>
      <c r="G31" s="269" t="str">
        <f>IFERROR(INDEX(BA!$R$4:$R$952,MATCH($G$25,BA!$J$4:$J$952,0)),"")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1" s="270"/>
      <c r="I31" s="271"/>
      <c r="J31" s="209"/>
      <c r="K31" s="269" t="str">
        <f>IFERROR(INDEX(BA!$R$4:$R$952,MATCH($K$25,BA!$J$4:$J$952,0)),"")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1" s="270"/>
      <c r="M31" s="271"/>
      <c r="N31" s="209"/>
      <c r="O31" s="269" t="str">
        <f>IFERROR(INDEX(BA!$R$4:$R$952,MATCH($O$25,BA!$J$4:$J$952,0)),"")</f>
        <v/>
      </c>
      <c r="P31" s="270"/>
      <c r="Q31" s="271"/>
      <c r="R31" s="209"/>
      <c r="S31" s="269" t="str">
        <f>IFERROR(INDEX(BA!$R$4:$R$952,MATCH($S$25,BA!$J$4:$J$952,0)),"")</f>
        <v/>
      </c>
      <c r="T31" s="270"/>
      <c r="U31" s="271"/>
      <c r="V31" s="209"/>
      <c r="W31" s="269" t="str">
        <f>IFERROR(INDEX(BA!$R$4:$R$952,MATCH($W$25,BA!$J$4:$J$952,0)),"")</f>
        <v/>
      </c>
      <c r="X31" s="270"/>
      <c r="Y31" s="271"/>
      <c r="Z31" s="209"/>
      <c r="AA31" s="269" t="str">
        <f>IFERROR(INDEX(BA!$R$4:$R$952,MATCH($AA$25,BA!$J$4:$J$952,0)),"")</f>
        <v/>
      </c>
      <c r="AB31" s="270"/>
      <c r="AC31" s="271"/>
      <c r="AD31" s="209"/>
      <c r="AE31" s="269" t="str">
        <f>IFERROR(INDEX(BA!$R$4:$R$952,MATCH($AE$25,BA!$J$4:$J$952,0)),"")</f>
        <v/>
      </c>
      <c r="AF31" s="270"/>
      <c r="AG31" s="271"/>
      <c r="AH31" s="209"/>
      <c r="AI31" s="269" t="str">
        <f>IFERROR(INDEX(BA!$R$4:$R$952,MATCH($AI$25,BA!$J$4:$J$952,0)),"")</f>
        <v/>
      </c>
      <c r="AJ31" s="270"/>
      <c r="AK31" s="271"/>
      <c r="AL31" s="209"/>
      <c r="AM31" s="269" t="str">
        <f>IFERROR(INDEX(BA!$R$4:$R$952,MATCH($AM$25,BA!$J$4:$J$952,0)),"")</f>
        <v/>
      </c>
      <c r="AN31" s="270"/>
      <c r="AO31" s="271"/>
      <c r="AP31" s="167"/>
      <c r="AQ31" s="167"/>
      <c r="AR31" s="167"/>
      <c r="AS31" s="167"/>
      <c r="AT31" s="167"/>
      <c r="AU31" s="167"/>
      <c r="AV31" s="167"/>
      <c r="AW31" s="167"/>
      <c r="AX31" s="167"/>
    </row>
    <row r="32" spans="1:50" ht="15" customHeight="1">
      <c r="A32" s="161"/>
      <c r="B32" s="212" t="s">
        <v>56</v>
      </c>
      <c r="C32" s="266" t="str">
        <f>IFERROR(INDEX(BA!$S$4:$S$952,MATCH(C25,BA!$J$4:$J$952,0)),"")</f>
        <v>tCO2eq</v>
      </c>
      <c r="D32" s="267"/>
      <c r="E32" s="268"/>
      <c r="F32" s="167"/>
      <c r="G32" s="266" t="str">
        <f>IFERROR(INDEX(BA!$S$4:$S$952,MATCH(G25,BA!$J$4:$J$952,0)),"")</f>
        <v>MWh</v>
      </c>
      <c r="H32" s="267"/>
      <c r="I32" s="268"/>
      <c r="J32" s="209"/>
      <c r="K32" s="266" t="str">
        <f>IFERROR(INDEX(BA!$S$4:$S$952,MATCH(K25,BA!$J$4:$J$952,0)),"")</f>
        <v>Number</v>
      </c>
      <c r="L32" s="267"/>
      <c r="M32" s="268"/>
      <c r="N32" s="209"/>
      <c r="O32" s="266" t="str">
        <f>IFERROR(INDEX(BA!$S$4:$S$952,MATCH(O25,BA!$J$4:$J$952,0)),"")</f>
        <v/>
      </c>
      <c r="P32" s="267"/>
      <c r="Q32" s="268"/>
      <c r="R32" s="209"/>
      <c r="S32" s="266" t="str">
        <f>IFERROR(INDEX(BA!$S$4:$S$952,MATCH(S25,BA!$J$4:$J$952,0)),"")</f>
        <v/>
      </c>
      <c r="T32" s="267"/>
      <c r="U32" s="268"/>
      <c r="V32" s="209"/>
      <c r="W32" s="266" t="str">
        <f>IFERROR(INDEX(BA!$S$4:$S$952,MATCH(W25,BA!$J$4:$J$952,0)),"")</f>
        <v/>
      </c>
      <c r="X32" s="267"/>
      <c r="Y32" s="268"/>
      <c r="Z32" s="209"/>
      <c r="AA32" s="266" t="str">
        <f>IFERROR(INDEX(BA!$S$4:$S$952,MATCH(AA25,BA!$J$4:$J$952,0)),"")</f>
        <v/>
      </c>
      <c r="AB32" s="267"/>
      <c r="AC32" s="268"/>
      <c r="AD32" s="209"/>
      <c r="AE32" s="266" t="str">
        <f>IFERROR(INDEX(BA!$S$4:$S$952,MATCH(AE25,BA!$J$4:$J$952,0)),"")</f>
        <v/>
      </c>
      <c r="AF32" s="267"/>
      <c r="AG32" s="268"/>
      <c r="AH32" s="209"/>
      <c r="AI32" s="266" t="str">
        <f>IFERROR(INDEX(BA!$S$4:$S$952,MATCH(AI25,BA!$J$4:$J$952,0)),"")</f>
        <v/>
      </c>
      <c r="AJ32" s="267"/>
      <c r="AK32" s="268"/>
      <c r="AL32" s="209"/>
      <c r="AM32" s="266" t="str">
        <f>IFERROR(INDEX(BA!$S$4:$S$952,MATCH(AM25,BA!$J$4:$J$952,0)),"")</f>
        <v/>
      </c>
      <c r="AN32" s="267"/>
      <c r="AO32" s="268"/>
      <c r="AP32" s="167"/>
      <c r="AQ32" s="167"/>
      <c r="AR32" s="167"/>
      <c r="AS32" s="167"/>
      <c r="AT32" s="167"/>
      <c r="AU32" s="167"/>
      <c r="AV32" s="167"/>
      <c r="AW32" s="167"/>
      <c r="AX32" s="167"/>
    </row>
    <row r="33" spans="1:56" ht="15" customHeight="1">
      <c r="A33" s="161"/>
      <c r="B33" s="212" t="s">
        <v>57</v>
      </c>
      <c r="C33" s="266" t="str">
        <f>IFERROR(INDEX(BA!$T$4:$T$952,MATCH(C25,BA!$J$4:$J$952,0)),"")</f>
        <v>Project activity</v>
      </c>
      <c r="D33" s="267"/>
      <c r="E33" s="268"/>
      <c r="F33" s="167"/>
      <c r="G33" s="266" t="str">
        <f>IFERROR(INDEX(BA!$T$4:$T$952,MATCH(G25,BA!$J$4:$J$952,0)),"")</f>
        <v>Project activity</v>
      </c>
      <c r="H33" s="267"/>
      <c r="I33" s="268"/>
      <c r="J33" s="209"/>
      <c r="K33" s="266" t="str">
        <f>IFERROR(INDEX(BA!$T$4:$T$952,MATCH(K25,BA!$J$4:$J$952,0)),"")</f>
        <v>Project activity</v>
      </c>
      <c r="L33" s="267"/>
      <c r="M33" s="268"/>
      <c r="N33" s="209"/>
      <c r="O33" s="266" t="str">
        <f>IFERROR(INDEX(BA!$T$4:$T$952,MATCH(O25,BA!$J$4:$J$952,0)),"")</f>
        <v/>
      </c>
      <c r="P33" s="267"/>
      <c r="Q33" s="268"/>
      <c r="R33" s="209"/>
      <c r="S33" s="266" t="str">
        <f>IFERROR(INDEX(BA!$T$4:$T$952,MATCH(S25,BA!$J$4:$J$952,0)),"")</f>
        <v/>
      </c>
      <c r="T33" s="267"/>
      <c r="U33" s="268"/>
      <c r="V33" s="209"/>
      <c r="W33" s="266" t="str">
        <f>IFERROR(INDEX(BA!$T$4:$T$952,MATCH(W25,BA!$J$4:$J$952,0)),"")</f>
        <v/>
      </c>
      <c r="X33" s="267"/>
      <c r="Y33" s="268"/>
      <c r="Z33" s="209"/>
      <c r="AA33" s="266" t="str">
        <f>IFERROR(INDEX(BA!$T$4:$T$952,MATCH(AA25,BA!$J$4:$J$952,0)),"")</f>
        <v/>
      </c>
      <c r="AB33" s="267"/>
      <c r="AC33" s="268"/>
      <c r="AD33" s="209"/>
      <c r="AE33" s="266" t="str">
        <f>IFERROR(INDEX(BA!$T$4:$T$952,MATCH(AE25,BA!$J$4:$J$952,0)),"")</f>
        <v/>
      </c>
      <c r="AF33" s="267"/>
      <c r="AG33" s="268"/>
      <c r="AH33" s="209"/>
      <c r="AI33" s="266" t="str">
        <f>IFERROR(INDEX(BA!$T$4:$T$952,MATCH(AI25,BA!$J$4:$J$952,0)),"")</f>
        <v/>
      </c>
      <c r="AJ33" s="267"/>
      <c r="AK33" s="268"/>
      <c r="AL33" s="209"/>
      <c r="AM33" s="266" t="str">
        <f>IFERROR(INDEX(BA!$T$4:$T$952,MATCH(AM25,BA!$J$4:$J$952,0)),"")</f>
        <v/>
      </c>
      <c r="AN33" s="267"/>
      <c r="AO33" s="268"/>
      <c r="AP33" s="167"/>
      <c r="AQ33" s="167"/>
      <c r="AR33" s="167"/>
      <c r="AS33" s="167"/>
      <c r="AT33" s="167"/>
      <c r="AU33" s="167"/>
      <c r="AV33" s="167"/>
      <c r="AW33" s="167"/>
      <c r="AX33" s="167"/>
    </row>
    <row r="34" spans="1:56" ht="15" customHeight="1">
      <c r="A34" s="161"/>
      <c r="B34" s="212" t="s">
        <v>58</v>
      </c>
      <c r="C34" s="266" t="str">
        <f>IFERROR(INDEX(BA!$U$4:$U$952,MATCH(C25,BA!$J$4:$J$952,0)),"")</f>
        <v>Calculation</v>
      </c>
      <c r="D34" s="267"/>
      <c r="E34" s="268"/>
      <c r="F34" s="167"/>
      <c r="G34" s="266" t="str">
        <f>IFERROR(INDEX(BA!$U$4:$U$952,MATCH(G25,BA!$J$4:$J$952,0)),"")</f>
        <v>Electricity meters</v>
      </c>
      <c r="H34" s="267"/>
      <c r="I34" s="268"/>
      <c r="J34" s="209"/>
      <c r="K34" s="266" t="str">
        <f>IFERROR(INDEX(BA!$U$4:$U$952,MATCH(K25,BA!$J$4:$J$952,0)),"")</f>
        <v>Either head count or Full Time Equivalent (FTE), with the chosen
approach stated and applied consistently
Use numbers as at the end of the reporting period, unless there has been a material change during the reporting period;</v>
      </c>
      <c r="L34" s="267"/>
      <c r="M34" s="268"/>
      <c r="N34" s="209"/>
      <c r="O34" s="266" t="str">
        <f>IFERROR(INDEX(BA!$U$4:$U$952,MATCH(O25,BA!$J$4:$J$952,0)),"")</f>
        <v/>
      </c>
      <c r="P34" s="267"/>
      <c r="Q34" s="268"/>
      <c r="R34" s="209"/>
      <c r="S34" s="266" t="str">
        <f>IFERROR(INDEX(BA!$U$4:$U$952,MATCH(S25,BA!$J$4:$J$952,0)),"")</f>
        <v/>
      </c>
      <c r="T34" s="267"/>
      <c r="U34" s="268"/>
      <c r="V34" s="209"/>
      <c r="W34" s="266" t="str">
        <f>IFERROR(INDEX(BA!$U$4:$U$952,MATCH(W25,BA!$J$4:$J$952,0)),"")</f>
        <v/>
      </c>
      <c r="X34" s="267"/>
      <c r="Y34" s="268"/>
      <c r="Z34" s="209"/>
      <c r="AA34" s="266" t="str">
        <f>IFERROR(INDEX(BA!$U$4:$U$952,MATCH(AA25,BA!$J$4:$J$952,0)),"")</f>
        <v/>
      </c>
      <c r="AB34" s="267"/>
      <c r="AC34" s="268"/>
      <c r="AD34" s="209"/>
      <c r="AE34" s="266" t="str">
        <f>IFERROR(INDEX(BA!$U$4:$U$952,MATCH(AE25,BA!$J$4:$J$952,0)),"")</f>
        <v/>
      </c>
      <c r="AF34" s="267"/>
      <c r="AG34" s="268"/>
      <c r="AH34" s="209"/>
      <c r="AI34" s="266" t="str">
        <f>IFERROR(INDEX(BA!$U$4:$U$952,MATCH(AI25,BA!$J$4:$J$952,0)),"")</f>
        <v/>
      </c>
      <c r="AJ34" s="267"/>
      <c r="AK34" s="268"/>
      <c r="AL34" s="209"/>
      <c r="AM34" s="266" t="str">
        <f>IFERROR(INDEX(BA!$U$4:$U$952,MATCH(AM25,BA!$J$4:$J$952,0)),"")</f>
        <v/>
      </c>
      <c r="AN34" s="267"/>
      <c r="AO34" s="268"/>
      <c r="AP34" s="167"/>
      <c r="AQ34" s="167"/>
      <c r="AR34" s="167"/>
      <c r="AS34" s="167"/>
      <c r="AT34" s="167"/>
      <c r="AU34" s="167"/>
      <c r="AV34" s="167"/>
      <c r="AW34" s="167"/>
      <c r="AX34" s="167"/>
    </row>
    <row r="35" spans="1:56" ht="15" customHeight="1">
      <c r="A35" s="161"/>
      <c r="B35" s="212" t="s">
        <v>59</v>
      </c>
      <c r="C35" s="266" t="str">
        <f>IFERROR(INDEX(BA!$V$4:$V$952,MATCH(C25,BA!$J$4:$J$952,0)),"")</f>
        <v>Annual</v>
      </c>
      <c r="D35" s="267"/>
      <c r="E35" s="268"/>
      <c r="F35" s="167"/>
      <c r="G35" s="266" t="str">
        <f>IFERROR(INDEX(BA!$V$4:$V$952,MATCH(G25,BA!$J$4:$J$952,0)),"")</f>
        <v>Continuous measurement</v>
      </c>
      <c r="H35" s="267"/>
      <c r="I35" s="268"/>
      <c r="J35" s="209"/>
      <c r="K35" s="266" t="str">
        <f>IFERROR(INDEX(BA!$V$4:$V$952,MATCH(K25,BA!$J$4:$J$952,0)),"")</f>
        <v>Annual</v>
      </c>
      <c r="L35" s="267"/>
      <c r="M35" s="268"/>
      <c r="N35" s="209"/>
      <c r="O35" s="266" t="str">
        <f>IFERROR(INDEX(BA!$V$4:$V$952,MATCH(O25,BA!$J$4:$J$952,0)),"")</f>
        <v/>
      </c>
      <c r="P35" s="267"/>
      <c r="Q35" s="268"/>
      <c r="R35" s="209"/>
      <c r="S35" s="266" t="str">
        <f>IFERROR(INDEX(BA!$V$4:$V$952,MATCH(S25,BA!$J$4:$J$952,0)),"")</f>
        <v/>
      </c>
      <c r="T35" s="267"/>
      <c r="U35" s="268"/>
      <c r="V35" s="209"/>
      <c r="W35" s="266" t="str">
        <f>IFERROR(INDEX(BA!$V$4:$V$952,MATCH(W25,BA!$J$4:$J$952,0)),"")</f>
        <v/>
      </c>
      <c r="X35" s="267"/>
      <c r="Y35" s="268"/>
      <c r="Z35" s="209"/>
      <c r="AA35" s="266" t="str">
        <f>IFERROR(INDEX(BA!$V$4:$V$952,MATCH(AA25,BA!$J$4:$J$952,0)),"")</f>
        <v/>
      </c>
      <c r="AB35" s="267"/>
      <c r="AC35" s="268"/>
      <c r="AD35" s="209"/>
      <c r="AE35" s="266" t="str">
        <f>IFERROR(INDEX(BA!$V$4:$V$952,MATCH(AE25,BA!$J$4:$J$952,0)),"")</f>
        <v/>
      </c>
      <c r="AF35" s="267"/>
      <c r="AG35" s="268"/>
      <c r="AH35" s="209"/>
      <c r="AI35" s="266" t="str">
        <f>IFERROR(INDEX(BA!$V$4:$V$952,MATCH(AI25,BA!$J$4:$J$952,0)),"")</f>
        <v/>
      </c>
      <c r="AJ35" s="267"/>
      <c r="AK35" s="268"/>
      <c r="AL35" s="209"/>
      <c r="AM35" s="266" t="str">
        <f>IFERROR(INDEX(BA!$V$4:$V$952,MATCH(AM25,BA!$J$4:$J$952,0)),"")</f>
        <v/>
      </c>
      <c r="AN35" s="267"/>
      <c r="AO35" s="268"/>
      <c r="AP35" s="167"/>
      <c r="AQ35" s="167"/>
      <c r="AR35" s="167"/>
      <c r="AS35" s="167"/>
      <c r="AT35" s="167"/>
      <c r="AU35" s="167"/>
      <c r="AV35" s="167"/>
      <c r="AW35" s="167"/>
      <c r="AX35" s="167"/>
    </row>
    <row r="36" spans="1:56" ht="15" customHeight="1">
      <c r="A36" s="161"/>
      <c r="B36" s="212" t="s">
        <v>60</v>
      </c>
      <c r="C36" s="266" t="str">
        <f>IFERROR(INDEX(BA!$X$4:$X$952,MATCH(C25,BA!$J$4:$J$952,0 )),"")</f>
        <v>NA</v>
      </c>
      <c r="D36" s="267"/>
      <c r="E36" s="268"/>
      <c r="F36" s="167"/>
      <c r="G36" s="266" t="str">
        <f>IFERROR(INDEX(BA!$X$4:$X$952,MATCH(G25,BA!$J$4:$J$952,0 )),"")</f>
        <v>NA</v>
      </c>
      <c r="H36" s="267"/>
      <c r="I36" s="268"/>
      <c r="J36" s="209"/>
      <c r="K36" s="266" t="str">
        <f>IFERROR(INDEX(BA!$X$4:$X$952,MATCH(K25,BA!$J$4:$J$952,0 )),"")</f>
        <v>NA</v>
      </c>
      <c r="L36" s="267"/>
      <c r="M36" s="268"/>
      <c r="N36" s="209"/>
      <c r="O36" s="266" t="str">
        <f>IFERROR(INDEX(BA!$X$4:$X$952,MATCH(O25,BA!$J$4:$J$952,0 )),"")</f>
        <v/>
      </c>
      <c r="P36" s="267"/>
      <c r="Q36" s="268"/>
      <c r="R36" s="209"/>
      <c r="S36" s="266" t="str">
        <f>IFERROR(INDEX(BA!$X$4:$X$952,MATCH(S25,BA!$J$4:$J$952,0 )),"")</f>
        <v/>
      </c>
      <c r="T36" s="267"/>
      <c r="U36" s="268"/>
      <c r="V36" s="209"/>
      <c r="W36" s="266" t="str">
        <f>IFERROR(INDEX(BA!$X$4:$X$952,MATCH(W25,BA!$J$4:$J$952,0 )),"")</f>
        <v/>
      </c>
      <c r="X36" s="267"/>
      <c r="Y36" s="268"/>
      <c r="Z36" s="209"/>
      <c r="AA36" s="266" t="str">
        <f>IFERROR(INDEX(BA!$X$4:$X$952,MATCH(AA25,BA!$J$4:$J$952,0 )),"")</f>
        <v/>
      </c>
      <c r="AB36" s="267"/>
      <c r="AC36" s="268"/>
      <c r="AD36" s="209"/>
      <c r="AE36" s="266" t="str">
        <f>IFERROR(INDEX(BA!$X$4:$X$952,MATCH(AE25,BA!$J$4:$J$952,0 )),"")</f>
        <v/>
      </c>
      <c r="AF36" s="267"/>
      <c r="AG36" s="268"/>
      <c r="AH36" s="209"/>
      <c r="AI36" s="266" t="str">
        <f>IFERROR(INDEX(BA!$X$4:$X$952,MATCH(AI25,BA!$J$4:$J$952,0 )),"")</f>
        <v/>
      </c>
      <c r="AJ36" s="267"/>
      <c r="AK36" s="268"/>
      <c r="AL36" s="209"/>
      <c r="AM36" s="266" t="str">
        <f>IFERROR(INDEX(BA!$X$4:$X$952,MATCH(AM25,BA!$J$4:$J$952,0 )),"")</f>
        <v/>
      </c>
      <c r="AN36" s="267"/>
      <c r="AO36" s="268"/>
      <c r="AP36" s="167"/>
      <c r="AQ36" s="167"/>
      <c r="AR36" s="167"/>
      <c r="AS36" s="167"/>
      <c r="AT36" s="167"/>
      <c r="AU36" s="167"/>
      <c r="AV36" s="167"/>
      <c r="AW36" s="167"/>
      <c r="AX36" s="167"/>
    </row>
    <row r="37" spans="1:56" ht="28.5" customHeight="1">
      <c r="A37" s="161"/>
      <c r="B37" s="212" t="s">
        <v>61</v>
      </c>
      <c r="C37" s="266" t="str">
        <f>IFERROR(INDEX(BA!$Y$4:$Y$952,MATCH(C25,BA!$J$4:$J$952,0 )),"NA")</f>
        <v>Gold Standard approved SDG Impact Quantification methodologies are available at https://globalgoals.goldstandard.org/</v>
      </c>
      <c r="D37" s="267"/>
      <c r="E37" s="268"/>
      <c r="F37" s="167"/>
      <c r="G37" s="266" t="str">
        <f>IFERROR(INDEX(BA!$Y$4:$Y$952,MATCH(G25,BA!$J$4:$J$952,0)),"")</f>
        <v>NA</v>
      </c>
      <c r="H37" s="267"/>
      <c r="I37" s="268"/>
      <c r="J37" s="209"/>
      <c r="K37" s="266" t="str">
        <f>IFERROR(INDEX(BA!$Y$4:$Y$952,MATCH(K25,BA!$J$4:$J$952,0 )),"")</f>
        <v>GRI 102: General Disclosures</v>
      </c>
      <c r="L37" s="267"/>
      <c r="M37" s="268"/>
      <c r="N37" s="209"/>
      <c r="O37" s="266" t="str">
        <f>IFERROR(INDEX(BA!$Y$4:$Y$952,MATCH(O25,BA!$J$4:$J$952,0 )),"")</f>
        <v/>
      </c>
      <c r="P37" s="267"/>
      <c r="Q37" s="268"/>
      <c r="R37" s="209"/>
      <c r="S37" s="266" t="str">
        <f>IFERROR(INDEX(BA!$Y$4:$Y$952,MATCH(S25,BA!$J$4:$J$952,0 )),"")</f>
        <v/>
      </c>
      <c r="T37" s="267"/>
      <c r="U37" s="268"/>
      <c r="V37" s="209"/>
      <c r="W37" s="266" t="str">
        <f>IFERROR(INDEX(BA!$Y$4:$Y$952,MATCH(W25,BA!$J$4:$J$952,0 )),"")</f>
        <v/>
      </c>
      <c r="X37" s="267"/>
      <c r="Y37" s="268"/>
      <c r="Z37" s="209"/>
      <c r="AA37" s="266" t="str">
        <f>IFERROR(INDEX(BA!$Y$4:$Y$952,MATCH(AA25,BA!$J$4:$J$952,0 )),"")</f>
        <v/>
      </c>
      <c r="AB37" s="267"/>
      <c r="AC37" s="268"/>
      <c r="AD37" s="209"/>
      <c r="AE37" s="266" t="str">
        <f>IFERROR(INDEX(BA!$Y$4:$Y$952,MATCH(AE25,BA!$J$4:$J$952,0 )),"")</f>
        <v/>
      </c>
      <c r="AF37" s="267"/>
      <c r="AG37" s="268"/>
      <c r="AH37" s="209"/>
      <c r="AI37" s="266" t="str">
        <f>IFERROR(INDEX(BA!$Y$4:$Y$952,MATCH(AI25,BA!$J$4:$J$952,0 )),"")</f>
        <v/>
      </c>
      <c r="AJ37" s="267"/>
      <c r="AK37" s="268"/>
      <c r="AL37" s="209"/>
      <c r="AM37" s="266" t="str">
        <f>IFERROR(INDEX(BA!$Y$4:$Y$952,MATCH(AM25,BA!$J$4:$J$952,0 )),"")</f>
        <v/>
      </c>
      <c r="AN37" s="267"/>
      <c r="AO37" s="268"/>
      <c r="AP37" s="167"/>
      <c r="AQ37" s="167"/>
      <c r="AR37" s="167"/>
      <c r="AS37" s="167"/>
      <c r="AT37" s="167"/>
      <c r="AU37" s="167"/>
      <c r="AV37" s="167"/>
      <c r="AW37" s="167"/>
      <c r="AX37" s="167"/>
    </row>
    <row r="38" spans="1:56" ht="15" customHeight="1">
      <c r="A38" s="161"/>
      <c r="B38" s="184"/>
      <c r="C38" s="254"/>
      <c r="D38" s="255"/>
      <c r="E38" s="256"/>
      <c r="G38" s="263"/>
      <c r="H38" s="264"/>
      <c r="I38" s="265"/>
      <c r="K38" s="254"/>
      <c r="L38" s="255"/>
      <c r="M38" s="256"/>
      <c r="O38" s="254"/>
      <c r="P38" s="255"/>
      <c r="Q38" s="256"/>
      <c r="S38" s="254"/>
      <c r="T38" s="255"/>
      <c r="U38" s="256"/>
      <c r="W38" s="254"/>
      <c r="X38" s="255"/>
      <c r="Y38" s="256"/>
      <c r="AA38" s="254"/>
      <c r="AB38" s="255"/>
      <c r="AC38" s="256"/>
      <c r="AE38" s="254"/>
      <c r="AF38" s="255"/>
      <c r="AG38" s="256"/>
      <c r="AI38" s="254"/>
      <c r="AJ38" s="255"/>
      <c r="AK38" s="256"/>
      <c r="AM38" s="254"/>
      <c r="AN38" s="255"/>
      <c r="AO38" s="256"/>
    </row>
    <row r="39" spans="1:56" ht="15" customHeight="1">
      <c r="A39" s="161"/>
      <c r="B39" s="184"/>
      <c r="C39" s="263"/>
      <c r="D39" s="264"/>
      <c r="E39" s="265"/>
      <c r="G39" s="263"/>
      <c r="H39" s="264"/>
      <c r="I39" s="265"/>
      <c r="K39" s="254"/>
      <c r="L39" s="255"/>
      <c r="M39" s="256"/>
      <c r="O39" s="254"/>
      <c r="P39" s="255"/>
      <c r="Q39" s="256"/>
      <c r="S39" s="254"/>
      <c r="T39" s="255"/>
      <c r="U39" s="256"/>
      <c r="W39" s="254"/>
      <c r="X39" s="255"/>
      <c r="Y39" s="256"/>
      <c r="AA39" s="254"/>
      <c r="AB39" s="255"/>
      <c r="AC39" s="256"/>
      <c r="AE39" s="254"/>
      <c r="AF39" s="255"/>
      <c r="AG39" s="256"/>
      <c r="AI39" s="254"/>
      <c r="AJ39" s="255"/>
      <c r="AK39" s="256"/>
      <c r="AM39" s="254"/>
      <c r="AN39" s="255"/>
      <c r="AO39" s="256"/>
    </row>
    <row r="40" spans="1:56" ht="15" customHeight="1">
      <c r="A40" s="161"/>
      <c r="B40" s="184"/>
      <c r="C40" s="263"/>
      <c r="D40" s="264"/>
      <c r="E40" s="265"/>
      <c r="G40" s="263"/>
      <c r="H40" s="264"/>
      <c r="I40" s="265"/>
      <c r="K40" s="254"/>
      <c r="L40" s="255"/>
      <c r="M40" s="256"/>
      <c r="O40" s="254"/>
      <c r="P40" s="255"/>
      <c r="Q40" s="256"/>
      <c r="S40" s="254"/>
      <c r="T40" s="255"/>
      <c r="U40" s="256"/>
      <c r="W40" s="254"/>
      <c r="X40" s="255"/>
      <c r="Y40" s="256"/>
      <c r="AA40" s="254"/>
      <c r="AB40" s="255"/>
      <c r="AC40" s="256"/>
      <c r="AE40" s="254"/>
      <c r="AF40" s="255"/>
      <c r="AG40" s="256"/>
      <c r="AI40" s="254"/>
      <c r="AJ40" s="255"/>
      <c r="AK40" s="256"/>
      <c r="AM40" s="254"/>
      <c r="AN40" s="255"/>
      <c r="AO40" s="256"/>
    </row>
    <row r="41" spans="1:56" ht="15" customHeight="1">
      <c r="A41" s="161"/>
      <c r="B41" s="184"/>
      <c r="C41" s="263"/>
      <c r="D41" s="264"/>
      <c r="E41" s="265"/>
      <c r="G41" s="263"/>
      <c r="H41" s="264"/>
      <c r="I41" s="265"/>
      <c r="K41" s="254"/>
      <c r="L41" s="255"/>
      <c r="M41" s="256"/>
      <c r="O41" s="254"/>
      <c r="P41" s="255"/>
      <c r="Q41" s="256"/>
      <c r="S41" s="254"/>
      <c r="T41" s="255"/>
      <c r="U41" s="256"/>
      <c r="W41" s="254"/>
      <c r="X41" s="255"/>
      <c r="Y41" s="256"/>
      <c r="AA41" s="254"/>
      <c r="AB41" s="255"/>
      <c r="AC41" s="256"/>
      <c r="AE41" s="254"/>
      <c r="AF41" s="255"/>
      <c r="AG41" s="256"/>
      <c r="AI41" s="254"/>
      <c r="AJ41" s="255"/>
      <c r="AK41" s="256"/>
      <c r="AM41" s="254"/>
      <c r="AN41" s="255"/>
      <c r="AO41" s="256"/>
    </row>
    <row r="42" spans="1:56" ht="15" customHeight="1">
      <c r="A42" s="161"/>
      <c r="B42" s="184"/>
      <c r="C42" s="260"/>
      <c r="D42" s="261"/>
      <c r="E42" s="262"/>
      <c r="G42" s="260"/>
      <c r="H42" s="261"/>
      <c r="I42" s="262"/>
      <c r="K42" s="254"/>
      <c r="L42" s="255"/>
      <c r="M42" s="256"/>
      <c r="O42" s="254"/>
      <c r="P42" s="255"/>
      <c r="Q42" s="256"/>
      <c r="S42" s="254"/>
      <c r="T42" s="255"/>
      <c r="U42" s="256"/>
      <c r="W42" s="254"/>
      <c r="X42" s="255"/>
      <c r="Y42" s="256"/>
      <c r="AA42" s="254"/>
      <c r="AB42" s="255"/>
      <c r="AC42" s="256"/>
      <c r="AE42" s="254"/>
      <c r="AF42" s="255"/>
      <c r="AG42" s="256"/>
      <c r="AI42" s="254"/>
      <c r="AJ42" s="255"/>
      <c r="AK42" s="256"/>
      <c r="AM42" s="254"/>
      <c r="AN42" s="255"/>
      <c r="AO42" s="256"/>
    </row>
    <row r="43" spans="1:56" ht="15" customHeight="1">
      <c r="A43" s="161"/>
      <c r="B43" s="184"/>
      <c r="C43" s="257"/>
      <c r="D43" s="258"/>
      <c r="E43" s="259"/>
      <c r="G43" s="257"/>
      <c r="H43" s="258"/>
      <c r="I43" s="259"/>
      <c r="K43" s="254"/>
      <c r="L43" s="255"/>
      <c r="M43" s="256"/>
      <c r="O43" s="254"/>
      <c r="P43" s="255"/>
      <c r="Q43" s="256"/>
      <c r="S43" s="254"/>
      <c r="T43" s="255"/>
      <c r="U43" s="256"/>
      <c r="W43" s="254"/>
      <c r="X43" s="255"/>
      <c r="Y43" s="256"/>
      <c r="AA43" s="254"/>
      <c r="AB43" s="255"/>
      <c r="AC43" s="256"/>
      <c r="AE43" s="254"/>
      <c r="AF43" s="255"/>
      <c r="AG43" s="256"/>
      <c r="AI43" s="254"/>
      <c r="AJ43" s="255"/>
      <c r="AK43" s="256"/>
      <c r="AM43" s="254"/>
      <c r="AN43" s="255"/>
      <c r="AO43" s="256"/>
    </row>
    <row r="44" spans="1:56" ht="15" customHeight="1" thickBot="1">
      <c r="A44" s="165" t="s">
        <v>62</v>
      </c>
      <c r="B44" s="196" t="s">
        <v>63</v>
      </c>
      <c r="C44" s="196"/>
      <c r="D44" s="196"/>
      <c r="E44" s="197"/>
      <c r="F44" s="198"/>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9"/>
    </row>
    <row r="45" spans="1:56" ht="13.8">
      <c r="A45" s="248" t="s">
        <v>64</v>
      </c>
      <c r="B45" s="213" t="s">
        <v>65</v>
      </c>
      <c r="C45" s="251" t="str" cm="1">
        <f t="array" ref="C45">IFERROR(_xlfn.IFS(B21&lt;&gt;"",C21,B22&lt;&gt;"",C22),"")</f>
        <v>Amount of GHGs emissions avoided or sequestered</v>
      </c>
      <c r="D45" s="252"/>
      <c r="E45" s="253"/>
      <c r="F45" s="214"/>
      <c r="G45" s="251" t="str" cm="1">
        <f t="array" ref="G45">IFERROR(_xlfn.IFS(F21&lt;&gt;"",G21,F22&lt;&gt;"",G22),"")</f>
        <v>Total electricity produced: Renewable</v>
      </c>
      <c r="H45" s="252"/>
      <c r="I45" s="253"/>
      <c r="J45" s="215"/>
      <c r="K45" s="251" t="str" cm="1">
        <f t="array" ref="K45">IFERROR(_xlfn.IFS(J21&lt;&gt;"",K21,J22&lt;&gt;"",K22),"")</f>
        <v>Total number of jobs</v>
      </c>
      <c r="L45" s="252"/>
      <c r="M45" s="253"/>
      <c r="N45" s="215"/>
      <c r="O45" s="251" cm="1">
        <f t="array" ref="O45">IFERROR(_xlfn.IFS(N21&lt;&gt;"",O21,N22&lt;&gt;"",O22),"")</f>
        <v>0</v>
      </c>
      <c r="P45" s="252"/>
      <c r="Q45" s="253"/>
      <c r="R45" s="215"/>
      <c r="S45" s="251" cm="1">
        <f t="array" ref="S45">IFERROR(_xlfn.IFS(R21&lt;&gt;"",S21,R22&lt;&gt;"",S22),"")</f>
        <v>0</v>
      </c>
      <c r="T45" s="252"/>
      <c r="U45" s="253"/>
      <c r="V45" s="215"/>
      <c r="W45" s="251" cm="1">
        <f t="array" ref="W45">IFERROR(_xlfn.IFS(V21&lt;&gt;"",W21,V22&lt;&gt;"",W22),"")</f>
        <v>0</v>
      </c>
      <c r="X45" s="252"/>
      <c r="Y45" s="253"/>
      <c r="Z45" s="215"/>
      <c r="AA45" s="251" cm="1">
        <f t="array" ref="AA45">IFERROR(_xlfn.IFS(Z21&lt;&gt;"",AA21,Z22&lt;&gt;"",AA22),"")</f>
        <v>0</v>
      </c>
      <c r="AB45" s="252"/>
      <c r="AC45" s="253"/>
      <c r="AD45" s="215"/>
      <c r="AE45" s="251" cm="1">
        <f t="array" ref="AE45">IFERROR(_xlfn.IFS(AD21&lt;&gt;"",AE21,AD22&lt;&gt;"",AE22),"")</f>
        <v>0</v>
      </c>
      <c r="AF45" s="252"/>
      <c r="AG45" s="253"/>
      <c r="AH45" s="215"/>
      <c r="AI45" s="251" cm="1">
        <f t="array" ref="AI45">IFERROR(_xlfn.IFS(AH21&lt;&gt;"",AI21,AH22&lt;&gt;"",AI22),"")</f>
        <v>0</v>
      </c>
      <c r="AJ45" s="252"/>
      <c r="AK45" s="253"/>
      <c r="AL45" s="215"/>
      <c r="AM45" s="251" cm="1">
        <f t="array" ref="AM45">IFERROR(_xlfn.IFS(AL21&lt;&gt;"",AM21,AL22&lt;&gt;"",AM22),"")</f>
        <v>0</v>
      </c>
      <c r="AN45" s="252"/>
      <c r="AO45" s="253"/>
      <c r="AP45" s="167"/>
      <c r="AQ45" s="167"/>
      <c r="AR45" s="167"/>
      <c r="AS45" s="167"/>
      <c r="AT45" s="167"/>
      <c r="AU45" s="167"/>
      <c r="AV45" s="167"/>
      <c r="AW45" s="167"/>
      <c r="AX45" s="167"/>
      <c r="AY45" s="167"/>
      <c r="AZ45" s="167"/>
      <c r="BA45" s="167"/>
      <c r="BB45" s="167"/>
      <c r="BC45" s="167"/>
      <c r="BD45" s="209"/>
    </row>
    <row r="46" spans="1:56">
      <c r="A46" s="248"/>
      <c r="B46" s="212" t="s">
        <v>56</v>
      </c>
      <c r="C46" s="246" t="s">
        <v>1393</v>
      </c>
      <c r="D46" s="247"/>
      <c r="E46" s="247"/>
      <c r="F46" s="214"/>
      <c r="G46" s="246" t="s">
        <v>1392</v>
      </c>
      <c r="H46" s="247"/>
      <c r="I46" s="247"/>
      <c r="J46" s="215"/>
      <c r="K46" s="246" t="s">
        <v>1402</v>
      </c>
      <c r="L46" s="247"/>
      <c r="M46" s="247"/>
      <c r="N46" s="215"/>
      <c r="O46" s="246" t="s">
        <v>66</v>
      </c>
      <c r="P46" s="247"/>
      <c r="Q46" s="247"/>
      <c r="R46" s="215"/>
      <c r="S46" s="246" t="s">
        <v>66</v>
      </c>
      <c r="T46" s="247"/>
      <c r="U46" s="247"/>
      <c r="V46" s="215"/>
      <c r="W46" s="246" t="s">
        <v>66</v>
      </c>
      <c r="X46" s="247"/>
      <c r="Y46" s="247"/>
      <c r="Z46" s="215"/>
      <c r="AA46" s="246" t="s">
        <v>66</v>
      </c>
      <c r="AB46" s="247"/>
      <c r="AC46" s="247"/>
      <c r="AD46" s="215"/>
      <c r="AE46" s="246" t="s">
        <v>66</v>
      </c>
      <c r="AF46" s="247"/>
      <c r="AG46" s="247"/>
      <c r="AH46" s="215"/>
      <c r="AI46" s="246" t="s">
        <v>66</v>
      </c>
      <c r="AJ46" s="247"/>
      <c r="AK46" s="247"/>
      <c r="AL46" s="215"/>
      <c r="AM46" s="246" t="s">
        <v>66</v>
      </c>
      <c r="AN46" s="247"/>
      <c r="AO46" s="247"/>
      <c r="AP46" s="167"/>
      <c r="AQ46" s="167"/>
      <c r="AR46" s="167"/>
      <c r="AS46" s="167"/>
      <c r="AT46" s="167"/>
      <c r="AU46" s="167"/>
      <c r="AV46" s="167"/>
      <c r="AW46" s="167"/>
      <c r="AX46" s="167"/>
      <c r="AY46" s="167"/>
      <c r="AZ46" s="167"/>
      <c r="BA46" s="167"/>
      <c r="BB46" s="167"/>
      <c r="BC46" s="167"/>
      <c r="BD46" s="209"/>
    </row>
    <row r="47" spans="1:56">
      <c r="A47" s="248"/>
      <c r="B47" s="212" t="s">
        <v>57</v>
      </c>
      <c r="C47" s="246" t="s">
        <v>1394</v>
      </c>
      <c r="D47" s="247"/>
      <c r="E47" s="247"/>
      <c r="F47" s="214"/>
      <c r="G47" s="246" t="s">
        <v>1398</v>
      </c>
      <c r="H47" s="247"/>
      <c r="I47" s="247"/>
      <c r="J47" s="215"/>
      <c r="K47" s="246" t="s">
        <v>1403</v>
      </c>
      <c r="L47" s="247"/>
      <c r="M47" s="247"/>
      <c r="N47" s="215"/>
      <c r="O47" s="246" t="s">
        <v>66</v>
      </c>
      <c r="P47" s="247"/>
      <c r="Q47" s="247"/>
      <c r="R47" s="215"/>
      <c r="S47" s="246" t="s">
        <v>66</v>
      </c>
      <c r="T47" s="247"/>
      <c r="U47" s="247"/>
      <c r="V47" s="215"/>
      <c r="W47" s="246" t="s">
        <v>66</v>
      </c>
      <c r="X47" s="247"/>
      <c r="Y47" s="247"/>
      <c r="Z47" s="215"/>
      <c r="AA47" s="246" t="s">
        <v>66</v>
      </c>
      <c r="AB47" s="247"/>
      <c r="AC47" s="247"/>
      <c r="AD47" s="215"/>
      <c r="AE47" s="246" t="s">
        <v>66</v>
      </c>
      <c r="AF47" s="247"/>
      <c r="AG47" s="247"/>
      <c r="AH47" s="215"/>
      <c r="AI47" s="246" t="s">
        <v>66</v>
      </c>
      <c r="AJ47" s="247"/>
      <c r="AK47" s="247"/>
      <c r="AL47" s="215"/>
      <c r="AM47" s="246" t="s">
        <v>66</v>
      </c>
      <c r="AN47" s="247"/>
      <c r="AO47" s="247"/>
      <c r="AP47" s="167"/>
      <c r="AQ47" s="167"/>
      <c r="AR47" s="167"/>
      <c r="AS47" s="167"/>
      <c r="AT47" s="167"/>
      <c r="AU47" s="167"/>
      <c r="AV47" s="167"/>
      <c r="AW47" s="167"/>
      <c r="AX47" s="167"/>
      <c r="AY47" s="167"/>
      <c r="AZ47" s="167"/>
      <c r="BA47" s="167"/>
      <c r="BB47" s="167"/>
      <c r="BC47" s="167"/>
      <c r="BD47" s="209"/>
    </row>
    <row r="48" spans="1:56">
      <c r="A48" s="248"/>
      <c r="B48" s="212" t="s">
        <v>59</v>
      </c>
      <c r="C48" s="246" t="s">
        <v>1395</v>
      </c>
      <c r="D48" s="247"/>
      <c r="E48" s="247"/>
      <c r="F48" s="214"/>
      <c r="G48" s="246" t="s">
        <v>1399</v>
      </c>
      <c r="H48" s="247"/>
      <c r="I48" s="247"/>
      <c r="J48" s="215"/>
      <c r="K48" s="246" t="s">
        <v>1395</v>
      </c>
      <c r="L48" s="247"/>
      <c r="M48" s="247"/>
      <c r="N48" s="215"/>
      <c r="O48" s="246" t="s">
        <v>66</v>
      </c>
      <c r="P48" s="247"/>
      <c r="Q48" s="247"/>
      <c r="R48" s="215"/>
      <c r="S48" s="246" t="s">
        <v>66</v>
      </c>
      <c r="T48" s="247"/>
      <c r="U48" s="247"/>
      <c r="V48" s="215"/>
      <c r="W48" s="246" t="s">
        <v>66</v>
      </c>
      <c r="X48" s="247"/>
      <c r="Y48" s="247"/>
      <c r="Z48" s="215"/>
      <c r="AA48" s="246" t="s">
        <v>66</v>
      </c>
      <c r="AB48" s="247"/>
      <c r="AC48" s="247"/>
      <c r="AD48" s="215"/>
      <c r="AE48" s="246" t="s">
        <v>66</v>
      </c>
      <c r="AF48" s="247"/>
      <c r="AG48" s="247"/>
      <c r="AH48" s="215"/>
      <c r="AI48" s="246" t="s">
        <v>66</v>
      </c>
      <c r="AJ48" s="247"/>
      <c r="AK48" s="247"/>
      <c r="AL48" s="215"/>
      <c r="AM48" s="246" t="s">
        <v>66</v>
      </c>
      <c r="AN48" s="247"/>
      <c r="AO48" s="247"/>
      <c r="AP48" s="167"/>
      <c r="AQ48" s="167"/>
      <c r="AR48" s="167"/>
      <c r="AS48" s="167"/>
      <c r="AT48" s="167"/>
      <c r="AU48" s="167"/>
      <c r="AV48" s="167"/>
      <c r="AW48" s="167"/>
      <c r="AX48" s="167"/>
      <c r="AY48" s="167"/>
      <c r="AZ48" s="167"/>
      <c r="BA48" s="167"/>
      <c r="BB48" s="167"/>
      <c r="BC48" s="167"/>
      <c r="BD48" s="209"/>
    </row>
    <row r="49" spans="1:56">
      <c r="A49" s="248"/>
      <c r="B49" s="212" t="s">
        <v>58</v>
      </c>
      <c r="C49" s="246" t="s">
        <v>1396</v>
      </c>
      <c r="D49" s="247"/>
      <c r="E49" s="247"/>
      <c r="F49" s="214"/>
      <c r="G49" s="249" t="s">
        <v>1400</v>
      </c>
      <c r="H49" s="250"/>
      <c r="I49" s="250"/>
      <c r="J49" s="215"/>
      <c r="K49" s="246" t="s">
        <v>1403</v>
      </c>
      <c r="L49" s="247"/>
      <c r="M49" s="247"/>
      <c r="N49" s="215"/>
      <c r="O49" s="246" t="s">
        <v>66</v>
      </c>
      <c r="P49" s="247"/>
      <c r="Q49" s="247"/>
      <c r="R49" s="215"/>
      <c r="S49" s="246" t="s">
        <v>66</v>
      </c>
      <c r="T49" s="247"/>
      <c r="U49" s="247"/>
      <c r="V49" s="215"/>
      <c r="W49" s="246" t="s">
        <v>66</v>
      </c>
      <c r="X49" s="247"/>
      <c r="Y49" s="247"/>
      <c r="Z49" s="215"/>
      <c r="AA49" s="246" t="s">
        <v>66</v>
      </c>
      <c r="AB49" s="247"/>
      <c r="AC49" s="247"/>
      <c r="AD49" s="215"/>
      <c r="AE49" s="246" t="s">
        <v>66</v>
      </c>
      <c r="AF49" s="247"/>
      <c r="AG49" s="247"/>
      <c r="AH49" s="215"/>
      <c r="AI49" s="246" t="s">
        <v>66</v>
      </c>
      <c r="AJ49" s="247"/>
      <c r="AK49" s="247"/>
      <c r="AL49" s="215"/>
      <c r="AM49" s="246" t="s">
        <v>66</v>
      </c>
      <c r="AN49" s="247"/>
      <c r="AO49" s="247"/>
      <c r="AP49" s="167"/>
      <c r="AQ49" s="167"/>
      <c r="AR49" s="167"/>
      <c r="AS49" s="167"/>
      <c r="AT49" s="167"/>
      <c r="AU49" s="167"/>
      <c r="AV49" s="167"/>
      <c r="AW49" s="167"/>
      <c r="AX49" s="167"/>
      <c r="AY49" s="167"/>
      <c r="AZ49" s="167"/>
      <c r="BA49" s="167"/>
      <c r="BB49" s="167"/>
      <c r="BC49" s="167"/>
      <c r="BD49" s="209"/>
    </row>
    <row r="50" spans="1:56">
      <c r="A50" s="248"/>
      <c r="B50" s="212" t="s">
        <v>67</v>
      </c>
      <c r="C50" s="246" t="s">
        <v>1397</v>
      </c>
      <c r="D50" s="247"/>
      <c r="E50" s="247"/>
      <c r="F50" s="214"/>
      <c r="G50" s="246" t="s">
        <v>1401</v>
      </c>
      <c r="H50" s="247"/>
      <c r="I50" s="247"/>
      <c r="J50" s="215"/>
      <c r="K50" s="246" t="s">
        <v>1397</v>
      </c>
      <c r="L50" s="247"/>
      <c r="M50" s="247"/>
      <c r="N50" s="215"/>
      <c r="O50" s="246" t="s">
        <v>66</v>
      </c>
      <c r="P50" s="247"/>
      <c r="Q50" s="247"/>
      <c r="R50" s="215"/>
      <c r="S50" s="246" t="s">
        <v>66</v>
      </c>
      <c r="T50" s="247"/>
      <c r="U50" s="247"/>
      <c r="V50" s="215"/>
      <c r="W50" s="246" t="s">
        <v>66</v>
      </c>
      <c r="X50" s="247"/>
      <c r="Y50" s="247"/>
      <c r="Z50" s="215"/>
      <c r="AA50" s="246" t="s">
        <v>66</v>
      </c>
      <c r="AB50" s="247"/>
      <c r="AC50" s="247"/>
      <c r="AD50" s="215"/>
      <c r="AE50" s="246" t="s">
        <v>66</v>
      </c>
      <c r="AF50" s="247"/>
      <c r="AG50" s="247"/>
      <c r="AH50" s="215"/>
      <c r="AI50" s="246" t="s">
        <v>66</v>
      </c>
      <c r="AJ50" s="247"/>
      <c r="AK50" s="247"/>
      <c r="AL50" s="215"/>
      <c r="AM50" s="246" t="s">
        <v>66</v>
      </c>
      <c r="AN50" s="247"/>
      <c r="AO50" s="247"/>
      <c r="AP50" s="167"/>
      <c r="AQ50" s="167"/>
      <c r="AR50" s="167"/>
      <c r="AS50" s="167"/>
      <c r="AT50" s="167"/>
      <c r="AU50" s="167"/>
      <c r="AV50" s="167"/>
      <c r="AW50" s="167"/>
      <c r="AX50" s="167"/>
      <c r="AY50" s="167"/>
      <c r="AZ50" s="167"/>
      <c r="BA50" s="167"/>
      <c r="BB50" s="167"/>
      <c r="BC50" s="167"/>
      <c r="BD50" s="209"/>
    </row>
    <row r="51" spans="1:56">
      <c r="A51" s="248"/>
      <c r="B51" s="212" t="s">
        <v>68</v>
      </c>
      <c r="C51" s="246" t="s">
        <v>1397</v>
      </c>
      <c r="D51" s="247"/>
      <c r="E51" s="247"/>
      <c r="F51" s="214"/>
      <c r="G51" s="246" t="s">
        <v>1397</v>
      </c>
      <c r="H51" s="247"/>
      <c r="I51" s="247"/>
      <c r="J51" s="215"/>
      <c r="K51" s="246" t="s">
        <v>1397</v>
      </c>
      <c r="L51" s="247"/>
      <c r="M51" s="247"/>
      <c r="N51" s="215"/>
      <c r="O51" s="246" t="s">
        <v>66</v>
      </c>
      <c r="P51" s="247"/>
      <c r="Q51" s="247"/>
      <c r="R51" s="215"/>
      <c r="S51" s="246" t="s">
        <v>66</v>
      </c>
      <c r="T51" s="247"/>
      <c r="U51" s="247"/>
      <c r="V51" s="215"/>
      <c r="W51" s="246" t="s">
        <v>66</v>
      </c>
      <c r="X51" s="247"/>
      <c r="Y51" s="247"/>
      <c r="Z51" s="215"/>
      <c r="AA51" s="246" t="s">
        <v>66</v>
      </c>
      <c r="AB51" s="247"/>
      <c r="AC51" s="247"/>
      <c r="AD51" s="215"/>
      <c r="AE51" s="246" t="s">
        <v>66</v>
      </c>
      <c r="AF51" s="247"/>
      <c r="AG51" s="247"/>
      <c r="AH51" s="215"/>
      <c r="AI51" s="246" t="s">
        <v>66</v>
      </c>
      <c r="AJ51" s="247"/>
      <c r="AK51" s="247"/>
      <c r="AL51" s="215"/>
      <c r="AM51" s="246" t="s">
        <v>66</v>
      </c>
      <c r="AN51" s="247"/>
      <c r="AO51" s="247"/>
      <c r="AP51" s="167"/>
      <c r="AQ51" s="167"/>
      <c r="AR51" s="167"/>
      <c r="AS51" s="167"/>
      <c r="AT51" s="167"/>
      <c r="AU51" s="167"/>
      <c r="AV51" s="167"/>
      <c r="AW51" s="167"/>
      <c r="AX51" s="167"/>
      <c r="AY51" s="167"/>
      <c r="AZ51" s="167"/>
      <c r="BA51" s="167"/>
      <c r="BB51" s="167"/>
      <c r="BC51" s="167"/>
      <c r="BD51" s="209"/>
    </row>
    <row r="52" spans="1:56" ht="13.2" thickBot="1">
      <c r="B52" s="212" t="s">
        <v>69</v>
      </c>
      <c r="C52" s="212" t="s">
        <v>70</v>
      </c>
      <c r="D52" s="212" t="s">
        <v>71</v>
      </c>
      <c r="E52" s="212" t="s">
        <v>72</v>
      </c>
      <c r="F52" s="214"/>
      <c r="G52" s="216" t="s">
        <v>70</v>
      </c>
      <c r="H52" s="216" t="s">
        <v>71</v>
      </c>
      <c r="I52" s="216" t="s">
        <v>72</v>
      </c>
      <c r="J52" s="215"/>
      <c r="K52" s="216" t="s">
        <v>70</v>
      </c>
      <c r="L52" s="216" t="s">
        <v>71</v>
      </c>
      <c r="M52" s="216" t="s">
        <v>72</v>
      </c>
      <c r="N52" s="215"/>
      <c r="O52" s="216" t="s">
        <v>70</v>
      </c>
      <c r="P52" s="216" t="s">
        <v>71</v>
      </c>
      <c r="Q52" s="216" t="s">
        <v>72</v>
      </c>
      <c r="R52" s="215"/>
      <c r="S52" s="216" t="s">
        <v>70</v>
      </c>
      <c r="T52" s="216" t="s">
        <v>71</v>
      </c>
      <c r="U52" s="216" t="s">
        <v>72</v>
      </c>
      <c r="V52" s="215"/>
      <c r="W52" s="216" t="s">
        <v>70</v>
      </c>
      <c r="X52" s="216" t="s">
        <v>71</v>
      </c>
      <c r="Y52" s="216" t="s">
        <v>72</v>
      </c>
      <c r="Z52" s="215"/>
      <c r="AA52" s="216" t="s">
        <v>70</v>
      </c>
      <c r="AB52" s="216" t="s">
        <v>71</v>
      </c>
      <c r="AC52" s="216" t="s">
        <v>72</v>
      </c>
      <c r="AD52" s="215"/>
      <c r="AE52" s="216" t="s">
        <v>70</v>
      </c>
      <c r="AF52" s="216" t="s">
        <v>71</v>
      </c>
      <c r="AG52" s="216" t="s">
        <v>72</v>
      </c>
      <c r="AH52" s="215"/>
      <c r="AI52" s="216" t="s">
        <v>70</v>
      </c>
      <c r="AJ52" s="216" t="s">
        <v>71</v>
      </c>
      <c r="AK52" s="216" t="s">
        <v>72</v>
      </c>
      <c r="AL52" s="215"/>
      <c r="AM52" s="216" t="s">
        <v>70</v>
      </c>
      <c r="AN52" s="216" t="s">
        <v>71</v>
      </c>
      <c r="AO52" s="216" t="s">
        <v>72</v>
      </c>
      <c r="AP52" s="167"/>
      <c r="AQ52" s="167"/>
      <c r="AR52" s="167"/>
      <c r="AS52" s="167"/>
      <c r="AT52" s="167"/>
      <c r="AU52" s="167"/>
      <c r="AV52" s="167"/>
      <c r="AW52" s="167"/>
      <c r="AX52" s="167"/>
      <c r="AY52" s="167"/>
      <c r="AZ52" s="167"/>
      <c r="BA52" s="167"/>
      <c r="BB52" s="167"/>
      <c r="BC52" s="167"/>
      <c r="BD52" s="209"/>
    </row>
    <row r="53" spans="1:56" ht="12.75" customHeight="1" thickBot="1">
      <c r="A53" s="245" t="s">
        <v>73</v>
      </c>
      <c r="B53" s="212" t="s">
        <v>1389</v>
      </c>
      <c r="C53" s="232">
        <v>13916</v>
      </c>
      <c r="D53" s="217">
        <v>0</v>
      </c>
      <c r="E53" s="233">
        <f>C53-D53</f>
        <v>13916</v>
      </c>
      <c r="F53" s="214"/>
      <c r="G53" s="217">
        <v>0</v>
      </c>
      <c r="H53" s="234">
        <v>25213</v>
      </c>
      <c r="I53" s="233">
        <f>H53-G53</f>
        <v>25213</v>
      </c>
      <c r="J53" s="215"/>
      <c r="K53" s="217">
        <v>0</v>
      </c>
      <c r="L53" s="217">
        <v>6</v>
      </c>
      <c r="M53" s="217">
        <f>L53-K53</f>
        <v>6</v>
      </c>
      <c r="N53" s="215"/>
      <c r="O53" s="217"/>
      <c r="P53" s="217"/>
      <c r="Q53" s="217"/>
      <c r="R53" s="215"/>
      <c r="S53" s="217"/>
      <c r="T53" s="217"/>
      <c r="U53" s="217"/>
      <c r="V53" s="215"/>
      <c r="W53" s="217"/>
      <c r="X53" s="217"/>
      <c r="Y53" s="217"/>
      <c r="Z53" s="215"/>
      <c r="AA53" s="217"/>
      <c r="AB53" s="217"/>
      <c r="AC53" s="217"/>
      <c r="AD53" s="215"/>
      <c r="AE53" s="217"/>
      <c r="AF53" s="217"/>
      <c r="AG53" s="217"/>
      <c r="AH53" s="215"/>
      <c r="AI53" s="217"/>
      <c r="AJ53" s="217"/>
      <c r="AK53" s="217"/>
      <c r="AL53" s="215"/>
      <c r="AM53" s="217"/>
      <c r="AN53" s="217"/>
      <c r="AO53" s="217"/>
      <c r="AP53" s="167"/>
      <c r="AQ53" s="167"/>
      <c r="AR53" s="167"/>
      <c r="AS53" s="167"/>
      <c r="AT53" s="167"/>
      <c r="AU53" s="167"/>
      <c r="AV53" s="167"/>
      <c r="AW53" s="167"/>
      <c r="AX53" s="167"/>
      <c r="AY53" s="167"/>
      <c r="AZ53" s="167"/>
      <c r="BA53" s="167"/>
      <c r="BB53" s="167"/>
      <c r="BC53" s="167"/>
      <c r="BD53" s="209"/>
    </row>
    <row r="54" spans="1:56" ht="15" thickBot="1">
      <c r="A54" s="245"/>
      <c r="B54" s="212" t="s">
        <v>1390</v>
      </c>
      <c r="C54" s="232">
        <v>30332</v>
      </c>
      <c r="D54" s="217">
        <v>0</v>
      </c>
      <c r="E54" s="233">
        <f t="shared" ref="E54:E56" si="0">C54-D54</f>
        <v>30332</v>
      </c>
      <c r="F54" s="214"/>
      <c r="G54" s="217">
        <v>0</v>
      </c>
      <c r="H54" s="235">
        <v>54961</v>
      </c>
      <c r="I54" s="233">
        <f t="shared" ref="I54:I56" si="1">H54-G54</f>
        <v>54961</v>
      </c>
      <c r="J54" s="215"/>
      <c r="K54" s="217">
        <v>0</v>
      </c>
      <c r="L54" s="217">
        <v>6</v>
      </c>
      <c r="M54" s="217">
        <f t="shared" ref="M54:M56" si="2">L54-K54</f>
        <v>6</v>
      </c>
      <c r="N54" s="215"/>
      <c r="O54" s="217"/>
      <c r="P54" s="217"/>
      <c r="Q54" s="217"/>
      <c r="R54" s="215"/>
      <c r="S54" s="217"/>
      <c r="T54" s="217"/>
      <c r="U54" s="217"/>
      <c r="V54" s="215"/>
      <c r="W54" s="217"/>
      <c r="X54" s="217"/>
      <c r="Y54" s="217"/>
      <c r="Z54" s="215"/>
      <c r="AA54" s="217"/>
      <c r="AB54" s="217"/>
      <c r="AC54" s="217"/>
      <c r="AD54" s="215"/>
      <c r="AE54" s="217"/>
      <c r="AF54" s="217"/>
      <c r="AG54" s="217"/>
      <c r="AH54" s="215"/>
      <c r="AI54" s="217"/>
      <c r="AJ54" s="217"/>
      <c r="AK54" s="217"/>
      <c r="AL54" s="215"/>
      <c r="AM54" s="217"/>
      <c r="AN54" s="217"/>
      <c r="AO54" s="217"/>
      <c r="AP54" s="167"/>
      <c r="AQ54" s="167"/>
      <c r="AR54" s="167"/>
      <c r="AS54" s="167"/>
      <c r="AT54" s="167"/>
      <c r="AU54" s="167"/>
      <c r="AV54" s="167"/>
      <c r="AW54" s="167"/>
      <c r="AX54" s="167"/>
      <c r="AY54" s="167"/>
      <c r="AZ54" s="167"/>
      <c r="BA54" s="167"/>
      <c r="BB54" s="167"/>
      <c r="BC54" s="167"/>
      <c r="BD54" s="209"/>
    </row>
    <row r="55" spans="1:56" ht="15" thickBot="1">
      <c r="A55" s="245"/>
      <c r="B55" s="212" t="s">
        <v>1391</v>
      </c>
      <c r="C55" s="232">
        <v>22375</v>
      </c>
      <c r="D55" s="217">
        <v>0</v>
      </c>
      <c r="E55" s="233">
        <f t="shared" si="0"/>
        <v>22375</v>
      </c>
      <c r="F55" s="214"/>
      <c r="G55" s="217">
        <v>0</v>
      </c>
      <c r="H55" s="235">
        <v>40545</v>
      </c>
      <c r="I55" s="233">
        <f t="shared" si="1"/>
        <v>40545</v>
      </c>
      <c r="J55" s="215"/>
      <c r="K55" s="217">
        <v>0</v>
      </c>
      <c r="L55" s="217">
        <v>6</v>
      </c>
      <c r="M55" s="217">
        <f t="shared" si="2"/>
        <v>6</v>
      </c>
      <c r="N55" s="215"/>
      <c r="O55" s="217"/>
      <c r="P55" s="217"/>
      <c r="Q55" s="217"/>
      <c r="R55" s="215"/>
      <c r="S55" s="217"/>
      <c r="T55" s="217"/>
      <c r="U55" s="217"/>
      <c r="V55" s="215"/>
      <c r="W55" s="217"/>
      <c r="X55" s="217"/>
      <c r="Y55" s="217"/>
      <c r="Z55" s="215"/>
      <c r="AA55" s="217"/>
      <c r="AB55" s="217"/>
      <c r="AC55" s="217"/>
      <c r="AD55" s="215"/>
      <c r="AE55" s="217"/>
      <c r="AF55" s="217"/>
      <c r="AG55" s="217"/>
      <c r="AH55" s="215"/>
      <c r="AI55" s="217"/>
      <c r="AJ55" s="217"/>
      <c r="AK55" s="217"/>
      <c r="AL55" s="215"/>
      <c r="AM55" s="217"/>
      <c r="AN55" s="217"/>
      <c r="AO55" s="217"/>
      <c r="AP55" s="167"/>
      <c r="AQ55" s="167"/>
      <c r="AR55" s="167"/>
      <c r="AS55" s="167"/>
      <c r="AT55" s="167"/>
      <c r="AU55" s="167"/>
      <c r="AV55" s="167"/>
      <c r="AW55" s="167"/>
      <c r="AX55" s="167"/>
      <c r="AY55" s="167"/>
      <c r="AZ55" s="167"/>
      <c r="BA55" s="167"/>
      <c r="BB55" s="167"/>
      <c r="BC55" s="167"/>
      <c r="BD55" s="209"/>
    </row>
    <row r="56" spans="1:56" ht="12.75" customHeight="1">
      <c r="A56" s="244"/>
      <c r="B56" s="212" t="s">
        <v>75</v>
      </c>
      <c r="C56" s="233">
        <f>SUM(C53:C55)</f>
        <v>66623</v>
      </c>
      <c r="D56" s="217">
        <v>0</v>
      </c>
      <c r="E56" s="233">
        <f t="shared" si="0"/>
        <v>66623</v>
      </c>
      <c r="F56" s="214"/>
      <c r="G56" s="217">
        <v>0</v>
      </c>
      <c r="H56" s="233">
        <f>SUM(H53:H55)</f>
        <v>120719</v>
      </c>
      <c r="I56" s="233">
        <f t="shared" si="1"/>
        <v>120719</v>
      </c>
      <c r="J56" s="215"/>
      <c r="K56" s="217">
        <v>0</v>
      </c>
      <c r="L56" s="217">
        <v>6</v>
      </c>
      <c r="M56" s="217">
        <f t="shared" si="2"/>
        <v>6</v>
      </c>
      <c r="N56" s="215"/>
      <c r="O56" s="217"/>
      <c r="P56" s="217"/>
      <c r="Q56" s="217"/>
      <c r="R56" s="215"/>
      <c r="S56" s="217"/>
      <c r="T56" s="217"/>
      <c r="U56" s="217"/>
      <c r="V56" s="215"/>
      <c r="W56" s="217"/>
      <c r="X56" s="217"/>
      <c r="Y56" s="217"/>
      <c r="Z56" s="215"/>
      <c r="AA56" s="217"/>
      <c r="AB56" s="217"/>
      <c r="AC56" s="217"/>
      <c r="AD56" s="215"/>
      <c r="AE56" s="217"/>
      <c r="AF56" s="217"/>
      <c r="AG56" s="217"/>
      <c r="AH56" s="215"/>
      <c r="AI56" s="217"/>
      <c r="AJ56" s="217"/>
      <c r="AK56" s="217"/>
      <c r="AL56" s="215"/>
      <c r="AM56" s="217"/>
      <c r="AN56" s="217"/>
      <c r="AO56" s="217"/>
      <c r="AP56" s="167"/>
      <c r="AQ56" s="167"/>
      <c r="AR56" s="167"/>
      <c r="AS56" s="167"/>
      <c r="AT56" s="167"/>
      <c r="AU56" s="167"/>
      <c r="AV56" s="167"/>
      <c r="AW56" s="167"/>
      <c r="AX56" s="167"/>
      <c r="AY56" s="167"/>
      <c r="AZ56" s="167"/>
      <c r="BA56" s="167"/>
      <c r="BB56" s="167"/>
      <c r="BC56" s="167"/>
      <c r="BD56" s="209"/>
    </row>
    <row r="57" spans="1:56">
      <c r="A57" s="244"/>
      <c r="B57" s="200"/>
      <c r="C57" s="215"/>
      <c r="D57" s="215"/>
      <c r="E57" s="215"/>
      <c r="F57" s="214"/>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167"/>
      <c r="AQ57" s="167"/>
      <c r="AR57" s="167"/>
      <c r="AS57" s="167"/>
      <c r="AT57" s="167"/>
      <c r="AU57" s="167"/>
      <c r="AV57" s="167"/>
      <c r="AW57" s="167"/>
      <c r="AX57" s="167"/>
      <c r="AY57" s="167"/>
      <c r="AZ57" s="167"/>
      <c r="BA57" s="167"/>
      <c r="BB57" s="167"/>
      <c r="BC57" s="167"/>
      <c r="BD57" s="209"/>
    </row>
    <row r="58" spans="1:56">
      <c r="A58" s="244"/>
      <c r="B58" s="207" t="s">
        <v>77</v>
      </c>
      <c r="C58" s="240" t="s">
        <v>78</v>
      </c>
      <c r="D58" s="240"/>
      <c r="E58" s="240"/>
      <c r="F58" s="214"/>
      <c r="G58" s="240" t="s">
        <v>78</v>
      </c>
      <c r="H58" s="240"/>
      <c r="I58" s="240"/>
      <c r="J58" s="215"/>
      <c r="K58" s="240" t="s">
        <v>78</v>
      </c>
      <c r="L58" s="240"/>
      <c r="M58" s="240"/>
      <c r="N58" s="215"/>
      <c r="O58" s="240" t="s">
        <v>78</v>
      </c>
      <c r="P58" s="240"/>
      <c r="Q58" s="240"/>
      <c r="R58" s="215"/>
      <c r="S58" s="240" t="s">
        <v>78</v>
      </c>
      <c r="T58" s="240"/>
      <c r="U58" s="240"/>
      <c r="V58" s="215"/>
      <c r="W58" s="240" t="s">
        <v>78</v>
      </c>
      <c r="X58" s="240"/>
      <c r="Y58" s="240"/>
      <c r="Z58" s="215"/>
      <c r="AA58" s="240" t="s">
        <v>78</v>
      </c>
      <c r="AB58" s="240"/>
      <c r="AC58" s="240"/>
      <c r="AD58" s="215"/>
      <c r="AE58" s="240" t="s">
        <v>78</v>
      </c>
      <c r="AF58" s="240"/>
      <c r="AG58" s="240"/>
      <c r="AH58" s="215"/>
      <c r="AI58" s="240" t="s">
        <v>78</v>
      </c>
      <c r="AJ58" s="240"/>
      <c r="AK58" s="240"/>
      <c r="AL58" s="215"/>
      <c r="AM58" s="240" t="s">
        <v>78</v>
      </c>
      <c r="AN58" s="240"/>
      <c r="AO58" s="240"/>
      <c r="AP58" s="167"/>
      <c r="AQ58" s="167"/>
      <c r="AR58" s="167"/>
      <c r="AS58" s="167"/>
      <c r="AT58" s="167"/>
      <c r="AU58" s="167"/>
      <c r="AV58" s="167"/>
      <c r="AW58" s="167"/>
      <c r="AX58" s="167"/>
      <c r="AY58" s="167"/>
      <c r="AZ58" s="167"/>
      <c r="BA58" s="167"/>
      <c r="BB58" s="167"/>
      <c r="BC58" s="167"/>
      <c r="BD58" s="209"/>
    </row>
    <row r="59" spans="1:56">
      <c r="A59" s="244"/>
      <c r="B59" s="241"/>
      <c r="C59" s="240"/>
      <c r="D59" s="240"/>
      <c r="E59" s="240"/>
      <c r="F59" s="214"/>
      <c r="G59" s="240"/>
      <c r="H59" s="240"/>
      <c r="I59" s="240"/>
      <c r="J59" s="215"/>
      <c r="K59" s="240"/>
      <c r="L59" s="240"/>
      <c r="M59" s="240"/>
      <c r="N59" s="215"/>
      <c r="O59" s="240"/>
      <c r="P59" s="240"/>
      <c r="Q59" s="240"/>
      <c r="R59" s="215"/>
      <c r="S59" s="240"/>
      <c r="T59" s="240"/>
      <c r="U59" s="240"/>
      <c r="V59" s="215"/>
      <c r="W59" s="240"/>
      <c r="X59" s="240"/>
      <c r="Y59" s="240"/>
      <c r="Z59" s="215"/>
      <c r="AA59" s="240"/>
      <c r="AB59" s="240"/>
      <c r="AC59" s="240"/>
      <c r="AD59" s="215"/>
      <c r="AE59" s="240"/>
      <c r="AF59" s="240"/>
      <c r="AG59" s="240"/>
      <c r="AH59" s="215"/>
      <c r="AI59" s="240"/>
      <c r="AJ59" s="240"/>
      <c r="AK59" s="240"/>
      <c r="AL59" s="215"/>
      <c r="AM59" s="240"/>
      <c r="AN59" s="240"/>
      <c r="AO59" s="240"/>
      <c r="AP59" s="167"/>
      <c r="AQ59" s="167"/>
      <c r="AR59" s="167"/>
      <c r="AS59" s="167"/>
      <c r="AT59" s="167"/>
      <c r="AU59" s="167"/>
      <c r="AV59" s="167"/>
      <c r="AW59" s="167"/>
      <c r="AX59" s="167"/>
      <c r="AY59" s="167"/>
      <c r="AZ59" s="167"/>
      <c r="BA59" s="167"/>
      <c r="BB59" s="167"/>
      <c r="BC59" s="167"/>
      <c r="BD59" s="209"/>
    </row>
    <row r="60" spans="1:56">
      <c r="A60" s="244"/>
      <c r="B60" s="242"/>
      <c r="C60" s="240"/>
      <c r="D60" s="240"/>
      <c r="E60" s="240"/>
      <c r="F60" s="214"/>
      <c r="G60" s="240"/>
      <c r="H60" s="240"/>
      <c r="I60" s="240"/>
      <c r="J60" s="215"/>
      <c r="K60" s="240"/>
      <c r="L60" s="240"/>
      <c r="M60" s="240"/>
      <c r="N60" s="215"/>
      <c r="O60" s="240"/>
      <c r="P60" s="240"/>
      <c r="Q60" s="240"/>
      <c r="R60" s="215"/>
      <c r="S60" s="240"/>
      <c r="T60" s="240"/>
      <c r="U60" s="240"/>
      <c r="V60" s="215"/>
      <c r="W60" s="240"/>
      <c r="X60" s="240"/>
      <c r="Y60" s="240"/>
      <c r="Z60" s="215"/>
      <c r="AA60" s="240"/>
      <c r="AB60" s="240"/>
      <c r="AC60" s="240"/>
      <c r="AD60" s="215"/>
      <c r="AE60" s="240"/>
      <c r="AF60" s="240"/>
      <c r="AG60" s="240"/>
      <c r="AH60" s="215"/>
      <c r="AI60" s="240"/>
      <c r="AJ60" s="240"/>
      <c r="AK60" s="240"/>
      <c r="AL60" s="215"/>
      <c r="AM60" s="240"/>
      <c r="AN60" s="240"/>
      <c r="AO60" s="240"/>
      <c r="AP60" s="167"/>
      <c r="AQ60" s="167"/>
      <c r="AR60" s="167"/>
      <c r="AS60" s="167"/>
      <c r="AT60" s="167"/>
      <c r="AU60" s="167"/>
      <c r="AV60" s="167"/>
      <c r="AW60" s="167"/>
      <c r="AX60" s="167"/>
      <c r="AY60" s="167"/>
      <c r="AZ60" s="167"/>
      <c r="BA60" s="167"/>
      <c r="BB60" s="167"/>
      <c r="BC60" s="167"/>
      <c r="BD60" s="209"/>
    </row>
    <row r="61" spans="1:56">
      <c r="A61" s="244"/>
      <c r="B61" s="242"/>
      <c r="C61" s="240"/>
      <c r="D61" s="240"/>
      <c r="E61" s="240"/>
      <c r="F61" s="214"/>
      <c r="G61" s="240"/>
      <c r="H61" s="240"/>
      <c r="I61" s="240"/>
      <c r="J61" s="215"/>
      <c r="K61" s="240"/>
      <c r="L61" s="240"/>
      <c r="M61" s="240"/>
      <c r="N61" s="215"/>
      <c r="O61" s="240"/>
      <c r="P61" s="240"/>
      <c r="Q61" s="240"/>
      <c r="R61" s="215"/>
      <c r="S61" s="240"/>
      <c r="T61" s="240"/>
      <c r="U61" s="240"/>
      <c r="V61" s="215"/>
      <c r="W61" s="240"/>
      <c r="X61" s="240"/>
      <c r="Y61" s="240"/>
      <c r="Z61" s="215"/>
      <c r="AA61" s="240"/>
      <c r="AB61" s="240"/>
      <c r="AC61" s="240"/>
      <c r="AD61" s="215"/>
      <c r="AE61" s="240"/>
      <c r="AF61" s="240"/>
      <c r="AG61" s="240"/>
      <c r="AH61" s="215"/>
      <c r="AI61" s="240"/>
      <c r="AJ61" s="240"/>
      <c r="AK61" s="240"/>
      <c r="AL61" s="215"/>
      <c r="AM61" s="240"/>
      <c r="AN61" s="240"/>
      <c r="AO61" s="240"/>
      <c r="AP61" s="167"/>
      <c r="AQ61" s="167"/>
      <c r="AR61" s="167"/>
      <c r="AS61" s="167"/>
      <c r="AT61" s="167"/>
      <c r="AU61" s="167"/>
      <c r="AV61" s="167"/>
      <c r="AW61" s="167"/>
      <c r="AX61" s="167"/>
      <c r="AY61" s="167"/>
      <c r="AZ61" s="167"/>
      <c r="BA61" s="167"/>
      <c r="BB61" s="167"/>
      <c r="BC61" s="167"/>
      <c r="BD61" s="209"/>
    </row>
    <row r="62" spans="1:56">
      <c r="A62" s="244"/>
      <c r="B62" s="242"/>
      <c r="C62" s="240"/>
      <c r="D62" s="240"/>
      <c r="E62" s="240"/>
      <c r="F62" s="214"/>
      <c r="G62" s="240"/>
      <c r="H62" s="240"/>
      <c r="I62" s="240"/>
      <c r="J62" s="215"/>
      <c r="K62" s="240"/>
      <c r="L62" s="240"/>
      <c r="M62" s="240"/>
      <c r="N62" s="215"/>
      <c r="O62" s="240"/>
      <c r="P62" s="240"/>
      <c r="Q62" s="240"/>
      <c r="R62" s="215"/>
      <c r="S62" s="240"/>
      <c r="T62" s="240"/>
      <c r="U62" s="240"/>
      <c r="V62" s="215"/>
      <c r="W62" s="240"/>
      <c r="X62" s="240"/>
      <c r="Y62" s="240"/>
      <c r="Z62" s="215"/>
      <c r="AA62" s="240"/>
      <c r="AB62" s="240"/>
      <c r="AC62" s="240"/>
      <c r="AD62" s="215"/>
      <c r="AE62" s="240"/>
      <c r="AF62" s="240"/>
      <c r="AG62" s="240"/>
      <c r="AH62" s="215"/>
      <c r="AI62" s="240"/>
      <c r="AJ62" s="240"/>
      <c r="AK62" s="240"/>
      <c r="AL62" s="215"/>
      <c r="AM62" s="240"/>
      <c r="AN62" s="240"/>
      <c r="AO62" s="240"/>
      <c r="AP62" s="167"/>
      <c r="AQ62" s="167"/>
      <c r="AR62" s="167"/>
      <c r="AS62" s="167"/>
      <c r="AT62" s="167"/>
      <c r="AU62" s="167"/>
      <c r="AV62" s="167"/>
      <c r="AW62" s="167"/>
      <c r="AX62" s="167"/>
      <c r="AY62" s="167"/>
      <c r="AZ62" s="167"/>
      <c r="BA62" s="167"/>
      <c r="BB62" s="167"/>
      <c r="BC62" s="167"/>
      <c r="BD62" s="209"/>
    </row>
    <row r="63" spans="1:56">
      <c r="A63" s="244"/>
      <c r="B63" s="242"/>
      <c r="C63" s="240"/>
      <c r="D63" s="240"/>
      <c r="E63" s="240"/>
      <c r="F63" s="214"/>
      <c r="G63" s="240"/>
      <c r="H63" s="240"/>
      <c r="I63" s="240"/>
      <c r="J63" s="215"/>
      <c r="K63" s="240"/>
      <c r="L63" s="240"/>
      <c r="M63" s="240"/>
      <c r="N63" s="215"/>
      <c r="O63" s="240"/>
      <c r="P63" s="240"/>
      <c r="Q63" s="240"/>
      <c r="R63" s="215"/>
      <c r="S63" s="240"/>
      <c r="T63" s="240"/>
      <c r="U63" s="240"/>
      <c r="V63" s="215"/>
      <c r="W63" s="240"/>
      <c r="X63" s="240"/>
      <c r="Y63" s="240"/>
      <c r="Z63" s="215"/>
      <c r="AA63" s="240"/>
      <c r="AB63" s="240"/>
      <c r="AC63" s="240"/>
      <c r="AD63" s="215"/>
      <c r="AE63" s="240"/>
      <c r="AF63" s="240"/>
      <c r="AG63" s="240"/>
      <c r="AH63" s="215"/>
      <c r="AI63" s="240"/>
      <c r="AJ63" s="240"/>
      <c r="AK63" s="240"/>
      <c r="AL63" s="215"/>
      <c r="AM63" s="240"/>
      <c r="AN63" s="240"/>
      <c r="AO63" s="240"/>
      <c r="AP63" s="167"/>
      <c r="AQ63" s="167"/>
      <c r="AR63" s="167"/>
      <c r="AS63" s="167"/>
      <c r="AT63" s="167"/>
      <c r="AU63" s="167"/>
      <c r="AV63" s="167"/>
      <c r="AW63" s="167"/>
      <c r="AX63" s="167"/>
      <c r="AY63" s="167"/>
      <c r="AZ63" s="167"/>
      <c r="BA63" s="167"/>
      <c r="BB63" s="167"/>
      <c r="BC63" s="167"/>
      <c r="BD63" s="209"/>
    </row>
    <row r="64" spans="1:56">
      <c r="A64" s="244"/>
      <c r="B64" s="243"/>
      <c r="C64" s="240"/>
      <c r="D64" s="240"/>
      <c r="E64" s="240"/>
      <c r="F64" s="214"/>
      <c r="G64" s="240"/>
      <c r="H64" s="240"/>
      <c r="I64" s="240"/>
      <c r="J64" s="215"/>
      <c r="K64" s="240"/>
      <c r="L64" s="240"/>
      <c r="M64" s="240"/>
      <c r="N64" s="215"/>
      <c r="O64" s="240"/>
      <c r="P64" s="240"/>
      <c r="Q64" s="240"/>
      <c r="R64" s="215"/>
      <c r="S64" s="240"/>
      <c r="T64" s="240"/>
      <c r="U64" s="240"/>
      <c r="V64" s="215"/>
      <c r="W64" s="240"/>
      <c r="X64" s="240"/>
      <c r="Y64" s="240"/>
      <c r="Z64" s="215"/>
      <c r="AA64" s="240"/>
      <c r="AB64" s="240"/>
      <c r="AC64" s="240"/>
      <c r="AD64" s="215"/>
      <c r="AE64" s="240"/>
      <c r="AF64" s="240"/>
      <c r="AG64" s="240"/>
      <c r="AH64" s="215"/>
      <c r="AI64" s="240"/>
      <c r="AJ64" s="240"/>
      <c r="AK64" s="240"/>
      <c r="AL64" s="215"/>
      <c r="AM64" s="240"/>
      <c r="AN64" s="240"/>
      <c r="AO64" s="240"/>
      <c r="AP64" s="167"/>
      <c r="AQ64" s="167"/>
      <c r="AR64" s="167"/>
      <c r="AS64" s="167"/>
      <c r="AT64" s="167"/>
      <c r="AU64" s="167"/>
      <c r="AV64" s="167"/>
      <c r="AW64" s="167"/>
      <c r="AX64" s="167"/>
      <c r="AY64" s="167"/>
      <c r="AZ64" s="167"/>
      <c r="BA64" s="167"/>
      <c r="BB64" s="167"/>
      <c r="BC64" s="167"/>
      <c r="BD64" s="209"/>
    </row>
    <row r="65" spans="1:56">
      <c r="A65" s="244"/>
      <c r="C65" s="209"/>
      <c r="D65" s="209"/>
      <c r="E65" s="209"/>
      <c r="F65" s="167"/>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167"/>
      <c r="AQ65" s="167"/>
      <c r="AR65" s="167"/>
      <c r="AS65" s="167"/>
      <c r="AT65" s="167"/>
      <c r="AU65" s="167"/>
      <c r="AV65" s="167"/>
      <c r="AW65" s="167"/>
      <c r="AX65" s="167"/>
      <c r="AY65" s="167"/>
      <c r="AZ65" s="167"/>
      <c r="BA65" s="167"/>
      <c r="BB65" s="167"/>
      <c r="BC65" s="167"/>
      <c r="BD65" s="209"/>
    </row>
    <row r="66" spans="1:56">
      <c r="A66" s="244"/>
      <c r="C66" s="209"/>
      <c r="D66" s="209"/>
      <c r="E66" s="209"/>
      <c r="F66" s="167"/>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167"/>
      <c r="AQ66" s="167"/>
      <c r="AR66" s="167"/>
      <c r="AS66" s="167"/>
      <c r="AT66" s="167"/>
      <c r="AU66" s="167"/>
      <c r="AV66" s="167"/>
      <c r="AW66" s="167"/>
      <c r="AX66" s="167"/>
      <c r="AY66" s="167"/>
      <c r="AZ66" s="167"/>
      <c r="BA66" s="167"/>
      <c r="BB66" s="167"/>
      <c r="BC66" s="167"/>
      <c r="BD66" s="209"/>
    </row>
    <row r="67" spans="1:56">
      <c r="A67" s="244"/>
      <c r="C67" s="209"/>
      <c r="D67" s="209"/>
      <c r="E67" s="209"/>
      <c r="F67" s="167"/>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167"/>
      <c r="AQ67" s="167"/>
      <c r="AR67" s="167"/>
      <c r="AS67" s="167"/>
      <c r="AT67" s="167"/>
      <c r="AU67" s="167"/>
      <c r="AV67" s="167"/>
      <c r="AW67" s="167"/>
      <c r="AX67" s="167"/>
      <c r="AY67" s="167"/>
      <c r="AZ67" s="167"/>
      <c r="BA67" s="167"/>
      <c r="BB67" s="167"/>
      <c r="BC67" s="167"/>
      <c r="BD67" s="209"/>
    </row>
    <row r="68" spans="1:56">
      <c r="A68" s="244"/>
      <c r="C68" s="209"/>
      <c r="D68" s="209"/>
      <c r="E68" s="209"/>
      <c r="F68" s="167"/>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167"/>
      <c r="AQ68" s="167"/>
      <c r="AR68" s="167"/>
      <c r="AS68" s="167"/>
      <c r="AT68" s="167"/>
      <c r="AU68" s="167"/>
      <c r="AV68" s="167"/>
      <c r="AW68" s="167"/>
      <c r="AX68" s="167"/>
      <c r="AY68" s="167"/>
      <c r="AZ68" s="167"/>
      <c r="BA68" s="167"/>
      <c r="BB68" s="167"/>
      <c r="BC68" s="167"/>
      <c r="BD68" s="209"/>
    </row>
    <row r="69" spans="1:56">
      <c r="A69" s="244"/>
      <c r="C69" s="209"/>
      <c r="D69" s="209"/>
      <c r="E69" s="209"/>
      <c r="F69" s="167"/>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167"/>
      <c r="AQ69" s="167"/>
      <c r="AR69" s="167"/>
      <c r="AS69" s="167"/>
      <c r="AT69" s="167"/>
      <c r="AU69" s="167"/>
      <c r="AV69" s="167"/>
      <c r="AW69" s="167"/>
      <c r="AX69" s="167"/>
      <c r="AY69" s="167"/>
      <c r="AZ69" s="167"/>
      <c r="BA69" s="167"/>
      <c r="BB69" s="167"/>
      <c r="BC69" s="167"/>
      <c r="BD69" s="209"/>
    </row>
    <row r="70" spans="1:56">
      <c r="C70" s="209"/>
      <c r="D70" s="209"/>
      <c r="E70" s="209"/>
      <c r="F70" s="167"/>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167"/>
      <c r="AQ70" s="167"/>
      <c r="AR70" s="167"/>
      <c r="AS70" s="167"/>
      <c r="AT70" s="167"/>
      <c r="AU70" s="167"/>
      <c r="AV70" s="167"/>
      <c r="AW70" s="167"/>
      <c r="AX70" s="167"/>
      <c r="AY70" s="167"/>
      <c r="AZ70" s="167"/>
      <c r="BA70" s="167"/>
      <c r="BB70" s="167"/>
      <c r="BC70" s="167"/>
      <c r="BD70" s="209"/>
    </row>
    <row r="111" spans="7:7">
      <c r="G111" s="172" t="s">
        <v>79</v>
      </c>
    </row>
  </sheetData>
  <mergeCells count="325">
    <mergeCell ref="A1:A2"/>
    <mergeCell ref="C17:E17"/>
    <mergeCell ref="G17:I17"/>
    <mergeCell ref="K17:M17"/>
    <mergeCell ref="O17:Q17"/>
    <mergeCell ref="C18:E18"/>
    <mergeCell ref="G18:I18"/>
    <mergeCell ref="K18:M18"/>
    <mergeCell ref="O18:Q18"/>
    <mergeCell ref="S18:U18"/>
    <mergeCell ref="W18:Y18"/>
    <mergeCell ref="AA18:AC18"/>
    <mergeCell ref="AE18:AG18"/>
    <mergeCell ref="AI18:AK18"/>
    <mergeCell ref="AM18:AO18"/>
    <mergeCell ref="S17:U17"/>
    <mergeCell ref="W17:Y17"/>
    <mergeCell ref="AA17:AC17"/>
    <mergeCell ref="AE17:AG17"/>
    <mergeCell ref="AI17:AK17"/>
    <mergeCell ref="AM17:AO17"/>
    <mergeCell ref="AA19:AC19"/>
    <mergeCell ref="AE19:AG19"/>
    <mergeCell ref="AI19:AK19"/>
    <mergeCell ref="AM19:AO19"/>
    <mergeCell ref="C21:E21"/>
    <mergeCell ref="G21:I21"/>
    <mergeCell ref="K21:M21"/>
    <mergeCell ref="O21:Q21"/>
    <mergeCell ref="S21:U21"/>
    <mergeCell ref="W21:Y21"/>
    <mergeCell ref="C19:E19"/>
    <mergeCell ref="G19:I19"/>
    <mergeCell ref="K19:M19"/>
    <mergeCell ref="O19:Q19"/>
    <mergeCell ref="S19:U19"/>
    <mergeCell ref="W19:Y19"/>
    <mergeCell ref="AA21:AC21"/>
    <mergeCell ref="AE21:AG21"/>
    <mergeCell ref="AI21:AK21"/>
    <mergeCell ref="AM21:AO21"/>
    <mergeCell ref="AM22:AO22"/>
    <mergeCell ref="C25:E25"/>
    <mergeCell ref="G25:I25"/>
    <mergeCell ref="K25:M25"/>
    <mergeCell ref="O25:Q25"/>
    <mergeCell ref="S25:U25"/>
    <mergeCell ref="W25:Y25"/>
    <mergeCell ref="AA25:AC25"/>
    <mergeCell ref="AE25:AG25"/>
    <mergeCell ref="AI25:AK25"/>
    <mergeCell ref="AM25:AO25"/>
    <mergeCell ref="C22:E22"/>
    <mergeCell ref="G22:I22"/>
    <mergeCell ref="K22:M22"/>
    <mergeCell ref="O22:Q22"/>
    <mergeCell ref="S22:U22"/>
    <mergeCell ref="W22:Y22"/>
    <mergeCell ref="AA22:AC22"/>
    <mergeCell ref="AE22:AG22"/>
    <mergeCell ref="AI22:AK22"/>
    <mergeCell ref="AM26:AO26"/>
    <mergeCell ref="C27:E27"/>
    <mergeCell ref="G27:I27"/>
    <mergeCell ref="K27:M27"/>
    <mergeCell ref="O27:Q27"/>
    <mergeCell ref="S27:U27"/>
    <mergeCell ref="W27:Y27"/>
    <mergeCell ref="AA27:AC27"/>
    <mergeCell ref="AE27:AG27"/>
    <mergeCell ref="AI27:AK27"/>
    <mergeCell ref="AM27:AO27"/>
    <mergeCell ref="C26:E26"/>
    <mergeCell ref="G26:I26"/>
    <mergeCell ref="K26:M26"/>
    <mergeCell ref="O26:Q26"/>
    <mergeCell ref="S26:U26"/>
    <mergeCell ref="W26:Y26"/>
    <mergeCell ref="AA26:AC26"/>
    <mergeCell ref="AE26:AG26"/>
    <mergeCell ref="AI26:AK26"/>
    <mergeCell ref="AM28:AO28"/>
    <mergeCell ref="C29:E29"/>
    <mergeCell ref="G29:I29"/>
    <mergeCell ref="K29:M29"/>
    <mergeCell ref="O29:Q29"/>
    <mergeCell ref="S29:U29"/>
    <mergeCell ref="W29:Y29"/>
    <mergeCell ref="AA29:AC29"/>
    <mergeCell ref="AE29:AG29"/>
    <mergeCell ref="AI29:AK29"/>
    <mergeCell ref="AM29:AO29"/>
    <mergeCell ref="C28:E28"/>
    <mergeCell ref="G28:I28"/>
    <mergeCell ref="K28:M28"/>
    <mergeCell ref="O28:Q28"/>
    <mergeCell ref="S28:U28"/>
    <mergeCell ref="W28:Y28"/>
    <mergeCell ref="AA28:AC28"/>
    <mergeCell ref="AE28:AG28"/>
    <mergeCell ref="AI28:AK28"/>
    <mergeCell ref="AM30:AO30"/>
    <mergeCell ref="C31:E31"/>
    <mergeCell ref="G31:I31"/>
    <mergeCell ref="K31:M31"/>
    <mergeCell ref="O31:Q31"/>
    <mergeCell ref="S31:U31"/>
    <mergeCell ref="W31:Y31"/>
    <mergeCell ref="AA31:AC31"/>
    <mergeCell ref="AE31:AG31"/>
    <mergeCell ref="AI31:AK31"/>
    <mergeCell ref="AM31:AO31"/>
    <mergeCell ref="C30:E30"/>
    <mergeCell ref="G30:I30"/>
    <mergeCell ref="K30:M30"/>
    <mergeCell ref="O30:Q30"/>
    <mergeCell ref="S30:U30"/>
    <mergeCell ref="W30:Y30"/>
    <mergeCell ref="AA30:AC30"/>
    <mergeCell ref="AE30:AG30"/>
    <mergeCell ref="AI30:AK30"/>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S47:U47"/>
    <mergeCell ref="W47:Y47"/>
    <mergeCell ref="AA47:AC47"/>
    <mergeCell ref="AE47:AG47"/>
    <mergeCell ref="AI45:AK45"/>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M51:AO51"/>
    <mergeCell ref="C49:E49"/>
    <mergeCell ref="G49:I49"/>
    <mergeCell ref="K49:M49"/>
    <mergeCell ref="O49:Q49"/>
    <mergeCell ref="S49:U49"/>
    <mergeCell ref="W49:Y49"/>
    <mergeCell ref="AA49:AC49"/>
    <mergeCell ref="AI47:AK47"/>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A53:A55"/>
    <mergeCell ref="W50:Y50"/>
    <mergeCell ref="AA50:AC50"/>
    <mergeCell ref="AE50:AG50"/>
    <mergeCell ref="AI50:AK50"/>
    <mergeCell ref="AM50:AO50"/>
    <mergeCell ref="C51:E51"/>
    <mergeCell ref="G51:I51"/>
    <mergeCell ref="K51:M51"/>
    <mergeCell ref="O51:Q51"/>
    <mergeCell ref="S51:U51"/>
    <mergeCell ref="A45:A51"/>
    <mergeCell ref="AE49:AG49"/>
    <mergeCell ref="AI49:AK49"/>
    <mergeCell ref="AM49:AO49"/>
    <mergeCell ref="C50:E50"/>
    <mergeCell ref="G50:I50"/>
    <mergeCell ref="K50:M50"/>
    <mergeCell ref="O50:Q50"/>
    <mergeCell ref="S50:U50"/>
    <mergeCell ref="W51:Y51"/>
    <mergeCell ref="AA51:AC51"/>
    <mergeCell ref="AE51:AG51"/>
    <mergeCell ref="AI51:AK51"/>
    <mergeCell ref="W58:Y64"/>
    <mergeCell ref="AA58:AC64"/>
    <mergeCell ref="AE58:AG64"/>
    <mergeCell ref="AI58:AK64"/>
    <mergeCell ref="AM58:AO64"/>
    <mergeCell ref="B59:B64"/>
    <mergeCell ref="A56:A69"/>
    <mergeCell ref="C58:E64"/>
    <mergeCell ref="G58:I64"/>
    <mergeCell ref="K58:M64"/>
    <mergeCell ref="O58:Q64"/>
    <mergeCell ref="S58:U64"/>
  </mergeCells>
  <dataValidations count="12">
    <dataValidation type="list" allowBlank="1" showInputMessage="1" showErrorMessage="1" sqref="AM21:AO21" xr:uid="{1EE6A90B-8EC7-4B6B-9729-6DCAF3F96BF6}">
      <formula1>_xlfn.IFS(C13="Renewable",(INDEX(RE,,MATCH(AM18,REC,0))),C13="CSA",(INDEX(IMP_CSA,,MATCH(AM18,IMP_CSAC,0))),C13="Forestry",(INDEX(AR,,MATCH(AM18,ARC,0))),C13="AGR",(INDEX(AGR,,MATCH(AM18,AGRC,0))),C13="Waste Management",(INDEX(WM,,MATCH(AM18,WMC,0))))</formula1>
    </dataValidation>
    <dataValidation type="list" allowBlank="1" showInputMessage="1" showErrorMessage="1" sqref="AI21:AK21" xr:uid="{D0398E23-28B0-4A98-9728-E712AAE3DE73}">
      <formula1>_xlfn.IFS(C13="Renewable",(INDEX(RE,,MATCH(AI18,REC,0))),C13="CSA",(INDEX(IMP_CSA,,MATCH(AI18,IMP_CSAC,0))),C13="Forestry",(INDEX(AR,,MATCH(AI18,ARC,0))),C13="AGR",(INDEX(AGR,,MATCH(AI18,AGRC,0))),C13="Waste Management",(INDEX(WM,,MATCH(AI18,WMC,0))))</formula1>
    </dataValidation>
    <dataValidation type="list" allowBlank="1" showInputMessage="1" showErrorMessage="1" sqref="AE21:AG21" xr:uid="{C56D4C3B-02DD-4478-BD16-11755E6C6A70}">
      <formula1>_xlfn.IFS(C13="Renewable",(INDEX(RE,,MATCH(AE18,REC,0))),C13="CSA",(INDEX(IMP_CSA,,MATCH(AE18,IMP_CSAC,0))),C13="Forestry",(INDEX(AR,,MATCH(AE18,ARC,0))),C13="AGR",(INDEX(AGR,,MATCH(AE18,AGRC,0))),C13="Waste Management",(INDEX(WM,,MATCH(AE18,WMC,0))))</formula1>
    </dataValidation>
    <dataValidation type="list" allowBlank="1" showInputMessage="1" showErrorMessage="1" sqref="AA21:AC21" xr:uid="{892B5411-E337-4682-A71E-52C1E45D9434}">
      <formula1>_xlfn.IFS(C13="Renewable",(INDEX(RE,,MATCH(AA18,REC,0))),C13="CSA",(INDEX(IMP_CSA,,MATCH(AA18,IMP_CSAC,0))),C13="Forestry",(INDEX(AR,,MATCH(AA18,ARC,0))),C13="AGR",(INDEX(AGR,,MATCH(AA18,AGRC,0))),C13="Waste Management",(INDEX(WM,,MATCH(AA18,WMC,0))))</formula1>
    </dataValidation>
    <dataValidation type="list" allowBlank="1" showInputMessage="1" showErrorMessage="1" sqref="W21:Y21" xr:uid="{FDD7EA1D-DC02-478D-9989-C373F3059E31}">
      <formula1>_xlfn.IFS(C13="Renewable",(INDEX(RE,,MATCH(W18,REC,0))),C13="CSA",(INDEX(IMP_CSA,,MATCH(W18,IMP_CSAC,0))),C13="Forestry",(INDEX(AR,,MATCH(W18,ARC,0))),C13="AGR",(INDEX(AGR,,MATCH(W18,AGRC,0))),C13="Waste Management",(INDEX(WM,,MATCH(W18,WMC,0))))</formula1>
    </dataValidation>
    <dataValidation type="list" allowBlank="1" showInputMessage="1" showErrorMessage="1" sqref="S21:U21" xr:uid="{12476518-F776-4E32-B7E0-45B5DAA8A433}">
      <formula1>_xlfn.IFS(C13="Renewable",(INDEX(RE,,MATCH(S18,REC,0))),C13="CSA",(INDEX(IMP_CSA,,MATCH(S18,IMP_CSAC,0))),C13="Forestry",(INDEX(AR,,MATCH(S18,ARC,0))),C13="AGR",(INDEX(AGR,,MATCH(S18,AGRC,0))),C13="Waste Management",(INDEX(WM,,MATCH(S18,WMC,0))))</formula1>
    </dataValidation>
    <dataValidation type="list" allowBlank="1" showInputMessage="1" showErrorMessage="1" sqref="O21:Q21" xr:uid="{7CD0F3DC-4106-427C-A930-BE63DC29710C}">
      <formula1>_xlfn.IFS(C13="Renewable",(INDEX(RE,,MATCH(O18,REC,0))),C13="CSA",(INDEX(IMP_CSA,,MATCH(O18,IMP_CSAC,0))),C13="Forestry",(INDEX(AR,,MATCH(O18,ARC,0))),C13="AGR",(INDEX(AGR,,MATCH(O18,AGRC,0))),C13="Waste Management",(INDEX(WM,,MATCH(O18,WMC,0))))</formula1>
    </dataValidation>
    <dataValidation type="list" allowBlank="1" showInputMessage="1" showErrorMessage="1" sqref="K21:M21" xr:uid="{290C4481-2B10-477C-9B3F-320383837B7E}">
      <formula1>_xlfn.IFS(C13="Renewable",(INDEX(RE,,MATCH(K18,REC,0))),C13="CSA",(INDEX(IMP_CSA,,MATCH(K18,IMP_CSAC,0))),C13="Forestry",(INDEX(AR,,MATCH(K18,ARC,0))),C13="AGR",(INDEX(AGR,,MATCH(K18,AGRC,0))),C13="Waste Management",(INDEX(WM,,MATCH(K18,WMC,0))))</formula1>
    </dataValidation>
    <dataValidation type="list" allowBlank="1" showInputMessage="1" showErrorMessage="1" sqref="G21:I21" xr:uid="{63606C12-0436-4FDE-B9D2-44991A2A27F0}">
      <formula1>_xlfn.IFS(C13="Renewable",(INDEX(RE,,MATCH(G18,REC,0))),C13="CSA",(INDEX(IMP_CSA,,MATCH(G18,IMP_CSAC,0))),C13="Forestry",(INDEX(AR,,MATCH(G18,ARC,0))),C13="AGR",(INDEX(AGR,,MATCH(G18,AGRC,0))),C13="Waste Management",(INDEX(WM,,MATCH(G18,WMC,0))))</formula1>
    </dataValidation>
    <dataValidation type="list" allowBlank="1" showInputMessage="1" showErrorMessage="1" sqref="AM22:AO22 AI22:AK22 AE22:AG22 AA22:AC22 W22:Y22 S22:U22 O22:Q22 K22:M22 G22:I22 C22:E22" xr:uid="{2CCBC545-1AA2-4560-B1DC-F61CD960EA04}">
      <formula1>_xlfn.IFS($C$13="Renewable",(INDEX(SREI,,MATCH(C19,SRE,0))),$C$13="CSA",(INDEX(SCSAI,,MATCH(C19,SCSA,0))),$C$13="Forestry",(INDEX(SFI,,MATCH(C19,SF,0))),$C$13="AGR",(INDEX(SAGRI,,MATCH(C19,SAGR,0))),$C$13="Waste Management",(INDEX(SWM,,MATCH(C19,SWMI,0))))</formula1>
    </dataValidation>
    <dataValidation type="list" allowBlank="1" showInputMessage="1" showErrorMessage="1" sqref="C21:E21" xr:uid="{F3080C55-5BB4-4C7F-9FCA-A7CA02C7FF83}">
      <formula1>_xlfn.IFS(C13="Renewable",(INDEX(RE,,MATCH(C18,REC,0))),XFC13="CSA",(INDEX(IMP_CSA,,MATCH(C18,IMP_CSAC,0))),XFC13="Forestry",(INDEX(AR,,MATCH(C18,ARC,0))),XFC13="AGR",(INDEX(AGR,,MATCH(C18,AGRC,0))),XFC13="Waste Management",(INDEX(WM,,MATCH(C18,WMC,0))))</formula1>
    </dataValidation>
    <dataValidation type="list" allowBlank="1" showInputMessage="1" showErrorMessage="1" sqref="H4" xr:uid="{A5728EDE-74B4-4A02-A751-CDBB72FAFD17}">
      <formula1>#REF!</formula1>
    </dataValidation>
  </dataValidations>
  <hyperlinks>
    <hyperlink ref="E13" location="Background!A3" display="&gt;&gt; Check the list of Technology types included in current version. " xr:uid="{E1300215-9382-441F-84ED-B47B97986DA9}"/>
    <hyperlink ref="E15" location="Background!L2" display="&gt;&gt; List of impact category" xr:uid="{6DD27F44-38CF-4919-ACC6-90E1BA059D1C}"/>
    <hyperlink ref="E14" location="Background!M3" display="&gt;&gt; SDGs" xr:uid="{47B9C1FC-2643-4F28-8D49-8C867ECDBCD6}"/>
    <hyperlink ref="C23" location="Mapping!AA1" display="&gt;&gt; List of all monitoring indicators" xr:uid="{28ADDDC7-6F86-433C-BA45-7825856C7D20}"/>
    <hyperlink ref="G23" location="Mapping!AA1" display="&gt;&gt; List of all monitoring indicators" xr:uid="{31E77DC1-D4A4-42CD-85C3-22E3997A734A}"/>
    <hyperlink ref="K23" location="Mapping!AA1" display="&gt;&gt; List of all monitoring indicators" xr:uid="{1595CB67-297F-4180-AFDD-3A14E357C813}"/>
    <hyperlink ref="O23" location="Mapping!AA1" display="&gt;&gt; List of all monitoring indicators" xr:uid="{A8E108BC-0F6A-4030-9694-F1488FF71C62}"/>
    <hyperlink ref="S23" location="Mapping!AA1" display="&gt;&gt; List of all monitoring indicators" xr:uid="{F791834C-7F39-4D55-BCC0-0580E141C06B}"/>
    <hyperlink ref="W23" location="Mapping!AA1" display="&gt;&gt; List of all monitoring indicators" xr:uid="{FA06A354-F5D2-43D3-B0C5-D2D1A0E7FCE4}"/>
    <hyperlink ref="AA23" location="Mapping!AA1" display="&gt;&gt; List of all monitoring indicators" xr:uid="{F6DEACDB-5ED2-43ED-9E06-112BF5D52F64}"/>
    <hyperlink ref="AE23" location="Mapping!AA1" display="&gt;&gt; List of all monitoring indicators" xr:uid="{82A2232B-90B0-44A0-9675-2CE59CA04AD7}"/>
    <hyperlink ref="AI23" location="Mapping!AA1" display="&gt;&gt; List of all monitoring indicators" xr:uid="{085B2CE1-732F-4087-BE43-8C8611340A1C}"/>
    <hyperlink ref="AM23" location="Mapping!AA1" display="&gt;&gt; List of all monitoring indicators" xr:uid="{3B5A3815-DC1D-4562-994C-98A6B5DC82D5}"/>
    <hyperlink ref="A31" location="BA!R3" display="For more details please refer to BA worksheet" xr:uid="{BA633C3B-1FC3-431B-B3AD-996DF30C1827}"/>
    <hyperlink ref="A45:A51"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C15:C16</xm:sqref>
        </x14:dataValidation>
        <x14:dataValidation type="list" allowBlank="1" showInputMessage="1" showErrorMessage="1" xr:uid="{A1997F1E-2C08-4BDD-8586-E06837BA07B4}">
          <x14:formula1>
            <xm:f>Background!$L$5:$L$29</xm:f>
          </x14:formula1>
          <xm:sqref>AI18 AM18 AE18 AA18 W18 S18 O18 K18 C18 G18</xm:sqref>
        </x14:dataValidation>
        <x14:dataValidation type="list" allowBlank="1" showInputMessage="1" showErrorMessage="1" xr:uid="{9049F1F5-C613-418D-B2D8-EDFFB4540F5D}">
          <x14:formula1>
            <xm:f>Background!$N$5:$N$24</xm:f>
          </x14:formula1>
          <xm:sqref>AI19 AM19 AE19 AA19 W19 S19 O19 K19 C19 G19</xm:sqref>
        </x14:dataValidation>
        <x14:dataValidation type="list" allowBlank="1" showInputMessage="1" showErrorMessage="1" xr:uid="{FBBC911E-D1BC-43CA-A142-A4DBCA32E0F9}">
          <x14:formula1>
            <xm:f>Background!$B$4:$F$4</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4.950000000000003"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6"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6"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89" t="s">
        <v>856</v>
      </c>
      <c r="D6" s="289" t="s">
        <v>857</v>
      </c>
    </row>
    <row r="7" spans="1:4" ht="52.8">
      <c r="A7" s="45" t="s">
        <v>858</v>
      </c>
      <c r="B7" s="44" t="s">
        <v>859</v>
      </c>
      <c r="C7" s="289"/>
      <c r="D7" s="289"/>
    </row>
    <row r="8" spans="1:4" ht="39.6">
      <c r="B8" s="44" t="s">
        <v>860</v>
      </c>
      <c r="C8" s="289"/>
      <c r="D8" s="289"/>
    </row>
    <row r="9" spans="1:4" ht="39.6">
      <c r="B9" s="44" t="s">
        <v>861</v>
      </c>
      <c r="C9" s="289"/>
      <c r="D9" s="289"/>
    </row>
    <row r="10" spans="1:4" ht="38.25" customHeight="1">
      <c r="B10" s="44" t="s">
        <v>862</v>
      </c>
      <c r="C10" s="1" t="s">
        <v>863</v>
      </c>
      <c r="D10" s="289"/>
    </row>
    <row r="12" spans="1:4">
      <c r="B12" s="44" t="s">
        <v>864</v>
      </c>
      <c r="D12" s="48"/>
    </row>
    <row r="13" spans="1:4" ht="39.6">
      <c r="B13" s="44" t="s">
        <v>865</v>
      </c>
      <c r="C13" s="289" t="s">
        <v>866</v>
      </c>
      <c r="D13" s="290" t="s">
        <v>867</v>
      </c>
    </row>
    <row r="14" spans="1:4" ht="52.8">
      <c r="B14" s="44" t="s">
        <v>868</v>
      </c>
      <c r="C14" s="289"/>
      <c r="D14" s="290"/>
    </row>
    <row r="15" spans="1:4" ht="52.8">
      <c r="B15" s="44" t="s">
        <v>869</v>
      </c>
      <c r="C15" s="289"/>
      <c r="D15" s="290"/>
    </row>
    <row r="16" spans="1:4" ht="39.6">
      <c r="B16" s="44" t="s">
        <v>870</v>
      </c>
      <c r="C16" s="289"/>
      <c r="D16" s="290"/>
    </row>
    <row r="17" spans="2:4">
      <c r="B17" s="44"/>
      <c r="D17" s="48"/>
    </row>
    <row r="18" spans="2:4">
      <c r="B18" s="44" t="s">
        <v>871</v>
      </c>
      <c r="D18" s="48"/>
    </row>
    <row r="19" spans="2:4" ht="39.6">
      <c r="B19" s="44" t="s">
        <v>872</v>
      </c>
      <c r="D19" s="290" t="s">
        <v>867</v>
      </c>
    </row>
    <row r="20" spans="2:4" ht="39.6">
      <c r="B20" s="44" t="s">
        <v>873</v>
      </c>
      <c r="C20" s="46" t="s">
        <v>874</v>
      </c>
      <c r="D20" s="290"/>
    </row>
    <row r="21" spans="2:4" ht="52.8">
      <c r="B21" s="44" t="s">
        <v>875</v>
      </c>
      <c r="C21" s="46" t="s">
        <v>876</v>
      </c>
      <c r="D21" s="290"/>
    </row>
    <row r="22" spans="2:4" ht="52.8">
      <c r="B22" s="44" t="s">
        <v>877</v>
      </c>
      <c r="C22" s="46" t="s">
        <v>878</v>
      </c>
      <c r="D22" s="290"/>
    </row>
    <row r="23" spans="2:4">
      <c r="B23" s="43"/>
      <c r="D23" s="48"/>
    </row>
    <row r="24" spans="2:4">
      <c r="B24" s="44" t="s">
        <v>879</v>
      </c>
      <c r="D24" s="48"/>
    </row>
    <row r="25" spans="2:4" ht="51" customHeight="1">
      <c r="B25" s="44" t="s">
        <v>880</v>
      </c>
      <c r="C25" s="288" t="s">
        <v>881</v>
      </c>
      <c r="D25" s="288" t="s">
        <v>882</v>
      </c>
    </row>
    <row r="26" spans="2:4" ht="39.6">
      <c r="B26" s="44" t="s">
        <v>883</v>
      </c>
      <c r="C26" s="288"/>
      <c r="D26" s="288"/>
    </row>
    <row r="27" spans="2:4" ht="39.6">
      <c r="B27" s="44" t="s">
        <v>884</v>
      </c>
      <c r="C27" s="288"/>
      <c r="D27" s="288"/>
    </row>
    <row r="28" spans="2:4" ht="39.6">
      <c r="B28" s="44" t="s">
        <v>885</v>
      </c>
      <c r="C28" s="288"/>
      <c r="D28" s="288"/>
    </row>
    <row r="29" spans="2:4" ht="52.8">
      <c r="B29" s="44" t="s">
        <v>886</v>
      </c>
      <c r="C29" s="288"/>
      <c r="D29" s="288"/>
    </row>
    <row r="30" spans="2:4" ht="52.8">
      <c r="B30" s="44" t="s">
        <v>887</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1" t="s">
        <v>987</v>
      </c>
      <c r="D41" s="291"/>
      <c r="E41" s="291"/>
      <c r="F41" s="291"/>
      <c r="G41" s="291"/>
      <c r="H41" s="291"/>
      <c r="I41" s="291"/>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3" t="s">
        <v>9</v>
      </c>
      <c r="B1" s="59"/>
      <c r="C1" s="148"/>
      <c r="D1" s="148"/>
      <c r="E1" s="149"/>
    </row>
    <row r="2" spans="1:5" s="14" customFormat="1" ht="15.6">
      <c r="A2" s="333"/>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2" t="s">
        <v>5</v>
      </c>
      <c r="B20" s="11" t="s">
        <v>38</v>
      </c>
      <c r="C20" s="88" t="s">
        <v>39</v>
      </c>
      <c r="E20" s="94" t="s">
        <v>40</v>
      </c>
      <c r="O20" s="57"/>
    </row>
    <row r="21" spans="1:41 16384:16384" s="14" customFormat="1">
      <c r="A21" s="292"/>
      <c r="B21" s="17"/>
    </row>
    <row r="22" spans="1:41 16384:16384">
      <c r="A22" s="292"/>
      <c r="C22" s="325" t="s">
        <v>41</v>
      </c>
      <c r="D22" s="326"/>
      <c r="E22" s="327"/>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129</v>
      </c>
      <c r="D24" s="314"/>
      <c r="E24" s="315"/>
      <c r="F24" s="101" t="str">
        <f>IF($B$24="Select SDG &gt;&gt;","&gt;&gt;","")</f>
        <v>&gt;&gt;</v>
      </c>
      <c r="G24" s="313" t="s">
        <v>122</v>
      </c>
      <c r="H24" s="314"/>
      <c r="I24" s="315"/>
      <c r="J24" s="101" t="str">
        <f>IF($B$24="Select SDG &gt;&gt;","&gt;&gt;","")</f>
        <v>&gt;&gt;</v>
      </c>
      <c r="K24" s="313" t="s">
        <v>302</v>
      </c>
      <c r="L24" s="314"/>
      <c r="M24" s="315"/>
      <c r="N24" s="101" t="str">
        <f>IF($B$24="Select SDG &gt;&gt;","&gt;&gt;","")</f>
        <v>&gt;&gt;</v>
      </c>
      <c r="O24" s="313" t="s">
        <v>124</v>
      </c>
      <c r="P24" s="314"/>
      <c r="Q24" s="315"/>
      <c r="R24" s="101" t="str">
        <f>IF($B$24="Select SDG &gt;&gt;","&gt;&gt;","")</f>
        <v>&gt;&gt;</v>
      </c>
      <c r="S24" s="313" t="s">
        <v>124</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218</v>
      </c>
      <c r="D27" s="308"/>
      <c r="E27" s="309"/>
      <c r="F27" s="101" t="str">
        <f>IF($B$27="Select Monitoring indicator &gt;&gt;","&gt;&gt;","")</f>
        <v>&gt;&gt;</v>
      </c>
      <c r="G27" s="307" t="s">
        <v>1060</v>
      </c>
      <c r="H27" s="308"/>
      <c r="I27" s="309"/>
      <c r="J27" s="101" t="str">
        <f>IF($B$27="Select Monitoring indicator &gt;&gt;","&gt;&gt;","")</f>
        <v>&gt;&gt;</v>
      </c>
      <c r="K27" s="307" t="s">
        <v>330</v>
      </c>
      <c r="L27" s="308"/>
      <c r="M27" s="309"/>
      <c r="N27" s="101" t="str">
        <f>IF($B$27="Select Monitoring indicator &gt;&gt;","&gt;&gt;","")</f>
        <v>&gt;&gt;</v>
      </c>
      <c r="O27" s="307" t="s">
        <v>273</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GSDG-I6.3.1</v>
      </c>
      <c r="H30" s="290"/>
      <c r="I30" s="306"/>
      <c r="K30" s="305" t="str" cm="1">
        <f t="array" ref="K30">IFERROR(_xlfn.IFS(K23&lt;&gt;"",IFERROR(INDEX(BA!$J$4:$J$952,MATCH(K26,BA!$P$4:$P$952,0)),""),K24&lt;&gt;"",IFERROR(INDEX(BA!$J$4:$J$952,MATCH(K27,BA!$P$4:$P$952,0)),"")),"")</f>
        <v>GSDM-I5.5.1</v>
      </c>
      <c r="L30" s="290"/>
      <c r="M30" s="306"/>
      <c r="O30" s="305" t="str" cm="1">
        <f t="array" ref="O30">IFERROR(_xlfn.IFS(O23&lt;&gt;"",IFERROR(INDEX(BA!$J$4:$J$952,MATCH(O26,BA!$P$4:$P$952,0)),""),O24&lt;&gt;"",IFERROR(INDEX(BA!$J$4:$J$952,MATCH(O27,BA!$P$4:$P$952,0)),"")),"")</f>
        <v>GSDM-I8.5.1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50</v>
      </c>
      <c r="C31" s="305" t="str">
        <f>IFERROR(INDEX(BA!$O$4:$O$952,MATCH(C30,BA!$J$4:$J$952,0)),"")</f>
        <v xml:space="preserve">Reduction in GHGs emissions </v>
      </c>
      <c r="D31" s="290"/>
      <c r="E31" s="306"/>
      <c r="G31" s="305" t="str">
        <f>IFERROR(INDEX(BA!$O$4:$O$952,MATCH(G30,BA!$J$4:$J$952,0)),"")</f>
        <v>Discharging wastewater safely</v>
      </c>
      <c r="H31" s="290"/>
      <c r="I31" s="306"/>
      <c r="K31" s="305" t="str">
        <f>IFERROR(INDEX(BA!$O$4:$O$952,MATCH(K30,BA!$J$4:$J$952,0)),"")</f>
        <v xml:space="preserve">Women empowerment and gender equality </v>
      </c>
      <c r="L31" s="290"/>
      <c r="M31" s="306"/>
      <c r="O31" s="305" t="str">
        <f>IFERROR(INDEX(BA!$O$4:$O$952,MATCH(O30,BA!$J$4:$J$952,0)),"")</f>
        <v>Increased employment opportunities</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51</v>
      </c>
      <c r="C32" s="305" t="str">
        <f>IFERROR(INDEX(BA!$L$4:$L$952,MATCH(C30,BA!$J$4:$J$952,0)),"")</f>
        <v>Climate change mitigation</v>
      </c>
      <c r="D32" s="290"/>
      <c r="E32" s="306"/>
      <c r="G32" s="305" t="str">
        <f>IFERROR(INDEX(BA!$L$4:$L$952,MATCH(G30,BA!$J$4:$J$952,0)),"")</f>
        <v>Water quality, quantity and service</v>
      </c>
      <c r="H32" s="290"/>
      <c r="I32" s="306"/>
      <c r="K32" s="305" t="str">
        <f>IFERROR(INDEX(BA!$L$4:$L$952,MATCH(K30,BA!$J$4:$J$952,0)),"")</f>
        <v>Gender</v>
      </c>
      <c r="L32" s="290"/>
      <c r="M32" s="306"/>
      <c r="O32" s="305" t="str">
        <f>IFERROR(INDEX(BA!$L$4:$L$952,MATCH(O30,BA!$J$4:$J$952,0)),"")</f>
        <v>Employment</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52</v>
      </c>
      <c r="C33" s="305" t="str">
        <f>IFERROR(INDEX(BA!$M$4:$M$952,MATCH(C30,BA!$J$4:$J$952,0)),"")</f>
        <v>13. Climate action</v>
      </c>
      <c r="D33" s="290"/>
      <c r="E33" s="306"/>
      <c r="G33" s="305" t="str">
        <f>IFERROR(INDEX(BA!$M$4:$M$952,MATCH(G30,BA!$J$4:$J$952,0)),"")</f>
        <v xml:space="preserve">6. Clean water and sanitation </v>
      </c>
      <c r="H33" s="290"/>
      <c r="I33" s="306"/>
      <c r="K33" s="305" t="str">
        <f>IFERROR(INDEX(BA!$M$4:$M$952,MATCH(K30,BA!$J$4:$J$952,0)),"")</f>
        <v xml:space="preserve">5. Gender equality </v>
      </c>
      <c r="L33" s="290"/>
      <c r="M33" s="306"/>
      <c r="O33" s="305" t="str">
        <f>IFERROR(INDEX(BA!$M$4:$M$952,MATCH(O30,BA!$J$4:$J$952,0)),"")</f>
        <v>8. Decent work and economic growth</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53</v>
      </c>
      <c r="C34" s="305" t="str">
        <f>IFERROR(INDEX(BA!$N$4:$N$952,MATCH(C30,BA!$J$4:$J$952,0)),"")</f>
        <v>13.2 Integrate climate change measures into national policies, strategies and planning</v>
      </c>
      <c r="D34" s="290"/>
      <c r="E34" s="306"/>
      <c r="G34" s="30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IFERROR(INDEX(BA!$N$4:$N$952,MATCH(K30,BA!$J$4:$J$952,0)),"")</f>
        <v>5.5 Ensure women’s full and effective participation and equal opportunities for leadership at all levels of decision-making in political, economic and public life</v>
      </c>
      <c r="L34" s="290"/>
      <c r="M34" s="306"/>
      <c r="O34" s="305" t="str">
        <f>IFERROR(INDEX(BA!$N$4:$N$952,MATCH(O30,BA!$J$4:$J$952,0)),"")</f>
        <v>8.5 By 2030, achieve full and productive employment and decent work for all women and men, including for young people and persons with disabilities, and equal pay for work of equal value</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54</v>
      </c>
      <c r="C35" s="305" t="str">
        <f>IFERROR(INDEX(BA!$Q$4:$Q$952,MATCH($C$30,BA!$J$4:$J$952,0)),"")</f>
        <v>Refers to total amount of greenhouse gases avoided or sequestered during the reporting period.</v>
      </c>
      <c r="D35" s="290"/>
      <c r="E35" s="306"/>
      <c r="G35" s="305" t="str">
        <f>IFERROR(INDEX(BA!$Q$4:$Q$952,MATCH($G$30,BA!$J$4:$J$952,0)),"")</f>
        <v xml:space="preserve">Percentage and total volume of water recycled and reused </v>
      </c>
      <c r="H35" s="290"/>
      <c r="I35" s="306"/>
      <c r="K35" s="305" t="str">
        <f>IFERROR(INDEX(BA!$Q$4:$Q$952,MATCH($K$30,BA!$J$4:$J$952,0)),"")</f>
        <v>Refers to number of female management employees (managers) (full - time) at the organization as of the end of the reporting period</v>
      </c>
      <c r="L35" s="290"/>
      <c r="M35" s="306"/>
      <c r="O35" s="305" t="str">
        <f>IFERROR(INDEX(BA!$Q$4:$Q$952,MATCH($O$30,BA!$J$4:$J$952,0)),"")</f>
        <v>Refers to total jobs generated as a result of the project.</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55</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 xml:space="preserve">Measurement method – Measuring the - 
volume of water entering the treatment facility and  
volume of treated water supplied by the facility </v>
      </c>
      <c r="H36" s="290"/>
      <c r="I36" s="306"/>
      <c r="K36" s="30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56</v>
      </c>
      <c r="C37" s="302" t="str">
        <f>IFERROR(INDEX(BA!$S$4:$S$952,MATCH(C30,BA!$J$4:$J$952,0)),"")</f>
        <v>tCO2eq</v>
      </c>
      <c r="D37" s="303"/>
      <c r="E37" s="304"/>
      <c r="G37" s="302" t="str">
        <f>IFERROR(INDEX(BA!$S$4:$S$952,MATCH(G30,BA!$J$4:$J$952,0)),"")</f>
        <v>m3</v>
      </c>
      <c r="H37" s="303"/>
      <c r="I37" s="304"/>
      <c r="K37" s="302" t="str">
        <f>IFERROR(INDEX(BA!$S$4:$S$952,MATCH(K30,BA!$J$4:$J$952,0)),"")</f>
        <v>Number</v>
      </c>
      <c r="L37" s="303"/>
      <c r="M37" s="304"/>
      <c r="O37" s="302" t="str">
        <f>IFERROR(INDEX(BA!$S$4:$S$952,MATCH(O30,BA!$J$4:$J$952,0)),"")</f>
        <v>Number</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57</v>
      </c>
      <c r="C38" s="302" t="str">
        <f>IFERROR(INDEX(BA!$T$4:$T$952,MATCH(C30,BA!$J$4:$J$952,0)),"")</f>
        <v>Project activity</v>
      </c>
      <c r="D38" s="303"/>
      <c r="E38" s="304"/>
      <c r="G38" s="302" t="str">
        <f>IFERROR(INDEX(BA!$T$4:$T$952,MATCH(G30,BA!$J$4:$J$952,0)),"")</f>
        <v>Project activity</v>
      </c>
      <c r="H38" s="303"/>
      <c r="I38" s="304"/>
      <c r="K38" s="302" t="str">
        <f>IFERROR(INDEX(BA!$T$4:$T$952,MATCH(K30,BA!$J$4:$J$952,0)),"")</f>
        <v>Project activity</v>
      </c>
      <c r="L38" s="303"/>
      <c r="M38" s="304"/>
      <c r="O38" s="302" t="str">
        <f>IFERROR(INDEX(BA!$T$4:$T$952,MATCH(O30,BA!$J$4:$J$952,0)),"")</f>
        <v>Project activity</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58</v>
      </c>
      <c r="C39" s="302" t="str">
        <f>IFERROR(INDEX(BA!$U$4:$U$952,MATCH(C30,BA!$J$4:$J$952,0)),"")</f>
        <v>Calculation</v>
      </c>
      <c r="D39" s="303"/>
      <c r="E39" s="304"/>
      <c r="G39" s="302" t="str">
        <f>IFERROR(INDEX(BA!$U$4:$U$952,MATCH(G30,BA!$J$4:$J$952,0)),"")</f>
        <v>Treatment log</v>
      </c>
      <c r="H39" s="303"/>
      <c r="I39" s="304"/>
      <c r="K39" s="302" t="str">
        <f>IFERROR(INDEX(BA!$U$4:$U$952,MATCH(K30,BA!$J$4:$J$952,0)),"")</f>
        <v>Head count of female employee
Use the number as at the reporting period.</v>
      </c>
      <c r="L39" s="303"/>
      <c r="M39" s="304"/>
      <c r="O39" s="30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59</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Annual</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60</v>
      </c>
      <c r="C41" s="302" t="str">
        <f>IFERROR(INDEX(BA!$X$4:$X$952,MATCH(C30,BA!$J$4:$J$952,0 )),"")</f>
        <v>NA</v>
      </c>
      <c r="D41" s="303"/>
      <c r="E41" s="304"/>
      <c r="G41" s="302">
        <f>IFERROR(INDEX(BA!$X$4:$X$952,MATCH(G30,BA!$J$4:$J$952,0 )),"")</f>
        <v>0</v>
      </c>
      <c r="H41" s="303"/>
      <c r="I41" s="304"/>
      <c r="K41" s="302" t="str">
        <f>IFERROR(INDEX(BA!$X$4:$X$952,MATCH(K30,BA!$J$4:$J$952,0 )),"")</f>
        <v>NA</v>
      </c>
      <c r="L41" s="303"/>
      <c r="M41" s="304"/>
      <c r="O41" s="302" t="str">
        <f>IFERROR(INDEX(BA!$X$4:$X$952,MATCH(O30,BA!$J$4:$J$952,0 )),"")</f>
        <v>NA</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61</v>
      </c>
      <c r="C42" s="302" t="str">
        <f>IFERROR(INDEX(BA!$Y$4:$Y$952,MATCH(C30,BA!$J$4:$J$952,0 )),"NA")</f>
        <v>Gold Standard approved SDG Impact Quantification methodologies are available at https://globalgoals.goldstandard.org/</v>
      </c>
      <c r="D42" s="303"/>
      <c r="E42" s="304"/>
      <c r="G42" s="302">
        <f>IFERROR(INDEX(BA!$Y$4:$Y$952,MATCH(G30,BA!$J$4:$J$952,0)),"")</f>
        <v>0</v>
      </c>
      <c r="H42" s="303"/>
      <c r="I42" s="304"/>
      <c r="K42" s="302" t="str">
        <f>IFERROR(INDEX(BA!$Y$4:$Y$952,MATCH(K30,BA!$J$4:$J$952,0 )),"")</f>
        <v>IRIS, 2020. Full-time Employees: Female Managers (OI1571). v5.1.
https://iris.thegiin.org/metric/5.1/oi1571/</v>
      </c>
      <c r="L42" s="303"/>
      <c r="M42" s="304"/>
      <c r="O42" s="302" t="str">
        <f>IFERROR(INDEX(BA!$Y$4:$Y$952,MATCH(O30,BA!$J$4:$J$952,0 )),"")</f>
        <v>GRI 102: General Disclosures</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1" t="s">
        <v>64</v>
      </c>
      <c r="B50" s="138" t="s">
        <v>65</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31"/>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31"/>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31"/>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31"/>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31"/>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4"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77</v>
      </c>
      <c r="C67" s="293" t="s">
        <v>78</v>
      </c>
      <c r="D67" s="293"/>
      <c r="E67" s="293"/>
      <c r="F67" s="37"/>
      <c r="G67" s="293" t="s">
        <v>78</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6"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İlke Özgün Öztürk</cp:lastModifiedBy>
  <cp:revision/>
  <dcterms:created xsi:type="dcterms:W3CDTF">2020-07-30T17:29:20Z</dcterms:created>
  <dcterms:modified xsi:type="dcterms:W3CDTF">2025-06-03T07:32:37Z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